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8800" windowHeight="12345" activeTab="6"/>
  </bookViews>
  <sheets>
    <sheet name="I. Celkový součet" sheetId="13" r:id="rId1"/>
    <sheet name="II. Sazebník" sheetId="17" r:id="rId2"/>
    <sheet name="III.A1) Projektové práce" sheetId="19" r:id="rId3"/>
    <sheet name="III.A2) Projektové práce" sheetId="12" r:id="rId4"/>
    <sheet name="III.B1) IČ k ÚR" sheetId="20" r:id="rId5"/>
    <sheet name="III.B2) IČ k SP" sheetId="16" r:id="rId6"/>
    <sheet name="IV. TP" sheetId="22" r:id="rId7"/>
  </sheets>
  <externalReferences>
    <externalReference r:id="rId8"/>
    <externalReference r:id="rId9"/>
    <externalReference r:id="rId10"/>
  </externalReferences>
  <definedNames>
    <definedName name="_xlnm._FilterDatabase" localSheetId="3" hidden="1">'III.A2) Projektové práce'!$A$10:$E$623</definedName>
    <definedName name="Excel_BuiltIn__FilterDatabase_1" localSheetId="2">'III.A1) Projektové práce'!#REF!</definedName>
    <definedName name="Excel_BuiltIn__FilterDatabase_1" localSheetId="3">'III.A2) Projektové práce'!#REF!</definedName>
    <definedName name="Excel_BuiltIn__FilterDatabase_1" localSheetId="4">'[1]3'!#REF!</definedName>
    <definedName name="Excel_BuiltIn__FilterDatabase_1" localSheetId="6">'[2]3'!#REF!</definedName>
    <definedName name="Excel_BuiltIn__FilterDatabase_1">'[3]3'!#REF!</definedName>
    <definedName name="_xlnm.Print_Titles" localSheetId="3">'III.A2) Projektové práce'!$10:$10</definedName>
    <definedName name="_xlnm.Print_Area" localSheetId="0">'I. Celkový součet'!$A$1:$E$21</definedName>
    <definedName name="_xlnm.Print_Area" localSheetId="1">'II. Sazebník'!$A$1:$J$58</definedName>
    <definedName name="_xlnm.Print_Area" localSheetId="2">'III.A1) Projektové práce'!$A$1:$E$10</definedName>
    <definedName name="_xlnm.Print_Area" localSheetId="3">'III.A2) Projektové práce'!$A$1:$E$654</definedName>
    <definedName name="_xlnm.Print_Area" localSheetId="4">'III.B1) IČ k ÚR'!$A$1:$E$28</definedName>
    <definedName name="_xlnm.Print_Area" localSheetId="5">'III.B2) IČ k SP'!$A$1:$E$61</definedName>
  </definedNames>
  <calcPr calcId="162913"/>
</workbook>
</file>

<file path=xl/calcChain.xml><?xml version="1.0" encoding="utf-8"?>
<calcChain xmlns="http://schemas.openxmlformats.org/spreadsheetml/2006/main">
  <c r="E12" i="16" l="1"/>
  <c r="E583" i="12"/>
  <c r="E12" i="20"/>
  <c r="D8" i="17"/>
  <c r="E41" i="19"/>
  <c r="E45" i="19"/>
  <c r="E57" i="19"/>
  <c r="E58" i="19"/>
  <c r="B24" i="22" l="1"/>
  <c r="B12" i="22" s="1"/>
  <c r="B13" i="22" s="1"/>
  <c r="B25" i="22"/>
  <c r="D9" i="22" l="1"/>
  <c r="F17" i="13"/>
  <c r="D11" i="22"/>
  <c r="D10" i="22"/>
  <c r="F53" i="17"/>
  <c r="D12" i="22"/>
  <c r="B26" i="22"/>
  <c r="D13" i="22" l="1"/>
  <c r="E53" i="17" s="1"/>
  <c r="C17" i="13"/>
  <c r="I10" i="17"/>
  <c r="E56" i="17"/>
  <c r="I11" i="17" l="1"/>
  <c r="I12" i="17" s="1"/>
  <c r="E49" i="17" s="1"/>
  <c r="D17" i="17" l="1"/>
  <c r="E69" i="19"/>
  <c r="E68" i="19"/>
  <c r="E67" i="19"/>
  <c r="E65" i="19"/>
  <c r="E64" i="19"/>
  <c r="E63" i="19"/>
  <c r="E62" i="19"/>
  <c r="E61" i="19"/>
  <c r="E60" i="19"/>
  <c r="E59" i="19"/>
  <c r="E54" i="19"/>
  <c r="E53" i="19"/>
  <c r="E52" i="19"/>
  <c r="E51" i="19"/>
  <c r="D15" i="17" s="1"/>
  <c r="E49" i="19"/>
  <c r="E47" i="19"/>
  <c r="E46" i="19"/>
  <c r="E44" i="19"/>
  <c r="E43" i="19"/>
  <c r="E42" i="19"/>
  <c r="E40" i="19"/>
  <c r="E38" i="19"/>
  <c r="E37" i="19"/>
  <c r="E34" i="19"/>
  <c r="E33" i="19"/>
  <c r="E32" i="19"/>
  <c r="E31" i="19"/>
  <c r="E29" i="19"/>
  <c r="E28" i="19"/>
  <c r="E27" i="19"/>
  <c r="E26" i="19"/>
  <c r="E25" i="19"/>
  <c r="E24" i="19"/>
  <c r="E23" i="19"/>
  <c r="E22" i="19"/>
  <c r="E20" i="19"/>
  <c r="E19" i="19"/>
  <c r="E18" i="19"/>
  <c r="E17" i="19"/>
  <c r="E16" i="19"/>
  <c r="E30" i="19" l="1"/>
  <c r="E21" i="19"/>
  <c r="E15" i="19"/>
  <c r="E36" i="19"/>
  <c r="E50" i="19"/>
  <c r="D16" i="17" s="1"/>
  <c r="E71" i="19" l="1"/>
  <c r="C11" i="13" s="1"/>
  <c r="E59" i="16"/>
  <c r="E60" i="16" s="1"/>
  <c r="E55" i="16"/>
  <c r="E56" i="16" s="1"/>
  <c r="E51" i="16"/>
  <c r="E50" i="16"/>
  <c r="E49" i="16"/>
  <c r="E48" i="16"/>
  <c r="E47" i="16"/>
  <c r="E46" i="16"/>
  <c r="E45" i="16"/>
  <c r="E44" i="16"/>
  <c r="E43" i="16"/>
  <c r="E42" i="16"/>
  <c r="E40" i="16"/>
  <c r="E39" i="16"/>
  <c r="E38" i="16"/>
  <c r="E36" i="16"/>
  <c r="E35" i="16"/>
  <c r="E34" i="16"/>
  <c r="E33" i="16"/>
  <c r="E32" i="16"/>
  <c r="E31" i="16"/>
  <c r="E30" i="16"/>
  <c r="E29" i="16"/>
  <c r="E28" i="16"/>
  <c r="E27" i="16"/>
  <c r="E26" i="16"/>
  <c r="E25" i="16"/>
  <c r="E24" i="16"/>
  <c r="E23" i="16"/>
  <c r="E21" i="16"/>
  <c r="E17" i="16"/>
  <c r="E16" i="16"/>
  <c r="E11" i="16"/>
  <c r="E10" i="16"/>
  <c r="E22" i="16" l="1"/>
  <c r="E37" i="16"/>
  <c r="E13" i="16"/>
  <c r="E52" i="16" l="1"/>
  <c r="E61" i="16" s="1"/>
  <c r="C14" i="13" l="1"/>
  <c r="E26" i="20"/>
  <c r="E22" i="20"/>
  <c r="E23" i="20" s="1"/>
  <c r="E18" i="20"/>
  <c r="E17" i="20"/>
  <c r="E16" i="20"/>
  <c r="E11" i="20"/>
  <c r="E10" i="20"/>
  <c r="E27" i="20" l="1"/>
  <c r="E19" i="20"/>
  <c r="E13" i="20"/>
  <c r="E28" i="20" l="1"/>
  <c r="C12" i="13" l="1"/>
  <c r="E653" i="12" l="1"/>
  <c r="E652" i="12"/>
  <c r="E651" i="12"/>
  <c r="E650" i="12"/>
  <c r="E649" i="12"/>
  <c r="E648" i="12"/>
  <c r="E647" i="12"/>
  <c r="E646" i="12"/>
  <c r="E645" i="12"/>
  <c r="E644" i="12"/>
  <c r="E642" i="12"/>
  <c r="E641" i="12"/>
  <c r="E640" i="12"/>
  <c r="E639" i="12"/>
  <c r="E638" i="12"/>
  <c r="E637" i="12"/>
  <c r="E636" i="12"/>
  <c r="E643" i="12" l="1"/>
  <c r="E635" i="12"/>
  <c r="E655" i="12" l="1"/>
  <c r="C15" i="13" l="1"/>
  <c r="E307" i="12" l="1"/>
  <c r="E273" i="12"/>
  <c r="D17" i="13"/>
  <c r="E272" i="12" l="1"/>
  <c r="E54" i="17" l="1"/>
  <c r="E17" i="13"/>
  <c r="H10" i="17" l="1"/>
  <c r="F10" i="17"/>
  <c r="D10" i="17"/>
  <c r="C10" i="17"/>
  <c r="E569" i="12" l="1"/>
  <c r="E565" i="12"/>
  <c r="E575" i="12"/>
  <c r="E576" i="12"/>
  <c r="E606" i="12"/>
  <c r="E585" i="12"/>
  <c r="E15" i="17" s="1"/>
  <c r="E584" i="12"/>
  <c r="E582" i="12"/>
  <c r="E581" i="12"/>
  <c r="E580" i="12"/>
  <c r="E579" i="12"/>
  <c r="E578" i="12"/>
  <c r="E577" i="12"/>
  <c r="E614" i="12"/>
  <c r="E613" i="12" s="1"/>
  <c r="E618" i="12"/>
  <c r="E617" i="12" s="1"/>
  <c r="E621" i="12"/>
  <c r="E620" i="12" s="1"/>
  <c r="E17" i="17" l="1"/>
  <c r="D12" i="17" l="1"/>
  <c r="E34" i="17" s="1"/>
  <c r="E35" i="17" s="1"/>
  <c r="C11" i="17"/>
  <c r="C12" i="17" l="1"/>
  <c r="E10" i="17" l="1"/>
  <c r="D11" i="13"/>
  <c r="E12" i="17" l="1"/>
  <c r="E29" i="17" s="1"/>
  <c r="E30" i="17" s="1"/>
  <c r="E11" i="13"/>
  <c r="D12" i="13" l="1"/>
  <c r="E12" i="13" l="1"/>
  <c r="D15" i="13"/>
  <c r="E230" i="12"/>
  <c r="E69" i="12"/>
  <c r="E61" i="12"/>
  <c r="E56" i="12"/>
  <c r="E416" i="12"/>
  <c r="E415" i="12" s="1"/>
  <c r="E386" i="12"/>
  <c r="E389" i="12"/>
  <c r="E406" i="12"/>
  <c r="E410" i="12"/>
  <c r="E413" i="12"/>
  <c r="E149" i="12"/>
  <c r="E387" i="12" l="1"/>
  <c r="E343" i="12"/>
  <c r="E243" i="12" l="1"/>
  <c r="E229" i="12" s="1"/>
  <c r="H12" i="17"/>
  <c r="E44" i="17" s="1"/>
  <c r="E45" i="17" s="1"/>
  <c r="F11" i="17" l="1"/>
  <c r="J11" i="17" s="1"/>
  <c r="E503" i="12"/>
  <c r="E344" i="12"/>
  <c r="E334" i="12"/>
  <c r="E186" i="12"/>
  <c r="E545" i="12"/>
  <c r="E544" i="12" s="1"/>
  <c r="E539" i="12"/>
  <c r="E434" i="12"/>
  <c r="E347" i="12"/>
  <c r="E319" i="12"/>
  <c r="E222" i="12"/>
  <c r="E198" i="12"/>
  <c r="E187" i="12"/>
  <c r="E165" i="12"/>
  <c r="E159" i="12"/>
  <c r="E141" i="12"/>
  <c r="E125" i="12"/>
  <c r="E118" i="12"/>
  <c r="E107" i="12"/>
  <c r="E100" i="12"/>
  <c r="E98" i="12"/>
  <c r="E72" i="12"/>
  <c r="E52" i="12"/>
  <c r="E40" i="12"/>
  <c r="E17" i="12"/>
  <c r="E13" i="12"/>
  <c r="E227" i="12" l="1"/>
  <c r="E12" i="12"/>
  <c r="E16" i="17"/>
  <c r="G10" i="17" s="1"/>
  <c r="J10" i="17" s="1"/>
  <c r="E433" i="12"/>
  <c r="E432" i="12" s="1"/>
  <c r="E158" i="12"/>
  <c r="F12" i="17"/>
  <c r="E623" i="12" l="1"/>
  <c r="G12" i="17"/>
  <c r="E39" i="17" s="1"/>
  <c r="E57" i="17" s="1"/>
  <c r="J12" i="17" l="1"/>
  <c r="D14" i="13"/>
  <c r="E15" i="13"/>
  <c r="C13" i="13"/>
  <c r="D13" i="13" s="1"/>
  <c r="D19" i="13" l="1"/>
  <c r="C16" i="13"/>
  <c r="E58" i="17"/>
  <c r="E40" i="17"/>
  <c r="E50" i="17"/>
  <c r="C18" i="13" l="1"/>
  <c r="G15" i="13"/>
  <c r="E14" i="13"/>
  <c r="E13" i="13"/>
  <c r="E20" i="13" l="1"/>
</calcChain>
</file>

<file path=xl/sharedStrings.xml><?xml version="1.0" encoding="utf-8"?>
<sst xmlns="http://schemas.openxmlformats.org/spreadsheetml/2006/main" count="974" uniqueCount="873">
  <si>
    <t>1. Identifikační údaje</t>
  </si>
  <si>
    <t>2. Základní údaje o stavbě</t>
  </si>
  <si>
    <t xml:space="preserve">OCENĚNÝ ROZPIS SLUŽEB  </t>
  </si>
  <si>
    <t>x</t>
  </si>
  <si>
    <t>SPECIFIKACE DSP</t>
  </si>
  <si>
    <t>Počet hodin</t>
  </si>
  <si>
    <t>Hodinová sazba Kč/hod.</t>
  </si>
  <si>
    <t>Cena Kč</t>
  </si>
  <si>
    <t xml:space="preserve">A. PRŮVODNÍ ZPRÁVA – celkem            </t>
  </si>
  <si>
    <t xml:space="preserve">     - zahájení stavby</t>
  </si>
  <si>
    <t xml:space="preserve">     - etapizace a uvádění do provozu </t>
  </si>
  <si>
    <t xml:space="preserve">     - dokončení stavby</t>
  </si>
  <si>
    <t xml:space="preserve">     - na obyvatelstvo (hluk atd)</t>
  </si>
  <si>
    <t xml:space="preserve">     - na antropogenní systémy (budovy a ostatní kulturní hodnoty)</t>
  </si>
  <si>
    <t xml:space="preserve">     - vztahy k ostatním plánovaným stavbám v zájmovém území</t>
  </si>
  <si>
    <t xml:space="preserve">     - vztahy na dosavadní využití území</t>
  </si>
  <si>
    <t xml:space="preserve">     -  změny dosavadních staveb dotčených projektovanou stavbou </t>
  </si>
  <si>
    <t xml:space="preserve">     -  ostatní údaje</t>
  </si>
  <si>
    <t>3. Přehled výchozích podkladů a průzkumů</t>
  </si>
  <si>
    <r>
      <t>b)</t>
    </r>
    <r>
      <rPr>
        <sz val="8"/>
        <color indexed="8"/>
        <rFont val="Arial"/>
        <family val="2"/>
        <charset val="238"/>
      </rPr>
      <t xml:space="preserve"> regulační plán, územní plán, územně plánovací informace</t>
    </r>
  </si>
  <si>
    <r>
      <t>c)</t>
    </r>
    <r>
      <rPr>
        <sz val="8"/>
        <color indexed="8"/>
        <rFont val="Arial"/>
        <family val="2"/>
        <charset val="238"/>
      </rPr>
      <t xml:space="preserve"> mapové podklady, zaměření území a další geodetické podklady</t>
    </r>
  </si>
  <si>
    <r>
      <t>d)</t>
    </r>
    <r>
      <rPr>
        <sz val="8"/>
        <color indexed="8"/>
        <rFont val="Arial"/>
        <family val="2"/>
        <charset val="238"/>
      </rPr>
      <t xml:space="preserve"> dopravní průzkum</t>
    </r>
  </si>
  <si>
    <r>
      <t xml:space="preserve">e) </t>
    </r>
    <r>
      <rPr>
        <sz val="8"/>
        <color indexed="8"/>
        <rFont val="Arial"/>
        <family val="2"/>
        <charset val="238"/>
      </rPr>
      <t>geotechnický a hydrogeologický průzkum, korozní průzkum</t>
    </r>
  </si>
  <si>
    <r>
      <t>f)</t>
    </r>
    <r>
      <rPr>
        <sz val="8"/>
        <color indexed="8"/>
        <rFont val="Arial"/>
        <family val="2"/>
        <charset val="238"/>
      </rPr>
      <t xml:space="preserve"> diagnostický průzkum konstrukcí</t>
    </r>
  </si>
  <si>
    <r>
      <t>g)</t>
    </r>
    <r>
      <rPr>
        <sz val="8"/>
        <color indexed="8"/>
        <rFont val="Arial"/>
        <family val="2"/>
        <charset val="238"/>
      </rPr>
      <t xml:space="preserve"> hydrometeorologické a hydrologické údaje, plavební podmínky, inundace, </t>
    </r>
  </si>
  <si>
    <r>
      <t>h)</t>
    </r>
    <r>
      <rPr>
        <sz val="8"/>
        <color indexed="8"/>
        <rFont val="Arial"/>
        <family val="2"/>
        <charset val="238"/>
      </rPr>
      <t xml:space="preserve"> klimatologické údaje</t>
    </r>
  </si>
  <si>
    <t>4. Členění stavby</t>
  </si>
  <si>
    <t>5. Podmínky realizace stavby</t>
  </si>
  <si>
    <t>6. Přehled budoucích správců a vlastníků</t>
  </si>
  <si>
    <t>7. Předávání částí stavby do užívání</t>
  </si>
  <si>
    <t>8. Souhrnný technický popis stavby</t>
  </si>
  <si>
    <t>Technický popis jednotlivých objektů a jejich součástí stanoví pro:</t>
  </si>
  <si>
    <t>dopravy, požární bezpečnost aj.</t>
  </si>
  <si>
    <t>9. Výsledky a závěry z podkladů, průzkumů a měření</t>
  </si>
  <si>
    <t>Souhrnný přehled zjištěných skutečností s vyhodnocením jejich vlivu na řešení stavby</t>
  </si>
  <si>
    <t>10. Dotčená ochranná pásma, chráněná území, zátopová území,</t>
  </si>
  <si>
    <t xml:space="preserve">      kulturní památky, památkové rezervace, památkové zóny</t>
  </si>
  <si>
    <r>
      <t xml:space="preserve">          </t>
    </r>
    <r>
      <rPr>
        <sz val="8"/>
        <color indexed="8"/>
        <rFont val="Arial"/>
        <family val="2"/>
        <charset val="238"/>
      </rPr>
      <t xml:space="preserve">-  rozsah dotčení </t>
    </r>
  </si>
  <si>
    <t xml:space="preserve">          -  podmínky pro zásah</t>
  </si>
  <si>
    <t xml:space="preserve">          -  způsob ochrany nebo úprav</t>
  </si>
  <si>
    <t xml:space="preserve">             (u chráněných ložisek včetně návrhu odpisu zásob)</t>
  </si>
  <si>
    <t xml:space="preserve">          -  vliv na stavebně-technické řešení stavby </t>
  </si>
  <si>
    <t xml:space="preserve">11. Zásah stavby do území </t>
  </si>
  <si>
    <t xml:space="preserve"> Vymezení a zdůvodnění změn současného stavu vyvolaných stavbou</t>
  </si>
  <si>
    <t xml:space="preserve">          -  demolice</t>
  </si>
  <si>
    <t xml:space="preserve">          -  kácení mimolesní zeleně a její případná náhrada</t>
  </si>
  <si>
    <t xml:space="preserve">          -  rozsah zemních prací a konečná úprava terénu</t>
  </si>
  <si>
    <t xml:space="preserve">          -  ozelenění nebo  jiné úpravy nezastavěných ploch</t>
  </si>
  <si>
    <t xml:space="preserve">          -  zásah do ZPF a případné rekultivace</t>
  </si>
  <si>
    <t xml:space="preserve">          -  zásah do pozemků určených k plnění funkce lesa</t>
  </si>
  <si>
    <t xml:space="preserve">          -  zásah do jiných pozemků</t>
  </si>
  <si>
    <t>12. Nároky stavby na zdroje a její potřeby</t>
  </si>
  <si>
    <t>Určení  a zdůvodnění nároků stavby:</t>
  </si>
  <si>
    <t xml:space="preserve">          -  všechny druhy energií</t>
  </si>
  <si>
    <t xml:space="preserve">          -  telekomunikace</t>
  </si>
  <si>
    <t xml:space="preserve">          -  vodní hospodářství</t>
  </si>
  <si>
    <t xml:space="preserve">          -  možnosti napojení na dopravní a technickou infrastrukturu</t>
  </si>
  <si>
    <t xml:space="preserve">          -  druh, množství a nakládání s odpady vznikajícími užíváním stavby</t>
  </si>
  <si>
    <t xml:space="preserve"> 13.  Vliv stavby a silničního provozu na zdraví a životní prostředí</t>
  </si>
  <si>
    <t xml:space="preserve"> Jde zejména o:</t>
  </si>
  <si>
    <t xml:space="preserve">      -  ochranu krajiny a přírody (ÚSES, zásah do VKP apod.)</t>
  </si>
  <si>
    <t xml:space="preserve">      -  vliv stavby na zvláštně chráněná území</t>
  </si>
  <si>
    <t xml:space="preserve">      -  vliv stavby na územní systém ekologické stability</t>
  </si>
  <si>
    <t xml:space="preserve">      -  vliv stavby na krajinný ráz</t>
  </si>
  <si>
    <t xml:space="preserve">      -  vliv stavby na VKP</t>
  </si>
  <si>
    <t xml:space="preserve">      -  vliv stavby na zvláště chráněné druhy rostlin a živočichů</t>
  </si>
  <si>
    <t xml:space="preserve">      -  hluk </t>
  </si>
  <si>
    <t xml:space="preserve">      -  emise z dopravy </t>
  </si>
  <si>
    <t xml:space="preserve">      -  vliv znečištěných vod na vodní toky a vodní zdroje</t>
  </si>
  <si>
    <t xml:space="preserve">      -  ochrana zdraví a bezpečnosti pracovníků při výstavbě  </t>
  </si>
  <si>
    <t xml:space="preserve">      -  nakládání s odpady</t>
  </si>
  <si>
    <t xml:space="preserve">14. Obecné požadavky na bezpečnost a užitné vlastnosti </t>
  </si>
  <si>
    <t xml:space="preserve">       -  mechanickou odolnost a stabilitu</t>
  </si>
  <si>
    <t xml:space="preserve">       -  požární bezpečnosti</t>
  </si>
  <si>
    <t xml:space="preserve">       -  ochranu zdraví, životních podmínek a životního prostředí</t>
  </si>
  <si>
    <t xml:space="preserve">       -  ochranu proti hluku</t>
  </si>
  <si>
    <t xml:space="preserve">       -  bezpečnost při užívání</t>
  </si>
  <si>
    <t xml:space="preserve">       -  úspora energie a ochrana tepla</t>
  </si>
  <si>
    <t>15. Další požadavky</t>
  </si>
  <si>
    <t>Popis návrhu řešení z hlediska dosažení:</t>
  </si>
  <si>
    <t xml:space="preserve">       -  ochrany stavby před škodlivými účinky vnějšího prostředí</t>
  </si>
  <si>
    <t xml:space="preserve">       -  splnění podmínek dalších zvláštních předpisů</t>
  </si>
  <si>
    <t xml:space="preserve">B. SOUHRNNÉ ŘEŠENÍ STAVBY  – celkem </t>
  </si>
  <si>
    <r>
      <t xml:space="preserve">1. Celková (přehledná) situace </t>
    </r>
    <r>
      <rPr>
        <sz val="8"/>
        <color indexed="8"/>
        <rFont val="Arial"/>
        <family val="2"/>
        <charset val="238"/>
      </rPr>
      <t xml:space="preserve"> v měř. 1:5000                  </t>
    </r>
  </si>
  <si>
    <t xml:space="preserve">Zachycení širších vztahů v zájmové oblasti stavby a to zejména:  </t>
  </si>
  <si>
    <t xml:space="preserve">        -  osy komunikace se začátkem a koncem úpravy  </t>
  </si>
  <si>
    <t xml:space="preserve">        -  objížděk, přeložek a úprav dotčených PK i dalších objektů, demolic</t>
  </si>
  <si>
    <t xml:space="preserve">        -  chráněných území</t>
  </si>
  <si>
    <t xml:space="preserve">        -  inženýrských sítí významného charakteru (ovlivňující polohu stavby)</t>
  </si>
  <si>
    <t>Vyznačit zejména:</t>
  </si>
  <si>
    <t xml:space="preserve">        -  území (současný stav uvedený na katastrální mapě)</t>
  </si>
  <si>
    <t xml:space="preserve">        -  chráněné území, zátopové oblasti</t>
  </si>
  <si>
    <t xml:space="preserve">        -  přístupy na pozemky</t>
  </si>
  <si>
    <t xml:space="preserve">        -  demolice</t>
  </si>
  <si>
    <t xml:space="preserve">        -  seznam všech objektů</t>
  </si>
  <si>
    <t>3. Geodetický koordinační výkres</t>
  </si>
  <si>
    <t xml:space="preserve">4. Bilance zemin a ornice </t>
  </si>
  <si>
    <t xml:space="preserve">- Dokumentace bude obsahovat platná hydrologická data vodních toků </t>
  </si>
  <si>
    <t>Technická zpráva</t>
  </si>
  <si>
    <t xml:space="preserve">- odvodnění stavby </t>
  </si>
  <si>
    <t>- dotčení současných zdrojů pitné vody a zdrojů podzemních vod</t>
  </si>
  <si>
    <t>- hydrotechnické a statické výpočty</t>
  </si>
  <si>
    <t>Výkresy:</t>
  </si>
  <si>
    <t xml:space="preserve">     - zásady řešení pro osoby s omezenou schopností pohybu</t>
  </si>
  <si>
    <t xml:space="preserve">     - zásady řešení pro osoby se zrakovým postižením</t>
  </si>
  <si>
    <t xml:space="preserve">     - zásady řešení pro osoby se sluchovým postižením</t>
  </si>
  <si>
    <t xml:space="preserve">     - použití stavebních výrobků pro bezbariérová řešení</t>
  </si>
  <si>
    <t xml:space="preserve">C. STAVEBNÍ ČÁST  – celkem                </t>
  </si>
  <si>
    <r>
      <t>1.1</t>
    </r>
    <r>
      <rPr>
        <sz val="8"/>
        <color indexed="8"/>
        <rFont val="Arial"/>
        <family val="2"/>
        <charset val="238"/>
      </rPr>
      <t xml:space="preserve">         </t>
    </r>
    <r>
      <rPr>
        <u/>
        <sz val="8"/>
        <color indexed="8"/>
        <rFont val="Arial"/>
        <family val="2"/>
        <charset val="238"/>
      </rPr>
      <t>Technická zpráva:</t>
    </r>
  </si>
  <si>
    <t xml:space="preserve">     - identifikační údaje objektu</t>
  </si>
  <si>
    <t xml:space="preserve">     - stručný technický popis se zdůvodněním navrženého řešení</t>
  </si>
  <si>
    <t xml:space="preserve">     - vyhodnocení průzkumů a podkladů, včetně jejich užití v dokumentaci</t>
  </si>
  <si>
    <t xml:space="preserve">     - vztahy pozemních komunikací k ostatním objektům stavby</t>
  </si>
  <si>
    <t xml:space="preserve">     - návrh zpevněných ploch včetně případných výpočtů dle TP </t>
  </si>
  <si>
    <t xml:space="preserve">     - režim povrchových a podzemních vod, zásady odvodnění, ochrana PK</t>
  </si>
  <si>
    <t xml:space="preserve">     - zvláštní podmínky a požadavky na postup výstavby, případně údržbu</t>
  </si>
  <si>
    <t xml:space="preserve">     - vazba na případné technologické vybavení </t>
  </si>
  <si>
    <t xml:space="preserve">     - přehled provedených výpočtů a konstatování o statickém ověření </t>
  </si>
  <si>
    <r>
      <t>1.2</t>
    </r>
    <r>
      <rPr>
        <sz val="8"/>
        <color indexed="8"/>
        <rFont val="Arial"/>
        <family val="2"/>
        <charset val="238"/>
      </rPr>
      <t xml:space="preserve">         </t>
    </r>
    <r>
      <rPr>
        <u/>
        <sz val="8"/>
        <color indexed="8"/>
        <rFont val="Arial"/>
        <family val="2"/>
        <charset val="238"/>
      </rPr>
      <t>Výkresy:</t>
    </r>
  </si>
  <si>
    <t xml:space="preserve">     - bude použito výřezu z koordinační situace stavby, který zobrazuje </t>
  </si>
  <si>
    <r>
      <t>b)</t>
    </r>
    <r>
      <rPr>
        <i/>
        <sz val="8"/>
        <color indexed="8"/>
        <rFont val="Arial"/>
        <family val="2"/>
        <charset val="238"/>
      </rPr>
      <t xml:space="preserve"> Podélný profil</t>
    </r>
  </si>
  <si>
    <t xml:space="preserve">     - zakreslí se umístění a druhy zpevnění příkopů, rigolů, bezpečnostního </t>
  </si>
  <si>
    <t xml:space="preserve">     - bude uveden návrh skladby PK</t>
  </si>
  <si>
    <r>
      <t>d)</t>
    </r>
    <r>
      <rPr>
        <i/>
        <sz val="8"/>
        <color indexed="8"/>
        <rFont val="Arial"/>
        <family val="2"/>
        <charset val="238"/>
      </rPr>
      <t xml:space="preserve"> Charakteristické příčné řezy</t>
    </r>
  </si>
  <si>
    <r>
      <t>e)</t>
    </r>
    <r>
      <rPr>
        <i/>
        <sz val="8"/>
        <color indexed="8"/>
        <rFont val="Arial"/>
        <family val="2"/>
        <charset val="238"/>
      </rPr>
      <t xml:space="preserve"> Schematické řešení křižovatek</t>
    </r>
  </si>
  <si>
    <r>
      <t>f)</t>
    </r>
    <r>
      <rPr>
        <i/>
        <sz val="8"/>
        <color indexed="8"/>
        <rFont val="Arial"/>
        <family val="2"/>
        <charset val="238"/>
      </rPr>
      <t xml:space="preserve"> Výkresy obslužných zařízení</t>
    </r>
  </si>
  <si>
    <t xml:space="preserve">     - bude zpracováno pro autobusové zastávky, parkoviště a odpočívky</t>
  </si>
  <si>
    <r>
      <t>g)</t>
    </r>
    <r>
      <rPr>
        <i/>
        <sz val="8"/>
        <color indexed="8"/>
        <rFont val="Arial"/>
        <family val="2"/>
        <charset val="238"/>
      </rPr>
      <t xml:space="preserve"> Výkresy dopravního značení a zařízení</t>
    </r>
  </si>
  <si>
    <r>
      <t>h)</t>
    </r>
    <r>
      <rPr>
        <i/>
        <sz val="8"/>
        <color indexed="8"/>
        <rFont val="Arial"/>
        <family val="2"/>
        <charset val="238"/>
      </rPr>
      <t xml:space="preserve"> Souřadnice hlavních bodů</t>
    </r>
  </si>
  <si>
    <t xml:space="preserve">2. Mostní objekty a konstrukce, zdi                          </t>
  </si>
  <si>
    <r>
      <t>2.1</t>
    </r>
    <r>
      <rPr>
        <sz val="8"/>
        <color indexed="8"/>
        <rFont val="Arial"/>
        <family val="2"/>
        <charset val="238"/>
      </rPr>
      <t xml:space="preserve">         </t>
    </r>
    <r>
      <rPr>
        <u/>
        <sz val="8"/>
        <color indexed="8"/>
        <rFont val="Arial"/>
        <family val="2"/>
        <charset val="238"/>
      </rPr>
      <t>Technická zpráva</t>
    </r>
  </si>
  <si>
    <r>
      <t>a)</t>
    </r>
    <r>
      <rPr>
        <i/>
        <sz val="8"/>
        <color indexed="8"/>
        <rFont val="Arial"/>
        <family val="2"/>
        <charset val="238"/>
      </rPr>
      <t xml:space="preserve"> identifikační údaje</t>
    </r>
  </si>
  <si>
    <t xml:space="preserve">     - stavba a objekt č., název mostu, event. č. mostu</t>
  </si>
  <si>
    <t xml:space="preserve">     - katastrální území, obec, kraj</t>
  </si>
  <si>
    <t xml:space="preserve">     - stavebník a jeho sídlo, uvažovaný správce mostu,nadřízený orgán</t>
  </si>
  <si>
    <t xml:space="preserve">     - projektant, jeho sídlo, oprávnění, autorizace, HIP, IČ, podzhotovitelé</t>
  </si>
  <si>
    <t xml:space="preserve">       volná výška atd. dle vyhl. 146/2008</t>
  </si>
  <si>
    <r>
      <t>b)</t>
    </r>
    <r>
      <rPr>
        <i/>
        <sz val="8"/>
        <color indexed="8"/>
        <rFont val="Arial"/>
        <family val="2"/>
        <charset val="238"/>
      </rPr>
      <t xml:space="preserve"> základní údaje o mostu</t>
    </r>
  </si>
  <si>
    <t xml:space="preserve">     - charakteristika mostu, délka mostu, přemostění a nosné konstrukce</t>
  </si>
  <si>
    <t xml:space="preserve">     - rozpětí jednotlivých polí, šikmost mostu</t>
  </si>
  <si>
    <t xml:space="preserve">     - volná šířka mostu, šířka průchozího prostoru, šířka mostu </t>
  </si>
  <si>
    <t xml:space="preserve">     - výška mostu nad terénem, stavební výška</t>
  </si>
  <si>
    <t xml:space="preserve">     - plocha nosné konstrukce mostu a zatížení mostu atd. dle vyhl. 146/2008</t>
  </si>
  <si>
    <r>
      <t>c)</t>
    </r>
    <r>
      <rPr>
        <i/>
        <sz val="8"/>
        <color indexed="8"/>
        <rFont val="Arial"/>
        <family val="2"/>
        <charset val="238"/>
      </rPr>
      <t xml:space="preserve"> zdůvodnění mostu a jeho umístění</t>
    </r>
  </si>
  <si>
    <t xml:space="preserve">     - účel mostu, požadavky, návaznost na předchozí dokumentaci</t>
  </si>
  <si>
    <r>
      <t xml:space="preserve">  </t>
    </r>
    <r>
      <rPr>
        <sz val="8"/>
        <color indexed="8"/>
        <rFont val="Arial"/>
        <family val="2"/>
        <charset val="238"/>
      </rPr>
      <t xml:space="preserve">   - charakter přemosťované překážky, územní a geotechnické podmínky</t>
    </r>
  </si>
  <si>
    <r>
      <t>d)</t>
    </r>
    <r>
      <rPr>
        <i/>
        <sz val="8"/>
        <color indexed="8"/>
        <rFont val="Arial"/>
        <family val="2"/>
        <charset val="238"/>
      </rPr>
      <t xml:space="preserve"> technické řešení mostu</t>
    </r>
  </si>
  <si>
    <t xml:space="preserve">     - popis konstrukce, vybavení, statické a hydrotechnické posouzení, řešení   </t>
  </si>
  <si>
    <t xml:space="preserve">     - cizí zařízení na mostě</t>
  </si>
  <si>
    <r>
      <t>e)</t>
    </r>
    <r>
      <rPr>
        <i/>
        <sz val="8"/>
        <color indexed="8"/>
        <rFont val="Arial"/>
        <family val="2"/>
        <charset val="238"/>
      </rPr>
      <t xml:space="preserve"> výstavba mostu</t>
    </r>
  </si>
  <si>
    <t xml:space="preserve">     - související objekty stavby, vztah k území</t>
  </si>
  <si>
    <t xml:space="preserve">     - vytyčovací údaje, prostorová úprava a geometrie mostu</t>
  </si>
  <si>
    <t xml:space="preserve">     - statický výpočet základů, spodní stavby, nosné konstrukce</t>
  </si>
  <si>
    <t xml:space="preserve">     - hydrotechnické výpočty</t>
  </si>
  <si>
    <r>
      <t>2.2</t>
    </r>
    <r>
      <rPr>
        <sz val="8"/>
        <color indexed="8"/>
        <rFont val="Arial"/>
        <family val="2"/>
        <charset val="238"/>
      </rPr>
      <t xml:space="preserve">         </t>
    </r>
    <r>
      <rPr>
        <u/>
        <sz val="8"/>
        <color indexed="8"/>
        <rFont val="Arial"/>
        <family val="2"/>
        <charset val="238"/>
      </rPr>
      <t>Výkresy</t>
    </r>
  </si>
  <si>
    <r>
      <t xml:space="preserve">a)  </t>
    </r>
    <r>
      <rPr>
        <sz val="8"/>
        <color indexed="8"/>
        <rFont val="Arial"/>
        <family val="2"/>
        <charset val="238"/>
      </rPr>
      <t>situace mostu 1:500 a jeho koordinace s ostatními stavebními objekty</t>
    </r>
  </si>
  <si>
    <t xml:space="preserve">      včetně jejich ochranných pásem a zvláštních omezení</t>
  </si>
  <si>
    <r>
      <t xml:space="preserve">b) </t>
    </r>
    <r>
      <rPr>
        <sz val="8"/>
        <color indexed="8"/>
        <rFont val="Arial"/>
        <family val="2"/>
        <charset val="238"/>
      </rPr>
      <t xml:space="preserve"> půdorys 1:100, nebo u velkých mostů nad 100 m délky 1:250 (1:500)</t>
    </r>
  </si>
  <si>
    <r>
      <t xml:space="preserve">c)  </t>
    </r>
    <r>
      <rPr>
        <sz val="8"/>
        <color indexed="8"/>
        <rFont val="Arial"/>
        <family val="2"/>
        <charset val="238"/>
      </rPr>
      <t xml:space="preserve">podélný řez 1:100 (1:250, 1:500) </t>
    </r>
  </si>
  <si>
    <r>
      <t>d)</t>
    </r>
    <r>
      <rPr>
        <i/>
        <sz val="8"/>
        <color indexed="8"/>
        <rFont val="Arial"/>
        <family val="2"/>
        <charset val="238"/>
      </rPr>
      <t xml:space="preserve"> </t>
    </r>
    <r>
      <rPr>
        <sz val="8"/>
        <color indexed="8"/>
        <rFont val="Arial"/>
        <family val="2"/>
        <charset val="238"/>
      </rPr>
      <t>vzorový příčný řez nosnou konstrukcí nad podpěrou a v poli 1:50</t>
    </r>
  </si>
  <si>
    <r>
      <t>f)</t>
    </r>
    <r>
      <rPr>
        <i/>
        <sz val="8"/>
        <color indexed="8"/>
        <rFont val="Arial"/>
        <family val="2"/>
        <charset val="238"/>
      </rPr>
      <t xml:space="preserve">  </t>
    </r>
    <r>
      <rPr>
        <sz val="8"/>
        <color indexed="8"/>
        <rFont val="Arial"/>
        <family val="2"/>
        <charset val="238"/>
      </rPr>
      <t>výkres tvaru podpěry 1:50</t>
    </r>
  </si>
  <si>
    <r>
      <t>g)</t>
    </r>
    <r>
      <rPr>
        <i/>
        <sz val="8"/>
        <color indexed="8"/>
        <rFont val="Arial"/>
        <family val="2"/>
        <charset val="238"/>
      </rPr>
      <t xml:space="preserve"> </t>
    </r>
    <r>
      <rPr>
        <sz val="8"/>
        <color indexed="8"/>
        <rFont val="Arial"/>
        <family val="2"/>
        <charset val="238"/>
      </rPr>
      <t>výkres tvaru opěry a křídel 1:50</t>
    </r>
  </si>
  <si>
    <r>
      <t xml:space="preserve">h)  </t>
    </r>
    <r>
      <rPr>
        <sz val="8"/>
        <color indexed="8"/>
        <rFont val="Arial"/>
        <family val="2"/>
        <charset val="238"/>
      </rPr>
      <t>vytyčovací schéma a schéma tecnologie výstavby</t>
    </r>
  </si>
  <si>
    <t>3. Vodohospodářské objekty</t>
  </si>
  <si>
    <r>
      <t xml:space="preserve">a) </t>
    </r>
    <r>
      <rPr>
        <i/>
        <sz val="8"/>
        <color indexed="8"/>
        <rFont val="Arial"/>
        <family val="2"/>
        <charset val="238"/>
      </rPr>
      <t xml:space="preserve"> technická zpráva</t>
    </r>
  </si>
  <si>
    <t xml:space="preserve">    - identifikační údaje, popis charakteristik, zdůvodnění technického řešení</t>
  </si>
  <si>
    <t xml:space="preserve">    - popis napojení na dosavadní sítě nebo recipient</t>
  </si>
  <si>
    <t xml:space="preserve">    - požadavky na postu stavebních prací (provoz, údržbu)</t>
  </si>
  <si>
    <t xml:space="preserve">    - popis ochrany proti agresivnímu prostředí, či bludným proudům atd.</t>
  </si>
  <si>
    <r>
      <t xml:space="preserve">b) </t>
    </r>
    <r>
      <rPr>
        <i/>
        <sz val="8"/>
        <color indexed="8"/>
        <rFont val="Arial"/>
        <family val="2"/>
        <charset val="238"/>
      </rPr>
      <t xml:space="preserve"> hydrotechnické a statické výpočty</t>
    </r>
  </si>
  <si>
    <t xml:space="preserve">    - v rozsahu potřebném prostanovení velikosti profilů potrubí, DUN, rigolů, </t>
  </si>
  <si>
    <t xml:space="preserve">      příkopů, pro návrh typu a únosnosti atd.</t>
  </si>
  <si>
    <r>
      <t xml:space="preserve">c) </t>
    </r>
    <r>
      <rPr>
        <i/>
        <sz val="8"/>
        <color indexed="8"/>
        <rFont val="Arial"/>
        <family val="2"/>
        <charset val="238"/>
      </rPr>
      <t xml:space="preserve"> výkresy</t>
    </r>
  </si>
  <si>
    <t xml:space="preserve">    - podélný profil </t>
  </si>
  <si>
    <t xml:space="preserve">    - vzorový příčný řez uložení navrhovaných potrubí, rigolů či příkopů</t>
  </si>
  <si>
    <t xml:space="preserve">    - výkresy atypických objektů</t>
  </si>
  <si>
    <t>- identifikační údaje, stručný stavebně technický popis zařízení</t>
  </si>
  <si>
    <t>- typ stožárů a svítidel, napojení na rozvodnou síť NN</t>
  </si>
  <si>
    <t>- světelně technický výpočet, doklady týkající se objektů</t>
  </si>
  <si>
    <r>
      <t xml:space="preserve">b) </t>
    </r>
    <r>
      <rPr>
        <i/>
        <sz val="8"/>
        <color indexed="8"/>
        <rFont val="Arial"/>
        <family val="2"/>
        <charset val="238"/>
      </rPr>
      <t xml:space="preserve"> výkresy</t>
    </r>
  </si>
  <si>
    <t>- situace (určení polohy zařízení v souřadnicích)</t>
  </si>
  <si>
    <t>- vzorový příčný řez</t>
  </si>
  <si>
    <t>- výkres tvaru stožárů se svítidlem</t>
  </si>
  <si>
    <t>7. Ostatní objekty</t>
  </si>
  <si>
    <t>zpracovat v rozsahu a obsahu dle vyhlášky č.146/2008 Sb.</t>
  </si>
  <si>
    <r>
      <t>a)</t>
    </r>
    <r>
      <rPr>
        <sz val="8"/>
        <color indexed="8"/>
        <rFont val="Arial"/>
        <family val="2"/>
        <charset val="238"/>
      </rPr>
      <t xml:space="preserve">         </t>
    </r>
    <r>
      <rPr>
        <u/>
        <sz val="8"/>
        <color indexed="8"/>
        <rFont val="Arial"/>
        <family val="2"/>
        <charset val="238"/>
      </rPr>
      <t>Technická zpráva:</t>
    </r>
  </si>
  <si>
    <t>- identifikační údaje</t>
  </si>
  <si>
    <t>- struční stavebně technický popis včetně zdůvodnění</t>
  </si>
  <si>
    <t>- statické ověření rozhodujících dimenzí a průřezů</t>
  </si>
  <si>
    <t>- příslušné výpočty</t>
  </si>
  <si>
    <t>- zvláštní požadavky na způsob a postup výstavby</t>
  </si>
  <si>
    <t>- budoucí využití</t>
  </si>
  <si>
    <r>
      <t>b)</t>
    </r>
    <r>
      <rPr>
        <sz val="8"/>
        <color indexed="8"/>
        <rFont val="Arial"/>
        <family val="2"/>
        <charset val="238"/>
      </rPr>
      <t xml:space="preserve">         </t>
    </r>
    <r>
      <rPr>
        <u/>
        <sz val="8"/>
        <color indexed="8"/>
        <rFont val="Arial"/>
        <family val="2"/>
        <charset val="238"/>
      </rPr>
      <t>Výkresy:</t>
    </r>
  </si>
  <si>
    <t>- měřítka dle charakteristiky objektu</t>
  </si>
  <si>
    <t>- situace jednotlivých objektů, návaznosti na ostatní objekty</t>
  </si>
  <si>
    <t>- podélné profily</t>
  </si>
  <si>
    <t>- vzorové příčné řezy</t>
  </si>
  <si>
    <t>- příčné řezy</t>
  </si>
  <si>
    <t>- detaily konstrukčního řešení (pokud jsou potřebné pro stavební</t>
  </si>
  <si>
    <t xml:space="preserve">  řízení nebo pokud jejich zpracování pro stavební řízení požaduje</t>
  </si>
  <si>
    <t xml:space="preserve">  majitel či správce objektu)</t>
  </si>
  <si>
    <t>- ostatní výkresy – např. půdorysy, řezy, pohledy atd. (pokud jsou</t>
  </si>
  <si>
    <t xml:space="preserve">  potřebné pro stavební řízení nebo pokud jejich zpracování pro </t>
  </si>
  <si>
    <t xml:space="preserve">  stavební řízení požaduje majitel či správce objektu)</t>
  </si>
  <si>
    <t>K objektům inženýrských sítí a vedení:</t>
  </si>
  <si>
    <t xml:space="preserve">- Přeložky budou navrženy s ohledem na § 36 odst. 7 zákona </t>
  </si>
  <si>
    <t xml:space="preserve">  č. 13/1997 Sb. o pozemních komunikacích v platném znění.</t>
  </si>
  <si>
    <t>- Součástí dokumentace těchto stavebních objektů bude popis</t>
  </si>
  <si>
    <t xml:space="preserve">  technologie provádění přeložky (druh použitého materiálu včetně</t>
  </si>
  <si>
    <t xml:space="preserve">  spojovacího a armatur, technologie zemních prací, provozní výluky a </t>
  </si>
  <si>
    <t xml:space="preserve">  ostatní související náklady atd.).Toto technické řešení bude v </t>
  </si>
  <si>
    <t xml:space="preserve">  rámci zpracování DSP odsouhlaseno majitelem či správcem </t>
  </si>
  <si>
    <t>K objektům rekultivací:</t>
  </si>
  <si>
    <t xml:space="preserve">- Zpracovat plán rekultivací dočasných záborů a rušených komunikací </t>
  </si>
  <si>
    <t xml:space="preserve">  v rozsahu pro DSP a v rámci zpracování dokumentace projednat </t>
  </si>
  <si>
    <t xml:space="preserve">   s orgánem ochrany ZPF  </t>
  </si>
  <si>
    <t xml:space="preserve">- Plán rekultivace dočasných záborů musí obsahovat technickou </t>
  </si>
  <si>
    <t xml:space="preserve">  a biologickou část, popis území, přírodní podmínky, propočet </t>
  </si>
  <si>
    <t xml:space="preserve">  biologické části rekultivace, propočet technické části rekultivace </t>
  </si>
  <si>
    <t xml:space="preserve">  bude součástí propočtu stavby. Dále dle vyhlášky č.13/1994 Sb. </t>
  </si>
  <si>
    <t xml:space="preserve">E. ZÁSADY ORGANIZACE VÝSTAVBY – celkem </t>
  </si>
  <si>
    <r>
      <t>1. </t>
    </r>
    <r>
      <rPr>
        <sz val="8"/>
        <color indexed="8"/>
        <rFont val="Arial"/>
        <family val="2"/>
        <charset val="238"/>
      </rPr>
      <t xml:space="preserve">        </t>
    </r>
    <r>
      <rPr>
        <u/>
        <sz val="8"/>
        <color indexed="8"/>
        <rFont val="Arial"/>
        <family val="2"/>
        <charset val="238"/>
      </rPr>
      <t>Technická zpráva</t>
    </r>
    <r>
      <rPr>
        <sz val="8"/>
        <color indexed="8"/>
        <rFont val="Arial"/>
        <family val="2"/>
        <charset val="238"/>
      </rPr>
      <t xml:space="preserve"> </t>
    </r>
  </si>
  <si>
    <t xml:space="preserve"> - charakteristika a celkové uspořádání staveniště včetně</t>
  </si>
  <si>
    <t xml:space="preserve">   jeho obvodu a  odvodnění</t>
  </si>
  <si>
    <t xml:space="preserve"> - údaje o pozemcích zařízení staveniště - návrh</t>
  </si>
  <si>
    <t xml:space="preserve">             - možné napojení na zdroje (voda, energie, telekomunikace)</t>
  </si>
  <si>
    <t xml:space="preserve">             - možnosti zdrojů materiálů</t>
  </si>
  <si>
    <t xml:space="preserve">             - plochy zemníků a skládek (návrh) </t>
  </si>
  <si>
    <t xml:space="preserve">             - přístupy na staveniště (vjezdy a výjezdy)</t>
  </si>
  <si>
    <t xml:space="preserve">             - požadavky na zabezpečení ochrany staveniště a jeho okolí</t>
  </si>
  <si>
    <t xml:space="preserve">             - zvláštní podmínky pro provádění stavby, které vyžadují </t>
  </si>
  <si>
    <t xml:space="preserve">               bezpečnostní opatření</t>
  </si>
  <si>
    <t xml:space="preserve">             - návrh řešení dopravy během výstavby – dopravně-inženýrská </t>
  </si>
  <si>
    <t xml:space="preserve">               opatření (přepravní a přístupové trasy, zvláštní užívání PK, </t>
  </si>
  <si>
    <t xml:space="preserve">               uzavírky, objížďky, výluky)</t>
  </si>
  <si>
    <t xml:space="preserve">Situace organizace výstavby </t>
  </si>
  <si>
    <t>- měřítko 1:5000</t>
  </si>
  <si>
    <t xml:space="preserve">         - bude zpracován pro potřeby stavebního řízení</t>
  </si>
  <si>
    <t xml:space="preserve">F. DOKLADOVÁ ČÁST – celkem          </t>
  </si>
  <si>
    <t>Záznamy z projednání dokumentace v průběhu jejího zpracování včetně</t>
  </si>
  <si>
    <t>získaných vyjádření a stanovisek k DSP od:</t>
  </si>
  <si>
    <t xml:space="preserve">      organizací, ostatních známých účastníků řízení  i veřejnosti</t>
  </si>
  <si>
    <t xml:space="preserve">      komunikací včetně objednatele</t>
  </si>
  <si>
    <t xml:space="preserve">Doklady o  předběžném souhlasu budoucích majitelů a správců </t>
  </si>
  <si>
    <t xml:space="preserve">jednotlivých stavebních objektů s jejich převzetím do majetku či </t>
  </si>
  <si>
    <t xml:space="preserve">správy po dokončení stavby. </t>
  </si>
  <si>
    <t xml:space="preserve">Vyjádření ve věci zařazení nově budovaných komunikací, přeřazení </t>
  </si>
  <si>
    <t xml:space="preserve">či vyřazení stávajících komunikací v rámci silniční sítě a s tím </t>
  </si>
  <si>
    <t>související změny majitele či správce dle zákona č. 13/1997 Sb.</t>
  </si>
  <si>
    <t xml:space="preserve">Doklady o vazbě na územně plánovací dokumentaci VÚC a </t>
  </si>
  <si>
    <t xml:space="preserve">dotčených obcí, doklad o zařazení stavby mezi veřejně </t>
  </si>
  <si>
    <t>prospěšné (prokázání veřejného zájmu)</t>
  </si>
  <si>
    <t xml:space="preserve">G. SOUVISEJÍCÍ DOKUMENTACE  – celkem  </t>
  </si>
  <si>
    <t xml:space="preserve">G1. Účinky stavby – celkem                          </t>
  </si>
  <si>
    <r>
      <t>1. Záborový elaborát</t>
    </r>
    <r>
      <rPr>
        <sz val="8"/>
        <color indexed="8"/>
        <rFont val="Arial"/>
        <family val="2"/>
        <charset val="238"/>
      </rPr>
      <t xml:space="preserve"> </t>
    </r>
  </si>
  <si>
    <t>Rozsah záboru:</t>
  </si>
  <si>
    <t xml:space="preserve">Při tvorbě záboru, zejména trvalého, bude přihlédnuto k </t>
  </si>
  <si>
    <r>
      <t xml:space="preserve">      situování záboru do skutečného terénu. Zábory cca do 5 m</t>
    </r>
    <r>
      <rPr>
        <vertAlign val="superscript"/>
        <sz val="8"/>
        <color indexed="8"/>
        <rFont val="Arial"/>
        <family val="2"/>
        <charset val="238"/>
      </rPr>
      <t>2</t>
    </r>
  </si>
  <si>
    <r>
      <t xml:space="preserve">       </t>
    </r>
    <r>
      <rPr>
        <sz val="8"/>
        <color indexed="8"/>
        <rFont val="Arial"/>
        <family val="2"/>
        <charset val="238"/>
      </rPr>
      <t xml:space="preserve"> budou  u větších staveb vyloučeny. Pokud při dělení pozemku </t>
    </r>
  </si>
  <si>
    <t xml:space="preserve">      vznikne zbytková část pozemku nevhodného tvaru nebo část </t>
  </si>
  <si>
    <t xml:space="preserve">      nepřístupná, uvážit její zařazení do trval.záboru po předchozí </t>
  </si>
  <si>
    <t xml:space="preserve">      konzultaci se zadavatelem. V uvedeném případě není podmínkou</t>
  </si>
  <si>
    <t xml:space="preserve">      vynětí zbytkové části ze ZPF, tyto části pozemků je třeba </t>
  </si>
  <si>
    <t xml:space="preserve">      v elaborátu oddělit.</t>
  </si>
  <si>
    <t>Plochy ZS, skládek, zemníků nebudou žádným způsobem zahrnuty do záboru.</t>
  </si>
  <si>
    <t xml:space="preserve">V doč. záboru bude zahrnuta pouze deponie ornice (pro zpětné ohumusování +      </t>
  </si>
  <si>
    <t>svahy silničního tělesa.</t>
  </si>
  <si>
    <t>Pozemky situované pod mostem budou  zařazeny celé do</t>
  </si>
  <si>
    <t xml:space="preserve">      dočasného záboru a graficky odlišeny v mapovém podkladu </t>
  </si>
  <si>
    <t xml:space="preserve">      (s výjimkou nově budovaných komunikací, jejich součástí a </t>
  </si>
  <si>
    <t xml:space="preserve">      příslušenství). U silnic bude postupováno individuálně.</t>
  </si>
  <si>
    <t xml:space="preserve">      U uvedených zbytkových pozemků budou uvedeny BPEJ, </t>
  </si>
  <si>
    <t xml:space="preserve">      u  ostatních to není třeba. Do zbytkových pozemků nebudou</t>
  </si>
  <si>
    <t xml:space="preserve">      zařazeny pozemky související s jinými pozemky téhož vlastníka.</t>
  </si>
  <si>
    <t>Textová část:</t>
  </si>
  <si>
    <t xml:space="preserve">1)  Pozemky dotčené stavbou  </t>
  </si>
  <si>
    <t xml:space="preserve">Seznam obsahuje číslo záboru, parc.č. dle KN, parc.č. dle PK, </t>
  </si>
  <si>
    <t xml:space="preserve">      číslo LV, kultura, celk.výměra pozemku, údaje o vlastnictví, že </t>
  </si>
  <si>
    <t xml:space="preserve">      jde o SJM, údaje o BPEJ. U každého čísla záboru je dále uvedeno: </t>
  </si>
  <si>
    <t xml:space="preserve">      celková výměra trvalého, dočasného a krátkodobého záboru; u </t>
  </si>
  <si>
    <t xml:space="preserve">      každého takového záboru budou vypsány stavební objekty dotčené</t>
  </si>
  <si>
    <t xml:space="preserve">      záborem a u každého objektu bude uvedena příslušná výměra záboru</t>
  </si>
  <si>
    <t xml:space="preserve">Seznam pozemků dotčených stavbou bude zpracován dvěma </t>
  </si>
  <si>
    <t xml:space="preserve">způsoby dle následujícího : </t>
  </si>
  <si>
    <r>
      <t xml:space="preserve">            </t>
    </r>
    <r>
      <rPr>
        <b/>
        <i/>
        <sz val="8"/>
        <color indexed="8"/>
        <rFont val="Arial"/>
        <family val="2"/>
        <charset val="238"/>
      </rPr>
      <t>a)</t>
    </r>
    <r>
      <rPr>
        <sz val="8"/>
        <color indexed="8"/>
        <rFont val="Arial"/>
        <family val="2"/>
        <charset val="238"/>
      </rPr>
      <t xml:space="preserve"> podle katastrálních území  a parcelních čísel pozemků </t>
    </r>
  </si>
  <si>
    <t xml:space="preserve">                (u každého pozemku budou  kromě obvyklých údajů uvedeny</t>
  </si>
  <si>
    <t xml:space="preserve">                 čísla stavebních objektů a délka záboru)</t>
  </si>
  <si>
    <r>
      <t xml:space="preserve">          </t>
    </r>
    <r>
      <rPr>
        <b/>
        <i/>
        <sz val="8"/>
        <color indexed="8"/>
        <rFont val="Arial"/>
        <family val="2"/>
        <charset val="238"/>
      </rPr>
      <t>b)</t>
    </r>
    <r>
      <rPr>
        <sz val="8"/>
        <color indexed="8"/>
        <rFont val="Arial"/>
        <family val="2"/>
        <charset val="238"/>
      </rPr>
      <t xml:space="preserve"> podle vlastníků pozemků – pozemky jednoho vlastníka budou </t>
    </r>
  </si>
  <si>
    <t xml:space="preserve">                řazeny k sobě</t>
  </si>
  <si>
    <t xml:space="preserve">·         U pozemků dotčených trvalým záborem bude uveden seznam </t>
  </si>
  <si>
    <t xml:space="preserve">      sousedních pozemků, včetně jmen uživatelů a majitelů.</t>
  </si>
  <si>
    <t xml:space="preserve">·         U  pozemků, které jsou dotčeny záborem a jsou mimo trasu, </t>
  </si>
  <si>
    <t xml:space="preserve">      požadujeme rovněž vypracování jejich seznamu.</t>
  </si>
  <si>
    <t>2) Seznam stavebních objektů:</t>
  </si>
  <si>
    <t xml:space="preserve">Seznam stavebních objektů bude zpracován dvěma způsoby </t>
  </si>
  <si>
    <t xml:space="preserve">      dle následujícího : </t>
  </si>
  <si>
    <t xml:space="preserve">      a) podle stavebních objektů – u každého SO budou uvedena </t>
  </si>
  <si>
    <t xml:space="preserve">          čísla parcel dle KÚ, které budou stavebním objektem </t>
  </si>
  <si>
    <t xml:space="preserve">          dotčeny, přičemž parcely budou dále členěny podle délky </t>
  </si>
  <si>
    <t xml:space="preserve">          záboru (trvalý, dočasný nad 1 rok, dočasný do 1 roku) </t>
  </si>
  <si>
    <t xml:space="preserve">      b) podle parcelních čísel pozemků – u každé parcely budou </t>
  </si>
  <si>
    <t xml:space="preserve">          uvedena čísla všech stavebních objektů, kterými bude </t>
  </si>
  <si>
    <t xml:space="preserve">          uvedená parcela dotčena</t>
  </si>
  <si>
    <t>Výkresová část:</t>
  </si>
  <si>
    <t>·         barevný soutisk koordinační situace a katastrální mapy</t>
  </si>
  <si>
    <t>·         Přehled kladu listů a map KN, situace a detaily záboru</t>
  </si>
  <si>
    <t xml:space="preserve">·         Výkresová část záborového elaborátu bude zpracována </t>
  </si>
  <si>
    <t xml:space="preserve">       v graf. formě v měř. mapy KN (1:1000). </t>
  </si>
  <si>
    <t xml:space="preserve">       Kilometráž po 100 m. V grafické části bude provedena </t>
  </si>
  <si>
    <t xml:space="preserve">       identifikace PK do KN. Čísla parcel PK budou v závorce. </t>
  </si>
  <si>
    <t xml:space="preserve">       Trvalý zábor, doč.zábor nad 1 rok, doč. zábor do 1 roku </t>
  </si>
  <si>
    <t xml:space="preserve">       budou barevně odlišeny. Budou vyznačena čísla záborů. </t>
  </si>
  <si>
    <t xml:space="preserve">       Jednotlivé objekty budou graf. odlišeny čarou a označeny </t>
  </si>
  <si>
    <t xml:space="preserve">       čísly v kroužku. </t>
  </si>
  <si>
    <t xml:space="preserve">·         Kat. území řádně a jasně vyznačena. Vyznačení sekcí </t>
  </si>
  <si>
    <t xml:space="preserve">      map. listů z KN. Vyznačení intravilánu a extravilánu.</t>
  </si>
  <si>
    <t xml:space="preserve">·         Záborový elaborát bude zakreslen do mapových </t>
  </si>
  <si>
    <t xml:space="preserve">podkladů potvrzených příslušným katastrálním úřadem                           </t>
  </si>
  <si>
    <t xml:space="preserve">2. Dokumentace pro vynětí ze ZPF  </t>
  </si>
  <si>
    <t>·         Podklady k žádosti o souhlas k odnětí půdy ze ZPF vč. výpočtu</t>
  </si>
  <si>
    <t xml:space="preserve">      odvodů ve smyslu zákona č. 334/92 Sb. a vyhl. MŽP ČR </t>
  </si>
  <si>
    <t xml:space="preserve">      č. 13 z 29.12.1994dle přílohy č. 5 a 7 s uvedením podkladů od</t>
  </si>
  <si>
    <t xml:space="preserve">      PF ČR (bonitace), údaje o ochranných pásmech vodních zdrojů, území</t>
  </si>
  <si>
    <t xml:space="preserve">     CHKO  apod.)</t>
  </si>
  <si>
    <t xml:space="preserve">Situace záboru pozemků odnímaných ze ZPF s rozlišením dle </t>
  </si>
  <si>
    <t xml:space="preserve">      délky a druhu záboru (trvalý, trvalý – zbytkové plochy, dočasný </t>
  </si>
  <si>
    <t xml:space="preserve">      nad 1 rok) a vyznačením ostatních důležitých údajů (hranice k.ú,</t>
  </si>
  <si>
    <t xml:space="preserve">      parcely dle KN a PK, hranice a údaje o BPEJ aj.) </t>
  </si>
  <si>
    <t>3. Dokumentace pro vynětí z LPF</t>
  </si>
  <si>
    <t xml:space="preserve">Dokumentace pro odnětí pozemků z LPF byla zpracována v DÚR. </t>
  </si>
  <si>
    <t>V případě nutnosti v rámci DSP zpracovat aktualizaci dokumentace.</t>
  </si>
  <si>
    <t>·         Minimalizovat dočasný zábor LPF!</t>
  </si>
  <si>
    <t xml:space="preserve">Podklady pro vynětí lesních pozemků z LPF ve smyslu </t>
  </si>
  <si>
    <t xml:space="preserve">      lesního zákona a souvisejících předpisů.</t>
  </si>
  <si>
    <t xml:space="preserve">Seznam pozemků dotčených záborem LPF bude </t>
  </si>
  <si>
    <t xml:space="preserve">      obsahovat   parc. č. dle KN, parc. č. dle PK, číslo LV, </t>
  </si>
  <si>
    <t xml:space="preserve">      kultura, celková výměra pozemku, údaje  o vlastnictví</t>
  </si>
  <si>
    <t xml:space="preserve">      (SJM),  výměra trval. záboru, výměra dočasného záboru</t>
  </si>
  <si>
    <t xml:space="preserve">      nad 1 rok, výměra dočasného záboru   do 1 roku, čísla </t>
  </si>
  <si>
    <t xml:space="preserve">      stavebních objektů, kterými je uvedený pozemek dotčen</t>
  </si>
  <si>
    <t xml:space="preserve">·       Seznam pozemků dotčených záborem LPF bude rozdělen </t>
  </si>
  <si>
    <t xml:space="preserve">     dle následujícího : </t>
  </si>
  <si>
    <t xml:space="preserve">            a) podle katastrálních území  a parcelních čísel pozemků </t>
  </si>
  <si>
    <t xml:space="preserve">            b) podle vlastníků pozemků – pozemky jednoho vlastníka </t>
  </si>
  <si>
    <t xml:space="preserve">                budou řazeny k sobě</t>
  </si>
  <si>
    <t>V případě nutnosti aktualizovat komplexní výpočet náhrad</t>
  </si>
  <si>
    <t xml:space="preserve">       škod na lesních pozemcích</t>
  </si>
  <si>
    <t xml:space="preserve">V případě nutnosti aktualizovat stanovení výše poplatků </t>
  </si>
  <si>
    <t xml:space="preserve">       za odnětí</t>
  </si>
  <si>
    <t>Návrh plánu rekultivace včetně předpokládaných i</t>
  </si>
  <si>
    <t xml:space="preserve">      investičních nákladů v rozsahu pro DSP</t>
  </si>
  <si>
    <t>Situace</t>
  </si>
  <si>
    <t xml:space="preserve">4. Projekt odpadového hospodářství z výstavby </t>
  </si>
  <si>
    <t>·         Zpracovat v rozsahu pro DSP</t>
  </si>
  <si>
    <t>·         Požaduje se především bilance odpadů, jejich třídění dle Katalogu</t>
  </si>
  <si>
    <t>vyhl.č. 381/2001 a zákona č.185/2001 v platném znění, návrh jejich využití</t>
  </si>
  <si>
    <t>či likvidace včetně seznamu skládek v regionu pro uložení odpadu</t>
  </si>
  <si>
    <t xml:space="preserve">G2. Podklady a průzkumy – celkem         </t>
  </si>
  <si>
    <t>1. Aktualizace dendrologického průzkumu</t>
  </si>
  <si>
    <t xml:space="preserve">·         podkladem pro zpracování je dendrologický průzkum </t>
  </si>
  <si>
    <t xml:space="preserve">      zpracovaný v rámci DÚR</t>
  </si>
  <si>
    <t>zpracovat v souladu s vyhláškou MŽP 395/1992 Sb. tak,aby investor</t>
  </si>
  <si>
    <t>mohl požádat o povolení kácení dřevin i rostoucích mimo les</t>
  </si>
  <si>
    <t>pasportizace (číselné označení) jednotlivých druhů dřevin dle katastrálních</t>
  </si>
  <si>
    <t>území, označení dřevin určených ke smýcení</t>
  </si>
  <si>
    <t>uvést druh vč. českého názvu, počet, velikost, plochy keřů, obvod kmene</t>
  </si>
  <si>
    <t>stromu ve výšce 130cm nad zemí</t>
  </si>
  <si>
    <t>seznam dřevin, které je nutno po dobu výstavby chránit před poškozením</t>
  </si>
  <si>
    <t>seznam s číselným označením kácených dřevin s uvedením čísel parcel</t>
  </si>
  <si>
    <t>dotčených tímto kácením vč. uvedení vlastníků parcel a uvedení druhu záboru</t>
  </si>
  <si>
    <t xml:space="preserve">(trvalého či dočasného) u pozemku dotčených kácením dřevin (seznam </t>
  </si>
  <si>
    <t>zpracovat tak, že parcely jednoho vlastníka dotčené kácením budou řazeny</t>
  </si>
  <si>
    <t>k sobě)</t>
  </si>
  <si>
    <t xml:space="preserve">návrh kompenzace za kácení dřevin (v rámci SO "Vegetační úpravy" a </t>
  </si>
  <si>
    <t xml:space="preserve">"Vegetační pás" - náhradní výsadba) a zapracování požadavku obcí na náhradní </t>
  </si>
  <si>
    <t>výsadbu dle § 9 zákona č. 114/1992 Sb.</t>
  </si>
  <si>
    <t xml:space="preserve">situace zakreslena do KM s čiselným vyznačením stáv. dřevin a dále s </t>
  </si>
  <si>
    <t>vyznačením hranic trvalého, dočasného a krátkodobého záboru.</t>
  </si>
  <si>
    <t>H. ROZPOČET</t>
  </si>
  <si>
    <t>Ocenění stavby po stavebních objektech a rekapitulace stavby - stanovení nákladů</t>
  </si>
  <si>
    <t xml:space="preserve">         nákladů , t.j.  Rozhodující výměry - celkem</t>
  </si>
  <si>
    <t>I.   PLÁN BOZP</t>
  </si>
  <si>
    <t xml:space="preserve">         - bude zpracován v souladu se zákonem č. 309/2006 Sb. a směrnicí </t>
  </si>
  <si>
    <t xml:space="preserve">           GŘ ŘSD ČR č. 29/2006.</t>
  </si>
  <si>
    <t>počet
hodin</t>
  </si>
  <si>
    <t>Kč/hod</t>
  </si>
  <si>
    <t>Cena</t>
  </si>
  <si>
    <t>Dokumentace ke stavebnímu povolení</t>
  </si>
  <si>
    <t>Inženýrská činnost ke stavebnímu povolení</t>
  </si>
  <si>
    <t>Kč bez DPH</t>
  </si>
  <si>
    <t>DPH</t>
  </si>
  <si>
    <t>Kč vč. DPH</t>
  </si>
  <si>
    <t>Cena celkem vč. DPH</t>
  </si>
  <si>
    <t>Kč</t>
  </si>
  <si>
    <t>seznámení všech vlastníků pozemků se záměrem uskutečnit veřejně prospěšnou stavbu</t>
  </si>
  <si>
    <t>obstarání všech existujících  výpisů z příslušných katastrů  nemovitostí</t>
  </si>
  <si>
    <t>dohledávání neznámých,  neurčených a nedosažitelných  vlastníků</t>
  </si>
  <si>
    <t>A ) kupní smlouvy na pozemky, porosty a budovy v trvalém záboru</t>
  </si>
  <si>
    <t>C ) kupní smlouvy na porosty v dočasném záboru a pod VB</t>
  </si>
  <si>
    <t>zajištění, sestavení a  uzavření smluv o přeložkách inženýrských sítí</t>
  </si>
  <si>
    <t>zajištění uzavření smluv o zřízení věcného břemene s oprávněným a povinným z věcného břemene</t>
  </si>
  <si>
    <t>zajištění a uzavření smluv o budoucím převzetí SO ( obce, kraje, ZVHS apod. )</t>
  </si>
  <si>
    <t>A) aktuální výpis z katastru nemovitostí</t>
  </si>
  <si>
    <t>B) listiny prokazující splnění podmínky vyvlastnění dle § 5 zákona č. 184/2006 Sb.</t>
  </si>
  <si>
    <t>C) GP oddělovací nebo GP na VB</t>
  </si>
  <si>
    <t xml:space="preserve">D) znalecký posudek o ceně nemovitosti </t>
  </si>
  <si>
    <t>zajištění souhlasu vlastníků k dotčení ochranného pásma lesa ( 50 m od okraje lesa ) a - zajištění souhlasu vlastníků ke změně souhlasu s vynětím ze ZPF a k uložení přebytečné ornice</t>
  </si>
  <si>
    <t>zajištění pravomocného rozhodnutí o vyvlastnění</t>
  </si>
  <si>
    <t xml:space="preserve">Počet </t>
  </si>
  <si>
    <t>Hodinová sazba</t>
  </si>
  <si>
    <t>hodin</t>
  </si>
  <si>
    <t>Kč / hod</t>
  </si>
  <si>
    <t>SPECIFIKACE INŽENÝRSKÉ ČINNOSTI – část A</t>
  </si>
  <si>
    <t xml:space="preserve">Kompletace podkladů z předchozího projednání stavby  </t>
  </si>
  <si>
    <t>ČÁST A – CELKEM</t>
  </si>
  <si>
    <t>SPECIFIKACE INŽENÝRSKÉ ČINNOSTI – část B</t>
  </si>
  <si>
    <t>Počet  hodin</t>
  </si>
  <si>
    <t xml:space="preserve">Hodinová sazba  Kč/ hod  </t>
  </si>
  <si>
    <t>Cena                 Kč</t>
  </si>
  <si>
    <t>Kompletace uzavřených smluv a souvisejících podkladů pro podání žádosti o stavební povolení.</t>
  </si>
  <si>
    <t>ČÁST B CELKEM</t>
  </si>
  <si>
    <t>SPECIFIKACE INŽENÝRSKÉ ČINNOSTI – část C</t>
  </si>
  <si>
    <t>Zajištění  vydání  stavebního povolení, kompletace a doplnění podkladů, vyjádření, stanovisek, sestavení seznamu účastníků řízení, sestavení žádostí o vydání  stavebního povolení a jeho podání u příslušného stavebního úřadu včetně zajištění dalších podkladů dle požadavků příslušného stavebního úřadu v rámci  stavebního  řízení, účast na jednáních, předání pravomocného  stavebního povolení</t>
  </si>
  <si>
    <t>ČÁST C CELKEM</t>
  </si>
  <si>
    <t>SPECIFIKACE INŽENÝRSKÉ ČINNOSTI – část D</t>
  </si>
  <si>
    <t>Zajištění konzultací, kontrolních dnů k IČ zhotovitele, osobní průběžné informování objednatele o průběhu IČ zhotovitele, zastupování objednatele ve správních řízeních k IČ, plynoucích z předmětu smlouvy, zajištění předání výstupů jednotlivých smluvních IČ.</t>
  </si>
  <si>
    <t>ČÁST D CELKEM</t>
  </si>
  <si>
    <t xml:space="preserve">CELKEM ČÁST A+B+C+D  IČ </t>
  </si>
  <si>
    <t>NÁZEV AKCE:</t>
  </si>
  <si>
    <t xml:space="preserve">Služba </t>
  </si>
  <si>
    <t>J.   Propagační buletin stavby</t>
  </si>
  <si>
    <t>SOUČET A – J celkem za DSP (bez DPH)</t>
  </si>
  <si>
    <t xml:space="preserve">Popis prací </t>
  </si>
  <si>
    <t>Reprografie v počtu dle VOP</t>
  </si>
  <si>
    <t>- zahrnuje vypracování propagačního buletinu popisující stavbu v grafickém návrhu dle zhotovitele. Součástí buletinu je minimálně 10 zákresových fotografií stavby do krajiny - fotovizualizace stavby. Počet vyhotovení - 50 v tiskové podobě a 25x na CD/DVD</t>
  </si>
  <si>
    <t>Procentní podíl nabídkové a předpokládané ceny v %</t>
  </si>
  <si>
    <t>*)</t>
  </si>
  <si>
    <t>Kontrolní část pro Zadavatele - uchazeč neoceňuje</t>
  </si>
  <si>
    <t>DSP bez zaměření, průzkumů a ostatních prací - 25% z "C"</t>
  </si>
  <si>
    <t>Předpokládaná hodnota zadavatele v Kč celkem</t>
  </si>
  <si>
    <t>Nabídková cena uchazeče v Kč celkem</t>
  </si>
  <si>
    <r>
      <t xml:space="preserve">2. Situace stavby (koordinační) </t>
    </r>
    <r>
      <rPr>
        <sz val="8"/>
        <color indexed="8"/>
        <rFont val="Arial"/>
        <family val="2"/>
        <charset val="238"/>
      </rPr>
      <t>v měřítku 1:1 000 (2 000)</t>
    </r>
    <r>
      <rPr>
        <b/>
        <sz val="8"/>
        <color indexed="8"/>
        <rFont val="Arial"/>
        <family val="2"/>
        <charset val="238"/>
      </rPr>
      <t xml:space="preserve">  na podkladu katastrální mapy s vyznačením hranic pozemků a jejich parcelních čísel, vč. sousedních                                            </t>
    </r>
  </si>
  <si>
    <t>**)</t>
  </si>
  <si>
    <t>Pozn.: Uchazeč v rámci této části vyplní předpokládaný počet v rámci dílčí činnosti, hodinovou sazbu a cenu - modré buňky</t>
  </si>
  <si>
    <t xml:space="preserve">     - měřítko 1:1000/100 nebo 1:2000/200  </t>
  </si>
  <si>
    <r>
      <t>c)</t>
    </r>
    <r>
      <rPr>
        <i/>
        <sz val="8"/>
        <rFont val="Arial"/>
        <family val="2"/>
        <charset val="238"/>
      </rPr>
      <t xml:space="preserve"> Vzorové příčné řezy</t>
    </r>
  </si>
  <si>
    <t xml:space="preserve">     - měřítko 1:50 nebo 1:100</t>
  </si>
  <si>
    <t xml:space="preserve">     - měřítko 1:100 nebo 1:200</t>
  </si>
  <si>
    <t>Předpokládaná hodnota stavebních nákladů v Kč</t>
  </si>
  <si>
    <t>Nabízená cena služeb v Kč</t>
  </si>
  <si>
    <t>Zaměření v Kč</t>
  </si>
  <si>
    <t>Cena v Kč</t>
  </si>
  <si>
    <t>Nerealizované položky nebudou oceňovány (označeny "Neobsazeno")</t>
  </si>
  <si>
    <t xml:space="preserve">D. NEOBSAZENO         </t>
  </si>
  <si>
    <t xml:space="preserve">5. NEOBSAZENO                   </t>
  </si>
  <si>
    <t xml:space="preserve">      ·  bude sloužit jako podklad pro zpracování soupisu prací  do ZDS</t>
  </si>
  <si>
    <t>Vyhodnocení vlivů negativních účinků stavby a jejího užívání,  návrhy na opatření k jejich prevenci, eliminaci, případně minimalizaci  v souladu právními předpisy.</t>
  </si>
  <si>
    <t>Průkaz, že stavba a její objekty jsou navrženy tak, aby splnila základní požadavky a zejména:</t>
  </si>
  <si>
    <t xml:space="preserve">             a.1) podle čísel stavebních objektů</t>
  </si>
  <si>
    <t xml:space="preserve">             a.2) podle budoucích majitelů a správců</t>
  </si>
  <si>
    <t>Slouží pro vydání stavebního povolení dle § 15 stavebního zákona 183/2006 Sb. a obsahuje řešení vodohospodářských objektů</t>
  </si>
  <si>
    <t xml:space="preserve">       - ovlivnění chemismu vod vlivem realizace a následného provozu stavby</t>
  </si>
  <si>
    <t xml:space="preserve">- výkresy jednotlivých vodohospodářských stavebních objektů </t>
  </si>
  <si>
    <t>- výústní objekty, propustky</t>
  </si>
  <si>
    <t>Pro každý stavební objekt se vypracuje samostatná dokumentace, která bude součástí části C dokumentace. Zařazení a označení stavebních objektů bude vycházet ze zadávacích podmínek. V závěru technické zprávy pro každý stavební objekt budou uvedeny souřadnice hlavních bodů, které určují jeho polohu. K dokumentaci stavebního objektu bude připojen výřez ze situace stavby, který příslušný objekt zobrazuje. Výkresy k jednotlivým stavebním objektům budou vypracovány dle platných norem vycházejících z platných technických pravidel a směrnic pro projektování a provádění v příslušném oboru.</t>
  </si>
  <si>
    <t xml:space="preserve">     Vypracuje se pro celou stavbu a obsahuje zásady uvažovaného průběhu výstavby a její organizace.  V rámci zpracování DSP bude projednáno s příslušnými orgány státní správy a samosprávy a odsouhlaseno.</t>
  </si>
  <si>
    <t>Popis prací</t>
  </si>
  <si>
    <r>
      <t xml:space="preserve">2.         </t>
    </r>
    <r>
      <rPr>
        <b/>
        <u/>
        <sz val="8"/>
        <color indexed="8"/>
        <rFont val="Arial"/>
        <family val="2"/>
        <charset val="238"/>
      </rPr>
      <t xml:space="preserve">Výkresy </t>
    </r>
  </si>
  <si>
    <t>5. Celkové vodohospodářské řešení</t>
  </si>
  <si>
    <t xml:space="preserve">6. Bezbariérové užívání </t>
  </si>
  <si>
    <r>
      <t xml:space="preserve">Pozn.: </t>
    </r>
    <r>
      <rPr>
        <i/>
        <sz val="8"/>
        <color indexed="8"/>
        <rFont val="Arial"/>
        <family val="2"/>
        <charset val="238"/>
      </rPr>
      <t>Uchazeč v rámci této části vyplní předpokládaný počet v rámci dílčí činnosti, hodinovou sazbu a cenu</t>
    </r>
    <r>
      <rPr>
        <b/>
        <i/>
        <sz val="8"/>
        <color indexed="8"/>
        <rFont val="Arial"/>
        <family val="2"/>
        <charset val="238"/>
      </rPr>
      <t>-</t>
    </r>
    <r>
      <rPr>
        <b/>
        <i/>
        <u/>
        <sz val="8"/>
        <color indexed="8"/>
        <rFont val="Arial"/>
        <family val="2"/>
        <charset val="238"/>
      </rPr>
      <t>modré buňky</t>
    </r>
    <r>
      <rPr>
        <b/>
        <i/>
        <sz val="8"/>
        <color indexed="8"/>
        <rFont val="Arial"/>
        <family val="2"/>
        <charset val="238"/>
      </rPr>
      <t>.</t>
    </r>
  </si>
  <si>
    <r>
      <t xml:space="preserve">Pozn.: </t>
    </r>
    <r>
      <rPr>
        <sz val="8"/>
        <color indexed="8"/>
        <rFont val="Arial"/>
        <family val="2"/>
        <charset val="238"/>
      </rPr>
      <t xml:space="preserve"> V technické zprávě bude výslovně uvedeno, že na mostě nejsou uloženy  žádné inženýrské sítě (všechny IS z mostních objektů je nutno vymístit) </t>
    </r>
  </si>
  <si>
    <r>
      <t>h)</t>
    </r>
    <r>
      <rPr>
        <sz val="8"/>
        <color indexed="8"/>
        <rFont val="Arial"/>
        <family val="2"/>
        <charset val="238"/>
      </rPr>
      <t xml:space="preserve">  vytyčovací schéma a schéma technologie výstavby </t>
    </r>
  </si>
  <si>
    <t>na územní rozhodnutí (příp. územní souhlas)</t>
  </si>
  <si>
    <t xml:space="preserve">životní prostředí </t>
  </si>
  <si>
    <t xml:space="preserve">     - na ekosystemy, jejich složky a funkce (ovzduší a klima, podzemní a </t>
  </si>
  <si>
    <t>a flora)</t>
  </si>
  <si>
    <t xml:space="preserve">povrchové vody - toky a zdroje, půda a geologické podmínky, fauna </t>
  </si>
  <si>
    <t>stavby, ostatní).</t>
  </si>
  <si>
    <t xml:space="preserve">     - na strukturu a funkční využití území (doprava, navazující a související </t>
  </si>
  <si>
    <r>
      <rPr>
        <b/>
        <i/>
        <sz val="8"/>
        <color indexed="8"/>
        <rFont val="Arial"/>
        <family val="2"/>
        <charset val="238"/>
      </rPr>
      <t>a)</t>
    </r>
    <r>
      <rPr>
        <sz val="8"/>
        <color indexed="8"/>
        <rFont val="Arial"/>
        <family val="2"/>
        <charset val="238"/>
      </rPr>
      <t xml:space="preserve">  Označení stavby</t>
    </r>
  </si>
  <si>
    <r>
      <rPr>
        <b/>
        <i/>
        <sz val="8"/>
        <color indexed="8"/>
        <rFont val="Arial"/>
        <family val="2"/>
        <charset val="238"/>
      </rPr>
      <t>b)</t>
    </r>
    <r>
      <rPr>
        <sz val="8"/>
        <color indexed="8"/>
        <rFont val="Arial"/>
        <family val="2"/>
        <charset val="238"/>
      </rPr>
      <t xml:space="preserve">  Stavebník nebo objednatel stavby</t>
    </r>
  </si>
  <si>
    <r>
      <t xml:space="preserve"> </t>
    </r>
    <r>
      <rPr>
        <b/>
        <i/>
        <sz val="8"/>
        <color indexed="8"/>
        <rFont val="Arial"/>
        <family val="2"/>
        <charset val="238"/>
      </rPr>
      <t>c)</t>
    </r>
    <r>
      <rPr>
        <sz val="8"/>
        <color indexed="8"/>
        <rFont val="Arial"/>
        <family val="2"/>
        <charset val="238"/>
      </rPr>
      <t xml:space="preserve">  Projektant</t>
    </r>
  </si>
  <si>
    <r>
      <t>a)</t>
    </r>
    <r>
      <rPr>
        <sz val="8"/>
        <color indexed="8"/>
        <rFont val="Arial"/>
        <family val="2"/>
        <charset val="238"/>
      </rPr>
      <t xml:space="preserve">  Stručný popis návrhu stavby, její funkce, význam a umístění</t>
    </r>
  </si>
  <si>
    <r>
      <t>b)</t>
    </r>
    <r>
      <rPr>
        <sz val="8"/>
        <color indexed="8"/>
        <rFont val="Arial"/>
        <family val="2"/>
        <charset val="238"/>
      </rPr>
      <t xml:space="preserve">  Předpokládaný průběh výstavby</t>
    </r>
  </si>
  <si>
    <r>
      <t xml:space="preserve">c) </t>
    </r>
    <r>
      <rPr>
        <sz val="8"/>
        <color indexed="8"/>
        <rFont val="Arial"/>
        <family val="2"/>
        <charset val="238"/>
      </rPr>
      <t xml:space="preserve"> Vazby na regulační plán, územní plán, územně plánovací informace a                     </t>
    </r>
  </si>
  <si>
    <r>
      <t>d)</t>
    </r>
    <r>
      <rPr>
        <sz val="8"/>
        <color indexed="8"/>
        <rFont val="Arial"/>
        <family val="2"/>
        <charset val="238"/>
      </rPr>
      <t xml:space="preserve">  Stručná charakteristika území a jeho dosavadní využití</t>
    </r>
  </si>
  <si>
    <r>
      <t>e)</t>
    </r>
    <r>
      <rPr>
        <sz val="8"/>
        <color indexed="8"/>
        <rFont val="Arial"/>
        <family val="2"/>
        <charset val="238"/>
      </rPr>
      <t xml:space="preserve">  Vliv technického řešení stavby a jejího provozu na krajinu, zdraví a  </t>
    </r>
  </si>
  <si>
    <r>
      <t>f)</t>
    </r>
    <r>
      <rPr>
        <sz val="8"/>
        <color indexed="8"/>
        <rFont val="Arial"/>
        <family val="2"/>
        <charset val="238"/>
      </rPr>
      <t xml:space="preserve">   Celkový dopad stavby do zájmového území a navrhovaná opatření </t>
    </r>
  </si>
  <si>
    <r>
      <t>a)</t>
    </r>
    <r>
      <rPr>
        <sz val="8"/>
        <color indexed="8"/>
        <rFont val="Arial"/>
        <family val="2"/>
        <charset val="238"/>
      </rPr>
      <t xml:space="preserve"> dokumentace záměru k žádosti o vydání rozhodnutí o umístění stavby </t>
    </r>
  </si>
  <si>
    <t xml:space="preserve">o změně stavby </t>
  </si>
  <si>
    <t xml:space="preserve">nebo k oznámení záměru pro získání územního souhlasu nebo rozhodnutí </t>
  </si>
  <si>
    <t>kvalita vody</t>
  </si>
  <si>
    <r>
      <t>a)</t>
    </r>
    <r>
      <rPr>
        <sz val="8"/>
        <color indexed="8"/>
        <rFont val="Arial"/>
        <family val="2"/>
        <charset val="238"/>
      </rPr>
      <t xml:space="preserve">  Způsob číslování a značení</t>
    </r>
  </si>
  <si>
    <r>
      <t xml:space="preserve">b)  </t>
    </r>
    <r>
      <rPr>
        <sz val="8"/>
        <color indexed="8"/>
        <rFont val="Arial"/>
        <family val="2"/>
        <charset val="238"/>
      </rPr>
      <t>Určení jednotlivých částí stavby</t>
    </r>
  </si>
  <si>
    <r>
      <rPr>
        <b/>
        <i/>
        <sz val="8"/>
        <color indexed="8"/>
        <rFont val="Arial"/>
        <family val="2"/>
        <charset val="238"/>
      </rPr>
      <t>c)</t>
    </r>
    <r>
      <rPr>
        <sz val="8"/>
        <color indexed="8"/>
        <rFont val="Arial"/>
        <family val="2"/>
        <charset val="238"/>
      </rPr>
      <t xml:space="preserve">  Členění stavby na části stavby, na stavební objekty a provozní soubory</t>
    </r>
  </si>
  <si>
    <r>
      <rPr>
        <b/>
        <i/>
        <sz val="8"/>
        <color indexed="8"/>
        <rFont val="Arial"/>
        <family val="2"/>
        <charset val="238"/>
      </rPr>
      <t xml:space="preserve">a) </t>
    </r>
    <r>
      <rPr>
        <sz val="8"/>
        <color indexed="8"/>
        <rFont val="Arial"/>
        <family val="2"/>
        <charset val="238"/>
      </rPr>
      <t xml:space="preserve"> Věcné a časové vazby souvisejících staveb jiných stavebníků</t>
    </r>
  </si>
  <si>
    <r>
      <t>b)</t>
    </r>
    <r>
      <rPr>
        <sz val="8"/>
        <color indexed="8"/>
        <rFont val="Arial"/>
        <family val="2"/>
        <charset val="238"/>
      </rPr>
      <t xml:space="preserve">  Uvažovaný průběh výstavby a zajištění její plynulosti a koordinovanosti </t>
    </r>
  </si>
  <si>
    <r>
      <rPr>
        <b/>
        <i/>
        <sz val="8"/>
        <color indexed="8"/>
        <rFont val="Arial"/>
        <family val="2"/>
        <charset val="238"/>
      </rPr>
      <t xml:space="preserve">c) </t>
    </r>
    <r>
      <rPr>
        <sz val="8"/>
        <color indexed="8"/>
        <rFont val="Arial"/>
        <family val="2"/>
        <charset val="238"/>
      </rPr>
      <t xml:space="preserve"> Zajištění přístupu na stavbu</t>
    </r>
  </si>
  <si>
    <r>
      <rPr>
        <b/>
        <i/>
        <sz val="8"/>
        <color indexed="8"/>
        <rFont val="Arial"/>
        <family val="2"/>
        <charset val="238"/>
      </rPr>
      <t>d)</t>
    </r>
    <r>
      <rPr>
        <sz val="8"/>
        <color indexed="8"/>
        <rFont val="Arial"/>
        <family val="2"/>
        <charset val="238"/>
      </rPr>
      <t xml:space="preserve">  Dopravní omezení</t>
    </r>
  </si>
  <si>
    <t xml:space="preserve">stavební objekty po jejich dokončení do majetku či správy.     </t>
  </si>
  <si>
    <r>
      <t xml:space="preserve">a)  </t>
    </r>
    <r>
      <rPr>
        <sz val="8"/>
        <color indexed="8"/>
        <rFont val="Arial"/>
        <family val="2"/>
        <charset val="238"/>
      </rPr>
      <t xml:space="preserve">Seznam budoucích správců a vlastníků, kteří převezmou jednotlivé </t>
    </r>
  </si>
  <si>
    <t>dle následujícího): dle následujícího):</t>
  </si>
  <si>
    <t xml:space="preserve">(Seznam budoucích správců a vlastníků bude zpracován dvěma </t>
  </si>
  <si>
    <r>
      <t xml:space="preserve">b)  </t>
    </r>
    <r>
      <rPr>
        <sz val="8"/>
        <color indexed="8"/>
        <rFont val="Arial"/>
        <family val="2"/>
        <charset val="238"/>
      </rPr>
      <t>Způsob užívání jednotlivých částí stavby</t>
    </r>
  </si>
  <si>
    <r>
      <rPr>
        <b/>
        <i/>
        <sz val="8"/>
        <color indexed="8"/>
        <rFont val="Arial"/>
        <family val="2"/>
        <charset val="238"/>
      </rPr>
      <t xml:space="preserve">a) </t>
    </r>
    <r>
      <rPr>
        <sz val="8"/>
        <color indexed="8"/>
        <rFont val="Arial"/>
        <family val="2"/>
        <charset val="238"/>
      </rPr>
      <t xml:space="preserve"> Návrh postupného předávání částí stavby do užívání (úseky, objekty)</t>
    </r>
  </si>
  <si>
    <r>
      <t xml:space="preserve"> b)</t>
    </r>
    <r>
      <rPr>
        <sz val="8"/>
        <color indexed="8"/>
        <rFont val="Arial"/>
        <family val="2"/>
        <charset val="238"/>
      </rPr>
      <t xml:space="preserve">  Zdůvodnění užívání části stavby před dokončením celé stavby</t>
    </r>
  </si>
  <si>
    <t xml:space="preserve">technické parametry, základní dopravní, dispoziční, stavební a technologické </t>
  </si>
  <si>
    <t>technologické řešení stavby, začlenění stavby do území atd.</t>
  </si>
  <si>
    <t xml:space="preserve">Bude uveden celkový projektovaný rozsah, kapacitní údaje, základní </t>
  </si>
  <si>
    <r>
      <rPr>
        <b/>
        <i/>
        <sz val="8"/>
        <color indexed="8"/>
        <rFont val="Arial"/>
        <family val="2"/>
        <charset val="238"/>
      </rPr>
      <t>8.1</t>
    </r>
    <r>
      <rPr>
        <sz val="8"/>
        <color indexed="8"/>
        <rFont val="Arial"/>
        <family val="2"/>
        <charset val="238"/>
      </rPr>
      <t xml:space="preserve">  Pozemní komunikace:</t>
    </r>
  </si>
  <si>
    <t xml:space="preserve">a)  výčet jednotlivých PK stavby </t>
  </si>
  <si>
    <t>b)  základní charakteristiky příslušných PK (kategorie, parametry, atd.)</t>
  </si>
  <si>
    <r>
      <rPr>
        <b/>
        <i/>
        <sz val="8"/>
        <color indexed="8"/>
        <rFont val="Arial"/>
        <family val="2"/>
        <charset val="238"/>
      </rPr>
      <t>8.2</t>
    </r>
    <r>
      <rPr>
        <sz val="8"/>
        <color indexed="8"/>
        <rFont val="Arial"/>
        <family val="2"/>
        <charset val="238"/>
      </rPr>
      <t xml:space="preserve">  Mostní objekty a zdi:</t>
    </r>
  </si>
  <si>
    <t>a)  výčet objektů a zdí</t>
  </si>
  <si>
    <t>vybavení, druh konstrukcí, postup a technologie výstavby, aj.</t>
  </si>
  <si>
    <t xml:space="preserve">b)  základní charakteristiky objektů (zákl. údaje, zákl. technické řešení a </t>
  </si>
  <si>
    <r>
      <rPr>
        <b/>
        <i/>
        <sz val="8"/>
        <color indexed="8"/>
        <rFont val="Arial"/>
        <family val="2"/>
        <charset val="238"/>
      </rPr>
      <t>8.3 </t>
    </r>
    <r>
      <rPr>
        <sz val="8"/>
        <color indexed="8"/>
        <rFont val="Arial"/>
        <family val="2"/>
        <charset val="238"/>
      </rPr>
      <t> Odvodnění PK</t>
    </r>
  </si>
  <si>
    <t>a) stavebně technické řešení, charakteristiky, rozsah</t>
  </si>
  <si>
    <r>
      <t>8.4</t>
    </r>
    <r>
      <rPr>
        <sz val="8"/>
        <color indexed="8"/>
        <rFont val="Arial"/>
        <family val="2"/>
        <charset val="238"/>
      </rPr>
      <t xml:space="preserve">  Tunely, podzemní stavby a galerie </t>
    </r>
  </si>
  <si>
    <t xml:space="preserve">a) základní údaje, technické vybavení, technologie výstavby, princip řízení </t>
  </si>
  <si>
    <t>clony</t>
  </si>
  <si>
    <r>
      <t>8.5</t>
    </r>
    <r>
      <rPr>
        <sz val="8"/>
        <color indexed="8"/>
        <rFont val="Arial"/>
        <family val="2"/>
        <charset val="238"/>
      </rPr>
      <t xml:space="preserve">  Obslužná zařízení, veřejná parkoviště, únikové zóny a protihlukové </t>
    </r>
  </si>
  <si>
    <t>a) umístění, rozsah, vybavení</t>
  </si>
  <si>
    <r>
      <rPr>
        <b/>
        <i/>
        <sz val="8"/>
        <color indexed="8"/>
        <rFont val="Arial"/>
        <family val="2"/>
        <charset val="238"/>
      </rPr>
      <t>8.6</t>
    </r>
    <r>
      <rPr>
        <sz val="8"/>
        <color indexed="8"/>
        <rFont val="Arial"/>
        <family val="2"/>
        <charset val="238"/>
      </rPr>
      <t xml:space="preserve">  Vybavení PK</t>
    </r>
  </si>
  <si>
    <t xml:space="preserve">a) záchytná BZ, dopravní značení a zařízení, světelná signalizace, </t>
  </si>
  <si>
    <t>sítě  proti oslunění atd.</t>
  </si>
  <si>
    <t xml:space="preserve">veřejné osvětlení, ochrana proti vniku volně žijících živočichů, clony a </t>
  </si>
  <si>
    <r>
      <rPr>
        <b/>
        <i/>
        <sz val="8"/>
        <color indexed="8"/>
        <rFont val="Arial"/>
        <family val="2"/>
        <charset val="238"/>
      </rPr>
      <t>8.7</t>
    </r>
    <r>
      <rPr>
        <sz val="8"/>
        <color indexed="8"/>
        <rFont val="Arial"/>
        <family val="2"/>
        <charset val="238"/>
      </rPr>
      <t xml:space="preserve">  Objekty ostatní skupin objektů</t>
    </r>
  </si>
  <si>
    <t xml:space="preserve">     a)  výčet, charakteristika technické řešení, postup a technologie výstavby</t>
  </si>
  <si>
    <t xml:space="preserve">          -  vyvolané změny staveb dopravní a technické infrastruktury a </t>
  </si>
  <si>
    <t xml:space="preserve">          - vodních toků</t>
  </si>
  <si>
    <t xml:space="preserve">      -  vliv stavby na Natura 2000 (pokud je určena rozhodnutím org. ochrany </t>
  </si>
  <si>
    <t xml:space="preserve">         přírody) </t>
  </si>
  <si>
    <t xml:space="preserve">splnění obecně technických požadavků na výstavbu a výrobky, snadná </t>
  </si>
  <si>
    <t>údržba apod.)</t>
  </si>
  <si>
    <t xml:space="preserve">       -  užitných vlastností stavby (dostatečná kapacita objektů, životnosti, </t>
  </si>
  <si>
    <t>a orientace</t>
  </si>
  <si>
    <t xml:space="preserve">       -  zabezpečení užívání staveb osobami s omezenou schopností pohybu</t>
  </si>
  <si>
    <t>rozlišit,  stávající slabě, přeložky silně)</t>
  </si>
  <si>
    <t xml:space="preserve">        -  inženýrské sítě (současné i budoucí, ochranná pásma - barevně   </t>
  </si>
  <si>
    <t xml:space="preserve">okraje </t>
  </si>
  <si>
    <t xml:space="preserve">        -  komunikace se staničením a údaje oblouků, přechodnic a přímek, </t>
  </si>
  <si>
    <t>staveniště</t>
  </si>
  <si>
    <t xml:space="preserve">           silniční koruny příp. jízdních pásů, hranice sil.pozemku a hranice </t>
  </si>
  <si>
    <t>překládky inž. sítí</t>
  </si>
  <si>
    <t xml:space="preserve">        -  objekty stavby s popisem (očíslováním) obvody území, které zahrnují </t>
  </si>
  <si>
    <t xml:space="preserve">trvalý a dočasný zábor pozemků vč. dočasných záborů pro </t>
  </si>
  <si>
    <t xml:space="preserve">jednotlivými stavebními objekty, z důvodu jednoznačné identifikace při </t>
  </si>
  <si>
    <t xml:space="preserve">        -  v koordinační situaci musí být barevně vyznačeny hranice mezi </t>
  </si>
  <si>
    <t>tak docházet ke změnám majitele či správce)</t>
  </si>
  <si>
    <t xml:space="preserve">vyřazovány, zařazovány či přeřazovány v rámci silniční sítě a bude </t>
  </si>
  <si>
    <t xml:space="preserve">převodu majetku (týká se především komunikací, které budou </t>
  </si>
  <si>
    <t xml:space="preserve">  - Zpracovat seznam vlastníků na kterých bude rozprostřena skrývka </t>
  </si>
  <si>
    <t xml:space="preserve">kulturních vrstev půdy s uvedením plochy pozemku, mocnosti a  </t>
  </si>
  <si>
    <t>zeminy</t>
  </si>
  <si>
    <t xml:space="preserve">projednat předběžné souhlasy majitelů těchto pozemků s rozprostřením </t>
  </si>
  <si>
    <t xml:space="preserve">celkového a celkového objemu. V rámci zpracování dokumentace </t>
  </si>
  <si>
    <t xml:space="preserve">přímého využití na stavbě, řešení přebytku či nedostatku zemin a hornin </t>
  </si>
  <si>
    <t xml:space="preserve"> - Bilance výkopů, násypů a skrývky kulturních vrstev půdy,vhodnost </t>
  </si>
  <si>
    <t xml:space="preserve"> - Zpracovat dle vyhl.č.13/1994 Sb. přílohy č.5 s uvedením popisu území, </t>
  </si>
  <si>
    <t>atd.</t>
  </si>
  <si>
    <t xml:space="preserve">klimatických poměrů, hydrologických poměrů, pedologického průzkumu </t>
  </si>
  <si>
    <t xml:space="preserve">správce povodí a ostatních dotčených účastníků řízení </t>
  </si>
  <si>
    <t xml:space="preserve">- Nutno respektovat oprávněné požadavky a podm. Správních orgánů, </t>
  </si>
  <si>
    <t xml:space="preserve">(zmapování stávajících intenzifikačních zařízení na zemědělské dotčení </t>
  </si>
  <si>
    <t>- styk se stávajícími vodotečemi a vodohospodářskými zařízeními a objekty</t>
  </si>
  <si>
    <t>funkčnosti těchto zařízení)</t>
  </si>
  <si>
    <t xml:space="preserve">těchto systému navrhnout dostatečná technická opatření pro zachování </t>
  </si>
  <si>
    <t>provedení a použitého materiálu</t>
  </si>
  <si>
    <t xml:space="preserve">      - navrhované vodohospodářské objekty a jejich popis včetně způsobu </t>
  </si>
  <si>
    <t xml:space="preserve">- Nároky odvodnění na zábory (jen je-li přes rozsah situace PK)    </t>
  </si>
  <si>
    <t>odvodnění, případně hydrotechnická situace</t>
  </si>
  <si>
    <t xml:space="preserve">- situace se zákresem vodotečí, vodohospodářských objektů a způsobu </t>
  </si>
  <si>
    <t>pro dopravní telematiku aj.</t>
  </si>
  <si>
    <t xml:space="preserve">     - návrh dopravního značení, dopr. zařízení, světelné signalizace, zařízení </t>
  </si>
  <si>
    <t>rozhodujících dimenzí a průřezů</t>
  </si>
  <si>
    <t>příslušný objekt</t>
  </si>
  <si>
    <t>výkop, násyp, různý počet jízdních pruhů, větve křižovatek)</t>
  </si>
  <si>
    <t xml:space="preserve">     - zpracují se pro charakteristické případně odlišné úseky PK  (zářez, </t>
  </si>
  <si>
    <t xml:space="preserve">zařízení, oplocení, zdí a dalších typických detailů </t>
  </si>
  <si>
    <t>nepřehledný, se vykreslí na samostatných výkresech v měřítku</t>
  </si>
  <si>
    <t>komunikace PK nebo větším</t>
  </si>
  <si>
    <r>
      <t xml:space="preserve">   </t>
    </r>
    <r>
      <rPr>
        <sz val="8"/>
        <color indexed="8"/>
        <rFont val="Arial"/>
        <family val="2"/>
        <charset val="238"/>
      </rPr>
      <t xml:space="preserve">  - u složitějších typů křižovatek jejichž zákres do situace PK by byl </t>
    </r>
  </si>
  <si>
    <t>vypracují se zjednodušené podélné profily kritických větví</t>
  </si>
  <si>
    <r>
      <t xml:space="preserve">   </t>
    </r>
    <r>
      <rPr>
        <sz val="8"/>
        <color indexed="8"/>
        <rFont val="Arial"/>
        <family val="2"/>
        <charset val="238"/>
      </rPr>
      <t xml:space="preserve">  - v případě, že je potřebné ověřit sklonové poměry větví křižovatky, </t>
    </r>
  </si>
  <si>
    <t>definitivního dopravního značení</t>
  </si>
  <si>
    <t xml:space="preserve">     - rozlišen bude zejména stav provizorního dopravního značení a </t>
  </si>
  <si>
    <t>(část B)</t>
  </si>
  <si>
    <t xml:space="preserve">     - pouze nejsou-li tyto údaje součástí geodetického koordinačního výkresu </t>
  </si>
  <si>
    <t xml:space="preserve">     - pozemní komunikace, body křížení, staničení, úhly křížení překážek, volná </t>
  </si>
  <si>
    <t>sedání, zátěžové zkoušky, řešení protikorozní ochrany</t>
  </si>
  <si>
    <t>požadované protikorozní ochrany, požadované podmínky a měření</t>
  </si>
  <si>
    <t>stavby</t>
  </si>
  <si>
    <t xml:space="preserve">     - postup a technologie, specifické požadavky na požadovanou technologii </t>
  </si>
  <si>
    <t>průřezů</t>
  </si>
  <si>
    <r>
      <t>f)</t>
    </r>
    <r>
      <rPr>
        <b/>
        <sz val="8"/>
        <color indexed="8"/>
        <rFont val="Arial"/>
        <family val="2"/>
        <charset val="238"/>
      </rPr>
      <t xml:space="preserve"> </t>
    </r>
    <r>
      <rPr>
        <i/>
        <sz val="8"/>
        <color indexed="8"/>
        <rFont val="Arial"/>
        <family val="2"/>
        <charset val="238"/>
      </rPr>
      <t xml:space="preserve">přehled provedených výpočtů a konstatování rozhodujících dimenzí a </t>
    </r>
  </si>
  <si>
    <t>orient.</t>
  </si>
  <si>
    <r>
      <t>g)</t>
    </r>
    <r>
      <rPr>
        <b/>
        <sz val="8"/>
        <color indexed="8"/>
        <rFont val="Arial"/>
        <family val="2"/>
        <charset val="238"/>
      </rPr>
      <t xml:space="preserve"> </t>
    </r>
    <r>
      <rPr>
        <i/>
        <sz val="8"/>
        <color indexed="8"/>
        <rFont val="Arial"/>
        <family val="2"/>
        <charset val="238"/>
      </rPr>
      <t xml:space="preserve">řešení přístupu a užívání stavby osobami s omezenou schopností poh. a </t>
    </r>
  </si>
  <si>
    <t>podpěry</t>
  </si>
  <si>
    <r>
      <t>e)</t>
    </r>
    <r>
      <rPr>
        <i/>
        <sz val="8"/>
        <color indexed="8"/>
        <rFont val="Arial"/>
        <family val="2"/>
        <charset val="238"/>
      </rPr>
      <t xml:space="preserve"> </t>
    </r>
    <r>
      <rPr>
        <sz val="8"/>
        <color indexed="8"/>
        <rFont val="Arial"/>
        <family val="2"/>
        <charset val="238"/>
      </rPr>
      <t xml:space="preserve">příčné řezy 1:100 v polích opěr a osách pilířů, popř. s pohledem na </t>
    </r>
  </si>
  <si>
    <t xml:space="preserve">    (současných i plánovaných)</t>
  </si>
  <si>
    <t xml:space="preserve">    - situace stavby s výškopisem a zákresem podzemních vedení </t>
  </si>
  <si>
    <r>
      <t>a)</t>
    </r>
    <r>
      <rPr>
        <i/>
        <sz val="8"/>
        <color indexed="8"/>
        <rFont val="Arial"/>
        <family val="2"/>
        <charset val="238"/>
      </rPr>
      <t xml:space="preserve"> </t>
    </r>
    <r>
      <rPr>
        <u/>
        <sz val="8"/>
        <color indexed="8"/>
        <rFont val="Arial"/>
        <family val="2"/>
        <charset val="238"/>
      </rPr>
      <t>Technická zpráva</t>
    </r>
  </si>
  <si>
    <r>
      <t>b)</t>
    </r>
    <r>
      <rPr>
        <i/>
        <sz val="8"/>
        <color indexed="8"/>
        <rFont val="Arial"/>
        <family val="2"/>
        <charset val="238"/>
      </rPr>
      <t xml:space="preserve"> </t>
    </r>
    <r>
      <rPr>
        <u/>
        <sz val="8"/>
        <color indexed="8"/>
        <rFont val="Arial"/>
        <family val="2"/>
        <charset val="238"/>
      </rPr>
      <t>Výkresy</t>
    </r>
  </si>
  <si>
    <t xml:space="preserve">  realizaci překládek", které předá objednatel.</t>
  </si>
  <si>
    <t xml:space="preserve">  stavebního objektu. Bude přihlédnuto ke "smlouvám o přípravě a </t>
  </si>
  <si>
    <t>- zásady návrhu zařízení staveniště – návrh</t>
  </si>
  <si>
    <t xml:space="preserve">- návrh postupu a provádění výstavby </t>
  </si>
  <si>
    <t xml:space="preserve">- objekty, které je nutné uvést samostatně do provozu  (předčasné užívání) </t>
  </si>
  <si>
    <t>- budou vyznačeny především návrhy a údaje uvedené v technické zprávě</t>
  </si>
  <si>
    <t xml:space="preserve">- návrh časového postupu prací – podklad pro zpracování </t>
  </si>
  <si>
    <t>harmonogramu v RDS</t>
  </si>
  <si>
    <r>
      <t>a)</t>
    </r>
    <r>
      <rPr>
        <sz val="8"/>
        <color indexed="8"/>
        <rFont val="Arial"/>
        <family val="2"/>
        <charset val="238"/>
      </rPr>
      <t xml:space="preserve"> orgánů státní správy a samosprávy , dotčených obcí a </t>
    </r>
  </si>
  <si>
    <r>
      <t xml:space="preserve">b) </t>
    </r>
    <r>
      <rPr>
        <sz val="8"/>
        <color indexed="8"/>
        <rFont val="Arial"/>
        <family val="2"/>
        <charset val="238"/>
      </rPr>
      <t>všech majitelů a  správců dotčených inženýrských sítí a</t>
    </r>
  </si>
  <si>
    <r>
      <t>c)</t>
    </r>
    <r>
      <rPr>
        <sz val="8"/>
        <color indexed="8"/>
        <rFont val="Arial"/>
        <family val="2"/>
        <charset val="238"/>
      </rPr>
      <t xml:space="preserve"> dalších zainteresovaných subjektů</t>
    </r>
  </si>
  <si>
    <t>Upravit dle zpracované aktualizace a zapracovaných podmínek ÚR a připomínek majitelů pozemnků.</t>
  </si>
  <si>
    <t>půdní fond dle přílohy č. 5 k vyhlášce č. 13/1994 Sb.</t>
  </si>
  <si>
    <t xml:space="preserve">.      Vyhodnocení důsledků navrhovaného umístění staveb na zemědělský </t>
  </si>
  <si>
    <r>
      <t xml:space="preserve">3.         </t>
    </r>
    <r>
      <rPr>
        <b/>
        <u/>
        <sz val="8"/>
        <color indexed="8"/>
        <rFont val="Arial"/>
        <family val="2"/>
        <charset val="238"/>
      </rPr>
      <t>Harmonogram výstavby</t>
    </r>
  </si>
  <si>
    <r>
      <t xml:space="preserve">4.         </t>
    </r>
    <r>
      <rPr>
        <b/>
        <u/>
        <sz val="8"/>
        <color indexed="8"/>
        <rFont val="Arial"/>
        <family val="2"/>
        <charset val="238"/>
      </rPr>
      <t>Plán kontrolních prohlídek</t>
    </r>
  </si>
  <si>
    <t>Záborový elaborát bude graficky a tabulkově zpracován podle požadavků objednatele definovaných na výrobním výboru</t>
  </si>
  <si>
    <t>A. Souhrnné řešení stavby</t>
  </si>
  <si>
    <t>1. Přehledná situace</t>
  </si>
  <si>
    <t xml:space="preserve">2.  Koordinační situace </t>
  </si>
  <si>
    <t>3. Geodetické podklady (geodet.koord.výkres)</t>
  </si>
  <si>
    <t>4. Bilance zemních prací</t>
  </si>
  <si>
    <t>5. Zásady organizace výstavby</t>
  </si>
  <si>
    <t>B. Stavební část</t>
  </si>
  <si>
    <t>Dokumentace k územnímu rozhodnutí</t>
  </si>
  <si>
    <t>Inženýrská činnost k územnímu rozhodnutí</t>
  </si>
  <si>
    <t>Část DSP</t>
  </si>
  <si>
    <t>SPECIFIKACE DÚR</t>
  </si>
  <si>
    <t>D. VÝKRESOVÁ DOKUMENTACE</t>
  </si>
  <si>
    <t>E. Doklady</t>
  </si>
  <si>
    <t>F. SOUVISEJÍCÍ DOKUMENTACE, PODKLADY, PRŮZKUMY</t>
  </si>
  <si>
    <t>SOUČET A – G celkem za DÚR (bez DPH)</t>
  </si>
  <si>
    <t>Pozn.: Předběžný geotechnický průzkum není předmětem činnosti v rámci zpracování DÚR. Práce vyhotovuje jiný zhotovitel. Podklady budou zhotovitel předány objednatelem nejpozději k datu zahájení prací na DÚR. Výstupy z předběžného geotechnického průzkumu budou zhotovitelem v souladu s technickými předpisy zapracovány.</t>
  </si>
  <si>
    <t xml:space="preserve">Kompletace podkladů z dokladové části projednání </t>
  </si>
  <si>
    <t>Část DUR</t>
  </si>
  <si>
    <t>DÚR bez zaměření, průzkumů a ostatních prací - 19% z "C"</t>
  </si>
  <si>
    <t>*) Pozn. Požadované hodnoty se načítají z listu III.A1 popř. III.A2 (v Kč bez DPH)</t>
  </si>
  <si>
    <t>4. Aktualizace a prověření hlukové studie</t>
  </si>
  <si>
    <t>5. Biologický průzkum, migrační studie</t>
  </si>
  <si>
    <t>6. Aktualizace a prověření rozptylové studie</t>
  </si>
  <si>
    <t>7. Zpracování rešerše geotechnického průzkumu</t>
  </si>
  <si>
    <t>8. Zpracování hydrogeologického posudku</t>
  </si>
  <si>
    <t>9. Posouzení stávajících objektů v blízkosti stavby</t>
  </si>
  <si>
    <t>10. NEOBSAZENO</t>
  </si>
  <si>
    <t>11. Posouzení možnosti ovlivnění stávajících studní</t>
  </si>
  <si>
    <t>13. Další průzkumy dle úvahy uchazeče</t>
  </si>
  <si>
    <t>Geodetická dokumentace bude zpracována v rozsahu pro</t>
  </si>
  <si>
    <t>DSP dle zadávacích podmínek – viz. „Požadavky na zajištění</t>
  </si>
  <si>
    <t>geodetických prací“</t>
  </si>
  <si>
    <r>
      <t>·</t>
    </r>
    <r>
      <rPr>
        <sz val="8"/>
        <rFont val="Arial"/>
        <family val="2"/>
        <charset val="238"/>
      </rPr>
      <t>         Dokumentace bude obsahovat především:</t>
    </r>
  </si>
  <si>
    <t>- katastrální mapa se zákresem pozemkového katastru</t>
  </si>
  <si>
    <t xml:space="preserve">- technická zpráva a doklady o zaměření stávajících IS </t>
  </si>
  <si>
    <t xml:space="preserve">  jejich majiteli či správci</t>
  </si>
  <si>
    <t>- geodetické koordinační výkresy stavby</t>
  </si>
  <si>
    <t>- souřadnice hlavních vytyčovacích bodů všech stavebních objektů</t>
  </si>
  <si>
    <t xml:space="preserve">- souřadnice bodů určujících obvod staveniště (trvalý i dočasný </t>
  </si>
  <si>
    <t xml:space="preserve">  zábor)</t>
  </si>
  <si>
    <t>- souřadnice bodů určujících obvod trvalého záboru</t>
  </si>
  <si>
    <t xml:space="preserve">- projekt bodů vytyčovací sítě </t>
  </si>
  <si>
    <t xml:space="preserve">- seznam bodů polohového a základního výškového pole, </t>
  </si>
  <si>
    <t xml:space="preserve">  které budou dotčeny stavbou</t>
  </si>
  <si>
    <r>
      <t>·</t>
    </r>
    <r>
      <rPr>
        <sz val="7"/>
        <rFont val="Arial"/>
        <family val="2"/>
      </rPr>
      <t xml:space="preserve">         </t>
    </r>
    <r>
      <rPr>
        <sz val="10"/>
        <rFont val="Arial"/>
        <family val="2"/>
      </rPr>
      <t xml:space="preserve">Pro zpracování dokumentace budou použity tyto systémy: </t>
    </r>
  </si>
  <si>
    <t>- souřadnicový systém S-JTSK</t>
  </si>
  <si>
    <t>- výškový systém Bpv</t>
  </si>
  <si>
    <t xml:space="preserve">      • bude dodána samostatně v počtu - 2 ks v v listinné podobě</t>
  </si>
  <si>
    <t xml:space="preserve">                                                         - 3 ks digitálně na CD rom</t>
  </si>
  <si>
    <t xml:space="preserve">G4. Geometrický  plán  </t>
  </si>
  <si>
    <r>
      <t>pro výkup trvalého záboru</t>
    </r>
    <r>
      <rPr>
        <b/>
        <sz val="10"/>
        <rFont val="Arial"/>
        <family val="2"/>
        <charset val="238"/>
      </rPr>
      <t xml:space="preserve"> </t>
    </r>
    <r>
      <rPr>
        <sz val="10"/>
        <rFont val="Arial"/>
        <family val="2"/>
        <charset val="238"/>
      </rPr>
      <t>pro oddělení pozemků pro stavbu</t>
    </r>
  </si>
  <si>
    <t>výpisy z listů vlastnictví z KN (originály)</t>
  </si>
  <si>
    <t>pro pozemky ve vlastnictví ČR (mimo LV ŘSD) zpracovat srovnávací sestavení +</t>
  </si>
  <si>
    <t>listiny jak nabyl pozemky stát vč. restitučního šetření</t>
  </si>
  <si>
    <t>každá oddělená parcela bude mít své parcelní číslo</t>
  </si>
  <si>
    <t>- bude zpracován v počtu 10 ks a nebude začleněn do PD DSP</t>
  </si>
  <si>
    <t xml:space="preserve">2. Průzkum inženýrských.sítí vč. jejich ověření správci </t>
  </si>
  <si>
    <r>
      <t>a)</t>
    </r>
    <r>
      <rPr>
        <sz val="8"/>
        <rFont val="Arial"/>
        <family val="2"/>
        <charset val="238"/>
      </rPr>
      <t xml:space="preserve">         přeložky inženýrských sítí navrhnout s ohledem </t>
    </r>
  </si>
  <si>
    <t>na minimální negativní dopady na jednotlivé složky životního prostředí</t>
  </si>
  <si>
    <r>
      <t>b)</t>
    </r>
    <r>
      <rPr>
        <sz val="8"/>
        <rFont val="Arial"/>
        <family val="2"/>
        <charset val="238"/>
      </rPr>
      <t xml:space="preserve">         návrhy přeložek řádně projednat s jejich majiteli a správci </t>
    </r>
  </si>
  <si>
    <t xml:space="preserve">3. Podrobný pedologický průzkum  </t>
  </si>
  <si>
    <r>
      <t>·</t>
    </r>
    <r>
      <rPr>
        <sz val="8"/>
        <rFont val="Arial"/>
        <family val="2"/>
        <charset val="238"/>
      </rPr>
      <t>        provést po definitivním stanovení trasy, jeden z podkladů</t>
    </r>
  </si>
  <si>
    <t xml:space="preserve">      pro podání žádosti o vynětí pozemků ze ZPF</t>
  </si>
  <si>
    <r>
      <t>·</t>
    </r>
    <r>
      <rPr>
        <sz val="8"/>
        <rFont val="Arial"/>
        <family val="2"/>
        <charset val="238"/>
      </rPr>
      <t>         v situaci vyznačit především provedené pedologické sondy</t>
    </r>
  </si>
  <si>
    <t xml:space="preserve">      a mocnost skrývky jednotlivých kulturních vrstev půdy i výkopové zeminy</t>
  </si>
  <si>
    <r>
      <t>·</t>
    </r>
    <r>
      <rPr>
        <sz val="8"/>
        <rFont val="Arial"/>
        <family val="2"/>
        <charset val="238"/>
      </rPr>
      <t>         stanovení využitelnosti skrývky kulturních vrstev pro další účely</t>
    </r>
  </si>
  <si>
    <t xml:space="preserve"> Záborový elaborát bude zpracován dle DSP a</t>
  </si>
  <si>
    <t xml:space="preserve"> a dle geometrických plánů jednotlivých katastrálních území</t>
  </si>
  <si>
    <t>Nabídková cena uchazeče v Kč (DSP a IČ k SP)</t>
  </si>
  <si>
    <t>Žlutě - doplní uchazeč</t>
  </si>
  <si>
    <t>UNIKA Tabulka 13, odvětví - Stavby inženýrské  a vodohospodářské (vodní), PÁSMO III. dle kapitoly 3.5.13 Kategorie funkčních částí stavby Inženýrských a vodních (vodohospodářských)</t>
  </si>
  <si>
    <t>Ostatní práce  v Kč</t>
  </si>
  <si>
    <t>**) Pozn. Uchazeč doplní přirážku k ceně UNIKA za majetkoprávní projednání v Kč bez DPH dle vlastního uvážení</t>
  </si>
  <si>
    <t>Sleva (uveď kladnou hodnotu) /přirážka (uveď zápornou hodnotu)z UNIKY v %</t>
  </si>
  <si>
    <t>Výsledná cena po započtení slevy nebo přirážky v Kč bez DPH</t>
  </si>
  <si>
    <t>Technická pomoc objednateli</t>
  </si>
  <si>
    <t>Předpokládaná hodnota zadavatele v Kč (TP)</t>
  </si>
  <si>
    <t>Nabídková cena uchazeče v Kč (TP)</t>
  </si>
  <si>
    <t>Počet hod.</t>
  </si>
  <si>
    <t>Cena celkem</t>
  </si>
  <si>
    <t>Související průzkumy v Kč vztahující se ke konkrétnímu projektovému stupni</t>
  </si>
  <si>
    <t>Cena celkem bez DPH vč. Technické pomoci objednateli</t>
  </si>
  <si>
    <t>Cena celkem bez DPH a bez technické pomoci objednateli – srovnání s kontrolním výpočtem UNIKA</t>
  </si>
  <si>
    <t>paušální hod. sazba</t>
  </si>
  <si>
    <t>II. Tabulka kontroly výpočtu nabídkové ceny dle Sazebníku pro navrhování nabídkových cen projektových prací a inženýrských činností,</t>
  </si>
  <si>
    <t>Uchazečem zvolená hodnota "C" v Kč v intevalu  dle Tabulky 13 , pásma III.</t>
  </si>
  <si>
    <t>IČ k ÚR vč. Majetkoprávního projednání - 6% z "C" v Kč</t>
  </si>
  <si>
    <t>IČ k SP vč. Majetkoprávního projednání - 4% z "C" v Kč</t>
  </si>
  <si>
    <t>Majetkoprávní projednání - přirážka k předpokládané ceně UNIKA v Kč</t>
  </si>
  <si>
    <t>DPH (21%)</t>
  </si>
  <si>
    <t>VD-ZDS</t>
  </si>
  <si>
    <t>SPECIFIKACE VD-ZDS</t>
  </si>
  <si>
    <t>Hodinová sazba TP</t>
  </si>
  <si>
    <t>Kontrola rozdílu dle ZD</t>
  </si>
  <si>
    <t>Předpokládaná hodnota zadavatele v Kč (VD-ZDS)</t>
  </si>
  <si>
    <t>Nabídková cena uchazeče v Kč (VD-ZDS)</t>
  </si>
  <si>
    <t>Předpokládaná hodnota zadavatele v Kč (DSP)</t>
  </si>
  <si>
    <t>Nabídková cena uchazeče v Kč (DSP)</t>
  </si>
  <si>
    <t>Předpokládaná hodnota zadavatele v Kč (IČ k SP)</t>
  </si>
  <si>
    <t xml:space="preserve">Souhrnně stavební objekty řady 0xx </t>
  </si>
  <si>
    <t>Souhrnně stavební objekty řady 1xx</t>
  </si>
  <si>
    <t>Souhrnně stavební objekty řady 2x</t>
  </si>
  <si>
    <t>Souhrnně stavební objekty řady 3xx a 4xx</t>
  </si>
  <si>
    <t>Celkem VD-ZDS bez DPH</t>
  </si>
  <si>
    <t>0. Průvodní zpráva</t>
  </si>
  <si>
    <t>6. Celkové vodohospodářské řešení</t>
  </si>
  <si>
    <t>D. Doklady</t>
  </si>
  <si>
    <r>
      <t>E</t>
    </r>
    <r>
      <rPr>
        <b/>
        <sz val="8"/>
        <color indexed="8"/>
        <rFont val="Arial"/>
        <family val="2"/>
        <charset val="238"/>
      </rPr>
      <t>. Soupis prací (včetně Výkazu výměr)</t>
    </r>
  </si>
  <si>
    <r>
      <t>F</t>
    </r>
    <r>
      <rPr>
        <b/>
        <sz val="8"/>
        <color indexed="8"/>
        <rFont val="Arial"/>
        <family val="2"/>
        <charset val="238"/>
      </rPr>
      <t>. Kontrolní rozpočet</t>
    </r>
  </si>
  <si>
    <r>
      <t>G</t>
    </r>
    <r>
      <rPr>
        <b/>
        <sz val="8"/>
        <color indexed="8"/>
        <rFont val="Arial"/>
        <family val="2"/>
        <charset val="238"/>
      </rPr>
      <t>. Souvisící dokumentace</t>
    </r>
  </si>
  <si>
    <r>
      <t>H</t>
    </r>
    <r>
      <rPr>
        <b/>
        <sz val="8"/>
        <color indexed="8"/>
        <rFont val="Arial"/>
        <family val="2"/>
        <charset val="238"/>
      </rPr>
      <t>. ZTKP</t>
    </r>
  </si>
  <si>
    <t>Neobsazeno</t>
  </si>
  <si>
    <t>G3. Geodetická dokumentace a zaměření - Celkem</t>
  </si>
  <si>
    <t>Nabídková cena uchazeče v Kč (DUR )</t>
  </si>
  <si>
    <t xml:space="preserve">Předpokládaná hodnota zadavatele v Kč  (DUR) </t>
  </si>
  <si>
    <t>Nabídková cena uchazeče v Kč (IČ k ÚR )</t>
  </si>
  <si>
    <t>Předpokládaná hodnota zadavatele v Kč  (IČ k ÚR) a</t>
  </si>
  <si>
    <t>Průzkumy a zaměření, ostatní práce v Kč (DÚR)</t>
  </si>
  <si>
    <t>Průzkumy a zaměření, ostatní práce v Kč (DSP)</t>
  </si>
  <si>
    <t>Studium podkladů předaných objednatelem (DÚR, EIA,…)</t>
  </si>
  <si>
    <t>Činnosti spojené s majetkoprávním  vypořádáním, tj.zajištění všech existujících výpisů z příslušných katastrů nemovitostí, projednání s vlastníky dotčených pozemků a získání vyjádření (umístění stavby, ZPF, PUPFL, kácení MLZ,….)</t>
  </si>
  <si>
    <t>Zajištění souhlasu s převzetím nově budovaných stavebních objektů budoucími vlastníky</t>
  </si>
  <si>
    <r>
      <t xml:space="preserve">Projednání plánovaných přeložek inženýrských sítí s vlastníky resp.provozovateli, zajištění  smlouvy </t>
    </r>
    <r>
      <rPr>
        <sz val="10"/>
        <rFont val="Arial"/>
        <family val="2"/>
        <charset val="1"/>
      </rPr>
      <t xml:space="preserve"> o přeložce zařízení</t>
    </r>
  </si>
  <si>
    <t>Studium podkladů předaných objednatelem (ÚR, DSP, EIA,…)</t>
  </si>
  <si>
    <t>zajištění znaleckých posudků o ceně pozemků, porostů a budov v TZ</t>
  </si>
  <si>
    <t>zajištění znaleckých posudků o náhradě pro zřízení věcného břemene</t>
  </si>
  <si>
    <t>zajištění znaleckých posudků o ceně porostů (MLZ, lesní porosty) v dočasných záborech a pod věcným břemenem</t>
  </si>
  <si>
    <t>Sestavení  návrhu všech typů smluv, které jsou potřebné uzavřít v rámci stavby, jejich projednání s objednatelem (investorem), a po odsouhlasení objednatelem následné projednání s dotčenými vlastníky a uživateli zejména smlouvy typu:</t>
  </si>
  <si>
    <t>B) směnné smlouvy, smlouvy o  předání majetku státu a o změně příslušnosti hospodařit, aj.</t>
  </si>
  <si>
    <t>D) smlouvy o zřízení věcného břemene- služebnosti IS</t>
  </si>
  <si>
    <t>E) nájemní smlouvy, smlouvy o výpůjčce aj.</t>
  </si>
  <si>
    <t xml:space="preserve">jednání s vlastníky – fyz. i práv. osobami, příp. konkursními  správci, exekutory a  likvidátory vedoucí  k uzavření veškerých potřebných smluv v rámci stavby </t>
  </si>
  <si>
    <t>jednání vedoucí k projednání  dědictví, odstranění zástavních  práv (jednání s věřiteli a dlužníky),  odstranění duplicitních  vlastnictví a jiných překážek  bránících uzavření smlouvy  popř. vkladu  do KN</t>
  </si>
  <si>
    <t>jednání s příslušnými katastrálními úřady vedoucí k zápisu geom.plánů do KN a povolení vkladu příslušných smluv, dohod aj. do KN</t>
  </si>
  <si>
    <t>podávání návrhů na vklad (zejména kupní smlouvy, smlouvy o VB  aj.) a na záznam do KN (smlouvy o převodu, smlouvy o předání majetku státu aj.)</t>
  </si>
  <si>
    <t>projednání typů a návrhů smluv o  zřízení VB se správci IS a investorem vč. jejich uzavření</t>
  </si>
  <si>
    <t>podávání návrhů na vklad kompletních  smluv o zřízení věcného břemene</t>
  </si>
  <si>
    <t>zajištění podkladů pro vypracování žádosti na zahájení vyvlastňovacích řízení odnětím a omezením vlastnického práva a to zejména:</t>
  </si>
  <si>
    <t>sestavení návrhu  a podání žádostí na zahájení vyvlastňovacích řízení odnětím či omezením vlastnického práva a technická pomoc objednateli při vyvlatňovacím řízení</t>
  </si>
  <si>
    <t>kompletace podkladů k podání žádosti o výjimku MD dle platných vnitřních předpisů vč. zajištění aktualizovaných podkladů (výpisů LV, ZP, aj.)</t>
  </si>
  <si>
    <t>informování nájemců dotčených pozemků o termínech vstupu na pozemky za účelem zamezení škod na zemědělských kulturách a lesních pozemcích</t>
  </si>
  <si>
    <t>následné zajištění vymazu věcného břemene ze stav. zákona  (po přechodu vl. Práva na ČR - tedy splynutí osoby oprávněné a povinné)</t>
  </si>
  <si>
    <t>uzavření smluv o zřízení práva obdobnému věcnému břemeni</t>
  </si>
  <si>
    <t>Obstarání potřebných nabývacích listin</t>
  </si>
  <si>
    <t>Technická pomoc objednateli  při soudních a ostatních řízeních u správních orgánů</t>
  </si>
  <si>
    <t xml:space="preserve">Oceněný rozpis služeb bude zpracován dle Směrnice pro dokumentaci staveb pozemních komunikací schválená Ministerstvem dopravy, Odborem pozemních komunikací pod č. j. 158/2017-120-TN/1 ze dne 9. srpna 2017, s účinností od 14. srpna 2017, v platném znění v rozsahu přiměřeném charakteru stavby s upřesněním podle těchto zadávacích podmínek. </t>
  </si>
  <si>
    <t xml:space="preserve">A.  Průvodní zpráva </t>
  </si>
  <si>
    <t>2. Seznam vstupních podkladů</t>
  </si>
  <si>
    <t>3. Údaje o území</t>
  </si>
  <si>
    <t>4. Údaje o stavbě</t>
  </si>
  <si>
    <t>5. Členění stavby na objekty a technická a technologická zařízení</t>
  </si>
  <si>
    <t>B. Souhrnná technická zpráva</t>
  </si>
  <si>
    <t>1. Popis území</t>
  </si>
  <si>
    <t>2. Celkový popis stavby</t>
  </si>
  <si>
    <t>3. Připojení na technickou infrastrukturu</t>
  </si>
  <si>
    <t>4. Dopravní řešení</t>
  </si>
  <si>
    <t>5. Řešení vegetace s ouvisejících terénních úprav</t>
  </si>
  <si>
    <t>6. Popis vlivů na životní prostředí a jeho ochrana</t>
  </si>
  <si>
    <t>7. Ochrana obyvatelstva</t>
  </si>
  <si>
    <t>8. Zásady organizace výstavby</t>
  </si>
  <si>
    <t>C. Situační výkresy</t>
  </si>
  <si>
    <t>1. Situační výkres širších vztahů 1:10 000</t>
  </si>
  <si>
    <t>2. Celkový situační výkres 1: 1000</t>
  </si>
  <si>
    <t>3. Koordinační situační výkres 1:1000</t>
  </si>
  <si>
    <t>4. Katastrální situační výkres</t>
  </si>
  <si>
    <t>5. Speciální situační výkres</t>
  </si>
  <si>
    <t>1. Chrakteristické půdorysy 1:1000</t>
  </si>
  <si>
    <t>2. Charakteristické řezy (podélné profily 1:1000/100, vzorové příčné řezy 1:100, chrakteristické příčtné řezy 1:200)</t>
  </si>
  <si>
    <t>3. Základní pohledy</t>
  </si>
  <si>
    <t>4. Mostní objekty a zdi</t>
  </si>
  <si>
    <t>6. Vodohospodářské objekty</t>
  </si>
  <si>
    <t>8. Objekty trubních vedení</t>
  </si>
  <si>
    <t>11. Staveniště a organizace výstavby</t>
  </si>
  <si>
    <t>12 Dokumentace změn v uspořádání silniční sítě</t>
  </si>
  <si>
    <t>1. geodetické zaměření stavby</t>
  </si>
  <si>
    <t>2. průzkum inženýrských sítí</t>
  </si>
  <si>
    <t>3. dopravně inženýrský průzkum</t>
  </si>
  <si>
    <t>5. hydrogeologický průzkum</t>
  </si>
  <si>
    <t>6. klimatologický průzkum</t>
  </si>
  <si>
    <t>7. korozní průzkum</t>
  </si>
  <si>
    <t>8. diagnostický průzkum konstrukcí (vozovka, mosty, zdi, propustky, apod.)</t>
  </si>
  <si>
    <t>9. pedologický průzkum</t>
  </si>
  <si>
    <t>10. dendrologicý průzkum¨</t>
  </si>
  <si>
    <t>12 Hluková studie</t>
  </si>
  <si>
    <t>13 rozpylová studie</t>
  </si>
  <si>
    <t>14. Bilance zemin a ornice</t>
  </si>
  <si>
    <t>15. Podklady pro odnětí ze ZPF a PUPFL</t>
  </si>
  <si>
    <t>16. Dokumentace pro projednání s příslušnými útvary dráhy</t>
  </si>
  <si>
    <t>17. odhad stavebních nákladů</t>
  </si>
  <si>
    <t>18. projekt odpadového hospodářství</t>
  </si>
  <si>
    <t>G. Reprografie 5 paré (v Kč)</t>
  </si>
  <si>
    <t>Zadavatelem předpokládaný počet hod</t>
  </si>
  <si>
    <t>Neoceňuje se - zajišťuje objednatel</t>
  </si>
  <si>
    <t>III. A2) Položkový rozpočet - projektové práce (DSP a VD-ZDS)</t>
  </si>
  <si>
    <t>III. A1) Položkový rozpočet - projektové práce (DÚR)</t>
  </si>
  <si>
    <t>vydavatel UNIKA, Kolín, 2018, cenová úroveň 2018, I. čtvrtletí 2019</t>
  </si>
  <si>
    <t>OCENĚNÝ ROZPIS SLUŽEB</t>
  </si>
  <si>
    <t>Kč/hod *)</t>
  </si>
  <si>
    <t>Cena Technická pomoc v rámci výběrového řízení na zhotovitele stavby</t>
  </si>
  <si>
    <t>Cena  AD celkem bez DPH</t>
  </si>
  <si>
    <t>Celkem</t>
  </si>
  <si>
    <t>*) Sazba zarhnuje veškeré související náklady s AD, tj. cestovné, náklady na PHM, stravné apod.</t>
  </si>
  <si>
    <t>Dílčí činnosti při výkonu AD</t>
  </si>
  <si>
    <t>AD</t>
  </si>
  <si>
    <t>činnost</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</si>
  <si>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</si>
  <si>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</si>
  <si>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</si>
  <si>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</si>
  <si>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</si>
  <si>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</si>
  <si>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celkem hodin</t>
  </si>
  <si>
    <t>Celkem Kč bez DPH</t>
  </si>
  <si>
    <t>*) Pozn.: Hodinová sazba musí být u všech položek ve stejné výši</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</si>
  <si>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</si>
  <si>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</si>
  <si>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</si>
  <si>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</si>
  <si>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</si>
  <si>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V "doplní uchazeč" dne "doplní uchazeč"</t>
  </si>
  <si>
    <t>Jméno, příjmení a funkce</t>
  </si>
  <si>
    <t>osoby oprávněné podepisovat nabídku</t>
  </si>
  <si>
    <t>Podpis</t>
  </si>
  <si>
    <t>Cena Technická pomoc v rámci zajištění územního rzohodnutí</t>
  </si>
  <si>
    <t>Cena Technická pomoc v rámci majetkoprávího projednání - vedení aplikace MPP a stavebního řízení</t>
  </si>
  <si>
    <t>Technická pomoc objednateli a Autorský dozor</t>
  </si>
  <si>
    <t>Modře - oceňuje uchazeč</t>
  </si>
  <si>
    <t>19. Podklady pro verifikační stavnovisko*)</t>
  </si>
  <si>
    <t>*) V případě, že nebude verifikační stanovisko požadováno, nebude tato položka fakturována</t>
  </si>
  <si>
    <t xml:space="preserve">11. Záborový elaborát </t>
  </si>
  <si>
    <t>7. Elektro a sdělovací objekty, trakční vedení</t>
  </si>
  <si>
    <t>9. Objekty tramvajového svršku a spodku</t>
  </si>
  <si>
    <t>10. Objekty pozemních staveb (garáže), nástupiště a přístřešky</t>
  </si>
  <si>
    <t>5. Objekty pozemních komunikací</t>
  </si>
  <si>
    <t>Projednání s dotčenými subjekty, majetkovými správci a dotčenými orgány státní správy.                      Formulace a podání žádostí s cílem vydání zásadních stanovisek, vyjádření, rozhodnutí (vč. doložky právní moci), souhlasu a výjimek potřebných k vydání územního rozhodnutí, a to v souladu s platnými právními předpisy a zákony. Včetně dalších dle požadavků uvedených v získaných vyjádření, stanovisek a  příslušného stavebního úřadu v rámci stavebního řízení</t>
  </si>
  <si>
    <t>Podání žádosti o  vydání územního rozhodnutí, kompletace a doplnění podkladů, vyjádření, stanovisek, sestavení seznamu účastníků řízení, kompletace dokladů o majetkoprávním vypořádání, sestavení žádosti o vydání územního rozhodnutí a jejího podání u příslušného stavebního úřadu včetně zajištění dalších podkladů dle požadavků příslušného stavebního úřadu v rámci územního  řízení, umístění informace o ÚŘ v terénu, účast na jednání, předání pravomocného územního rozhodnutí</t>
  </si>
  <si>
    <t>Souhrnně stavební objekty řady 5xx, 6xx, 7xx, 8xx a 9xx</t>
  </si>
  <si>
    <t>12. Podklady pro verifikační stanovisko *)</t>
  </si>
  <si>
    <t>Pozn.: Podrobný geotechnický průzkum není předmětem činnosti v rámci zpracování DÚR. Práce vyhotovuje jiný zhotovitel. Podklady budou zhotovitel předány objednatelem nejpozději k datu zahájení prací na DÚR. Výstupy z předběžného geotechnického průzkumu budou zhotovitelem v souladu s technickými předpisy zapracovány.</t>
  </si>
  <si>
    <t xml:space="preserve">1. Objekty pozemních komunikací   a tramvajové tratě               </t>
  </si>
  <si>
    <r>
      <t>a)</t>
    </r>
    <r>
      <rPr>
        <i/>
        <sz val="8"/>
        <color indexed="8"/>
        <rFont val="Arial"/>
        <family val="2"/>
        <charset val="238"/>
      </rPr>
      <t xml:space="preserve"> Situace pozemních komunikací, tramvajové tratě</t>
    </r>
  </si>
  <si>
    <t xml:space="preserve">4. Objekty osvětlení PK, trakčního vedení, měnírna  </t>
  </si>
  <si>
    <t>6. Objekty pozemních staveb (parkovací dům, nástupiště, přístřeky)</t>
  </si>
  <si>
    <t>Projednání s dotčenými subjekty, majetkovými správci a dotčenými orgány státní správy.                      Formulace a podání žádostí s cílem vydání zásadních stanovisek, vyjádření, rozhodnutí (vč. doložky právní moci), souhlasu a výjimek potřebných k vydání stavebních povolení, a to v souladu s platnými právními předpisy a zákony dalších dle požadavků příslušného stavebního úřadu v rámci  stavebního řízení</t>
  </si>
  <si>
    <t>Tramvajová trať Kobylisy - Zdiby, PD</t>
  </si>
  <si>
    <t>4. Rešerše GTP a projekt podrobného GTP</t>
  </si>
  <si>
    <t>I. Celková součtová tabulka nabídkové ceny</t>
  </si>
  <si>
    <t>III. B2) Položkový rozpočet - IČ k SP včetně majetkoprávního projednání</t>
  </si>
  <si>
    <t xml:space="preserve">III. B1) Položkový rozpočet - IČ k ÚR </t>
  </si>
  <si>
    <t>IV. Tramvajová trať Kobylisy - Zdiby, PD</t>
  </si>
  <si>
    <t>VD-ZDS - 15% z "C" v Kč</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</si>
</sst>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quot; Kč&quot;_-;\-* #,##0.00&quot; Kč&quot;_-;_-* \-??&quot; Kč&quot;_-;_-@_-"/>
    <numFmt numFmtId="165" formatCode="_-* #,##0&quot; Kč&quot;_-;\-* #,##0&quot; Kč&quot;_-;_-* \-??&quot; Kč&quot;_-;_-@_-"/>
    <numFmt numFmtId="166" formatCode="#,##0_ ;[Red]\-#,##0\ "/>
  </numFmts>
  <fonts count="55" x14ac:knownFonts="1">
    <font>
      <sz val="11"/>
      <color theme="1"/>
      <name val="Calibri"/>
      <family val="2"/>
      <charset val="238"/>
      <scheme val="minor"/>
    </font>
    <font>
      <sz val="11"/>
      <color indexed="8"/>
      <name val="Calibri"/>
      <family val="2"/>
      <charset val="238"/>
    </font>
    <font>
      <sz val="10"/>
      <name val="Arial CE"/>
      <charset val="238"/>
    </font>
    <font>
      <b/>
      <sz val="12"/>
      <color indexed="8"/>
      <name val="Arial"/>
      <family val="2"/>
      <charset val="238"/>
    </font>
    <font>
      <b/>
      <sz val="10"/>
      <color indexed="8"/>
      <name val="Arial"/>
      <family val="2"/>
      <charset val="238"/>
    </font>
    <font>
      <sz val="10"/>
      <color indexed="8"/>
      <name val="Arial"/>
      <family val="2"/>
      <charset val="238"/>
    </font>
    <font>
      <b/>
      <u/>
      <sz val="18"/>
      <color indexed="8"/>
      <name val="Calibri"/>
      <family val="2"/>
      <charset val="238"/>
    </font>
    <font>
      <b/>
      <sz val="8"/>
      <color indexed="8"/>
      <name val="Arial"/>
      <family val="2"/>
      <charset val="238"/>
    </font>
    <font>
      <b/>
      <sz val="14"/>
      <color indexed="8"/>
      <name val="Arial"/>
      <family val="2"/>
      <charset val="238"/>
    </font>
    <font>
      <sz val="12"/>
      <color indexed="8"/>
      <name val="Times New Roman"/>
      <family val="1"/>
      <charset val="238"/>
    </font>
    <font>
      <sz val="10"/>
      <color indexed="8"/>
      <name val="Times New Roman"/>
      <family val="1"/>
      <charset val="238"/>
    </font>
    <font>
      <sz val="8"/>
      <color indexed="8"/>
      <name val="Arial"/>
      <family val="2"/>
      <charset val="238"/>
    </font>
    <font>
      <i/>
      <sz val="8"/>
      <color indexed="8"/>
      <name val="Arial"/>
      <family val="2"/>
      <charset val="238"/>
    </font>
    <font>
      <b/>
      <i/>
      <sz val="8"/>
      <color indexed="8"/>
      <name val="Arial"/>
      <family val="2"/>
      <charset val="238"/>
    </font>
    <font>
      <u/>
      <sz val="8"/>
      <color indexed="8"/>
      <name val="Arial"/>
      <family val="2"/>
      <charset val="238"/>
    </font>
    <font>
      <vertAlign val="superscript"/>
      <sz val="8"/>
      <color indexed="8"/>
      <name val="Arial"/>
      <family val="2"/>
      <charset val="238"/>
    </font>
    <font>
      <b/>
      <sz val="10"/>
      <name val="Arial CE"/>
      <family val="2"/>
      <charset val="238"/>
    </font>
    <font>
      <b/>
      <sz val="9"/>
      <name val="Arial CE"/>
      <family val="2"/>
      <charset val="238"/>
    </font>
    <font>
      <sz val="10"/>
      <name val="Arial"/>
      <family val="2"/>
      <charset val="238"/>
    </font>
    <font>
      <b/>
      <sz val="10"/>
      <name val="Arial"/>
      <family val="2"/>
      <charset val="238"/>
    </font>
    <font>
      <sz val="12"/>
      <name val="Arial"/>
      <family val="2"/>
      <charset val="238"/>
    </font>
    <font>
      <sz val="10"/>
      <name val="Arial"/>
      <family val="2"/>
      <charset val="1"/>
    </font>
    <font>
      <i/>
      <sz val="10"/>
      <name val="Arial"/>
      <family val="2"/>
      <charset val="1"/>
    </font>
    <font>
      <b/>
      <sz val="11"/>
      <color indexed="8"/>
      <name val="Calibri"/>
      <family val="2"/>
      <charset val="238"/>
    </font>
    <font>
      <sz val="11"/>
      <color theme="1"/>
      <name val="Calibri"/>
      <family val="2"/>
      <charset val="238"/>
      <scheme val="minor"/>
    </font>
    <font>
      <b/>
      <sz val="11"/>
      <color theme="1"/>
      <name val="Calibri"/>
      <family val="2"/>
      <charset val="238"/>
      <scheme val="minor"/>
    </font>
    <font>
      <sz val="11"/>
      <color rgb="FFFF000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b/>
      <i/>
      <sz val="9"/>
      <color theme="1"/>
      <name val="Calibri"/>
      <family val="2"/>
      <charset val="238"/>
      <scheme val="minor"/>
    </font>
    <font>
      <b/>
      <u/>
      <sz val="11"/>
      <color theme="1"/>
      <name val="Calibri"/>
      <family val="2"/>
      <charset val="238"/>
      <scheme val="minor"/>
    </font>
    <font>
      <sz val="11"/>
      <color indexed="8"/>
      <name val="Calibri"/>
      <family val="2"/>
      <charset val="238"/>
      <scheme val="minor"/>
    </font>
    <font>
      <b/>
      <sz val="11"/>
      <color indexed="8"/>
      <name val="Calibri"/>
      <family val="2"/>
      <charset val="238"/>
      <scheme val="minor"/>
    </font>
    <font>
      <b/>
      <sz val="14"/>
      <color theme="1"/>
      <name val="Calibri"/>
      <family val="2"/>
      <charset val="238"/>
      <scheme val="minor"/>
    </font>
    <font>
      <b/>
      <sz val="14"/>
      <color indexed="8"/>
      <name val="Calibri"/>
      <family val="2"/>
      <charset val="238"/>
      <scheme val="minor"/>
    </font>
    <font>
      <b/>
      <u/>
      <sz val="11"/>
      <color indexed="8"/>
      <name val="Calibri"/>
      <family val="2"/>
      <charset val="238"/>
      <scheme val="minor"/>
    </font>
    <font>
      <b/>
      <i/>
      <sz val="10"/>
      <color theme="1"/>
      <name val="Calibri"/>
      <family val="2"/>
      <charset val="238"/>
      <scheme val="minor"/>
    </font>
    <font>
      <sz val="11"/>
      <name val="Calibri"/>
      <family val="2"/>
      <charset val="238"/>
    </font>
    <font>
      <sz val="8"/>
      <name val="Arial"/>
      <family val="2"/>
      <charset val="238"/>
    </font>
    <font>
      <sz val="11"/>
      <name val="Calibri"/>
      <family val="2"/>
      <charset val="238"/>
      <scheme val="minor"/>
    </font>
    <font>
      <b/>
      <i/>
      <sz val="8"/>
      <name val="Arial"/>
      <family val="2"/>
      <charset val="238"/>
    </font>
    <font>
      <i/>
      <sz val="8"/>
      <name val="Arial"/>
      <family val="2"/>
      <charset val="238"/>
    </font>
    <font>
      <i/>
      <sz val="9"/>
      <color theme="1"/>
      <name val="Calibri"/>
      <family val="2"/>
      <charset val="238"/>
      <scheme val="minor"/>
    </font>
    <font>
      <b/>
      <u/>
      <sz val="8"/>
      <color indexed="8"/>
      <name val="Arial"/>
      <family val="2"/>
      <charset val="238"/>
    </font>
    <font>
      <b/>
      <i/>
      <u/>
      <sz val="8"/>
      <color indexed="8"/>
      <name val="Arial"/>
      <family val="2"/>
      <charset val="238"/>
    </font>
    <font>
      <sz val="9"/>
      <color indexed="8"/>
      <name val="Arial"/>
      <family val="2"/>
      <charset val="238"/>
    </font>
    <font>
      <sz val="7"/>
      <name val="Arial"/>
      <family val="2"/>
    </font>
    <font>
      <sz val="10"/>
      <name val="Arial"/>
      <family val="2"/>
    </font>
    <font>
      <sz val="10"/>
      <name val="Arial CE"/>
      <family val="2"/>
      <charset val="238"/>
    </font>
    <font>
      <b/>
      <sz val="14"/>
      <name val="Arial CE"/>
      <family val="2"/>
      <charset val="238"/>
    </font>
    <font>
      <sz val="14"/>
      <color indexed="8"/>
      <name val="Calibri"/>
      <family val="2"/>
      <charset val="238"/>
    </font>
    <font>
      <b/>
      <sz val="11"/>
      <name val="Calibri"/>
      <family val="2"/>
      <charset val="238"/>
    </font>
    <font>
      <b/>
      <sz val="13.5"/>
      <color theme="1"/>
      <name val="Calibri"/>
      <family val="2"/>
      <charset val="238"/>
      <scheme val="minor"/>
    </font>
    <font>
      <sz val="8"/>
      <name val="Arial"/>
      <family val="2"/>
    </font>
  </fonts>
  <fills count="35">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indexed="51"/>
        <bgColor indexed="13"/>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26"/>
      </patternFill>
    </fill>
    <fill>
      <patternFill patternType="solid">
        <fgColor theme="0"/>
        <bgColor indexed="26"/>
      </patternFill>
    </fill>
    <fill>
      <patternFill patternType="solid">
        <fgColor rgb="FF00B0F0"/>
        <bgColor indexed="64"/>
      </patternFill>
    </fill>
    <fill>
      <patternFill patternType="solid">
        <fgColor theme="9" tint="0.39997558519241921"/>
        <bgColor indexed="31"/>
      </patternFill>
    </fill>
    <fill>
      <patternFill patternType="solid">
        <fgColor theme="9" tint="-0.249977111117893"/>
        <bgColor indexed="64"/>
      </patternFill>
    </fill>
    <fill>
      <patternFill patternType="solid">
        <fgColor theme="9" tint="-0.249977111117893"/>
        <bgColor indexed="22"/>
      </patternFill>
    </fill>
    <fill>
      <patternFill patternType="solid">
        <fgColor theme="3" tint="0.79998168889431442"/>
        <bgColor indexed="26"/>
      </patternFill>
    </fill>
    <fill>
      <patternFill patternType="solid">
        <fgColor rgb="FFCCFF99"/>
        <bgColor indexed="15"/>
      </patternFill>
    </fill>
    <fill>
      <patternFill patternType="solid">
        <fgColor rgb="FFFFCC66"/>
        <bgColor indexed="51"/>
      </patternFill>
    </fill>
    <fill>
      <patternFill patternType="solid">
        <fgColor rgb="FFCCFF99"/>
        <bgColor indexed="64"/>
      </patternFill>
    </fill>
    <fill>
      <patternFill patternType="solid">
        <fgColor theme="8" tint="0.59999389629810485"/>
        <bgColor indexed="64"/>
      </patternFill>
    </fill>
    <fill>
      <patternFill patternType="solid">
        <fgColor theme="8" tint="0.59999389629810485"/>
        <bgColor indexed="15"/>
      </patternFill>
    </fill>
    <fill>
      <patternFill patternType="solid">
        <fgColor theme="8" tint="0.59999389629810485"/>
        <bgColor indexed="51"/>
      </patternFill>
    </fill>
    <fill>
      <patternFill patternType="solid">
        <fgColor rgb="FFE6FCD0"/>
        <bgColor indexed="64"/>
      </patternFill>
    </fill>
    <fill>
      <patternFill patternType="solid">
        <fgColor rgb="FFFFFFCC"/>
        <bgColor indexed="64"/>
      </patternFill>
    </fill>
    <fill>
      <patternFill patternType="solid">
        <fgColor rgb="FFFFFF00"/>
        <bgColor indexed="26"/>
      </patternFill>
    </fill>
    <fill>
      <patternFill patternType="solid">
        <fgColor indexed="51"/>
        <bgColor indexed="64"/>
      </patternFill>
    </fill>
    <fill>
      <patternFill patternType="solid">
        <fgColor indexed="52"/>
        <bgColor indexed="64"/>
      </patternFill>
    </fill>
    <fill>
      <patternFill patternType="solid">
        <fgColor indexed="47"/>
        <bgColor indexed="51"/>
      </patternFill>
    </fill>
    <fill>
      <patternFill patternType="solid">
        <fgColor indexed="43"/>
        <bgColor indexed="64"/>
      </patternFill>
    </fill>
    <fill>
      <patternFill patternType="solid">
        <fgColor indexed="44"/>
        <bgColor indexed="64"/>
      </patternFill>
    </fill>
    <fill>
      <patternFill patternType="solid">
        <fgColor indexed="44"/>
        <bgColor indexed="15"/>
      </patternFill>
    </fill>
    <fill>
      <patternFill patternType="solid">
        <fgColor indexed="44"/>
        <bgColor indexed="51"/>
      </patternFill>
    </fill>
    <fill>
      <patternFill patternType="solid">
        <fgColor theme="0"/>
        <bgColor indexed="15"/>
      </patternFill>
    </fill>
    <fill>
      <patternFill patternType="solid">
        <fgColor theme="9" tint="0.39997558519241921"/>
        <bgColor indexed="64"/>
      </patternFill>
    </fill>
    <fill>
      <patternFill patternType="solid">
        <fgColor rgb="FFFFCC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s>
  <cellStyleXfs count="6">
    <xf numFmtId="0" fontId="0" fillId="0" borderId="0"/>
    <xf numFmtId="164" fontId="1" fillId="0" borderId="0" applyFill="0" applyBorder="0" applyAlignment="0" applyProtection="0"/>
    <xf numFmtId="0" fontId="2" fillId="0" borderId="0"/>
    <xf numFmtId="0" fontId="1" fillId="0" borderId="0"/>
    <xf numFmtId="0" fontId="18" fillId="0" borderId="0"/>
    <xf numFmtId="0" fontId="2" fillId="0" borderId="0"/>
  </cellStyleXfs>
  <cellXfs count="404">
    <xf numFmtId="0" fontId="0" fillId="0" borderId="0" xfId="0"/>
    <xf numFmtId="0" fontId="0" fillId="2" borderId="0" xfId="0" applyFill="1"/>
    <xf numFmtId="0" fontId="1" fillId="0" borderId="0" xfId="3"/>
    <xf numFmtId="165" fontId="24" fillId="0" borderId="0" xfId="1" applyNumberFormat="1" applyFont="1" applyFill="1" applyBorder="1" applyAlignment="1" applyProtection="1"/>
    <xf numFmtId="0" fontId="1" fillId="0" borderId="0" xfId="3" applyFill="1"/>
    <xf numFmtId="0" fontId="1" fillId="3" borderId="0" xfId="3" applyFill="1"/>
    <xf numFmtId="0" fontId="7" fillId="3" borderId="0" xfId="3" applyFont="1" applyFill="1"/>
    <xf numFmtId="0" fontId="9" fillId="0" borderId="0" xfId="3" applyFont="1" applyFill="1"/>
    <xf numFmtId="0" fontId="5" fillId="0" borderId="0" xfId="3" applyFont="1" applyAlignment="1">
      <alignment horizontal="justify"/>
    </xf>
    <xf numFmtId="0" fontId="0" fillId="5" borderId="0" xfId="0" applyFill="1"/>
    <xf numFmtId="0" fontId="25" fillId="5" borderId="0" xfId="0" applyFont="1" applyFill="1"/>
    <xf numFmtId="0" fontId="27" fillId="6" borderId="1" xfId="0" applyFont="1" applyFill="1" applyBorder="1"/>
    <xf numFmtId="0" fontId="18" fillId="5" borderId="0" xfId="4" applyFill="1"/>
    <xf numFmtId="0" fontId="18" fillId="5" borderId="0" xfId="4" applyFont="1" applyFill="1"/>
    <xf numFmtId="3" fontId="18" fillId="5" borderId="0" xfId="4" applyNumberFormat="1" applyFont="1" applyFill="1" applyAlignment="1"/>
    <xf numFmtId="3" fontId="19" fillId="5" borderId="0" xfId="4" applyNumberFormat="1" applyFont="1" applyFill="1"/>
    <xf numFmtId="0" fontId="20" fillId="5" borderId="0" xfId="4" applyFont="1" applyFill="1"/>
    <xf numFmtId="0" fontId="0" fillId="7" borderId="1" xfId="0" applyFill="1" applyBorder="1"/>
    <xf numFmtId="0" fontId="13" fillId="3" borderId="0" xfId="3" applyFont="1" applyFill="1"/>
    <xf numFmtId="3" fontId="1" fillId="3" borderId="1" xfId="3" applyNumberFormat="1" applyFill="1" applyBorder="1"/>
    <xf numFmtId="10" fontId="1" fillId="3" borderId="1" xfId="3" applyNumberFormat="1" applyFill="1" applyBorder="1"/>
    <xf numFmtId="3" fontId="0" fillId="0" borderId="1" xfId="0" applyNumberFormat="1" applyFill="1" applyBorder="1" applyAlignment="1">
      <alignment wrapText="1"/>
    </xf>
    <xf numFmtId="165" fontId="24" fillId="5" borderId="0" xfId="1" applyNumberFormat="1" applyFont="1" applyFill="1" applyBorder="1" applyAlignment="1" applyProtection="1"/>
    <xf numFmtId="0" fontId="1" fillId="5" borderId="0" xfId="3" applyFill="1"/>
    <xf numFmtId="0" fontId="28" fillId="0" borderId="1" xfId="0" applyFont="1" applyBorder="1" applyAlignment="1">
      <alignment horizontal="center" vertical="center" wrapText="1"/>
    </xf>
    <xf numFmtId="0" fontId="28" fillId="5" borderId="1" xfId="0" applyFont="1" applyFill="1" applyBorder="1" applyAlignment="1">
      <alignment horizontal="center" vertical="center" wrapText="1"/>
    </xf>
    <xf numFmtId="3" fontId="29" fillId="8" borderId="2" xfId="0" applyNumberFormat="1" applyFont="1" applyFill="1" applyBorder="1" applyAlignment="1">
      <alignment horizontal="center" vertical="center"/>
    </xf>
    <xf numFmtId="0" fontId="30" fillId="5" borderId="0" xfId="0" applyFont="1" applyFill="1"/>
    <xf numFmtId="0" fontId="31" fillId="5" borderId="0" xfId="0" applyFont="1" applyFill="1"/>
    <xf numFmtId="3" fontId="0" fillId="0" borderId="1" xfId="0" applyNumberFormat="1" applyFill="1" applyBorder="1"/>
    <xf numFmtId="3" fontId="1" fillId="9" borderId="1" xfId="3" applyNumberFormat="1" applyFill="1" applyBorder="1"/>
    <xf numFmtId="3" fontId="0" fillId="5" borderId="1" xfId="0" applyNumberFormat="1" applyFill="1" applyBorder="1"/>
    <xf numFmtId="3" fontId="0" fillId="6" borderId="1" xfId="0" applyNumberFormat="1" applyFill="1" applyBorder="1"/>
    <xf numFmtId="0" fontId="25" fillId="5" borderId="0" xfId="0" applyFont="1" applyFill="1" applyAlignment="1">
      <alignment horizontal="center" wrapText="1"/>
    </xf>
    <xf numFmtId="3" fontId="26" fillId="5" borderId="1" xfId="0" applyNumberFormat="1" applyFont="1" applyFill="1" applyBorder="1"/>
    <xf numFmtId="0" fontId="32" fillId="10" borderId="0" xfId="3" applyFont="1" applyFill="1"/>
    <xf numFmtId="0" fontId="32" fillId="3" borderId="0" xfId="3" applyFont="1" applyFill="1"/>
    <xf numFmtId="0" fontId="32" fillId="5" borderId="0" xfId="3" applyFont="1" applyFill="1"/>
    <xf numFmtId="0" fontId="23" fillId="0" borderId="0" xfId="3" applyFont="1"/>
    <xf numFmtId="0" fontId="3" fillId="5" borderId="0" xfId="0" applyFont="1" applyFill="1" applyAlignment="1">
      <alignment horizontal="center"/>
    </xf>
    <xf numFmtId="0" fontId="34" fillId="5" borderId="0" xfId="0" applyFont="1" applyFill="1"/>
    <xf numFmtId="0" fontId="35" fillId="10" borderId="0" xfId="3" applyFont="1" applyFill="1"/>
    <xf numFmtId="0" fontId="8" fillId="3" borderId="0" xfId="3" applyFont="1" applyFill="1"/>
    <xf numFmtId="0" fontId="25" fillId="0" borderId="1" xfId="0" applyFont="1" applyBorder="1" applyAlignment="1">
      <alignment horizontal="center" wrapText="1"/>
    </xf>
    <xf numFmtId="0" fontId="0" fillId="5" borderId="0" xfId="0" applyFill="1" applyAlignment="1">
      <alignment wrapText="1"/>
    </xf>
    <xf numFmtId="0" fontId="37" fillId="5" borderId="0" xfId="0" applyFont="1" applyFill="1"/>
    <xf numFmtId="165" fontId="40" fillId="5" borderId="0" xfId="1" applyNumberFormat="1" applyFont="1" applyFill="1" applyBorder="1" applyAlignment="1" applyProtection="1"/>
    <xf numFmtId="0" fontId="38" fillId="5" borderId="0" xfId="3" applyFont="1" applyFill="1"/>
    <xf numFmtId="0" fontId="36" fillId="10" borderId="0" xfId="3" applyFont="1" applyFill="1" applyAlignment="1">
      <alignment wrapText="1"/>
    </xf>
    <xf numFmtId="3" fontId="27" fillId="6" borderId="1" xfId="0" applyNumberFormat="1" applyFont="1" applyFill="1" applyBorder="1"/>
    <xf numFmtId="3" fontId="0" fillId="5" borderId="0" xfId="0" applyNumberFormat="1" applyFill="1"/>
    <xf numFmtId="3" fontId="3" fillId="5" borderId="0" xfId="0" applyNumberFormat="1" applyFont="1" applyFill="1" applyAlignment="1">
      <alignment horizontal="center"/>
    </xf>
    <xf numFmtId="3" fontId="25" fillId="5" borderId="1" xfId="0" applyNumberFormat="1" applyFont="1" applyFill="1" applyBorder="1"/>
    <xf numFmtId="3" fontId="1" fillId="3" borderId="0" xfId="3" applyNumberFormat="1" applyFill="1"/>
    <xf numFmtId="3" fontId="0" fillId="8" borderId="1" xfId="0" applyNumberFormat="1" applyFill="1" applyBorder="1"/>
    <xf numFmtId="0" fontId="43" fillId="5" borderId="0" xfId="0" applyFont="1" applyFill="1"/>
    <xf numFmtId="0" fontId="5" fillId="2" borderId="0" xfId="0" applyFont="1" applyFill="1" applyBorder="1" applyAlignment="1">
      <alignment horizontal="left" wrapText="1"/>
    </xf>
    <xf numFmtId="0" fontId="11" fillId="0" borderId="4" xfId="3" applyFont="1" applyBorder="1" applyAlignment="1">
      <alignment vertical="center" wrapText="1"/>
    </xf>
    <xf numFmtId="0" fontId="11" fillId="0" borderId="3" xfId="3" applyFont="1" applyBorder="1" applyAlignment="1">
      <alignment vertical="center" wrapText="1"/>
    </xf>
    <xf numFmtId="0" fontId="13" fillId="0" borderId="4" xfId="3" applyFont="1" applyBorder="1" applyAlignment="1">
      <alignment vertical="center" wrapText="1"/>
    </xf>
    <xf numFmtId="0" fontId="7" fillId="0" borderId="4" xfId="3" applyFont="1" applyBorder="1" applyAlignment="1">
      <alignment vertical="center" wrapText="1"/>
    </xf>
    <xf numFmtId="49" fontId="11" fillId="0" borderId="2" xfId="3" applyNumberFormat="1" applyFont="1" applyBorder="1" applyAlignment="1">
      <alignment vertical="center" wrapText="1"/>
    </xf>
    <xf numFmtId="49" fontId="11" fillId="0" borderId="4" xfId="3" applyNumberFormat="1" applyFont="1" applyBorder="1" applyAlignment="1">
      <alignment horizontal="left" vertical="center" wrapText="1"/>
    </xf>
    <xf numFmtId="49" fontId="11" fillId="0" borderId="4" xfId="3" applyNumberFormat="1" applyFont="1" applyBorder="1" applyAlignment="1">
      <alignment vertical="center" wrapText="1"/>
    </xf>
    <xf numFmtId="0" fontId="11" fillId="0" borderId="8" xfId="3" applyFont="1" applyBorder="1" applyAlignment="1">
      <alignment vertical="center" wrapText="1"/>
    </xf>
    <xf numFmtId="0" fontId="13" fillId="0" borderId="8" xfId="3" applyFont="1" applyBorder="1" applyAlignment="1">
      <alignment vertical="center" wrapText="1"/>
    </xf>
    <xf numFmtId="0" fontId="12" fillId="0" borderId="4" xfId="3" applyFont="1" applyBorder="1" applyAlignment="1">
      <alignment vertical="center" wrapText="1"/>
    </xf>
    <xf numFmtId="0" fontId="11" fillId="0" borderId="4" xfId="3" applyFont="1" applyBorder="1" applyAlignment="1">
      <alignment horizontal="center" vertical="center" wrapText="1"/>
    </xf>
    <xf numFmtId="49" fontId="14" fillId="0" borderId="4" xfId="3" applyNumberFormat="1" applyFont="1" applyBorder="1" applyAlignment="1">
      <alignment vertical="center" wrapText="1"/>
    </xf>
    <xf numFmtId="0" fontId="39" fillId="5" borderId="4" xfId="3" applyFont="1" applyFill="1" applyBorder="1" applyAlignment="1">
      <alignment vertical="center" wrapText="1"/>
    </xf>
    <xf numFmtId="0" fontId="41" fillId="5" borderId="4" xfId="3" applyFont="1" applyFill="1" applyBorder="1" applyAlignment="1">
      <alignment vertical="center" wrapText="1"/>
    </xf>
    <xf numFmtId="0" fontId="15" fillId="0" borderId="4" xfId="3" applyFont="1" applyBorder="1" applyAlignment="1">
      <alignment vertical="center" wrapText="1"/>
    </xf>
    <xf numFmtId="0" fontId="16" fillId="0" borderId="0" xfId="3" applyFont="1" applyFill="1" applyBorder="1" applyAlignment="1">
      <alignment vertical="center"/>
    </xf>
    <xf numFmtId="0" fontId="1" fillId="0" borderId="0" xfId="3" applyFill="1" applyBorder="1" applyAlignment="1">
      <alignment vertical="center"/>
    </xf>
    <xf numFmtId="0" fontId="1" fillId="0" borderId="0" xfId="3" applyFill="1" applyBorder="1"/>
    <xf numFmtId="0" fontId="8" fillId="12" borderId="1" xfId="3" applyFont="1" applyFill="1" applyBorder="1" applyAlignment="1">
      <alignment horizontal="center" vertical="center" wrapText="1"/>
    </xf>
    <xf numFmtId="0" fontId="7" fillId="12" borderId="1" xfId="3" applyFont="1" applyFill="1" applyBorder="1" applyAlignment="1">
      <alignment horizontal="center" vertical="center" wrapText="1"/>
    </xf>
    <xf numFmtId="0" fontId="7" fillId="12" borderId="1" xfId="3" applyFont="1" applyFill="1" applyBorder="1" applyAlignment="1">
      <alignment horizontal="center" vertical="center"/>
    </xf>
    <xf numFmtId="0" fontId="7" fillId="17" borderId="2" xfId="3" applyFont="1" applyFill="1" applyBorder="1" applyAlignment="1">
      <alignment wrapText="1"/>
    </xf>
    <xf numFmtId="0" fontId="11" fillId="17" borderId="2" xfId="3" applyFont="1" applyFill="1" applyBorder="1"/>
    <xf numFmtId="0" fontId="11" fillId="17" borderId="1" xfId="3" applyFont="1" applyFill="1" applyBorder="1"/>
    <xf numFmtId="0" fontId="7" fillId="17" borderId="4" xfId="3" applyFont="1" applyFill="1" applyBorder="1" applyAlignment="1">
      <alignment vertical="center" wrapText="1"/>
    </xf>
    <xf numFmtId="0" fontId="11" fillId="17" borderId="1" xfId="3" applyFont="1" applyFill="1" applyBorder="1" applyAlignment="1">
      <alignment vertical="center"/>
    </xf>
    <xf numFmtId="0" fontId="11" fillId="17" borderId="1" xfId="3" applyFont="1" applyFill="1" applyBorder="1" applyAlignment="1">
      <alignment horizontal="center" vertical="center"/>
    </xf>
    <xf numFmtId="0" fontId="7" fillId="17" borderId="2" xfId="3" applyFont="1" applyFill="1" applyBorder="1" applyAlignment="1">
      <alignment vertical="center" wrapText="1"/>
    </xf>
    <xf numFmtId="0" fontId="7" fillId="17" borderId="3" xfId="3" applyFont="1" applyFill="1" applyBorder="1" applyAlignment="1">
      <alignment vertical="center" wrapText="1"/>
    </xf>
    <xf numFmtId="0" fontId="7" fillId="17" borderId="1" xfId="3" applyFont="1" applyFill="1" applyBorder="1" applyAlignment="1">
      <alignment vertical="center" wrapText="1"/>
    </xf>
    <xf numFmtId="0" fontId="7" fillId="16" borderId="4" xfId="3" applyFont="1" applyFill="1" applyBorder="1" applyAlignment="1">
      <alignment vertical="center" wrapText="1"/>
    </xf>
    <xf numFmtId="0" fontId="7" fillId="16" borderId="1" xfId="3" applyFont="1" applyFill="1" applyBorder="1" applyAlignment="1">
      <alignment vertical="center" wrapText="1"/>
    </xf>
    <xf numFmtId="0" fontId="11" fillId="18" borderId="2" xfId="3" applyFont="1" applyFill="1" applyBorder="1" applyAlignment="1">
      <alignment vertical="center" wrapText="1"/>
    </xf>
    <xf numFmtId="49" fontId="11" fillId="18" borderId="1" xfId="3" applyNumberFormat="1" applyFont="1" applyFill="1" applyBorder="1" applyAlignment="1">
      <alignment vertical="center" wrapText="1"/>
    </xf>
    <xf numFmtId="0" fontId="11" fillId="18" borderId="1" xfId="3" applyFont="1" applyFill="1" applyBorder="1" applyAlignment="1">
      <alignment horizontal="center" vertical="center"/>
    </xf>
    <xf numFmtId="0" fontId="11" fillId="20" borderId="1" xfId="3" applyFont="1" applyFill="1" applyBorder="1" applyAlignment="1">
      <alignment horizontal="center" vertical="center"/>
    </xf>
    <xf numFmtId="0" fontId="11" fillId="19" borderId="1" xfId="3" applyFont="1" applyFill="1" applyBorder="1" applyAlignment="1">
      <alignment vertical="center"/>
    </xf>
    <xf numFmtId="0" fontId="11" fillId="0" borderId="4" xfId="3" applyFont="1" applyFill="1" applyBorder="1" applyAlignment="1">
      <alignment horizontal="center" vertical="center"/>
    </xf>
    <xf numFmtId="0" fontId="11" fillId="0" borderId="3" xfId="3" applyFont="1" applyFill="1" applyBorder="1" applyAlignment="1">
      <alignment horizontal="center" vertical="center"/>
    </xf>
    <xf numFmtId="0" fontId="11" fillId="0" borderId="2" xfId="3" applyFont="1" applyFill="1" applyBorder="1" applyAlignment="1">
      <alignment horizontal="center" vertical="center"/>
    </xf>
    <xf numFmtId="0" fontId="11" fillId="0" borderId="8" xfId="3" applyFont="1" applyFill="1" applyBorder="1" applyAlignment="1">
      <alignment horizontal="center" vertical="center"/>
    </xf>
    <xf numFmtId="0" fontId="11" fillId="0" borderId="9" xfId="3" applyFont="1" applyFill="1" applyBorder="1" applyAlignment="1">
      <alignment horizontal="center" vertical="center"/>
    </xf>
    <xf numFmtId="0" fontId="11" fillId="0" borderId="11" xfId="3" applyFont="1" applyFill="1" applyBorder="1" applyAlignment="1">
      <alignment horizontal="center" vertical="center"/>
    </xf>
    <xf numFmtId="0" fontId="11" fillId="0" borderId="12" xfId="3" applyFont="1" applyFill="1" applyBorder="1" applyAlignment="1">
      <alignment horizontal="center" vertical="center"/>
    </xf>
    <xf numFmtId="0" fontId="11" fillId="0" borderId="0" xfId="3" applyFont="1" applyFill="1" applyBorder="1" applyAlignment="1">
      <alignment horizontal="center" vertical="center"/>
    </xf>
    <xf numFmtId="0" fontId="7" fillId="0" borderId="4"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4" xfId="3" applyFont="1" applyFill="1" applyBorder="1" applyAlignment="1">
      <alignment horizontal="center" vertical="center" wrapText="1"/>
    </xf>
    <xf numFmtId="0" fontId="0" fillId="0" borderId="4" xfId="0" applyFill="1" applyBorder="1"/>
    <xf numFmtId="0" fontId="0" fillId="0" borderId="3" xfId="0" applyFill="1" applyBorder="1"/>
    <xf numFmtId="0" fontId="7" fillId="16" borderId="1" xfId="3" applyFont="1" applyFill="1" applyBorder="1" applyAlignment="1">
      <alignment horizontal="justify" vertical="center" wrapText="1"/>
    </xf>
    <xf numFmtId="0" fontId="11" fillId="18" borderId="1" xfId="3" applyFont="1" applyFill="1" applyBorder="1" applyAlignment="1">
      <alignment vertical="center" wrapText="1"/>
    </xf>
    <xf numFmtId="0" fontId="7" fillId="18" borderId="1" xfId="3" applyFont="1" applyFill="1" applyBorder="1" applyAlignment="1">
      <alignment vertical="center" wrapText="1"/>
    </xf>
    <xf numFmtId="0" fontId="7" fillId="16" borderId="1" xfId="3" applyFont="1" applyFill="1" applyBorder="1" applyAlignment="1">
      <alignment horizontal="justify" wrapText="1"/>
    </xf>
    <xf numFmtId="0" fontId="7" fillId="0" borderId="4" xfId="3" applyFont="1" applyBorder="1" applyAlignment="1">
      <alignment wrapText="1"/>
    </xf>
    <xf numFmtId="0" fontId="11" fillId="0" borderId="8" xfId="3" applyFont="1" applyBorder="1" applyAlignment="1">
      <alignment horizontal="left" vertical="center" wrapText="1" indent="3"/>
    </xf>
    <xf numFmtId="0" fontId="11" fillId="0" borderId="8" xfId="3" applyFont="1" applyBorder="1" applyAlignment="1">
      <alignment horizontal="left" vertical="center" wrapText="1" indent="2"/>
    </xf>
    <xf numFmtId="0" fontId="11" fillId="0" borderId="8" xfId="3" applyFont="1" applyBorder="1" applyAlignment="1">
      <alignment horizontal="left" vertical="center" wrapText="1"/>
    </xf>
    <xf numFmtId="0" fontId="11" fillId="0" borderId="4" xfId="3" applyFont="1" applyBorder="1" applyAlignment="1">
      <alignment horizontal="left" vertical="center" wrapText="1" indent="1"/>
    </xf>
    <xf numFmtId="0" fontId="11" fillId="0" borderId="4" xfId="3" applyFont="1" applyBorder="1" applyAlignment="1">
      <alignment horizontal="left" vertical="center" wrapText="1" indent="2"/>
    </xf>
    <xf numFmtId="0" fontId="12" fillId="0" borderId="4" xfId="3" applyFont="1" applyBorder="1" applyAlignment="1">
      <alignment horizontal="left" vertical="center" wrapText="1" indent="2"/>
    </xf>
    <xf numFmtId="0" fontId="11" fillId="0" borderId="4" xfId="3" applyFont="1" applyBorder="1" applyAlignment="1">
      <alignment horizontal="left" vertical="center" wrapText="1" indent="3"/>
    </xf>
    <xf numFmtId="0" fontId="11" fillId="0" borderId="4" xfId="3" applyFont="1" applyBorder="1" applyAlignment="1">
      <alignment horizontal="left" vertical="center" wrapText="1" indent="4"/>
    </xf>
    <xf numFmtId="49" fontId="11" fillId="0" borderId="4" xfId="3" applyNumberFormat="1" applyFont="1" applyBorder="1" applyAlignment="1">
      <alignment horizontal="left" vertical="center" wrapText="1" indent="2"/>
    </xf>
    <xf numFmtId="49" fontId="11" fillId="0" borderId="3" xfId="3" applyNumberFormat="1" applyFont="1" applyBorder="1" applyAlignment="1">
      <alignment horizontal="left" vertical="center" wrapText="1" indent="2"/>
    </xf>
    <xf numFmtId="49" fontId="11" fillId="0" borderId="8" xfId="3" applyNumberFormat="1" applyFont="1" applyBorder="1" applyAlignment="1">
      <alignment horizontal="left" vertical="center" wrapText="1" indent="2"/>
    </xf>
    <xf numFmtId="49" fontId="11" fillId="0" borderId="4" xfId="3" applyNumberFormat="1" applyFont="1" applyBorder="1" applyAlignment="1">
      <alignment horizontal="left" vertical="center" wrapText="1" indent="3"/>
    </xf>
    <xf numFmtId="0" fontId="11" fillId="0" borderId="3" xfId="3" applyFont="1" applyBorder="1" applyAlignment="1">
      <alignment horizontal="left" vertical="center" wrapText="1" indent="2"/>
    </xf>
    <xf numFmtId="0" fontId="12" fillId="0" borderId="4" xfId="3" applyFont="1" applyBorder="1" applyAlignment="1">
      <alignment horizontal="left" vertical="center" wrapText="1"/>
    </xf>
    <xf numFmtId="165" fontId="26" fillId="0" borderId="0" xfId="1" applyNumberFormat="1" applyFont="1" applyFill="1" applyBorder="1" applyAlignment="1" applyProtection="1">
      <alignment wrapText="1"/>
    </xf>
    <xf numFmtId="165" fontId="26" fillId="0" borderId="0" xfId="1" applyNumberFormat="1" applyFont="1" applyFill="1" applyBorder="1" applyAlignment="1" applyProtection="1">
      <alignment horizontal="left" wrapText="1"/>
    </xf>
    <xf numFmtId="165" fontId="26" fillId="0" borderId="8" xfId="1" applyNumberFormat="1" applyFont="1" applyFill="1" applyBorder="1" applyAlignment="1" applyProtection="1">
      <alignment horizontal="left"/>
    </xf>
    <xf numFmtId="0" fontId="13" fillId="22" borderId="1" xfId="3" applyFont="1" applyFill="1" applyBorder="1" applyAlignment="1">
      <alignment vertical="center" wrapText="1"/>
    </xf>
    <xf numFmtId="0" fontId="13" fillId="22" borderId="1" xfId="3" applyFont="1" applyFill="1" applyBorder="1" applyAlignment="1">
      <alignment horizontal="left" vertical="center" wrapText="1" indent="3"/>
    </xf>
    <xf numFmtId="0" fontId="18" fillId="7" borderId="1" xfId="4" applyFont="1" applyFill="1" applyBorder="1" applyAlignment="1">
      <alignment horizontal="left" vertical="top" wrapText="1"/>
    </xf>
    <xf numFmtId="0" fontId="19" fillId="7" borderId="1" xfId="4" applyFont="1" applyFill="1" applyBorder="1" applyAlignment="1">
      <alignment horizontal="left" vertical="top" wrapText="1"/>
    </xf>
    <xf numFmtId="0" fontId="19" fillId="13" borderId="1" xfId="4" applyFont="1" applyFill="1" applyBorder="1" applyAlignment="1">
      <alignment vertical="center" wrapText="1"/>
    </xf>
    <xf numFmtId="0" fontId="18" fillId="5" borderId="0" xfId="4" applyFont="1" applyFill="1" applyAlignment="1">
      <alignment horizontal="center" vertical="center" wrapText="1"/>
    </xf>
    <xf numFmtId="3" fontId="18" fillId="5" borderId="0" xfId="4" applyNumberFormat="1" applyFont="1" applyFill="1" applyAlignment="1">
      <alignment horizontal="center" vertical="center" wrapText="1"/>
    </xf>
    <xf numFmtId="0" fontId="21" fillId="7" borderId="1" xfId="4" applyFont="1" applyFill="1" applyBorder="1" applyAlignment="1">
      <alignment wrapText="1"/>
    </xf>
    <xf numFmtId="0" fontId="22" fillId="5" borderId="1" xfId="4" applyFont="1" applyFill="1" applyBorder="1" applyAlignment="1">
      <alignment wrapText="1"/>
    </xf>
    <xf numFmtId="0" fontId="21" fillId="7" borderId="1" xfId="4" applyFont="1" applyFill="1" applyBorder="1" applyAlignment="1">
      <alignment horizontal="left" vertical="top" wrapText="1"/>
    </xf>
    <xf numFmtId="0" fontId="19" fillId="23" borderId="1" xfId="4" applyFont="1" applyFill="1" applyBorder="1" applyAlignment="1">
      <alignment horizontal="left" vertical="center" wrapText="1"/>
    </xf>
    <xf numFmtId="3" fontId="18" fillId="23" borderId="1" xfId="4" applyNumberFormat="1" applyFont="1" applyFill="1" applyBorder="1" applyAlignment="1">
      <alignment horizontal="center" vertical="center" wrapText="1"/>
    </xf>
    <xf numFmtId="0" fontId="18" fillId="7" borderId="1" xfId="4" applyFont="1" applyFill="1" applyBorder="1" applyAlignment="1">
      <alignment vertical="top" wrapText="1"/>
    </xf>
    <xf numFmtId="3" fontId="19" fillId="23" borderId="1" xfId="4" applyNumberFormat="1" applyFont="1" applyFill="1" applyBorder="1" applyAlignment="1">
      <alignment horizontal="center" vertical="center" wrapText="1"/>
    </xf>
    <xf numFmtId="3" fontId="18" fillId="11" borderId="1" xfId="4" applyNumberFormat="1" applyFont="1" applyFill="1" applyBorder="1" applyAlignment="1">
      <alignment horizontal="center" vertical="center" wrapText="1"/>
    </xf>
    <xf numFmtId="3" fontId="18" fillId="13" borderId="1" xfId="4" applyNumberFormat="1" applyFont="1" applyFill="1" applyBorder="1" applyAlignment="1">
      <alignment horizontal="center" vertical="center" wrapText="1"/>
    </xf>
    <xf numFmtId="3" fontId="18" fillId="6" borderId="1" xfId="4" applyNumberFormat="1" applyFont="1" applyFill="1" applyBorder="1" applyAlignment="1">
      <alignment horizontal="center" vertical="center" wrapText="1"/>
    </xf>
    <xf numFmtId="3" fontId="18" fillId="7" borderId="1" xfId="4" applyNumberFormat="1" applyFont="1" applyFill="1" applyBorder="1" applyAlignment="1">
      <alignment horizontal="center" vertical="center" wrapText="1"/>
    </xf>
    <xf numFmtId="3" fontId="19" fillId="13" borderId="1" xfId="4" applyNumberFormat="1" applyFont="1" applyFill="1" applyBorder="1" applyAlignment="1">
      <alignment horizontal="center" vertical="center" wrapText="1"/>
    </xf>
    <xf numFmtId="3" fontId="19" fillId="14" borderId="1" xfId="4" applyNumberFormat="1" applyFont="1" applyFill="1" applyBorder="1" applyAlignment="1">
      <alignment horizontal="center" vertical="center" wrapText="1"/>
    </xf>
    <xf numFmtId="0" fontId="18" fillId="7" borderId="1" xfId="4" applyFont="1" applyFill="1" applyBorder="1" applyAlignment="1">
      <alignment horizontal="center" vertical="center"/>
    </xf>
    <xf numFmtId="3" fontId="18" fillId="5" borderId="0" xfId="4" applyNumberFormat="1" applyFont="1" applyFill="1" applyAlignment="1">
      <alignment horizontal="center" vertical="center"/>
    </xf>
    <xf numFmtId="3" fontId="19" fillId="6" borderId="1" xfId="4" applyNumberFormat="1" applyFont="1" applyFill="1" applyBorder="1" applyAlignment="1">
      <alignment horizontal="center" vertical="center" wrapText="1"/>
    </xf>
    <xf numFmtId="0" fontId="19" fillId="13" borderId="1" xfId="4" applyFont="1" applyFill="1" applyBorder="1" applyAlignment="1">
      <alignment horizontal="left" vertical="center" wrapText="1"/>
    </xf>
    <xf numFmtId="0" fontId="19" fillId="6" borderId="1" xfId="4" applyFont="1" applyFill="1" applyBorder="1" applyAlignment="1">
      <alignment horizontal="left" vertical="center" wrapText="1"/>
    </xf>
    <xf numFmtId="0" fontId="19" fillId="23" borderId="1" xfId="4" applyFont="1" applyFill="1" applyBorder="1" applyAlignment="1">
      <alignment horizontal="left" vertical="top" wrapText="1"/>
    </xf>
    <xf numFmtId="0" fontId="20" fillId="0" borderId="0" xfId="4" applyFont="1" applyFill="1"/>
    <xf numFmtId="3" fontId="18" fillId="0" borderId="0" xfId="4" applyNumberFormat="1" applyFont="1" applyFill="1" applyAlignment="1">
      <alignment horizontal="center" vertical="center"/>
    </xf>
    <xf numFmtId="3" fontId="1" fillId="0" borderId="0" xfId="3" applyNumberFormat="1"/>
    <xf numFmtId="3" fontId="5" fillId="2" borderId="0" xfId="0" applyNumberFormat="1" applyFont="1" applyFill="1" applyBorder="1" applyAlignment="1">
      <alignment horizontal="left" wrapText="1"/>
    </xf>
    <xf numFmtId="3" fontId="7" fillId="12" borderId="1" xfId="3" applyNumberFormat="1" applyFont="1" applyFill="1" applyBorder="1" applyAlignment="1">
      <alignment horizontal="center" vertical="center"/>
    </xf>
    <xf numFmtId="3" fontId="11" fillId="17" borderId="2" xfId="3" applyNumberFormat="1" applyFont="1" applyFill="1" applyBorder="1" applyAlignment="1">
      <alignment horizontal="center"/>
    </xf>
    <xf numFmtId="3" fontId="11" fillId="16" borderId="1" xfId="3" applyNumberFormat="1" applyFont="1" applyFill="1" applyBorder="1" applyAlignment="1">
      <alignment horizontal="center" vertical="center"/>
    </xf>
    <xf numFmtId="3" fontId="11" fillId="0" borderId="4" xfId="3" applyNumberFormat="1" applyFont="1" applyFill="1" applyBorder="1" applyAlignment="1">
      <alignment horizontal="center" vertical="center"/>
    </xf>
    <xf numFmtId="3" fontId="11" fillId="0" borderId="3" xfId="3" applyNumberFormat="1" applyFont="1" applyFill="1" applyBorder="1" applyAlignment="1">
      <alignment horizontal="center" vertical="center"/>
    </xf>
    <xf numFmtId="3" fontId="11" fillId="18" borderId="1" xfId="3" applyNumberFormat="1" applyFont="1" applyFill="1" applyBorder="1" applyAlignment="1">
      <alignment horizontal="center" vertical="center"/>
    </xf>
    <xf numFmtId="3" fontId="11" fillId="0" borderId="2" xfId="3" applyNumberFormat="1" applyFont="1" applyFill="1" applyBorder="1" applyAlignment="1">
      <alignment horizontal="center" vertical="center"/>
    </xf>
    <xf numFmtId="3" fontId="11" fillId="17" borderId="1" xfId="3" applyNumberFormat="1" applyFont="1" applyFill="1" applyBorder="1" applyAlignment="1">
      <alignment horizontal="center" vertical="center"/>
    </xf>
    <xf numFmtId="3" fontId="11" fillId="0" borderId="11" xfId="3" applyNumberFormat="1" applyFont="1" applyFill="1" applyBorder="1" applyAlignment="1">
      <alignment horizontal="center" vertical="center"/>
    </xf>
    <xf numFmtId="3" fontId="11" fillId="22" borderId="1" xfId="3" applyNumberFormat="1" applyFont="1" applyFill="1" applyBorder="1" applyAlignment="1">
      <alignment horizontal="center" vertical="center"/>
    </xf>
    <xf numFmtId="3" fontId="11" fillId="18" borderId="2" xfId="3" applyNumberFormat="1" applyFont="1" applyFill="1" applyBorder="1" applyAlignment="1">
      <alignment horizontal="center" vertical="center"/>
    </xf>
    <xf numFmtId="3" fontId="24" fillId="0" borderId="0" xfId="1" applyNumberFormat="1" applyFont="1" applyFill="1" applyBorder="1" applyAlignment="1" applyProtection="1">
      <alignment vertical="center"/>
    </xf>
    <xf numFmtId="3" fontId="5" fillId="2" borderId="0" xfId="0" applyNumberFormat="1" applyFont="1" applyFill="1" applyBorder="1" applyAlignment="1">
      <alignment horizontal="center" vertical="center" wrapText="1"/>
    </xf>
    <xf numFmtId="3" fontId="1" fillId="3" borderId="0" xfId="3" applyNumberFormat="1" applyFill="1" applyAlignment="1">
      <alignment horizontal="center" vertical="center"/>
    </xf>
    <xf numFmtId="165" fontId="0" fillId="0" borderId="0" xfId="1" applyNumberFormat="1" applyFont="1" applyFill="1" applyBorder="1" applyAlignment="1" applyProtection="1"/>
    <xf numFmtId="0" fontId="1" fillId="0" borderId="0" xfId="3" applyAlignment="1">
      <alignment horizontal="center" vertical="center"/>
    </xf>
    <xf numFmtId="3" fontId="1" fillId="0" borderId="0" xfId="3" applyNumberFormat="1" applyAlignment="1">
      <alignment horizontal="center" vertical="center"/>
    </xf>
    <xf numFmtId="3" fontId="18" fillId="23" borderId="1" xfId="4" applyNumberFormat="1" applyFont="1" applyFill="1" applyBorder="1" applyAlignment="1">
      <alignment wrapText="1"/>
    </xf>
    <xf numFmtId="0" fontId="18" fillId="7" borderId="1" xfId="4" applyFont="1" applyFill="1" applyBorder="1" applyAlignment="1">
      <alignment horizontal="left" vertical="center" wrapText="1"/>
    </xf>
    <xf numFmtId="0" fontId="19" fillId="7" borderId="1" xfId="4" applyFont="1" applyFill="1" applyBorder="1" applyAlignment="1">
      <alignment horizontal="left" vertical="center" wrapText="1"/>
    </xf>
    <xf numFmtId="0" fontId="18" fillId="5" borderId="0" xfId="4" applyFont="1" applyFill="1" applyBorder="1" applyAlignment="1">
      <alignment horizontal="center" vertical="top" wrapText="1"/>
    </xf>
    <xf numFmtId="3" fontId="18" fillId="5" borderId="0" xfId="4" applyNumberFormat="1" applyFont="1" applyFill="1" applyBorder="1" applyAlignment="1">
      <alignment horizontal="center" vertical="top" wrapText="1"/>
    </xf>
    <xf numFmtId="0" fontId="20" fillId="5" borderId="0" xfId="4" applyFont="1" applyFill="1" applyBorder="1"/>
    <xf numFmtId="3" fontId="18" fillId="5" borderId="0" xfId="4" applyNumberFormat="1" applyFont="1" applyFill="1" applyBorder="1" applyAlignment="1"/>
    <xf numFmtId="3" fontId="40" fillId="5" borderId="1" xfId="0" applyNumberFormat="1" applyFont="1" applyFill="1" applyBorder="1"/>
    <xf numFmtId="0" fontId="25" fillId="5" borderId="0" xfId="0" applyFont="1" applyFill="1" applyAlignment="1">
      <alignment horizontal="center"/>
    </xf>
    <xf numFmtId="0" fontId="11" fillId="0" borderId="8" xfId="3" applyFont="1" applyBorder="1" applyAlignment="1">
      <alignment wrapText="1"/>
    </xf>
    <xf numFmtId="0" fontId="11" fillId="0" borderId="4" xfId="3" applyFont="1" applyBorder="1" applyAlignment="1">
      <alignment horizontal="center" vertical="center"/>
    </xf>
    <xf numFmtId="3" fontId="11" fillId="0" borderId="4" xfId="3" applyNumberFormat="1" applyFont="1" applyBorder="1" applyAlignment="1">
      <alignment horizontal="center" vertical="center"/>
    </xf>
    <xf numFmtId="3" fontId="11" fillId="17" borderId="2" xfId="3" applyNumberFormat="1" applyFont="1" applyFill="1" applyBorder="1" applyAlignment="1">
      <alignment horizontal="center" vertical="center"/>
    </xf>
    <xf numFmtId="0" fontId="11" fillId="17" borderId="2" xfId="3" applyFont="1" applyFill="1" applyBorder="1" applyAlignment="1">
      <alignment horizontal="center" vertical="center"/>
    </xf>
    <xf numFmtId="3" fontId="11" fillId="21" borderId="2" xfId="3" applyNumberFormat="1" applyFont="1" applyFill="1" applyBorder="1" applyAlignment="1">
      <alignment horizontal="center" vertical="center"/>
    </xf>
    <xf numFmtId="0" fontId="3" fillId="4" borderId="14" xfId="3" applyFont="1" applyFill="1" applyBorder="1" applyAlignment="1">
      <alignment vertical="center" wrapText="1"/>
    </xf>
    <xf numFmtId="0" fontId="11" fillId="4" borderId="15" xfId="3" applyFont="1" applyFill="1" applyBorder="1" applyAlignment="1">
      <alignment horizontal="center" vertical="center"/>
    </xf>
    <xf numFmtId="0" fontId="7" fillId="4" borderId="15" xfId="3" applyFont="1" applyFill="1" applyBorder="1" applyAlignment="1">
      <alignment horizontal="center" vertical="center"/>
    </xf>
    <xf numFmtId="3" fontId="3" fillId="4" borderId="16" xfId="3" applyNumberFormat="1" applyFont="1" applyFill="1" applyBorder="1" applyAlignment="1">
      <alignment horizontal="center" vertical="center"/>
    </xf>
    <xf numFmtId="3" fontId="11" fillId="20" borderId="1" xfId="3" applyNumberFormat="1" applyFont="1" applyFill="1" applyBorder="1" applyAlignment="1">
      <alignment horizontal="center" vertical="center"/>
    </xf>
    <xf numFmtId="3" fontId="11" fillId="4" borderId="15" xfId="3" applyNumberFormat="1" applyFont="1" applyFill="1" applyBorder="1" applyAlignment="1">
      <alignment horizontal="center" vertical="center"/>
    </xf>
    <xf numFmtId="3" fontId="7" fillId="4" borderId="15" xfId="3" applyNumberFormat="1" applyFont="1" applyFill="1" applyBorder="1" applyAlignment="1">
      <alignment horizontal="center" vertical="center"/>
    </xf>
    <xf numFmtId="3" fontId="11" fillId="19" borderId="1" xfId="3" applyNumberFormat="1" applyFont="1" applyFill="1" applyBorder="1" applyAlignment="1">
      <alignment horizontal="center" vertical="center"/>
    </xf>
    <xf numFmtId="0" fontId="7" fillId="9" borderId="0" xfId="3" applyFont="1" applyFill="1" applyAlignment="1">
      <alignment horizontal="left" wrapText="1"/>
    </xf>
    <xf numFmtId="0" fontId="7" fillId="3" borderId="0" xfId="3" applyFont="1" applyFill="1" applyAlignment="1">
      <alignment wrapText="1"/>
    </xf>
    <xf numFmtId="3" fontId="0" fillId="5" borderId="1" xfId="0" applyNumberFormat="1" applyFont="1" applyFill="1" applyBorder="1"/>
    <xf numFmtId="0" fontId="33" fillId="24" borderId="0" xfId="3" applyFont="1" applyFill="1"/>
    <xf numFmtId="10" fontId="0" fillId="8" borderId="1" xfId="0" applyNumberFormat="1" applyFill="1" applyBorder="1"/>
    <xf numFmtId="0" fontId="25" fillId="0" borderId="1" xfId="0" applyFont="1" applyFill="1" applyBorder="1" applyAlignment="1">
      <alignment horizontal="center" wrapText="1"/>
    </xf>
    <xf numFmtId="3" fontId="0" fillId="0" borderId="1" xfId="0" applyNumberFormat="1" applyFill="1" applyBorder="1" applyAlignment="1">
      <alignment horizontal="center" vertical="center"/>
    </xf>
    <xf numFmtId="0" fontId="0" fillId="5" borderId="0" xfId="0" applyFill="1" applyAlignment="1">
      <alignment vertical="center" wrapText="1"/>
    </xf>
    <xf numFmtId="0" fontId="25" fillId="6" borderId="1" xfId="0" applyFont="1" applyFill="1" applyBorder="1" applyAlignment="1">
      <alignment wrapText="1"/>
    </xf>
    <xf numFmtId="0" fontId="30" fillId="5" borderId="1" xfId="0" applyFont="1" applyFill="1" applyBorder="1" applyAlignment="1">
      <alignment horizontal="center" wrapText="1"/>
    </xf>
    <xf numFmtId="0" fontId="0" fillId="5" borderId="0" xfId="0" applyFill="1" applyAlignment="1">
      <alignment horizontal="center" vertical="center" wrapText="1"/>
    </xf>
    <xf numFmtId="0" fontId="27" fillId="6" borderId="1" xfId="0" applyFont="1" applyFill="1" applyBorder="1" applyAlignment="1">
      <alignment wrapText="1"/>
    </xf>
    <xf numFmtId="0" fontId="49" fillId="0" borderId="0" xfId="0" applyFont="1" applyBorder="1"/>
    <xf numFmtId="3" fontId="1" fillId="0" borderId="0" xfId="3" applyNumberFormat="1" applyFill="1"/>
    <xf numFmtId="3" fontId="18" fillId="5" borderId="0" xfId="4" applyNumberFormat="1" applyFill="1"/>
    <xf numFmtId="0" fontId="23" fillId="2" borderId="1" xfId="0" applyFont="1" applyFill="1" applyBorder="1" applyAlignment="1">
      <alignment horizontal="center" vertical="center"/>
    </xf>
    <xf numFmtId="0" fontId="28" fillId="5" borderId="0" xfId="0" applyFont="1" applyFill="1" applyAlignment="1">
      <alignment vertical="center"/>
    </xf>
    <xf numFmtId="166" fontId="0" fillId="6" borderId="0" xfId="0" applyNumberFormat="1" applyFill="1" applyAlignment="1">
      <alignment vertical="center"/>
    </xf>
    <xf numFmtId="0" fontId="17" fillId="26" borderId="1" xfId="3" applyFont="1" applyFill="1" applyBorder="1" applyAlignment="1">
      <alignment horizontal="center" vertical="center"/>
    </xf>
    <xf numFmtId="0" fontId="17" fillId="26" borderId="1" xfId="3" applyFont="1" applyFill="1" applyBorder="1" applyAlignment="1">
      <alignment horizontal="center" vertical="center" wrapText="1"/>
    </xf>
    <xf numFmtId="0" fontId="17" fillId="26" borderId="3" xfId="3" applyFont="1" applyFill="1" applyBorder="1" applyAlignment="1">
      <alignment horizontal="center" vertical="center"/>
    </xf>
    <xf numFmtId="3" fontId="17" fillId="26" borderId="3" xfId="1" applyNumberFormat="1" applyFont="1" applyFill="1" applyBorder="1" applyAlignment="1" applyProtection="1">
      <alignment horizontal="center" vertical="center"/>
    </xf>
    <xf numFmtId="0" fontId="7" fillId="27" borderId="3" xfId="3" applyFont="1" applyFill="1" applyBorder="1" applyAlignment="1">
      <alignment vertical="center" wrapText="1"/>
    </xf>
    <xf numFmtId="0" fontId="11" fillId="27" borderId="1" xfId="3" applyFont="1" applyFill="1" applyBorder="1" applyAlignment="1">
      <alignment vertical="center"/>
    </xf>
    <xf numFmtId="3" fontId="11" fillId="27" borderId="1" xfId="3" applyNumberFormat="1" applyFont="1" applyFill="1" applyBorder="1" applyAlignment="1">
      <alignment horizontal="center" vertical="center"/>
    </xf>
    <xf numFmtId="49" fontId="11" fillId="28" borderId="1" xfId="3" applyNumberFormat="1" applyFont="1" applyFill="1" applyBorder="1" applyAlignment="1">
      <alignment vertical="center" wrapText="1"/>
    </xf>
    <xf numFmtId="0" fontId="11" fillId="29" borderId="1" xfId="3" applyFont="1" applyFill="1" applyBorder="1" applyAlignment="1">
      <alignment vertical="center"/>
    </xf>
    <xf numFmtId="0" fontId="11" fillId="30" borderId="1" xfId="3" applyFont="1" applyFill="1" applyBorder="1" applyAlignment="1">
      <alignment horizontal="center" vertical="center"/>
    </xf>
    <xf numFmtId="3" fontId="11" fillId="28" borderId="1" xfId="3" applyNumberFormat="1" applyFont="1" applyFill="1" applyBorder="1" applyAlignment="1">
      <alignment horizontal="center" vertical="center"/>
    </xf>
    <xf numFmtId="0" fontId="11" fillId="29" borderId="2" xfId="3" applyFont="1" applyFill="1" applyBorder="1" applyAlignment="1">
      <alignment vertical="center"/>
    </xf>
    <xf numFmtId="0" fontId="11" fillId="30" borderId="2" xfId="3" applyFont="1" applyFill="1" applyBorder="1" applyAlignment="1">
      <alignment horizontal="center" vertical="center"/>
    </xf>
    <xf numFmtId="0" fontId="7" fillId="27" borderId="2" xfId="3" applyFont="1" applyFill="1" applyBorder="1" applyAlignment="1">
      <alignment vertical="center" wrapText="1"/>
    </xf>
    <xf numFmtId="0" fontId="11" fillId="27" borderId="2" xfId="3" applyFont="1" applyFill="1" applyBorder="1" applyAlignment="1">
      <alignment horizontal="center" vertical="center"/>
    </xf>
    <xf numFmtId="3" fontId="11" fillId="31" borderId="2" xfId="3" applyNumberFormat="1" applyFont="1" applyFill="1" applyBorder="1" applyAlignment="1">
      <alignment horizontal="center" vertical="center"/>
    </xf>
    <xf numFmtId="0" fontId="50" fillId="4" borderId="1" xfId="3" applyFont="1" applyFill="1" applyBorder="1" applyAlignment="1">
      <alignment vertical="center"/>
    </xf>
    <xf numFmtId="0" fontId="51" fillId="4" borderId="1" xfId="3" applyFont="1" applyFill="1" applyBorder="1" applyAlignment="1">
      <alignment vertical="center"/>
    </xf>
    <xf numFmtId="3" fontId="50" fillId="4" borderId="1" xfId="1" applyNumberFormat="1" applyFont="1" applyFill="1" applyBorder="1" applyAlignment="1" applyProtection="1">
      <alignment horizontal="center" vertical="center"/>
    </xf>
    <xf numFmtId="3" fontId="18" fillId="5" borderId="0" xfId="4" applyNumberFormat="1" applyFont="1" applyFill="1" applyAlignment="1">
      <alignment horizontal="right" vertical="center"/>
    </xf>
    <xf numFmtId="3" fontId="19" fillId="5" borderId="0" xfId="4" applyNumberFormat="1" applyFont="1" applyFill="1" applyAlignment="1">
      <alignment horizontal="right" vertical="center"/>
    </xf>
    <xf numFmtId="3" fontId="19" fillId="23" borderId="1" xfId="4" applyNumberFormat="1" applyFont="1" applyFill="1" applyBorder="1" applyAlignment="1">
      <alignment horizontal="right" vertical="center" wrapText="1"/>
    </xf>
    <xf numFmtId="3" fontId="18" fillId="23" borderId="1" xfId="4" applyNumberFormat="1" applyFont="1" applyFill="1" applyBorder="1" applyAlignment="1">
      <alignment horizontal="right" vertical="center" wrapText="1"/>
    </xf>
    <xf numFmtId="3" fontId="18" fillId="11" borderId="1" xfId="4" applyNumberFormat="1" applyFont="1" applyFill="1" applyBorder="1" applyAlignment="1">
      <alignment horizontal="right" vertical="center" wrapText="1"/>
    </xf>
    <xf numFmtId="3" fontId="18" fillId="7" borderId="1" xfId="4" applyNumberFormat="1" applyFont="1" applyFill="1" applyBorder="1" applyAlignment="1">
      <alignment horizontal="center" wrapText="1"/>
    </xf>
    <xf numFmtId="3" fontId="19" fillId="13" borderId="1" xfId="4" applyNumberFormat="1" applyFont="1" applyFill="1" applyBorder="1" applyAlignment="1">
      <alignment horizontal="right" vertical="center" wrapText="1"/>
    </xf>
    <xf numFmtId="3" fontId="18" fillId="13" borderId="1" xfId="4" applyNumberFormat="1" applyFont="1" applyFill="1" applyBorder="1" applyAlignment="1">
      <alignment horizontal="right" vertical="center" wrapText="1"/>
    </xf>
    <xf numFmtId="3" fontId="18" fillId="5" borderId="0" xfId="4" applyNumberFormat="1" applyFont="1" applyFill="1" applyBorder="1" applyAlignment="1">
      <alignment horizontal="right" vertical="center" wrapText="1"/>
    </xf>
    <xf numFmtId="3" fontId="18" fillId="7" borderId="1" xfId="4" applyNumberFormat="1" applyFont="1" applyFill="1" applyBorder="1" applyAlignment="1">
      <alignment horizontal="center" vertical="center"/>
    </xf>
    <xf numFmtId="3" fontId="18" fillId="5" borderId="0" xfId="4" applyNumberFormat="1" applyFont="1" applyFill="1" applyBorder="1" applyAlignment="1">
      <alignment horizontal="right" vertical="center"/>
    </xf>
    <xf numFmtId="3" fontId="18" fillId="6" borderId="1" xfId="4" applyNumberFormat="1" applyFont="1" applyFill="1" applyBorder="1" applyAlignment="1">
      <alignment horizontal="right" vertical="center" wrapText="1"/>
    </xf>
    <xf numFmtId="3" fontId="18" fillId="0" borderId="1" xfId="4" applyNumberFormat="1" applyFont="1" applyFill="1" applyBorder="1" applyAlignment="1">
      <alignment horizontal="center" vertical="center"/>
    </xf>
    <xf numFmtId="0" fontId="7" fillId="32" borderId="3" xfId="3" applyFont="1" applyFill="1" applyBorder="1" applyAlignment="1">
      <alignment wrapText="1"/>
    </xf>
    <xf numFmtId="3" fontId="11" fillId="32" borderId="1" xfId="3" applyNumberFormat="1" applyFont="1" applyFill="1" applyBorder="1" applyAlignment="1">
      <alignment horizontal="center" vertical="center"/>
    </xf>
    <xf numFmtId="0" fontId="7" fillId="32" borderId="3" xfId="3" applyFont="1" applyFill="1" applyBorder="1" applyAlignment="1">
      <alignment horizontal="left" vertical="top" wrapText="1"/>
    </xf>
    <xf numFmtId="0" fontId="8" fillId="12" borderId="0" xfId="3" applyFont="1" applyFill="1" applyBorder="1" applyAlignment="1">
      <alignment horizontal="right" vertical="center" wrapText="1"/>
    </xf>
    <xf numFmtId="0" fontId="7" fillId="17" borderId="1" xfId="3" applyFont="1" applyFill="1" applyBorder="1" applyAlignment="1">
      <alignment horizontal="right" vertical="center" wrapText="1"/>
    </xf>
    <xf numFmtId="0" fontId="7" fillId="17" borderId="4" xfId="3" applyFont="1" applyFill="1" applyBorder="1" applyAlignment="1">
      <alignment horizontal="right" vertical="center" wrapText="1"/>
    </xf>
    <xf numFmtId="0" fontId="7" fillId="16" borderId="1" xfId="3" applyFont="1" applyFill="1" applyBorder="1" applyAlignment="1">
      <alignment horizontal="right" vertical="center" wrapText="1"/>
    </xf>
    <xf numFmtId="0" fontId="7" fillId="17" borderId="2" xfId="3" applyFont="1" applyFill="1" applyBorder="1" applyAlignment="1">
      <alignment horizontal="right" vertical="center" wrapText="1"/>
    </xf>
    <xf numFmtId="0" fontId="3" fillId="4" borderId="17" xfId="3" applyFont="1" applyFill="1" applyBorder="1" applyAlignment="1">
      <alignment horizontal="right" vertical="center" wrapText="1"/>
    </xf>
    <xf numFmtId="0" fontId="5" fillId="2" borderId="0" xfId="0" applyFont="1" applyFill="1" applyBorder="1" applyAlignment="1">
      <alignment horizontal="right" vertical="center" wrapText="1"/>
    </xf>
    <xf numFmtId="0" fontId="7" fillId="3" borderId="0" xfId="3" applyFont="1" applyFill="1" applyAlignment="1">
      <alignment horizontal="right" vertical="center"/>
    </xf>
    <xf numFmtId="0" fontId="1" fillId="0" borderId="0" xfId="3" applyAlignment="1">
      <alignment horizontal="right" vertical="center"/>
    </xf>
    <xf numFmtId="0" fontId="7" fillId="32" borderId="3" xfId="3" applyFont="1" applyFill="1" applyBorder="1" applyAlignment="1">
      <alignment horizontal="right" vertical="center" wrapText="1"/>
    </xf>
    <xf numFmtId="0" fontId="7" fillId="32" borderId="9" xfId="3" applyFont="1" applyFill="1" applyBorder="1" applyAlignment="1">
      <alignment horizontal="right" vertical="center" wrapText="1"/>
    </xf>
    <xf numFmtId="0" fontId="7" fillId="12" borderId="1" xfId="3" applyFont="1" applyFill="1" applyBorder="1" applyAlignment="1">
      <alignment horizontal="right" vertical="center" wrapText="1"/>
    </xf>
    <xf numFmtId="0" fontId="11" fillId="0" borderId="8" xfId="3" applyFont="1" applyBorder="1" applyAlignment="1">
      <alignment horizontal="right" vertical="center" wrapText="1"/>
    </xf>
    <xf numFmtId="0" fontId="13" fillId="0" borderId="8" xfId="3" applyFont="1" applyBorder="1" applyAlignment="1">
      <alignment horizontal="right" vertical="center" wrapText="1"/>
    </xf>
    <xf numFmtId="0" fontId="13" fillId="0" borderId="4" xfId="3" applyFont="1" applyBorder="1" applyAlignment="1">
      <alignment horizontal="right" vertical="center" wrapText="1"/>
    </xf>
    <xf numFmtId="0" fontId="11" fillId="0" borderId="4" xfId="3" applyFont="1" applyBorder="1" applyAlignment="1">
      <alignment horizontal="right" vertical="center" wrapText="1"/>
    </xf>
    <xf numFmtId="0" fontId="12" fillId="0" borderId="4" xfId="3" applyFont="1" applyBorder="1" applyAlignment="1">
      <alignment horizontal="right" vertical="center" wrapText="1"/>
    </xf>
    <xf numFmtId="0" fontId="7" fillId="18" borderId="1" xfId="3" applyFont="1" applyFill="1" applyBorder="1" applyAlignment="1">
      <alignment horizontal="right" vertical="center" wrapText="1"/>
    </xf>
    <xf numFmtId="0" fontId="7" fillId="0" borderId="4" xfId="3" applyFont="1" applyBorder="1" applyAlignment="1">
      <alignment horizontal="right" vertical="center" wrapText="1"/>
    </xf>
    <xf numFmtId="0" fontId="11" fillId="0" borderId="3" xfId="3" applyFont="1" applyBorder="1" applyAlignment="1">
      <alignment horizontal="right" vertical="center" wrapText="1"/>
    </xf>
    <xf numFmtId="0" fontId="7" fillId="16" borderId="4" xfId="3" applyFont="1" applyFill="1" applyBorder="1" applyAlignment="1">
      <alignment horizontal="right" vertical="center" wrapText="1"/>
    </xf>
    <xf numFmtId="49" fontId="11" fillId="0" borderId="2" xfId="3" applyNumberFormat="1" applyFont="1" applyBorder="1" applyAlignment="1">
      <alignment horizontal="right" vertical="center" wrapText="1"/>
    </xf>
    <xf numFmtId="49" fontId="11" fillId="0" borderId="4" xfId="3" applyNumberFormat="1" applyFont="1" applyBorder="1" applyAlignment="1">
      <alignment horizontal="right" vertical="center" wrapText="1"/>
    </xf>
    <xf numFmtId="49" fontId="14" fillId="0" borderId="4" xfId="3" applyNumberFormat="1" applyFont="1" applyBorder="1" applyAlignment="1">
      <alignment horizontal="right" vertical="center" wrapText="1"/>
    </xf>
    <xf numFmtId="0" fontId="13" fillId="22" borderId="1" xfId="3" applyFont="1" applyFill="1" applyBorder="1" applyAlignment="1">
      <alignment horizontal="right" vertical="center" wrapText="1"/>
    </xf>
    <xf numFmtId="0" fontId="39" fillId="5" borderId="4" xfId="3" applyFont="1" applyFill="1" applyBorder="1" applyAlignment="1">
      <alignment horizontal="right" vertical="center" wrapText="1"/>
    </xf>
    <xf numFmtId="0" fontId="41" fillId="5" borderId="4" xfId="3" applyFont="1" applyFill="1" applyBorder="1" applyAlignment="1">
      <alignment horizontal="right" vertical="center" wrapText="1"/>
    </xf>
    <xf numFmtId="0" fontId="11" fillId="18" borderId="1" xfId="3" applyFont="1" applyFill="1" applyBorder="1" applyAlignment="1">
      <alignment horizontal="right" vertical="center" wrapText="1"/>
    </xf>
    <xf numFmtId="0" fontId="7" fillId="17" borderId="3" xfId="3" applyFont="1" applyFill="1" applyBorder="1" applyAlignment="1">
      <alignment horizontal="right" vertical="center" wrapText="1"/>
    </xf>
    <xf numFmtId="0" fontId="15" fillId="0" borderId="4" xfId="3" applyFont="1" applyBorder="1" applyAlignment="1">
      <alignment horizontal="right" vertical="center" wrapText="1"/>
    </xf>
    <xf numFmtId="0" fontId="11" fillId="18" borderId="2" xfId="3" applyFont="1" applyFill="1" applyBorder="1" applyAlignment="1">
      <alignment horizontal="right" vertical="center" wrapText="1"/>
    </xf>
    <xf numFmtId="0" fontId="11" fillId="0" borderId="11" xfId="3" applyFont="1" applyBorder="1" applyAlignment="1">
      <alignment horizontal="right" vertical="center" wrapText="1"/>
    </xf>
    <xf numFmtId="0" fontId="11" fillId="0" borderId="12" xfId="3" applyFont="1" applyBorder="1" applyAlignment="1">
      <alignment horizontal="right" vertical="center" wrapText="1"/>
    </xf>
    <xf numFmtId="49" fontId="11" fillId="18" borderId="1" xfId="3" applyNumberFormat="1" applyFont="1" applyFill="1" applyBorder="1" applyAlignment="1">
      <alignment horizontal="right" vertical="center" wrapText="1"/>
    </xf>
    <xf numFmtId="0" fontId="16" fillId="0" borderId="0" xfId="3" applyFont="1" applyFill="1" applyBorder="1" applyAlignment="1">
      <alignment horizontal="right" vertical="center"/>
    </xf>
    <xf numFmtId="0" fontId="17" fillId="26" borderId="1" xfId="3" applyFont="1" applyFill="1" applyBorder="1" applyAlignment="1">
      <alignment horizontal="right" vertical="center"/>
    </xf>
    <xf numFmtId="0" fontId="7" fillId="27" borderId="3" xfId="3" applyFont="1" applyFill="1" applyBorder="1" applyAlignment="1">
      <alignment horizontal="right" vertical="center" wrapText="1"/>
    </xf>
    <xf numFmtId="49" fontId="11" fillId="28" borderId="1" xfId="3" applyNumberFormat="1" applyFont="1" applyFill="1" applyBorder="1" applyAlignment="1">
      <alignment horizontal="right" vertical="center" wrapText="1"/>
    </xf>
    <xf numFmtId="0" fontId="7" fillId="27" borderId="2" xfId="3" applyFont="1" applyFill="1" applyBorder="1" applyAlignment="1">
      <alignment horizontal="right" vertical="center" wrapText="1"/>
    </xf>
    <xf numFmtId="0" fontId="50" fillId="4" borderId="1" xfId="3" applyFont="1" applyFill="1" applyBorder="1" applyAlignment="1">
      <alignment horizontal="right" vertical="center"/>
    </xf>
    <xf numFmtId="0" fontId="23" fillId="0" borderId="0" xfId="3" applyFont="1" applyAlignment="1">
      <alignment horizontal="right" vertical="center"/>
    </xf>
    <xf numFmtId="49" fontId="11" fillId="0" borderId="8" xfId="3" applyNumberFormat="1" applyFont="1" applyBorder="1" applyAlignment="1">
      <alignment horizontal="right" vertical="center" wrapText="1"/>
    </xf>
    <xf numFmtId="49" fontId="11" fillId="0" borderId="3" xfId="3" applyNumberFormat="1" applyFont="1" applyBorder="1" applyAlignment="1">
      <alignment horizontal="right" vertical="center" wrapText="1"/>
    </xf>
    <xf numFmtId="0" fontId="19" fillId="23" borderId="1" xfId="4" applyFont="1" applyFill="1" applyBorder="1" applyAlignment="1">
      <alignment horizontal="right" vertical="center" wrapText="1"/>
    </xf>
    <xf numFmtId="0" fontId="19" fillId="7" borderId="1" xfId="4" applyFont="1" applyFill="1" applyBorder="1" applyAlignment="1">
      <alignment horizontal="right" vertical="center" wrapText="1"/>
    </xf>
    <xf numFmtId="0" fontId="18" fillId="7" borderId="1" xfId="4" applyFont="1" applyFill="1" applyBorder="1" applyAlignment="1">
      <alignment horizontal="right" vertical="center" wrapText="1"/>
    </xf>
    <xf numFmtId="0" fontId="19" fillId="13" borderId="1" xfId="4" applyFont="1" applyFill="1" applyBorder="1" applyAlignment="1">
      <alignment horizontal="right" vertical="center" wrapText="1"/>
    </xf>
    <xf numFmtId="0" fontId="19" fillId="6" borderId="1" xfId="4" applyFont="1" applyFill="1" applyBorder="1" applyAlignment="1">
      <alignment horizontal="right" vertical="center" wrapText="1"/>
    </xf>
    <xf numFmtId="0" fontId="8" fillId="3" borderId="0" xfId="3" applyFont="1" applyFill="1" applyAlignment="1">
      <alignment horizontal="right" vertical="center"/>
    </xf>
    <xf numFmtId="0" fontId="13" fillId="3" borderId="0" xfId="3" applyFont="1" applyFill="1" applyAlignment="1">
      <alignment horizontal="right" vertical="center"/>
    </xf>
    <xf numFmtId="0" fontId="18" fillId="5" borderId="0" xfId="4" applyFont="1" applyFill="1" applyBorder="1" applyAlignment="1">
      <alignment horizontal="right" vertical="center" wrapText="1"/>
    </xf>
    <xf numFmtId="0" fontId="21" fillId="7" borderId="1" xfId="4" applyFont="1" applyFill="1" applyBorder="1" applyAlignment="1">
      <alignment horizontal="right" vertical="center" wrapText="1"/>
    </xf>
    <xf numFmtId="0" fontId="20" fillId="5" borderId="0" xfId="4" applyFont="1" applyFill="1" applyBorder="1" applyAlignment="1">
      <alignment horizontal="right" vertical="center"/>
    </xf>
    <xf numFmtId="0" fontId="18" fillId="5" borderId="0" xfId="4" applyFill="1" applyAlignment="1">
      <alignment horizontal="right" vertical="center"/>
    </xf>
    <xf numFmtId="0" fontId="18" fillId="5" borderId="0" xfId="4" applyFont="1" applyFill="1" applyAlignment="1">
      <alignment horizontal="right" vertical="center" wrapText="1"/>
    </xf>
    <xf numFmtId="0" fontId="22" fillId="5" borderId="1" xfId="4" applyFont="1" applyFill="1" applyBorder="1" applyAlignment="1">
      <alignment horizontal="right" vertical="center" wrapText="1"/>
    </xf>
    <xf numFmtId="0" fontId="20" fillId="0" borderId="0" xfId="4" applyFont="1" applyFill="1" applyAlignment="1">
      <alignment horizontal="right" vertical="center"/>
    </xf>
    <xf numFmtId="0" fontId="20" fillId="5" borderId="0" xfId="4" applyFont="1" applyFill="1" applyAlignment="1">
      <alignment horizontal="right" vertical="center"/>
    </xf>
    <xf numFmtId="0" fontId="0" fillId="0" borderId="0" xfId="0" applyAlignment="1">
      <alignment wrapText="1" shrinkToFit="1"/>
    </xf>
    <xf numFmtId="0" fontId="4" fillId="2" borderId="19" xfId="3" applyFont="1" applyFill="1" applyBorder="1" applyAlignment="1">
      <alignment horizontal="left" vertical="center" wrapText="1"/>
    </xf>
    <xf numFmtId="0" fontId="5" fillId="2" borderId="19" xfId="3" applyFont="1" applyFill="1" applyBorder="1" applyAlignment="1">
      <alignment horizontal="left" vertical="center"/>
    </xf>
    <xf numFmtId="0" fontId="48" fillId="0" borderId="0" xfId="5" applyFont="1" applyFill="1" applyBorder="1" applyAlignment="1">
      <alignment vertical="center"/>
    </xf>
    <xf numFmtId="0" fontId="8" fillId="0" borderId="0" xfId="0" applyFont="1" applyFill="1" applyBorder="1" applyAlignment="1">
      <alignment horizontal="center" vertical="center"/>
    </xf>
    <xf numFmtId="0" fontId="1" fillId="2" borderId="0" xfId="3" applyFill="1"/>
    <xf numFmtId="0" fontId="5" fillId="2" borderId="15" xfId="3" applyFont="1" applyFill="1" applyBorder="1" applyAlignment="1">
      <alignment horizontal="center" vertical="center" wrapText="1"/>
    </xf>
    <xf numFmtId="0" fontId="5" fillId="2" borderId="16" xfId="3" applyFont="1" applyFill="1" applyBorder="1" applyAlignment="1">
      <alignment horizontal="center" vertical="center" wrapText="1"/>
    </xf>
    <xf numFmtId="3" fontId="1" fillId="2" borderId="1" xfId="3" applyNumberFormat="1" applyFill="1" applyBorder="1"/>
    <xf numFmtId="0" fontId="1" fillId="2" borderId="1" xfId="3" applyFill="1" applyBorder="1"/>
    <xf numFmtId="0" fontId="52" fillId="25" borderId="3" xfId="3" applyFont="1" applyFill="1" applyBorder="1"/>
    <xf numFmtId="0" fontId="52" fillId="25" borderId="1" xfId="3" applyFont="1" applyFill="1" applyBorder="1"/>
    <xf numFmtId="3" fontId="52" fillId="25" borderId="1" xfId="3" applyNumberFormat="1" applyFont="1" applyFill="1" applyBorder="1"/>
    <xf numFmtId="0" fontId="52" fillId="25" borderId="0" xfId="3" applyFont="1" applyFill="1" applyBorder="1"/>
    <xf numFmtId="3" fontId="52" fillId="25" borderId="0" xfId="3" applyNumberFormat="1" applyFont="1" applyFill="1" applyBorder="1"/>
    <xf numFmtId="0" fontId="27" fillId="0" borderId="0" xfId="5" applyFont="1" applyFill="1" applyBorder="1"/>
    <xf numFmtId="0" fontId="23" fillId="6" borderId="1" xfId="3" applyFont="1" applyFill="1" applyBorder="1" applyAlignment="1">
      <alignment horizontal="center" vertical="top" wrapText="1"/>
    </xf>
    <xf numFmtId="0" fontId="27" fillId="0" borderId="14" xfId="5" applyFont="1" applyFill="1" applyBorder="1" applyAlignment="1">
      <alignment horizontal="center" vertical="center" wrapText="1"/>
    </xf>
    <xf numFmtId="0" fontId="27" fillId="0" borderId="15" xfId="5" applyFont="1" applyFill="1" applyBorder="1" applyAlignment="1">
      <alignment horizontal="center" vertical="center" wrapText="1"/>
    </xf>
    <xf numFmtId="0" fontId="40" fillId="0" borderId="24" xfId="5" applyFont="1" applyBorder="1" applyAlignment="1">
      <alignment wrapText="1"/>
    </xf>
    <xf numFmtId="0" fontId="40" fillId="7" borderId="1" xfId="5" applyFont="1" applyFill="1" applyBorder="1" applyAlignment="1">
      <alignment horizontal="center" vertical="center" wrapText="1"/>
    </xf>
    <xf numFmtId="0" fontId="53" fillId="0" borderId="0" xfId="0" applyFont="1" applyAlignment="1">
      <alignment vertical="center"/>
    </xf>
    <xf numFmtId="0" fontId="40" fillId="7" borderId="3" xfId="5" applyFont="1" applyFill="1" applyBorder="1" applyAlignment="1">
      <alignment horizontal="center" vertical="center" wrapText="1"/>
    </xf>
    <xf numFmtId="0" fontId="40" fillId="0" borderId="24" xfId="5" applyFont="1" applyBorder="1" applyAlignment="1">
      <alignment vertical="top" wrapText="1"/>
    </xf>
    <xf numFmtId="0" fontId="40" fillId="0" borderId="24" xfId="5" applyFont="1" applyFill="1" applyBorder="1" applyAlignment="1">
      <alignment horizontal="left" wrapText="1"/>
    </xf>
    <xf numFmtId="0" fontId="52" fillId="34" borderId="1" xfId="3" applyFont="1" applyFill="1" applyBorder="1" applyAlignment="1">
      <alignment horizontal="center" vertical="center"/>
    </xf>
    <xf numFmtId="0" fontId="27" fillId="34" borderId="1" xfId="5" applyFont="1" applyFill="1" applyBorder="1" applyAlignment="1">
      <alignment horizontal="center" vertical="center" wrapText="1"/>
    </xf>
    <xf numFmtId="3" fontId="27" fillId="34" borderId="1" xfId="5" applyNumberFormat="1" applyFont="1" applyFill="1" applyBorder="1" applyAlignment="1">
      <alignment horizontal="center" vertical="center" wrapText="1"/>
    </xf>
    <xf numFmtId="0" fontId="0" fillId="0" borderId="0" xfId="0" applyAlignment="1">
      <alignment vertical="center"/>
    </xf>
    <xf numFmtId="0" fontId="40" fillId="0" borderId="0" xfId="5" applyFont="1" applyFill="1" applyBorder="1"/>
    <xf numFmtId="0" fontId="29" fillId="0" borderId="0" xfId="0" applyFont="1"/>
    <xf numFmtId="0" fontId="40" fillId="0" borderId="0" xfId="5" applyFont="1" applyFill="1" applyBorder="1" applyAlignment="1">
      <alignment vertical="center" wrapText="1"/>
    </xf>
    <xf numFmtId="0" fontId="40" fillId="0" borderId="0" xfId="5" applyFont="1" applyFill="1" applyBorder="1" applyAlignment="1">
      <alignment horizontal="center" vertical="center" wrapText="1"/>
    </xf>
    <xf numFmtId="3" fontId="0" fillId="0" borderId="0" xfId="0" applyNumberFormat="1"/>
    <xf numFmtId="0" fontId="0" fillId="8" borderId="0" xfId="0" applyFill="1"/>
    <xf numFmtId="0" fontId="2" fillId="0" borderId="10" xfId="5" applyFont="1" applyBorder="1" applyAlignment="1">
      <alignment vertical="center" wrapText="1"/>
    </xf>
    <xf numFmtId="0" fontId="0" fillId="8" borderId="0" xfId="0" applyFont="1" applyFill="1" applyBorder="1" applyAlignment="1"/>
    <xf numFmtId="0" fontId="48" fillId="8" borderId="0" xfId="5" applyFont="1" applyFill="1" applyBorder="1" applyAlignment="1">
      <alignment vertical="center"/>
    </xf>
    <xf numFmtId="0" fontId="48" fillId="8" borderId="0" xfId="5" applyFont="1" applyFill="1" applyBorder="1" applyAlignment="1">
      <alignment horizontal="center" vertical="center"/>
    </xf>
    <xf numFmtId="0" fontId="54" fillId="8" borderId="0" xfId="5" applyFont="1" applyFill="1" applyBorder="1" applyAlignment="1">
      <alignment vertical="center"/>
    </xf>
    <xf numFmtId="0" fontId="48" fillId="0" borderId="0" xfId="5" applyFont="1" applyFill="1" applyBorder="1" applyAlignment="1">
      <alignment horizontal="center" vertical="center"/>
    </xf>
    <xf numFmtId="0" fontId="52" fillId="25" borderId="3" xfId="3" applyFont="1" applyFill="1" applyBorder="1" applyAlignment="1">
      <alignment wrapText="1"/>
    </xf>
    <xf numFmtId="0" fontId="1" fillId="11" borderId="0" xfId="3" applyFill="1"/>
    <xf numFmtId="3" fontId="7" fillId="17" borderId="2" xfId="3" applyNumberFormat="1" applyFont="1" applyFill="1" applyBorder="1" applyAlignment="1">
      <alignment horizontal="right" vertical="center" wrapText="1"/>
    </xf>
    <xf numFmtId="3" fontId="7" fillId="27" borderId="2" xfId="3" applyNumberFormat="1" applyFont="1" applyFill="1" applyBorder="1" applyAlignment="1">
      <alignment horizontal="right" vertical="center" wrapText="1"/>
    </xf>
    <xf numFmtId="3" fontId="0" fillId="2" borderId="1" xfId="0" applyNumberFormat="1" applyFill="1" applyBorder="1"/>
    <xf numFmtId="0" fontId="6" fillId="7" borderId="0" xfId="0" applyFont="1" applyFill="1" applyAlignment="1">
      <alignment horizontal="center"/>
    </xf>
    <xf numFmtId="0" fontId="3" fillId="5" borderId="0" xfId="0" applyFont="1" applyFill="1" applyAlignment="1">
      <alignment horizontal="center"/>
    </xf>
    <xf numFmtId="49" fontId="6" fillId="18" borderId="0" xfId="0" applyNumberFormat="1" applyFont="1" applyFill="1" applyAlignment="1">
      <alignment horizontal="center"/>
    </xf>
    <xf numFmtId="0" fontId="28" fillId="5" borderId="2" xfId="0" applyFont="1" applyFill="1" applyBorder="1" applyAlignment="1">
      <alignment horizontal="center" vertical="center" wrapText="1"/>
    </xf>
    <xf numFmtId="0" fontId="28" fillId="5" borderId="3" xfId="0" applyFont="1" applyFill="1" applyBorder="1" applyAlignment="1">
      <alignment horizontal="center" vertical="center" wrapText="1"/>
    </xf>
    <xf numFmtId="0" fontId="35" fillId="10" borderId="0" xfId="3" applyFont="1" applyFill="1" applyAlignment="1">
      <alignment horizontal="center"/>
    </xf>
    <xf numFmtId="0" fontId="34" fillId="0" borderId="0" xfId="0" applyFont="1" applyAlignment="1">
      <alignment horizontal="center"/>
    </xf>
    <xf numFmtId="0" fontId="35" fillId="10" borderId="0" xfId="3" applyFont="1" applyFill="1" applyAlignment="1">
      <alignment horizontal="center" wrapText="1" shrinkToFit="1"/>
    </xf>
    <xf numFmtId="0" fontId="0" fillId="0" borderId="0" xfId="0" applyAlignment="1">
      <alignment wrapText="1" shrinkToFit="1"/>
    </xf>
    <xf numFmtId="0" fontId="0" fillId="2" borderId="0" xfId="0" applyFill="1" applyAlignment="1">
      <alignment horizontal="left" vertical="top" wrapText="1"/>
    </xf>
    <xf numFmtId="0" fontId="11" fillId="32" borderId="13" xfId="3" applyFont="1" applyFill="1" applyBorder="1" applyAlignment="1">
      <alignment horizontal="center" vertical="center"/>
    </xf>
    <xf numFmtId="0" fontId="11" fillId="32" borderId="5" xfId="3" applyFont="1" applyFill="1" applyBorder="1" applyAlignment="1">
      <alignment horizontal="center" vertical="center"/>
    </xf>
    <xf numFmtId="0" fontId="10" fillId="0" borderId="13" xfId="3" applyFont="1" applyBorder="1" applyAlignment="1">
      <alignment horizontal="left" vertical="center" wrapText="1"/>
    </xf>
    <xf numFmtId="0" fontId="10" fillId="0" borderId="6" xfId="3" applyFont="1" applyBorder="1" applyAlignment="1">
      <alignment horizontal="left" vertical="center" wrapText="1"/>
    </xf>
    <xf numFmtId="0" fontId="10" fillId="0" borderId="5" xfId="3" applyFont="1" applyBorder="1" applyAlignment="1">
      <alignment horizontal="left" vertical="center" wrapText="1"/>
    </xf>
    <xf numFmtId="0" fontId="8" fillId="5" borderId="0" xfId="0" applyFont="1" applyFill="1" applyAlignment="1">
      <alignment horizontal="center" vertical="center"/>
    </xf>
    <xf numFmtId="49" fontId="6" fillId="18" borderId="0" xfId="0" applyNumberFormat="1" applyFont="1" applyFill="1" applyAlignment="1">
      <alignment horizontal="center" vertical="center"/>
    </xf>
    <xf numFmtId="0" fontId="8" fillId="2" borderId="0" xfId="0" applyFont="1" applyFill="1" applyBorder="1" applyAlignment="1">
      <alignment horizontal="center" vertical="center" wrapText="1"/>
    </xf>
    <xf numFmtId="0" fontId="46" fillId="2" borderId="0" xfId="0" applyFont="1" applyFill="1" applyBorder="1" applyAlignment="1">
      <alignment horizontal="left" wrapText="1"/>
    </xf>
    <xf numFmtId="0" fontId="13" fillId="15" borderId="10" xfId="3" applyFont="1" applyFill="1" applyBorder="1" applyAlignment="1">
      <alignment horizontal="left" wrapText="1"/>
    </xf>
    <xf numFmtId="0" fontId="10" fillId="0" borderId="7"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6" xfId="3" applyFont="1" applyBorder="1" applyAlignment="1">
      <alignment horizontal="center" vertical="center" wrapText="1"/>
    </xf>
    <xf numFmtId="0" fontId="10" fillId="0" borderId="5" xfId="3" applyFont="1" applyBorder="1" applyAlignment="1">
      <alignment horizontal="center" vertical="center" wrapText="1"/>
    </xf>
    <xf numFmtId="0" fontId="8" fillId="5" borderId="0" xfId="0" applyFont="1" applyFill="1" applyAlignment="1">
      <alignment horizontal="center"/>
    </xf>
    <xf numFmtId="0" fontId="10" fillId="0" borderId="1" xfId="3" applyFont="1" applyBorder="1" applyAlignment="1">
      <alignment horizontal="left" wrapText="1"/>
    </xf>
    <xf numFmtId="0" fontId="11" fillId="19" borderId="13" xfId="3" applyFont="1" applyFill="1" applyBorder="1" applyAlignment="1">
      <alignment horizontal="center" vertical="center"/>
    </xf>
    <xf numFmtId="0" fontId="11" fillId="19" borderId="5" xfId="3" applyFont="1" applyFill="1" applyBorder="1" applyAlignment="1">
      <alignment horizontal="center" vertical="center"/>
    </xf>
    <xf numFmtId="0" fontId="19" fillId="23" borderId="2" xfId="4" applyFont="1" applyFill="1" applyBorder="1" applyAlignment="1">
      <alignment horizontal="center" vertical="center" wrapText="1"/>
    </xf>
    <xf numFmtId="0" fontId="19" fillId="23" borderId="3" xfId="4" applyFont="1" applyFill="1" applyBorder="1" applyAlignment="1">
      <alignment horizontal="center" vertical="center" wrapText="1"/>
    </xf>
    <xf numFmtId="49" fontId="6" fillId="8" borderId="0" xfId="0" applyNumberFormat="1" applyFont="1" applyFill="1" applyAlignment="1">
      <alignment horizontal="center"/>
    </xf>
    <xf numFmtId="0" fontId="13" fillId="9" borderId="0" xfId="3" applyFont="1" applyFill="1" applyAlignment="1">
      <alignment horizontal="left" wrapText="1"/>
    </xf>
    <xf numFmtId="49" fontId="6" fillId="0" borderId="0" xfId="0" applyNumberFormat="1" applyFont="1" applyFill="1" applyAlignment="1">
      <alignment horizontal="center" vertical="center"/>
    </xf>
    <xf numFmtId="0" fontId="8" fillId="5" borderId="0" xfId="0" applyFont="1" applyFill="1" applyAlignment="1">
      <alignment horizontal="left"/>
    </xf>
    <xf numFmtId="3" fontId="18" fillId="11" borderId="13" xfId="4" applyNumberFormat="1" applyFont="1" applyFill="1" applyBorder="1" applyAlignment="1">
      <alignment horizontal="center" vertical="center" wrapText="1"/>
    </xf>
    <xf numFmtId="3" fontId="18" fillId="11" borderId="5" xfId="4" applyNumberFormat="1" applyFont="1" applyFill="1" applyBorder="1" applyAlignment="1">
      <alignment horizontal="center" vertical="center" wrapText="1"/>
    </xf>
    <xf numFmtId="0" fontId="40" fillId="0" borderId="0" xfId="5" applyFont="1" applyFill="1" applyBorder="1" applyAlignment="1">
      <alignment vertical="center" wrapText="1"/>
    </xf>
    <xf numFmtId="3" fontId="52" fillId="11" borderId="2" xfId="3" applyNumberFormat="1" applyFont="1" applyFill="1" applyBorder="1" applyAlignment="1">
      <alignment horizontal="center" vertical="center"/>
    </xf>
    <xf numFmtId="3" fontId="52" fillId="11" borderId="4" xfId="3" applyNumberFormat="1" applyFont="1" applyFill="1" applyBorder="1" applyAlignment="1">
      <alignment horizontal="center" vertical="center"/>
    </xf>
    <xf numFmtId="3" fontId="52" fillId="11" borderId="3" xfId="3" applyNumberFormat="1" applyFont="1" applyFill="1" applyBorder="1" applyAlignment="1">
      <alignment horizontal="center" vertical="center"/>
    </xf>
    <xf numFmtId="0" fontId="8" fillId="33" borderId="20"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14" xfId="0" applyNumberFormat="1" applyFont="1" applyFill="1" applyBorder="1" applyAlignment="1">
      <alignment horizontal="center" vertical="center"/>
    </xf>
    <xf numFmtId="0" fontId="8" fillId="33" borderId="15" xfId="0" applyNumberFormat="1" applyFont="1" applyFill="1" applyBorder="1" applyAlignment="1">
      <alignment horizontal="center" vertical="center"/>
    </xf>
    <xf numFmtId="0" fontId="8" fillId="33" borderId="23" xfId="0" applyNumberFormat="1" applyFont="1" applyFill="1" applyBorder="1" applyAlignment="1">
      <alignment horizontal="center" vertical="center"/>
    </xf>
    <xf numFmtId="0" fontId="8" fillId="33" borderId="16" xfId="0" applyNumberFormat="1" applyFont="1" applyFill="1" applyBorder="1" applyAlignment="1">
      <alignment horizontal="center" vertical="center"/>
    </xf>
    <xf numFmtId="0" fontId="40" fillId="0" borderId="0" xfId="5" applyFont="1" applyAlignment="1">
      <alignment vertical="center" wrapText="1"/>
    </xf>
  </cellXfs>
  <cellStyles count="6">
    <cellStyle name="Měna 2" xfId="1"/>
    <cellStyle name="Normální" xfId="0" builtinId="0"/>
    <cellStyle name="normální 2" xfId="2"/>
    <cellStyle name="Normální 3" xfId="3"/>
    <cellStyle name="Normální 4" xfId="4"/>
    <cellStyle name="Normální 5" xfId="5"/>
  </cellStyles>
  <dxfs count="0"/>
  <tableStyles count="0" defaultTableStyle="TableStyleMedium9" defaultPivotStyle="PivotStyleLight16"/>
  <colors>
    <mruColors>
      <color rgb="FFFFFFCC"/>
      <color rgb="FFCCFF99"/>
      <color rgb="FF66FF33"/>
      <color rgb="FFE6FCD0"/>
      <color rgb="FFFF9900"/>
      <color rgb="FFFFCC66"/>
      <color rgb="FF66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2014\3%20velk&#233;%20kolo\Tendry-KD-ZD-OP-II.etapa%20a%20RS\II.kola-ZD-OP-soupisy_II.etapa\RS-PD\Typov&#233;%20studie\Zak&#225;zky\NOV&#201;%20VZORY\Z&#225;pis\D1-sout&#283;&#382;e\DSP-PDPS\Soupis%20prac&#237;%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Zak&#225;zky\NOV&#201;%20VZORY\Z&#225;pis\D1-sout&#283;&#382;e\DSP-PDPS\Soupis%20prac&#237;%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NOV&#201;%20VZORY\Z&#225;pis\D1-sout&#283;&#382;e\DSP-PDPS\Soupis%20prac&#237;%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zoomScale="115" zoomScaleNormal="115" zoomScaleSheetLayoutView="100" workbookViewId="0">
      <selection activeCell="B2" sqref="B2:E2"/>
    </sheetView>
  </sheetViews>
  <sheetFormatPr defaultRowHeight="15" x14ac:dyDescent="0.25"/>
  <cols>
    <col min="1" max="1" width="9.140625" style="9"/>
    <col min="2" max="2" width="43.28515625" style="9" customWidth="1"/>
    <col min="3" max="3" width="12.140625" style="50" customWidth="1"/>
    <col min="4" max="4" width="17" style="50" customWidth="1"/>
    <col min="5" max="5" width="16.28515625" style="50" bestFit="1" customWidth="1"/>
    <col min="6" max="6" width="20.28515625" style="9" customWidth="1"/>
    <col min="7" max="7" width="17.28515625" style="9" customWidth="1"/>
    <col min="8" max="16384" width="9.140625" style="9"/>
  </cols>
  <sheetData>
    <row r="1" spans="2:7" x14ac:dyDescent="0.25">
      <c r="B1" s="10" t="s">
        <v>428</v>
      </c>
    </row>
    <row r="2" spans="2:7" ht="23.25" x14ac:dyDescent="0.35">
      <c r="B2" s="356" t="s">
        <v>866</v>
      </c>
      <c r="C2" s="356"/>
      <c r="D2" s="356"/>
      <c r="E2" s="356"/>
    </row>
    <row r="5" spans="2:7" ht="15.75" x14ac:dyDescent="0.25">
      <c r="B5" s="357" t="s">
        <v>2</v>
      </c>
      <c r="C5" s="357"/>
      <c r="D5" s="357"/>
      <c r="E5" s="357"/>
    </row>
    <row r="6" spans="2:7" ht="15.75" x14ac:dyDescent="0.25">
      <c r="B6" s="39"/>
      <c r="C6" s="51"/>
      <c r="D6" s="51"/>
      <c r="E6" s="51"/>
    </row>
    <row r="7" spans="2:7" ht="18.75" x14ac:dyDescent="0.3">
      <c r="B7" s="40" t="s">
        <v>868</v>
      </c>
    </row>
    <row r="8" spans="2:7" x14ac:dyDescent="0.25">
      <c r="B8" s="10"/>
    </row>
    <row r="9" spans="2:7" x14ac:dyDescent="0.25">
      <c r="B9" s="10"/>
    </row>
    <row r="10" spans="2:7" x14ac:dyDescent="0.25">
      <c r="C10" s="52" t="s">
        <v>389</v>
      </c>
      <c r="D10" s="52" t="s">
        <v>390</v>
      </c>
      <c r="E10" s="52" t="s">
        <v>391</v>
      </c>
    </row>
    <row r="11" spans="2:7" x14ac:dyDescent="0.25">
      <c r="B11" s="17" t="s">
        <v>629</v>
      </c>
      <c r="C11" s="201">
        <f>'III.A1) Projektové práce'!E71</f>
        <v>0</v>
      </c>
      <c r="D11" s="31">
        <f>C11*0.21</f>
        <v>0</v>
      </c>
      <c r="E11" s="31">
        <f t="shared" ref="E11:E17" si="0">C11+D11</f>
        <v>0</v>
      </c>
    </row>
    <row r="12" spans="2:7" x14ac:dyDescent="0.25">
      <c r="B12" s="17" t="s">
        <v>630</v>
      </c>
      <c r="C12" s="201">
        <f>'III.B1) IČ k ÚR'!E28</f>
        <v>0</v>
      </c>
      <c r="D12" s="31">
        <f t="shared" ref="D12:D15" si="1">C12*0.21</f>
        <v>0</v>
      </c>
      <c r="E12" s="31">
        <f t="shared" si="0"/>
        <v>0</v>
      </c>
    </row>
    <row r="13" spans="2:7" x14ac:dyDescent="0.25">
      <c r="B13" s="17" t="s">
        <v>387</v>
      </c>
      <c r="C13" s="201">
        <f>'III.A2) Projektové práce'!E623</f>
        <v>0</v>
      </c>
      <c r="D13" s="31">
        <f t="shared" si="1"/>
        <v>0</v>
      </c>
      <c r="E13" s="31">
        <f t="shared" si="0"/>
        <v>0</v>
      </c>
    </row>
    <row r="14" spans="2:7" x14ac:dyDescent="0.25">
      <c r="B14" s="17" t="s">
        <v>388</v>
      </c>
      <c r="C14" s="201">
        <f>'III.B2) IČ k SP'!E61</f>
        <v>0</v>
      </c>
      <c r="D14" s="31">
        <f t="shared" si="1"/>
        <v>0</v>
      </c>
      <c r="E14" s="31">
        <f t="shared" si="0"/>
        <v>0</v>
      </c>
      <c r="G14" s="215" t="s">
        <v>715</v>
      </c>
    </row>
    <row r="15" spans="2:7" x14ac:dyDescent="0.25">
      <c r="B15" s="17" t="s">
        <v>712</v>
      </c>
      <c r="C15" s="201">
        <f>'III.A2) Projektové práce'!E655</f>
        <v>0</v>
      </c>
      <c r="D15" s="31">
        <f t="shared" si="1"/>
        <v>0</v>
      </c>
      <c r="E15" s="31">
        <f t="shared" si="0"/>
        <v>0</v>
      </c>
      <c r="G15" s="216">
        <f>C16-'II. Sazebník'!J12</f>
        <v>0</v>
      </c>
    </row>
    <row r="16" spans="2:7" ht="45" x14ac:dyDescent="0.25">
      <c r="B16" s="210" t="s">
        <v>704</v>
      </c>
      <c r="C16" s="49">
        <f>SUM(C11:C15)</f>
        <v>0</v>
      </c>
      <c r="D16" s="49" t="s">
        <v>3</v>
      </c>
      <c r="E16" s="49" t="s">
        <v>3</v>
      </c>
      <c r="F16" s="214" t="s">
        <v>714</v>
      </c>
    </row>
    <row r="17" spans="2:7" x14ac:dyDescent="0.25">
      <c r="B17" s="17" t="s">
        <v>697</v>
      </c>
      <c r="C17" s="201">
        <f>'IV. TP'!D13</f>
        <v>0</v>
      </c>
      <c r="D17" s="31">
        <f>C17*0.21</f>
        <v>0</v>
      </c>
      <c r="E17" s="31">
        <f t="shared" si="0"/>
        <v>0</v>
      </c>
      <c r="F17" s="355">
        <f>'IV. TP'!C9</f>
        <v>0</v>
      </c>
    </row>
    <row r="18" spans="2:7" s="10" customFormat="1" ht="30" x14ac:dyDescent="0.25">
      <c r="B18" s="210" t="s">
        <v>703</v>
      </c>
      <c r="C18" s="49">
        <f>C16+C17</f>
        <v>0</v>
      </c>
      <c r="D18" s="49" t="s">
        <v>3</v>
      </c>
      <c r="E18" s="49" t="s">
        <v>3</v>
      </c>
      <c r="F18" s="9"/>
    </row>
    <row r="19" spans="2:7" s="10" customFormat="1" x14ac:dyDescent="0.25">
      <c r="B19" s="11" t="s">
        <v>711</v>
      </c>
      <c r="C19" s="49" t="s">
        <v>3</v>
      </c>
      <c r="D19" s="49">
        <f>SUM(D11:D17)</f>
        <v>0</v>
      </c>
      <c r="E19" s="49" t="s">
        <v>3</v>
      </c>
      <c r="F19" s="9"/>
    </row>
    <row r="20" spans="2:7" s="10" customFormat="1" x14ac:dyDescent="0.25">
      <c r="B20" s="11" t="s">
        <v>392</v>
      </c>
      <c r="C20" s="49" t="s">
        <v>3</v>
      </c>
      <c r="D20" s="49" t="s">
        <v>3</v>
      </c>
      <c r="E20" s="49">
        <f>SUM(E11:E17)</f>
        <v>0</v>
      </c>
    </row>
    <row r="21" spans="2:7" x14ac:dyDescent="0.25">
      <c r="B21" s="6"/>
      <c r="C21" s="53"/>
      <c r="D21" s="53"/>
      <c r="E21" s="53"/>
      <c r="F21" s="22"/>
      <c r="G21" s="23"/>
    </row>
    <row r="22" spans="2:7" x14ac:dyDescent="0.25">
      <c r="C22" s="211"/>
      <c r="D22" s="211"/>
      <c r="E22" s="211"/>
    </row>
    <row r="23" spans="2:7" x14ac:dyDescent="0.25">
      <c r="C23" s="211"/>
      <c r="D23" s="211"/>
      <c r="E23" s="211"/>
    </row>
    <row r="24" spans="2:7" x14ac:dyDescent="0.25">
      <c r="C24" s="211"/>
      <c r="D24" s="211"/>
      <c r="E24" s="211"/>
    </row>
    <row r="25" spans="2:7" x14ac:dyDescent="0.25">
      <c r="C25" s="211"/>
      <c r="D25" s="211"/>
      <c r="E25" s="211"/>
    </row>
    <row r="26" spans="2:7" x14ac:dyDescent="0.25">
      <c r="C26" s="211"/>
      <c r="D26" s="211"/>
      <c r="E26" s="211"/>
    </row>
    <row r="27" spans="2:7" x14ac:dyDescent="0.25">
      <c r="C27" s="211"/>
      <c r="D27" s="211"/>
      <c r="E27" s="211"/>
    </row>
  </sheetData>
  <mergeCells count="2">
    <mergeCell ref="B2:E2"/>
    <mergeCell ref="B5:E5"/>
  </mergeCells>
  <printOptions horizontalCentered="1"/>
  <pageMargins left="0.70866141732283472" right="0.70866141732283472" top="0.78740157480314965" bottom="0.78740157480314965"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topLeftCell="A27" zoomScaleNormal="100" zoomScaleSheetLayoutView="85" workbookViewId="0">
      <selection activeCell="C53" sqref="C53"/>
    </sheetView>
  </sheetViews>
  <sheetFormatPr defaultRowHeight="15" x14ac:dyDescent="0.25"/>
  <cols>
    <col min="1" max="1" width="11.42578125" customWidth="1"/>
    <col min="2" max="2" width="15" customWidth="1"/>
    <col min="3" max="3" width="35" customWidth="1"/>
    <col min="4" max="4" width="17.28515625" customWidth="1"/>
    <col min="5" max="5" width="28.42578125" customWidth="1"/>
    <col min="6" max="6" width="16.42578125" customWidth="1"/>
    <col min="7" max="7" width="18.28515625" customWidth="1"/>
    <col min="8" max="9" width="16.42578125" customWidth="1"/>
    <col min="10" max="10" width="13.7109375" customWidth="1"/>
    <col min="14" max="14" width="9.85546875" bestFit="1" customWidth="1"/>
    <col min="15" max="15" width="10.85546875" bestFit="1" customWidth="1"/>
    <col min="16" max="16" width="10.42578125" bestFit="1" customWidth="1"/>
  </cols>
  <sheetData>
    <row r="1" spans="1:12" ht="18.75" x14ac:dyDescent="0.3">
      <c r="A1" s="362" t="s">
        <v>2</v>
      </c>
      <c r="B1" s="362"/>
      <c r="C1" s="362"/>
      <c r="D1" s="362"/>
      <c r="E1" s="362"/>
      <c r="F1" s="362"/>
      <c r="G1" s="362"/>
    </row>
    <row r="2" spans="1:12" ht="23.25" x14ac:dyDescent="0.35">
      <c r="A2" s="9"/>
      <c r="B2" s="9"/>
      <c r="C2" s="358" t="s">
        <v>866</v>
      </c>
      <c r="D2" s="358"/>
      <c r="E2" s="358"/>
      <c r="F2" s="358"/>
      <c r="G2" s="22"/>
      <c r="H2" s="23"/>
      <c r="I2" s="23"/>
    </row>
    <row r="3" spans="1:12" ht="18.75" x14ac:dyDescent="0.3">
      <c r="A3" s="363" t="s">
        <v>706</v>
      </c>
      <c r="B3" s="363"/>
      <c r="C3" s="363"/>
      <c r="D3" s="363"/>
      <c r="E3" s="363"/>
      <c r="F3" s="363"/>
      <c r="G3" s="363"/>
      <c r="H3" s="364"/>
      <c r="I3" s="310"/>
    </row>
    <row r="4" spans="1:12" ht="18.75" x14ac:dyDescent="0.3">
      <c r="A4" s="361" t="s">
        <v>817</v>
      </c>
      <c r="B4" s="361"/>
      <c r="C4" s="361"/>
      <c r="D4" s="361"/>
      <c r="E4" s="361"/>
      <c r="F4" s="361"/>
      <c r="G4" s="361"/>
      <c r="H4" s="37"/>
      <c r="I4" s="37"/>
    </row>
    <row r="5" spans="1:12" ht="18.75" x14ac:dyDescent="0.3">
      <c r="A5" s="9"/>
      <c r="B5" s="9"/>
      <c r="C5" s="41"/>
      <c r="D5" s="35"/>
      <c r="E5" s="35"/>
      <c r="F5" s="36"/>
      <c r="G5" s="22"/>
      <c r="H5" s="37"/>
      <c r="I5" s="37"/>
    </row>
    <row r="6" spans="1:12" x14ac:dyDescent="0.25">
      <c r="A6" s="9"/>
      <c r="B6" s="9"/>
      <c r="C6" s="202" t="s">
        <v>691</v>
      </c>
      <c r="D6" s="48"/>
      <c r="E6" s="35"/>
      <c r="F6" s="36"/>
      <c r="G6" s="22"/>
      <c r="H6" s="37"/>
      <c r="I6" s="37"/>
    </row>
    <row r="7" spans="1:12" ht="60" x14ac:dyDescent="0.25">
      <c r="A7" s="9"/>
      <c r="B7" s="9"/>
      <c r="C7" s="359" t="s">
        <v>692</v>
      </c>
      <c r="D7" s="43" t="s">
        <v>448</v>
      </c>
      <c r="E7" s="204" t="s">
        <v>707</v>
      </c>
      <c r="F7" s="9"/>
      <c r="G7" s="22"/>
      <c r="H7" s="23"/>
      <c r="I7" s="23"/>
    </row>
    <row r="8" spans="1:12" ht="41.25" customHeight="1" x14ac:dyDescent="0.25">
      <c r="A8" s="9"/>
      <c r="B8" s="9"/>
      <c r="C8" s="360"/>
      <c r="D8" s="205">
        <f>1732140000+173214000</f>
        <v>1905354000</v>
      </c>
      <c r="E8" s="26"/>
      <c r="F8" s="9"/>
      <c r="G8" s="22"/>
      <c r="H8" s="23"/>
      <c r="I8" s="23"/>
    </row>
    <row r="9" spans="1:12" ht="75" x14ac:dyDescent="0.25">
      <c r="A9" s="9"/>
      <c r="B9" s="9"/>
      <c r="C9" s="24" t="s">
        <v>640</v>
      </c>
      <c r="D9" s="24" t="s">
        <v>708</v>
      </c>
      <c r="E9" s="24" t="s">
        <v>739</v>
      </c>
      <c r="F9" s="24" t="s">
        <v>438</v>
      </c>
      <c r="G9" s="24" t="s">
        <v>740</v>
      </c>
      <c r="H9" s="24" t="s">
        <v>709</v>
      </c>
      <c r="I9" s="24" t="s">
        <v>872</v>
      </c>
      <c r="J9" s="25" t="s">
        <v>449</v>
      </c>
      <c r="K9" s="9"/>
    </row>
    <row r="10" spans="1:12" ht="72.75" x14ac:dyDescent="0.25">
      <c r="A10" s="9"/>
      <c r="B10" s="208" t="s">
        <v>695</v>
      </c>
      <c r="C10" s="21">
        <f>E8*19%</f>
        <v>0</v>
      </c>
      <c r="D10" s="21">
        <f>E8*6%</f>
        <v>0</v>
      </c>
      <c r="E10" s="21">
        <f>D15+D16+D17</f>
        <v>0</v>
      </c>
      <c r="F10" s="21">
        <f>E8*25%</f>
        <v>0</v>
      </c>
      <c r="G10" s="21">
        <f>E15+E16+E17</f>
        <v>0</v>
      </c>
      <c r="H10" s="21">
        <f>E8*4%</f>
        <v>0</v>
      </c>
      <c r="I10" s="21">
        <f>E8*15%</f>
        <v>0</v>
      </c>
      <c r="J10" s="29">
        <f>SUM(C10:I10)</f>
        <v>0</v>
      </c>
      <c r="K10" s="9"/>
    </row>
    <row r="11" spans="1:12" x14ac:dyDescent="0.25">
      <c r="A11" s="33"/>
      <c r="B11" s="203"/>
      <c r="C11" s="34">
        <f>$B$11*C10</f>
        <v>0</v>
      </c>
      <c r="D11" s="183" t="s">
        <v>3</v>
      </c>
      <c r="E11" s="183" t="s">
        <v>3</v>
      </c>
      <c r="F11" s="34">
        <f>$B$11*F10</f>
        <v>0</v>
      </c>
      <c r="G11" s="31" t="s">
        <v>3</v>
      </c>
      <c r="H11" s="31" t="s">
        <v>3</v>
      </c>
      <c r="I11" s="34">
        <f>$B$11*I10</f>
        <v>0</v>
      </c>
      <c r="J11" s="34">
        <f>C11+F11+I11</f>
        <v>0</v>
      </c>
      <c r="K11" s="9"/>
    </row>
    <row r="12" spans="1:12" ht="75" x14ac:dyDescent="0.25">
      <c r="A12" s="9"/>
      <c r="B12" s="207" t="s">
        <v>696</v>
      </c>
      <c r="C12" s="32">
        <f>C10-C11</f>
        <v>0</v>
      </c>
      <c r="D12" s="32">
        <f>D10+D18</f>
        <v>0</v>
      </c>
      <c r="E12" s="32">
        <f>E10</f>
        <v>0</v>
      </c>
      <c r="F12" s="32">
        <f>F10-F11</f>
        <v>0</v>
      </c>
      <c r="G12" s="32">
        <f>G10</f>
        <v>0</v>
      </c>
      <c r="H12" s="32">
        <f>H10+E18</f>
        <v>0</v>
      </c>
      <c r="I12" s="32">
        <f>I10++I11</f>
        <v>0</v>
      </c>
      <c r="J12" s="32">
        <f>C12+D12+E12+F12+G12+H12+I12</f>
        <v>0</v>
      </c>
      <c r="K12" s="9"/>
    </row>
    <row r="13" spans="1:12" x14ac:dyDescent="0.25">
      <c r="A13" s="9"/>
      <c r="B13" s="9"/>
      <c r="C13" s="55"/>
      <c r="D13" s="9"/>
      <c r="E13" s="48"/>
      <c r="F13" s="9"/>
      <c r="G13" s="9"/>
      <c r="H13" s="9"/>
      <c r="I13" s="9"/>
    </row>
    <row r="14" spans="1:12" x14ac:dyDescent="0.25">
      <c r="A14" s="9"/>
      <c r="B14" s="9"/>
      <c r="C14" s="9"/>
      <c r="D14" s="184" t="s">
        <v>639</v>
      </c>
      <c r="E14" s="184" t="s">
        <v>631</v>
      </c>
      <c r="F14" s="9"/>
      <c r="G14" s="9"/>
      <c r="H14" s="9"/>
      <c r="I14" s="9"/>
      <c r="J14" s="9"/>
    </row>
    <row r="15" spans="1:12" x14ac:dyDescent="0.25">
      <c r="A15" s="9"/>
      <c r="B15" s="9"/>
      <c r="C15" s="9" t="s">
        <v>450</v>
      </c>
      <c r="D15" s="29">
        <f>'III.A1) Projektové práce'!E51</f>
        <v>0</v>
      </c>
      <c r="E15" s="29">
        <f>'III.A2) Projektové práce'!E585</f>
        <v>0</v>
      </c>
      <c r="F15" s="9" t="s">
        <v>436</v>
      </c>
      <c r="G15" s="9"/>
      <c r="H15" s="9"/>
      <c r="I15" s="9"/>
      <c r="J15" s="9"/>
      <c r="K15" s="9"/>
      <c r="L15" s="9"/>
    </row>
    <row r="16" spans="1:12" ht="30" x14ac:dyDescent="0.25">
      <c r="A16" s="9"/>
      <c r="B16" s="9"/>
      <c r="C16" s="206" t="s">
        <v>702</v>
      </c>
      <c r="D16" s="29">
        <f>'III.A1) Projektové práce'!E50-'III.A1) Projektové práce'!E51</f>
        <v>0</v>
      </c>
      <c r="E16" s="29">
        <f>'III.A2) Projektové práce'!E434+'III.A2) Projektové práce'!E544+'III.A2) Projektové práce'!E606</f>
        <v>0</v>
      </c>
      <c r="F16" s="9" t="s">
        <v>436</v>
      </c>
      <c r="G16" s="9"/>
      <c r="H16" s="9"/>
      <c r="I16" s="9"/>
      <c r="J16" s="9"/>
      <c r="K16" s="9"/>
      <c r="L16" s="9"/>
    </row>
    <row r="17" spans="1:12" x14ac:dyDescent="0.25">
      <c r="A17" s="9"/>
      <c r="B17" s="9"/>
      <c r="C17" s="9" t="s">
        <v>693</v>
      </c>
      <c r="D17" s="29">
        <f>'III.A1) Projektové práce'!E70</f>
        <v>0</v>
      </c>
      <c r="E17" s="29">
        <f>'III.A2) Projektové práce'!E622+'III.A2) Projektové práce'!E620</f>
        <v>0</v>
      </c>
      <c r="F17" s="9" t="s">
        <v>436</v>
      </c>
      <c r="G17" s="50"/>
      <c r="H17" s="9"/>
      <c r="I17" s="9"/>
      <c r="J17" s="9"/>
      <c r="K17" s="9"/>
      <c r="L17" s="9"/>
    </row>
    <row r="18" spans="1:12" ht="30" x14ac:dyDescent="0.25">
      <c r="A18" s="9"/>
      <c r="B18" s="9"/>
      <c r="C18" s="44" t="s">
        <v>710</v>
      </c>
      <c r="D18" s="54"/>
      <c r="E18" s="54"/>
      <c r="F18" s="9" t="s">
        <v>442</v>
      </c>
      <c r="G18" s="50"/>
      <c r="H18" s="9"/>
      <c r="I18" s="9"/>
      <c r="J18" s="9"/>
      <c r="K18" s="9"/>
      <c r="L18" s="9"/>
    </row>
    <row r="19" spans="1:12" x14ac:dyDescent="0.25">
      <c r="A19" s="9"/>
      <c r="B19" s="9"/>
      <c r="C19" s="9"/>
      <c r="D19" s="9"/>
      <c r="E19" s="9"/>
      <c r="F19" s="9"/>
      <c r="G19" s="9"/>
      <c r="H19" s="9"/>
      <c r="I19" s="9"/>
    </row>
    <row r="20" spans="1:12" x14ac:dyDescent="0.25">
      <c r="A20" s="9"/>
      <c r="B20" s="9"/>
      <c r="C20" s="27" t="s">
        <v>641</v>
      </c>
      <c r="D20" s="9"/>
      <c r="E20" s="9"/>
      <c r="F20" s="9"/>
      <c r="G20" s="9"/>
      <c r="H20" s="9"/>
      <c r="I20" s="9"/>
    </row>
    <row r="21" spans="1:12" x14ac:dyDescent="0.25">
      <c r="A21" s="9"/>
      <c r="B21" s="48"/>
      <c r="C21" s="45" t="s">
        <v>694</v>
      </c>
      <c r="D21" s="9"/>
      <c r="E21" s="9"/>
      <c r="F21" s="9"/>
      <c r="G21" s="9"/>
      <c r="H21" s="9"/>
      <c r="I21" s="9"/>
    </row>
    <row r="22" spans="1:12" x14ac:dyDescent="0.25">
      <c r="A22" s="9"/>
      <c r="B22" s="9"/>
      <c r="C22" s="9"/>
      <c r="D22" s="9"/>
      <c r="E22" s="9"/>
      <c r="F22" s="9"/>
      <c r="G22" s="9"/>
      <c r="H22" s="9"/>
      <c r="I22" s="9"/>
    </row>
    <row r="23" spans="1:12" x14ac:dyDescent="0.25">
      <c r="A23" s="9"/>
      <c r="B23" s="9"/>
      <c r="C23" s="9"/>
      <c r="D23" s="9"/>
      <c r="E23" s="9"/>
      <c r="F23" s="9"/>
      <c r="G23" s="9"/>
      <c r="H23" s="9"/>
      <c r="I23" s="9"/>
    </row>
    <row r="24" spans="1:12" x14ac:dyDescent="0.25">
      <c r="A24" s="9"/>
      <c r="B24" s="9"/>
      <c r="C24" s="28" t="s">
        <v>437</v>
      </c>
      <c r="D24" s="9"/>
      <c r="E24" s="9"/>
      <c r="F24" s="9"/>
      <c r="G24" s="9"/>
      <c r="H24" s="9"/>
      <c r="I24" s="9"/>
    </row>
    <row r="25" spans="1:12" x14ac:dyDescent="0.25">
      <c r="A25" s="9"/>
      <c r="B25" s="9"/>
      <c r="C25" s="9"/>
      <c r="D25" s="9"/>
      <c r="E25" s="9"/>
      <c r="F25" s="9"/>
      <c r="G25" s="9"/>
      <c r="H25" s="9"/>
      <c r="I25" s="9"/>
    </row>
    <row r="26" spans="1:12" x14ac:dyDescent="0.25">
      <c r="A26" s="9"/>
      <c r="B26" s="9"/>
      <c r="C26" s="9"/>
      <c r="D26" s="9"/>
      <c r="E26" s="9"/>
      <c r="F26" s="9"/>
      <c r="G26" s="9"/>
      <c r="H26" s="9"/>
      <c r="I26" s="9"/>
    </row>
    <row r="27" spans="1:12" x14ac:dyDescent="0.25">
      <c r="A27" s="9"/>
      <c r="B27" s="9"/>
      <c r="C27" s="44"/>
      <c r="D27" s="9"/>
      <c r="E27" s="9"/>
      <c r="F27" s="9"/>
      <c r="G27" s="9"/>
      <c r="H27" s="9"/>
      <c r="I27" s="9"/>
    </row>
    <row r="28" spans="1:12" ht="23.25" x14ac:dyDescent="0.25">
      <c r="A28" s="9"/>
      <c r="B28" s="9"/>
      <c r="C28" s="199" t="s">
        <v>736</v>
      </c>
      <c r="D28" s="5"/>
      <c r="E28" s="30">
        <v>11000000</v>
      </c>
      <c r="F28" s="9"/>
      <c r="G28" s="9"/>
      <c r="H28" s="9"/>
      <c r="I28" s="9"/>
    </row>
    <row r="29" spans="1:12" x14ac:dyDescent="0.25">
      <c r="A29" s="9"/>
      <c r="B29" s="9"/>
      <c r="C29" s="200" t="s">
        <v>735</v>
      </c>
      <c r="D29" s="5"/>
      <c r="E29" s="19">
        <f>C12+E12</f>
        <v>0</v>
      </c>
      <c r="F29" s="9"/>
      <c r="G29" s="9"/>
      <c r="H29" s="9"/>
      <c r="I29" s="9"/>
    </row>
    <row r="30" spans="1:12" ht="23.25" x14ac:dyDescent="0.25">
      <c r="A30" s="9"/>
      <c r="B30" s="9"/>
      <c r="C30" s="200" t="s">
        <v>435</v>
      </c>
      <c r="D30" s="5"/>
      <c r="E30" s="20">
        <f>E29/E28</f>
        <v>0</v>
      </c>
      <c r="F30" s="9"/>
      <c r="G30" s="9"/>
      <c r="H30" s="9"/>
      <c r="I30" s="9"/>
    </row>
    <row r="31" spans="1:12" x14ac:dyDescent="0.25">
      <c r="A31" s="9"/>
      <c r="B31" s="9"/>
      <c r="C31" s="44"/>
      <c r="D31" s="9"/>
      <c r="E31" s="9"/>
      <c r="F31" s="9"/>
      <c r="G31" s="9"/>
      <c r="H31" s="9"/>
      <c r="I31" s="9"/>
    </row>
    <row r="32" spans="1:12" x14ac:dyDescent="0.25">
      <c r="A32" s="9"/>
      <c r="B32" s="9"/>
      <c r="C32" s="44"/>
      <c r="D32" s="9"/>
      <c r="E32" s="9"/>
      <c r="F32" s="9"/>
      <c r="G32" s="9"/>
      <c r="H32" s="9"/>
      <c r="I32" s="9"/>
    </row>
    <row r="33" spans="1:9" ht="23.25" x14ac:dyDescent="0.25">
      <c r="A33" s="9"/>
      <c r="B33" s="9"/>
      <c r="C33" s="199" t="s">
        <v>738</v>
      </c>
      <c r="D33" s="5"/>
      <c r="E33" s="30">
        <v>2400000</v>
      </c>
      <c r="F33" s="9"/>
      <c r="G33" s="9"/>
      <c r="H33" s="9"/>
      <c r="I33" s="9"/>
    </row>
    <row r="34" spans="1:9" x14ac:dyDescent="0.25">
      <c r="A34" s="9"/>
      <c r="B34" s="9"/>
      <c r="C34" s="200" t="s">
        <v>737</v>
      </c>
      <c r="D34" s="5"/>
      <c r="E34" s="19">
        <f>D12</f>
        <v>0</v>
      </c>
      <c r="F34" s="9"/>
      <c r="G34" s="9"/>
      <c r="H34" s="9"/>
      <c r="I34" s="9"/>
    </row>
    <row r="35" spans="1:9" ht="23.25" x14ac:dyDescent="0.25">
      <c r="A35" s="9"/>
      <c r="B35" s="9"/>
      <c r="C35" s="200" t="s">
        <v>435</v>
      </c>
      <c r="D35" s="5"/>
      <c r="E35" s="20">
        <f>E34/E33</f>
        <v>0</v>
      </c>
      <c r="F35" s="9"/>
      <c r="G35" s="9"/>
      <c r="H35" s="9"/>
      <c r="I35" s="9"/>
    </row>
    <row r="36" spans="1:9" x14ac:dyDescent="0.25">
      <c r="A36" s="9"/>
      <c r="B36" s="9"/>
      <c r="C36" s="44"/>
      <c r="D36" s="9"/>
      <c r="E36" s="9"/>
      <c r="F36" s="9"/>
      <c r="G36" s="9"/>
      <c r="H36" s="9"/>
      <c r="I36" s="9"/>
    </row>
    <row r="37" spans="1:9" x14ac:dyDescent="0.25">
      <c r="A37" s="9"/>
      <c r="B37" s="9"/>
      <c r="C37" s="44"/>
      <c r="D37" s="9"/>
      <c r="E37" s="9"/>
      <c r="F37" s="9"/>
      <c r="G37" s="9"/>
      <c r="H37" s="9"/>
      <c r="I37" s="9"/>
    </row>
    <row r="38" spans="1:9" ht="23.25" x14ac:dyDescent="0.25">
      <c r="A38" s="9"/>
      <c r="B38" s="9"/>
      <c r="C38" s="199" t="s">
        <v>718</v>
      </c>
      <c r="D38" s="5"/>
      <c r="E38" s="30">
        <v>14500000</v>
      </c>
      <c r="F38" s="9"/>
      <c r="G38" s="9"/>
      <c r="H38" s="9"/>
      <c r="I38" s="9"/>
    </row>
    <row r="39" spans="1:9" x14ac:dyDescent="0.25">
      <c r="A39" s="9"/>
      <c r="B39" s="9"/>
      <c r="C39" s="200" t="s">
        <v>719</v>
      </c>
      <c r="D39" s="5"/>
      <c r="E39" s="19">
        <f>F12+G12</f>
        <v>0</v>
      </c>
      <c r="F39" s="9"/>
      <c r="G39" s="9"/>
      <c r="H39" s="9"/>
      <c r="I39" s="9"/>
    </row>
    <row r="40" spans="1:9" ht="23.25" x14ac:dyDescent="0.25">
      <c r="A40" s="9"/>
      <c r="B40" s="9"/>
      <c r="C40" s="200" t="s">
        <v>435</v>
      </c>
      <c r="D40" s="5"/>
      <c r="E40" s="20">
        <f>E39/E38</f>
        <v>0</v>
      </c>
      <c r="F40" s="9"/>
      <c r="G40" s="9"/>
      <c r="H40" s="9"/>
      <c r="I40" s="9"/>
    </row>
    <row r="41" spans="1:9" x14ac:dyDescent="0.25">
      <c r="A41" s="9"/>
      <c r="B41" s="9"/>
      <c r="C41" s="200"/>
      <c r="D41" s="5"/>
      <c r="E41" s="5"/>
      <c r="F41" s="9"/>
      <c r="G41" s="9"/>
      <c r="H41" s="9"/>
      <c r="I41" s="9"/>
    </row>
    <row r="42" spans="1:9" x14ac:dyDescent="0.25">
      <c r="A42" s="9"/>
      <c r="B42" s="9"/>
      <c r="C42" s="200"/>
      <c r="D42" s="5"/>
      <c r="E42" s="5"/>
      <c r="F42" s="9"/>
      <c r="G42" s="9"/>
      <c r="H42" s="9"/>
      <c r="I42" s="9"/>
    </row>
    <row r="43" spans="1:9" ht="23.25" x14ac:dyDescent="0.25">
      <c r="A43" s="9"/>
      <c r="B43" s="9"/>
      <c r="C43" s="199" t="s">
        <v>720</v>
      </c>
      <c r="D43" s="5"/>
      <c r="E43" s="30">
        <v>3600000</v>
      </c>
      <c r="F43" s="9"/>
      <c r="G43" s="9"/>
      <c r="H43" s="9"/>
      <c r="I43" s="9"/>
    </row>
    <row r="44" spans="1:9" ht="23.25" x14ac:dyDescent="0.25">
      <c r="A44" s="9"/>
      <c r="B44" s="9"/>
      <c r="C44" s="200" t="s">
        <v>690</v>
      </c>
      <c r="D44" s="5"/>
      <c r="E44" s="19">
        <f>H12</f>
        <v>0</v>
      </c>
      <c r="F44" s="9"/>
      <c r="G44" s="9"/>
      <c r="H44" s="9"/>
      <c r="I44" s="9"/>
    </row>
    <row r="45" spans="1:9" ht="23.25" x14ac:dyDescent="0.25">
      <c r="A45" s="9"/>
      <c r="B45" s="9"/>
      <c r="C45" s="200" t="s">
        <v>435</v>
      </c>
      <c r="D45" s="5"/>
      <c r="E45" s="20">
        <f>E44/E43</f>
        <v>0</v>
      </c>
      <c r="F45" s="9"/>
      <c r="G45" s="9"/>
      <c r="H45" s="9"/>
      <c r="I45" s="9"/>
    </row>
    <row r="46" spans="1:9" x14ac:dyDescent="0.25">
      <c r="A46" s="9"/>
      <c r="B46" s="9"/>
      <c r="C46" s="200"/>
      <c r="D46" s="5"/>
      <c r="E46" s="5"/>
      <c r="F46" s="9"/>
      <c r="G46" s="9"/>
      <c r="H46" s="9"/>
      <c r="I46" s="9"/>
    </row>
    <row r="47" spans="1:9" x14ac:dyDescent="0.25">
      <c r="A47" s="9"/>
      <c r="B47" s="9"/>
      <c r="C47" s="200"/>
      <c r="D47" s="5"/>
      <c r="E47" s="5"/>
      <c r="F47" s="9"/>
      <c r="G47" s="9"/>
      <c r="H47" s="9"/>
      <c r="I47" s="9"/>
    </row>
    <row r="48" spans="1:9" ht="23.25" x14ac:dyDescent="0.25">
      <c r="A48" s="9"/>
      <c r="B48" s="9"/>
      <c r="C48" s="199" t="s">
        <v>716</v>
      </c>
      <c r="D48" s="5"/>
      <c r="E48" s="30">
        <v>6000000</v>
      </c>
      <c r="F48" s="9"/>
      <c r="G48" s="9"/>
      <c r="H48" s="9"/>
      <c r="I48" s="9"/>
    </row>
    <row r="49" spans="1:9" x14ac:dyDescent="0.25">
      <c r="A49" s="9"/>
      <c r="B49" s="9"/>
      <c r="C49" s="200" t="s">
        <v>717</v>
      </c>
      <c r="D49" s="5"/>
      <c r="E49" s="19">
        <f>I12</f>
        <v>0</v>
      </c>
      <c r="F49" s="9"/>
      <c r="G49" s="9"/>
      <c r="H49" s="9"/>
      <c r="I49" s="9"/>
    </row>
    <row r="50" spans="1:9" ht="23.25" x14ac:dyDescent="0.25">
      <c r="A50" s="9"/>
      <c r="B50" s="9"/>
      <c r="C50" s="200" t="s">
        <v>435</v>
      </c>
      <c r="D50" s="5"/>
      <c r="E50" s="20">
        <f>E49/E48</f>
        <v>0</v>
      </c>
      <c r="F50" s="9"/>
      <c r="G50" s="9"/>
      <c r="H50" s="9"/>
      <c r="I50" s="9"/>
    </row>
    <row r="51" spans="1:9" ht="30" x14ac:dyDescent="0.25">
      <c r="A51" s="9"/>
      <c r="B51" s="9"/>
      <c r="C51" s="44"/>
      <c r="D51" s="9"/>
      <c r="E51" s="9"/>
      <c r="F51" s="209" t="s">
        <v>705</v>
      </c>
      <c r="G51" s="9"/>
      <c r="H51" s="9"/>
      <c r="I51" s="9"/>
    </row>
    <row r="52" spans="1:9" ht="23.25" x14ac:dyDescent="0.25">
      <c r="A52" s="9"/>
      <c r="B52" s="9"/>
      <c r="C52" s="199" t="s">
        <v>698</v>
      </c>
      <c r="D52" s="5"/>
      <c r="E52" s="30">
        <v>1700000</v>
      </c>
      <c r="F52" s="30">
        <v>800</v>
      </c>
      <c r="G52" s="9"/>
      <c r="H52" s="9"/>
      <c r="I52" s="9"/>
    </row>
    <row r="53" spans="1:9" x14ac:dyDescent="0.25">
      <c r="A53" s="9"/>
      <c r="B53" s="9"/>
      <c r="C53" s="200" t="s">
        <v>699</v>
      </c>
      <c r="D53" s="5"/>
      <c r="E53" s="19">
        <f>'IV. TP'!D13</f>
        <v>0</v>
      </c>
      <c r="F53" s="19">
        <f>'IV. TP'!C9</f>
        <v>0</v>
      </c>
      <c r="G53" s="9"/>
      <c r="H53" s="9"/>
      <c r="I53" s="9"/>
    </row>
    <row r="54" spans="1:9" ht="23.25" x14ac:dyDescent="0.25">
      <c r="A54" s="9"/>
      <c r="B54" s="9"/>
      <c r="C54" s="200" t="s">
        <v>435</v>
      </c>
      <c r="D54" s="5"/>
      <c r="E54" s="20">
        <f>E53/E52</f>
        <v>0</v>
      </c>
      <c r="F54" s="9"/>
      <c r="G54" s="9"/>
      <c r="H54" s="9"/>
      <c r="I54" s="9"/>
    </row>
    <row r="55" spans="1:9" x14ac:dyDescent="0.25">
      <c r="A55" s="9"/>
      <c r="B55" s="9"/>
      <c r="C55" s="200"/>
      <c r="D55" s="5"/>
      <c r="E55" s="20"/>
      <c r="F55" s="9"/>
      <c r="G55" s="9"/>
      <c r="H55" s="9"/>
      <c r="I55" s="9"/>
    </row>
    <row r="56" spans="1:9" ht="23.25" x14ac:dyDescent="0.25">
      <c r="A56" s="9"/>
      <c r="B56" s="9"/>
      <c r="C56" s="199" t="s">
        <v>439</v>
      </c>
      <c r="D56" s="5"/>
      <c r="E56" s="30">
        <f>E48+E38+E28+E52+E43+E33</f>
        <v>39200000</v>
      </c>
      <c r="F56" s="9"/>
      <c r="G56" s="9"/>
      <c r="H56" s="9"/>
      <c r="I56" s="9"/>
    </row>
    <row r="57" spans="1:9" x14ac:dyDescent="0.25">
      <c r="A57" s="9"/>
      <c r="B57" s="9"/>
      <c r="C57" s="200" t="s">
        <v>440</v>
      </c>
      <c r="D57" s="5"/>
      <c r="E57" s="19">
        <f>E49+E39+E29+E53+E44+E34</f>
        <v>0</v>
      </c>
      <c r="F57" s="9"/>
      <c r="G57" s="9"/>
      <c r="H57" s="9"/>
      <c r="I57" s="9"/>
    </row>
    <row r="58" spans="1:9" ht="23.25" x14ac:dyDescent="0.25">
      <c r="A58" s="9"/>
      <c r="B58" s="9"/>
      <c r="C58" s="200" t="s">
        <v>435</v>
      </c>
      <c r="D58" s="5"/>
      <c r="E58" s="20">
        <f>E57/E56</f>
        <v>0</v>
      </c>
      <c r="F58" s="9"/>
      <c r="G58" s="9"/>
      <c r="H58" s="9"/>
      <c r="I58" s="9"/>
    </row>
  </sheetData>
  <mergeCells count="5">
    <mergeCell ref="C2:F2"/>
    <mergeCell ref="C7:C8"/>
    <mergeCell ref="A4:G4"/>
    <mergeCell ref="A1:G1"/>
    <mergeCell ref="A3:H3"/>
  </mergeCells>
  <pageMargins left="0.51181102362204722" right="0.51181102362204722" top="0.78740157480314965" bottom="0.78740157480314965" header="0.31496062992125984" footer="0.31496062992125984"/>
  <pageSetup paperSize="9" scale="76"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topLeftCell="A48" zoomScaleNormal="100" zoomScaleSheetLayoutView="100" workbookViewId="0">
      <selection activeCell="E70" sqref="E70"/>
    </sheetView>
  </sheetViews>
  <sheetFormatPr defaultRowHeight="15" x14ac:dyDescent="0.25"/>
  <cols>
    <col min="1" max="1" width="60.28515625" style="2" customWidth="1"/>
    <col min="2" max="2" width="19.28515625" style="260" customWidth="1"/>
    <col min="3" max="3" width="12.85546875" style="175" customWidth="1"/>
    <col min="4" max="4" width="15.28515625" style="175" customWidth="1"/>
    <col min="5" max="5" width="19.7109375" style="175" customWidth="1"/>
    <col min="6" max="6" width="7.28515625" style="2" customWidth="1"/>
    <col min="7" max="7" width="10.85546875" style="2" bestFit="1" customWidth="1"/>
    <col min="8" max="8" width="16.42578125" style="2" customWidth="1"/>
    <col min="9" max="9" width="11.42578125" style="2" bestFit="1" customWidth="1"/>
    <col min="10" max="10" width="11" style="2" customWidth="1"/>
    <col min="11" max="11" width="9.85546875" style="2" bestFit="1" customWidth="1"/>
    <col min="12" max="16384" width="9.140625" style="2"/>
  </cols>
  <sheetData>
    <row r="1" spans="1:8" s="4" customFormat="1" ht="18" x14ac:dyDescent="0.25">
      <c r="A1" s="371"/>
      <c r="B1" s="371"/>
      <c r="C1" s="371"/>
      <c r="D1" s="371"/>
      <c r="E1" s="371"/>
      <c r="F1" s="3"/>
    </row>
    <row r="2" spans="1:8" s="4" customFormat="1" ht="59.25" customHeight="1" x14ac:dyDescent="0.25">
      <c r="A2" s="372" t="s">
        <v>866</v>
      </c>
      <c r="B2" s="372"/>
      <c r="C2" s="372"/>
      <c r="D2" s="372"/>
      <c r="E2" s="372"/>
      <c r="F2" s="3"/>
    </row>
    <row r="3" spans="1:8" s="4" customFormat="1" ht="29.25" customHeight="1" x14ac:dyDescent="0.25">
      <c r="A3" s="373" t="s">
        <v>816</v>
      </c>
      <c r="B3" s="373"/>
      <c r="C3" s="373"/>
      <c r="D3" s="373"/>
      <c r="E3" s="373"/>
      <c r="F3" s="3"/>
    </row>
    <row r="4" spans="1:8" s="4" customFormat="1" ht="36" customHeight="1" x14ac:dyDescent="0.25">
      <c r="A4" s="374" t="s">
        <v>767</v>
      </c>
      <c r="B4" s="374"/>
      <c r="C4" s="374"/>
      <c r="D4" s="374"/>
      <c r="E4" s="374"/>
      <c r="F4" s="3"/>
    </row>
    <row r="5" spans="1:8" s="4" customFormat="1" x14ac:dyDescent="0.25">
      <c r="A5" s="56"/>
      <c r="B5" s="258"/>
      <c r="C5" s="171"/>
      <c r="D5" s="171"/>
      <c r="E5" s="171"/>
      <c r="F5" s="3"/>
    </row>
    <row r="6" spans="1:8" s="4" customFormat="1" ht="9" customHeight="1" x14ac:dyDescent="0.25">
      <c r="A6" s="56"/>
      <c r="B6" s="258"/>
      <c r="C6" s="171"/>
      <c r="D6" s="171"/>
      <c r="E6" s="171"/>
      <c r="F6" s="3"/>
    </row>
    <row r="7" spans="1:8" s="4" customFormat="1" ht="9" customHeight="1" x14ac:dyDescent="0.25">
      <c r="A7" s="56"/>
      <c r="B7" s="258"/>
      <c r="C7" s="171"/>
      <c r="D7" s="171"/>
      <c r="E7" s="171"/>
      <c r="F7" s="3"/>
    </row>
    <row r="8" spans="1:8" s="4" customFormat="1" ht="9" customHeight="1" x14ac:dyDescent="0.25">
      <c r="A8" s="56"/>
      <c r="B8" s="258"/>
      <c r="C8" s="171"/>
      <c r="D8" s="171"/>
      <c r="E8" s="171"/>
      <c r="F8" s="3"/>
    </row>
    <row r="9" spans="1:8" s="4" customFormat="1" ht="19.5" customHeight="1" x14ac:dyDescent="0.25">
      <c r="A9" s="75" t="s">
        <v>632</v>
      </c>
      <c r="B9" s="252"/>
      <c r="C9" s="171"/>
      <c r="D9" s="171"/>
      <c r="E9" s="171"/>
      <c r="F9" s="3"/>
    </row>
    <row r="10" spans="1:8" s="4" customFormat="1" ht="9.75" customHeight="1" x14ac:dyDescent="0.25">
      <c r="A10" s="6"/>
      <c r="B10" s="259"/>
      <c r="C10" s="172"/>
      <c r="D10" s="172"/>
      <c r="E10" s="172"/>
      <c r="F10" s="3"/>
    </row>
    <row r="11" spans="1:8" x14ac:dyDescent="0.25">
      <c r="H11" s="8"/>
    </row>
    <row r="12" spans="1:8" x14ac:dyDescent="0.25">
      <c r="A12" s="375" t="s">
        <v>470</v>
      </c>
      <c r="B12" s="375"/>
      <c r="C12" s="375"/>
      <c r="D12" s="375"/>
      <c r="E12" s="375"/>
    </row>
    <row r="13" spans="1:8" ht="33.75" x14ac:dyDescent="0.25">
      <c r="A13" s="81" t="s">
        <v>466</v>
      </c>
      <c r="B13" s="254" t="s">
        <v>813</v>
      </c>
      <c r="C13" s="166" t="s">
        <v>5</v>
      </c>
      <c r="D13" s="166" t="s">
        <v>6</v>
      </c>
      <c r="E13" s="166" t="s">
        <v>7</v>
      </c>
    </row>
    <row r="14" spans="1:8" x14ac:dyDescent="0.25">
      <c r="A14" s="368" t="s">
        <v>452</v>
      </c>
      <c r="B14" s="369"/>
      <c r="C14" s="369"/>
      <c r="D14" s="369"/>
      <c r="E14" s="370"/>
    </row>
    <row r="15" spans="1:8" x14ac:dyDescent="0.25">
      <c r="A15" s="81" t="s">
        <v>768</v>
      </c>
      <c r="B15" s="254"/>
      <c r="C15" s="166"/>
      <c r="D15" s="166"/>
      <c r="E15" s="166">
        <f>SUM(E16:E20)</f>
        <v>0</v>
      </c>
    </row>
    <row r="16" spans="1:8" x14ac:dyDescent="0.25">
      <c r="A16" s="249" t="s">
        <v>0</v>
      </c>
      <c r="B16" s="261">
        <v>8</v>
      </c>
      <c r="C16" s="198"/>
      <c r="D16" s="195"/>
      <c r="E16" s="250">
        <f>C16*D16</f>
        <v>0</v>
      </c>
    </row>
    <row r="17" spans="1:13" s="174" customFormat="1" x14ac:dyDescent="0.25">
      <c r="A17" s="249" t="s">
        <v>769</v>
      </c>
      <c r="B17" s="261">
        <v>16</v>
      </c>
      <c r="C17" s="198"/>
      <c r="D17" s="195"/>
      <c r="E17" s="250">
        <f t="shared" ref="E17:E20" si="0">C17*D17</f>
        <v>0</v>
      </c>
      <c r="F17" s="2"/>
      <c r="G17" s="2"/>
      <c r="H17" s="2"/>
      <c r="I17" s="2"/>
      <c r="J17" s="2"/>
      <c r="K17" s="2"/>
      <c r="L17" s="2"/>
      <c r="M17" s="2"/>
    </row>
    <row r="18" spans="1:13" x14ac:dyDescent="0.25">
      <c r="A18" s="249" t="s">
        <v>770</v>
      </c>
      <c r="B18" s="261">
        <v>12</v>
      </c>
      <c r="C18" s="198"/>
      <c r="D18" s="195"/>
      <c r="E18" s="250">
        <f t="shared" si="0"/>
        <v>0</v>
      </c>
    </row>
    <row r="19" spans="1:13" x14ac:dyDescent="0.25">
      <c r="A19" s="249" t="s">
        <v>771</v>
      </c>
      <c r="B19" s="261">
        <v>8</v>
      </c>
      <c r="C19" s="198"/>
      <c r="D19" s="195"/>
      <c r="E19" s="250">
        <f t="shared" si="0"/>
        <v>0</v>
      </c>
    </row>
    <row r="20" spans="1:13" s="174" customFormat="1" x14ac:dyDescent="0.25">
      <c r="A20" s="249" t="s">
        <v>772</v>
      </c>
      <c r="B20" s="261">
        <v>48</v>
      </c>
      <c r="C20" s="198"/>
      <c r="D20" s="195"/>
      <c r="E20" s="250">
        <f t="shared" si="0"/>
        <v>0</v>
      </c>
      <c r="F20" s="2"/>
      <c r="G20" s="2"/>
      <c r="H20" s="2"/>
      <c r="I20" s="2"/>
      <c r="J20" s="2"/>
      <c r="K20" s="2"/>
      <c r="L20" s="2"/>
      <c r="M20" s="2"/>
    </row>
    <row r="21" spans="1:13" s="174" customFormat="1" x14ac:dyDescent="0.25">
      <c r="A21" s="81" t="s">
        <v>773</v>
      </c>
      <c r="B21" s="254"/>
      <c r="C21" s="166"/>
      <c r="D21" s="166"/>
      <c r="E21" s="166">
        <f>SUM(E22:E29)</f>
        <v>0</v>
      </c>
      <c r="F21" s="2"/>
      <c r="G21" s="2"/>
      <c r="H21" s="2"/>
      <c r="I21" s="2"/>
      <c r="J21" s="2"/>
      <c r="K21" s="2"/>
      <c r="L21" s="2"/>
      <c r="M21" s="2"/>
    </row>
    <row r="22" spans="1:13" x14ac:dyDescent="0.25">
      <c r="A22" s="249" t="s">
        <v>774</v>
      </c>
      <c r="B22" s="261">
        <v>10</v>
      </c>
      <c r="C22" s="198"/>
      <c r="D22" s="195"/>
      <c r="E22" s="250">
        <f>C22*D22</f>
        <v>0</v>
      </c>
    </row>
    <row r="23" spans="1:13" x14ac:dyDescent="0.25">
      <c r="A23" s="249" t="s">
        <v>775</v>
      </c>
      <c r="B23" s="261">
        <v>8</v>
      </c>
      <c r="C23" s="198"/>
      <c r="D23" s="195"/>
      <c r="E23" s="250">
        <f>C23*D23</f>
        <v>0</v>
      </c>
    </row>
    <row r="24" spans="1:13" x14ac:dyDescent="0.25">
      <c r="A24" s="249" t="s">
        <v>776</v>
      </c>
      <c r="B24" s="261">
        <v>64</v>
      </c>
      <c r="C24" s="198"/>
      <c r="D24" s="195"/>
      <c r="E24" s="250">
        <f>C24*D24</f>
        <v>0</v>
      </c>
    </row>
    <row r="25" spans="1:13" x14ac:dyDescent="0.25">
      <c r="A25" s="249" t="s">
        <v>777</v>
      </c>
      <c r="B25" s="261">
        <v>48</v>
      </c>
      <c r="C25" s="198"/>
      <c r="D25" s="195"/>
      <c r="E25" s="250">
        <f t="shared" ref="E25:E29" si="1">C25*D25</f>
        <v>0</v>
      </c>
    </row>
    <row r="26" spans="1:13" x14ac:dyDescent="0.25">
      <c r="A26" s="249" t="s">
        <v>778</v>
      </c>
      <c r="B26" s="261">
        <v>30</v>
      </c>
      <c r="C26" s="198"/>
      <c r="D26" s="195"/>
      <c r="E26" s="250">
        <f t="shared" si="1"/>
        <v>0</v>
      </c>
    </row>
    <row r="27" spans="1:13" x14ac:dyDescent="0.25">
      <c r="A27" s="249" t="s">
        <v>779</v>
      </c>
      <c r="B27" s="261">
        <v>64</v>
      </c>
      <c r="C27" s="198"/>
      <c r="D27" s="195"/>
      <c r="E27" s="250">
        <f t="shared" si="1"/>
        <v>0</v>
      </c>
    </row>
    <row r="28" spans="1:13" x14ac:dyDescent="0.25">
      <c r="A28" s="249" t="s">
        <v>780</v>
      </c>
      <c r="B28" s="261">
        <v>12</v>
      </c>
      <c r="C28" s="198"/>
      <c r="D28" s="195"/>
      <c r="E28" s="250">
        <f t="shared" si="1"/>
        <v>0</v>
      </c>
    </row>
    <row r="29" spans="1:13" x14ac:dyDescent="0.25">
      <c r="A29" s="249" t="s">
        <v>781</v>
      </c>
      <c r="B29" s="261">
        <v>24</v>
      </c>
      <c r="C29" s="198"/>
      <c r="D29" s="195"/>
      <c r="E29" s="250">
        <f t="shared" si="1"/>
        <v>0</v>
      </c>
    </row>
    <row r="30" spans="1:13" x14ac:dyDescent="0.25">
      <c r="A30" s="81" t="s">
        <v>782</v>
      </c>
      <c r="B30" s="254"/>
      <c r="C30" s="166"/>
      <c r="D30" s="166"/>
      <c r="E30" s="166">
        <f>SUM(E31:E35)</f>
        <v>0</v>
      </c>
    </row>
    <row r="31" spans="1:13" x14ac:dyDescent="0.25">
      <c r="A31" s="249" t="s">
        <v>783</v>
      </c>
      <c r="B31" s="261">
        <v>60</v>
      </c>
      <c r="C31" s="198"/>
      <c r="D31" s="195"/>
      <c r="E31" s="250">
        <f>C31*D31</f>
        <v>0</v>
      </c>
    </row>
    <row r="32" spans="1:13" x14ac:dyDescent="0.25">
      <c r="A32" s="249" t="s">
        <v>784</v>
      </c>
      <c r="B32" s="261">
        <v>130</v>
      </c>
      <c r="C32" s="198"/>
      <c r="D32" s="195"/>
      <c r="E32" s="250">
        <f>C32*D32</f>
        <v>0</v>
      </c>
    </row>
    <row r="33" spans="1:5" x14ac:dyDescent="0.25">
      <c r="A33" s="249" t="s">
        <v>785</v>
      </c>
      <c r="B33" s="261">
        <v>230</v>
      </c>
      <c r="C33" s="198"/>
      <c r="D33" s="195"/>
      <c r="E33" s="250">
        <f t="shared" ref="E33:E34" si="2">C33*D33</f>
        <v>0</v>
      </c>
    </row>
    <row r="34" spans="1:5" x14ac:dyDescent="0.25">
      <c r="A34" s="249" t="s">
        <v>786</v>
      </c>
      <c r="B34" s="261">
        <v>110</v>
      </c>
      <c r="C34" s="198"/>
      <c r="D34" s="195"/>
      <c r="E34" s="250">
        <f t="shared" si="2"/>
        <v>0</v>
      </c>
    </row>
    <row r="35" spans="1:5" x14ac:dyDescent="0.25">
      <c r="A35" s="249" t="s">
        <v>787</v>
      </c>
      <c r="B35" s="262"/>
      <c r="C35" s="366" t="s">
        <v>733</v>
      </c>
      <c r="D35" s="367"/>
      <c r="E35" s="250"/>
    </row>
    <row r="36" spans="1:5" x14ac:dyDescent="0.25">
      <c r="A36" s="81" t="s">
        <v>633</v>
      </c>
      <c r="B36" s="254"/>
      <c r="C36" s="166"/>
      <c r="D36" s="166"/>
      <c r="E36" s="166">
        <f>SUM(E37:E48)</f>
        <v>0</v>
      </c>
    </row>
    <row r="37" spans="1:5" x14ac:dyDescent="0.25">
      <c r="A37" s="249" t="s">
        <v>788</v>
      </c>
      <c r="B37" s="261">
        <v>300</v>
      </c>
      <c r="C37" s="198"/>
      <c r="D37" s="195"/>
      <c r="E37" s="250">
        <f>C37*D37</f>
        <v>0</v>
      </c>
    </row>
    <row r="38" spans="1:5" ht="22.5" x14ac:dyDescent="0.25">
      <c r="A38" s="251" t="s">
        <v>789</v>
      </c>
      <c r="B38" s="261">
        <v>700</v>
      </c>
      <c r="C38" s="198"/>
      <c r="D38" s="195"/>
      <c r="E38" s="250">
        <f>C38*D38</f>
        <v>0</v>
      </c>
    </row>
    <row r="39" spans="1:5" x14ac:dyDescent="0.25">
      <c r="A39" s="249" t="s">
        <v>790</v>
      </c>
      <c r="B39" s="262"/>
      <c r="C39" s="366" t="s">
        <v>733</v>
      </c>
      <c r="D39" s="367"/>
      <c r="E39" s="250"/>
    </row>
    <row r="40" spans="1:5" x14ac:dyDescent="0.25">
      <c r="A40" s="249" t="s">
        <v>791</v>
      </c>
      <c r="B40" s="261">
        <v>1000</v>
      </c>
      <c r="C40" s="198"/>
      <c r="D40" s="195"/>
      <c r="E40" s="250">
        <f t="shared" ref="E40" si="3">C40*D40</f>
        <v>0</v>
      </c>
    </row>
    <row r="41" spans="1:5" x14ac:dyDescent="0.25">
      <c r="A41" s="249" t="s">
        <v>855</v>
      </c>
      <c r="B41" s="262">
        <v>1800</v>
      </c>
      <c r="C41" s="198"/>
      <c r="D41" s="195"/>
      <c r="E41" s="250">
        <f t="shared" ref="E41" si="4">C41*D41</f>
        <v>0</v>
      </c>
    </row>
    <row r="42" spans="1:5" x14ac:dyDescent="0.25">
      <c r="A42" s="249" t="s">
        <v>792</v>
      </c>
      <c r="B42" s="261">
        <v>500</v>
      </c>
      <c r="C42" s="198"/>
      <c r="D42" s="195"/>
      <c r="E42" s="250">
        <f t="shared" ref="E42:E47" si="5">C42*D42</f>
        <v>0</v>
      </c>
    </row>
    <row r="43" spans="1:5" x14ac:dyDescent="0.25">
      <c r="A43" s="249" t="s">
        <v>852</v>
      </c>
      <c r="B43" s="261">
        <v>1100</v>
      </c>
      <c r="C43" s="198"/>
      <c r="D43" s="195"/>
      <c r="E43" s="250">
        <f t="shared" si="5"/>
        <v>0</v>
      </c>
    </row>
    <row r="44" spans="1:5" x14ac:dyDescent="0.25">
      <c r="A44" s="249" t="s">
        <v>793</v>
      </c>
      <c r="B44" s="261">
        <v>450</v>
      </c>
      <c r="C44" s="198"/>
      <c r="D44" s="195"/>
      <c r="E44" s="250">
        <f t="shared" si="5"/>
        <v>0</v>
      </c>
    </row>
    <row r="45" spans="1:5" x14ac:dyDescent="0.25">
      <c r="A45" s="249" t="s">
        <v>853</v>
      </c>
      <c r="B45" s="262">
        <v>1750</v>
      </c>
      <c r="C45" s="198"/>
      <c r="D45" s="195"/>
      <c r="E45" s="250">
        <f t="shared" ref="E45" si="6">C45*D45</f>
        <v>0</v>
      </c>
    </row>
    <row r="46" spans="1:5" x14ac:dyDescent="0.25">
      <c r="A46" s="249" t="s">
        <v>854</v>
      </c>
      <c r="B46" s="261">
        <v>900</v>
      </c>
      <c r="C46" s="198"/>
      <c r="D46" s="195"/>
      <c r="E46" s="250">
        <f t="shared" ref="E46" si="7">C46*D46</f>
        <v>0</v>
      </c>
    </row>
    <row r="47" spans="1:5" x14ac:dyDescent="0.25">
      <c r="A47" s="249" t="s">
        <v>794</v>
      </c>
      <c r="B47" s="261">
        <v>100</v>
      </c>
      <c r="C47" s="198"/>
      <c r="D47" s="195"/>
      <c r="E47" s="250">
        <f t="shared" si="5"/>
        <v>0</v>
      </c>
    </row>
    <row r="48" spans="1:5" x14ac:dyDescent="0.25">
      <c r="A48" s="249" t="s">
        <v>795</v>
      </c>
      <c r="B48" s="261"/>
      <c r="C48" s="366" t="s">
        <v>733</v>
      </c>
      <c r="D48" s="367"/>
      <c r="E48" s="250"/>
    </row>
    <row r="49" spans="1:5" x14ac:dyDescent="0.25">
      <c r="A49" s="81" t="s">
        <v>634</v>
      </c>
      <c r="B49" s="254">
        <v>120</v>
      </c>
      <c r="C49" s="198"/>
      <c r="D49" s="195"/>
      <c r="E49" s="166">
        <f>C49*D49</f>
        <v>0</v>
      </c>
    </row>
    <row r="50" spans="1:5" x14ac:dyDescent="0.25">
      <c r="A50" s="81" t="s">
        <v>635</v>
      </c>
      <c r="B50" s="254"/>
      <c r="C50" s="166"/>
      <c r="D50" s="166"/>
      <c r="E50" s="166">
        <f>SUM(E51:E69)</f>
        <v>0</v>
      </c>
    </row>
    <row r="51" spans="1:5" x14ac:dyDescent="0.25">
      <c r="A51" s="249" t="s">
        <v>796</v>
      </c>
      <c r="B51" s="261">
        <v>750</v>
      </c>
      <c r="C51" s="198"/>
      <c r="D51" s="195"/>
      <c r="E51" s="250">
        <f>D51*C51</f>
        <v>0</v>
      </c>
    </row>
    <row r="52" spans="1:5" x14ac:dyDescent="0.25">
      <c r="A52" s="249" t="s">
        <v>797</v>
      </c>
      <c r="B52" s="261">
        <v>120</v>
      </c>
      <c r="C52" s="198"/>
      <c r="D52" s="195"/>
      <c r="E52" s="250">
        <f>D52*C52</f>
        <v>0</v>
      </c>
    </row>
    <row r="53" spans="1:5" x14ac:dyDescent="0.25">
      <c r="A53" s="249" t="s">
        <v>798</v>
      </c>
      <c r="B53" s="261">
        <v>160</v>
      </c>
      <c r="C53" s="198"/>
      <c r="D53" s="195"/>
      <c r="E53" s="250">
        <f>D53*C53</f>
        <v>0</v>
      </c>
    </row>
    <row r="54" spans="1:5" x14ac:dyDescent="0.25">
      <c r="A54" s="249" t="s">
        <v>867</v>
      </c>
      <c r="B54" s="261">
        <v>120</v>
      </c>
      <c r="C54" s="198"/>
      <c r="D54" s="195"/>
      <c r="E54" s="250">
        <f>D54*C54</f>
        <v>0</v>
      </c>
    </row>
    <row r="55" spans="1:5" x14ac:dyDescent="0.25">
      <c r="A55" s="249" t="s">
        <v>799</v>
      </c>
      <c r="B55" s="262"/>
      <c r="C55" s="366" t="s">
        <v>733</v>
      </c>
      <c r="D55" s="367"/>
      <c r="E55" s="250"/>
    </row>
    <row r="56" spans="1:5" x14ac:dyDescent="0.25">
      <c r="A56" s="249" t="s">
        <v>800</v>
      </c>
      <c r="B56" s="262"/>
      <c r="C56" s="366" t="s">
        <v>733</v>
      </c>
      <c r="D56" s="367"/>
      <c r="E56" s="250"/>
    </row>
    <row r="57" spans="1:5" x14ac:dyDescent="0.25">
      <c r="A57" s="249" t="s">
        <v>801</v>
      </c>
      <c r="B57" s="262">
        <v>80</v>
      </c>
      <c r="C57" s="198"/>
      <c r="D57" s="195"/>
      <c r="E57" s="250">
        <f>D57*C57</f>
        <v>0</v>
      </c>
    </row>
    <row r="58" spans="1:5" ht="23.25" x14ac:dyDescent="0.25">
      <c r="A58" s="249" t="s">
        <v>802</v>
      </c>
      <c r="B58" s="262">
        <v>550</v>
      </c>
      <c r="C58" s="198"/>
      <c r="D58" s="195"/>
      <c r="E58" s="250">
        <f t="shared" ref="E58:E69" si="8">D58*C58</f>
        <v>0</v>
      </c>
    </row>
    <row r="59" spans="1:5" x14ac:dyDescent="0.25">
      <c r="A59" s="249" t="s">
        <v>803</v>
      </c>
      <c r="B59" s="261">
        <v>100</v>
      </c>
      <c r="C59" s="198"/>
      <c r="D59" s="195"/>
      <c r="E59" s="250">
        <f t="shared" si="8"/>
        <v>0</v>
      </c>
    </row>
    <row r="60" spans="1:5" x14ac:dyDescent="0.25">
      <c r="A60" s="249" t="s">
        <v>804</v>
      </c>
      <c r="B60" s="261">
        <v>130</v>
      </c>
      <c r="C60" s="198"/>
      <c r="D60" s="195"/>
      <c r="E60" s="250">
        <f t="shared" si="8"/>
        <v>0</v>
      </c>
    </row>
    <row r="61" spans="1:5" x14ac:dyDescent="0.25">
      <c r="A61" s="249" t="s">
        <v>851</v>
      </c>
      <c r="B61" s="261">
        <v>950</v>
      </c>
      <c r="C61" s="198"/>
      <c r="D61" s="195"/>
      <c r="E61" s="250">
        <f t="shared" si="8"/>
        <v>0</v>
      </c>
    </row>
    <row r="62" spans="1:5" x14ac:dyDescent="0.25">
      <c r="A62" s="249" t="s">
        <v>805</v>
      </c>
      <c r="B62" s="261">
        <v>200</v>
      </c>
      <c r="C62" s="198"/>
      <c r="D62" s="195"/>
      <c r="E62" s="250">
        <f t="shared" si="8"/>
        <v>0</v>
      </c>
    </row>
    <row r="63" spans="1:5" x14ac:dyDescent="0.25">
      <c r="A63" s="249" t="s">
        <v>806</v>
      </c>
      <c r="B63" s="261">
        <v>160</v>
      </c>
      <c r="C63" s="198"/>
      <c r="D63" s="195"/>
      <c r="E63" s="250">
        <f t="shared" si="8"/>
        <v>0</v>
      </c>
    </row>
    <row r="64" spans="1:5" x14ac:dyDescent="0.25">
      <c r="A64" s="249" t="s">
        <v>807</v>
      </c>
      <c r="B64" s="261">
        <v>95</v>
      </c>
      <c r="C64" s="198"/>
      <c r="D64" s="195"/>
      <c r="E64" s="250">
        <f t="shared" si="8"/>
        <v>0</v>
      </c>
    </row>
    <row r="65" spans="1:5" x14ac:dyDescent="0.25">
      <c r="A65" s="249" t="s">
        <v>808</v>
      </c>
      <c r="B65" s="261">
        <v>200</v>
      </c>
      <c r="C65" s="198"/>
      <c r="D65" s="195"/>
      <c r="E65" s="250">
        <f t="shared" si="8"/>
        <v>0</v>
      </c>
    </row>
    <row r="66" spans="1:5" x14ac:dyDescent="0.25">
      <c r="A66" s="249" t="s">
        <v>809</v>
      </c>
      <c r="B66" s="262"/>
      <c r="C66" s="366" t="s">
        <v>733</v>
      </c>
      <c r="D66" s="367"/>
      <c r="E66" s="250"/>
    </row>
    <row r="67" spans="1:5" x14ac:dyDescent="0.25">
      <c r="A67" s="249" t="s">
        <v>810</v>
      </c>
      <c r="B67" s="261">
        <v>160</v>
      </c>
      <c r="C67" s="198"/>
      <c r="D67" s="195"/>
      <c r="E67" s="250">
        <f t="shared" si="8"/>
        <v>0</v>
      </c>
    </row>
    <row r="68" spans="1:5" x14ac:dyDescent="0.25">
      <c r="A68" s="249" t="s">
        <v>811</v>
      </c>
      <c r="B68" s="261">
        <v>60</v>
      </c>
      <c r="C68" s="198"/>
      <c r="D68" s="195"/>
      <c r="E68" s="250">
        <f t="shared" si="8"/>
        <v>0</v>
      </c>
    </row>
    <row r="69" spans="1:5" x14ac:dyDescent="0.25">
      <c r="A69" s="249" t="s">
        <v>849</v>
      </c>
      <c r="B69" s="261">
        <v>250</v>
      </c>
      <c r="C69" s="198"/>
      <c r="D69" s="195"/>
      <c r="E69" s="250">
        <f t="shared" si="8"/>
        <v>0</v>
      </c>
    </row>
    <row r="70" spans="1:5" ht="15.75" thickBot="1" x14ac:dyDescent="0.3">
      <c r="A70" s="84" t="s">
        <v>812</v>
      </c>
      <c r="B70" s="353">
        <v>90000</v>
      </c>
      <c r="C70" s="188" t="s">
        <v>3</v>
      </c>
      <c r="D70" s="188" t="s">
        <v>3</v>
      </c>
      <c r="E70" s="190"/>
    </row>
    <row r="71" spans="1:5" ht="16.5" thickBot="1" x14ac:dyDescent="0.3">
      <c r="A71" s="191" t="s">
        <v>636</v>
      </c>
      <c r="B71" s="257"/>
      <c r="C71" s="196"/>
      <c r="D71" s="197"/>
      <c r="E71" s="194">
        <f>E70+E50+E49+E36+E30+E21+E15</f>
        <v>0</v>
      </c>
    </row>
    <row r="74" spans="1:5" ht="50.25" customHeight="1" x14ac:dyDescent="0.25">
      <c r="A74" s="365" t="s">
        <v>637</v>
      </c>
      <c r="B74" s="365"/>
      <c r="C74" s="365"/>
      <c r="D74" s="365"/>
      <c r="E74" s="365"/>
    </row>
    <row r="76" spans="1:5" x14ac:dyDescent="0.25">
      <c r="A76" s="2" t="s">
        <v>850</v>
      </c>
    </row>
  </sheetData>
  <sheetProtection selectLockedCells="1" selectUnlockedCells="1"/>
  <mergeCells count="13">
    <mergeCell ref="A1:E1"/>
    <mergeCell ref="A2:E2"/>
    <mergeCell ref="A3:E3"/>
    <mergeCell ref="A4:E4"/>
    <mergeCell ref="A12:E12"/>
    <mergeCell ref="A74:E74"/>
    <mergeCell ref="C55:D55"/>
    <mergeCell ref="C56:D56"/>
    <mergeCell ref="C48:D48"/>
    <mergeCell ref="A14:E14"/>
    <mergeCell ref="C35:D35"/>
    <mergeCell ref="C39:D39"/>
    <mergeCell ref="C66:D66"/>
  </mergeCells>
  <printOptions horizontalCentered="1"/>
  <pageMargins left="0.43307086614173229" right="0.23622047244094491" top="0.35433070866141736" bottom="0.35433070866141736" header="0.31496062992125984" footer="0.31496062992125984"/>
  <pageSetup paperSize="9" scale="87" firstPageNumber="0" fitToHeight="5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5"/>
  <sheetViews>
    <sheetView topLeftCell="A604" zoomScaleNormal="100" zoomScaleSheetLayoutView="100" workbookViewId="0">
      <selection activeCell="E622" sqref="E622"/>
    </sheetView>
  </sheetViews>
  <sheetFormatPr defaultRowHeight="15" x14ac:dyDescent="0.25"/>
  <cols>
    <col min="1" max="1" width="54" style="2" customWidth="1"/>
    <col min="2" max="2" width="18.5703125" style="260" customWidth="1"/>
    <col min="3" max="3" width="10.85546875" style="2" customWidth="1"/>
    <col min="4" max="4" width="14.42578125" style="2" customWidth="1"/>
    <col min="5" max="5" width="19.85546875" style="157" bestFit="1" customWidth="1"/>
    <col min="6" max="6" width="16.7109375" style="2" customWidth="1"/>
    <col min="7" max="7" width="10.85546875" style="2" bestFit="1" customWidth="1"/>
    <col min="8" max="8" width="16.42578125" style="2" customWidth="1"/>
    <col min="9" max="9" width="11.42578125" style="2" bestFit="1" customWidth="1"/>
    <col min="10" max="10" width="11" style="2" customWidth="1"/>
    <col min="11" max="11" width="9.85546875" style="2" bestFit="1" customWidth="1"/>
    <col min="12" max="16384" width="9.140625" style="2"/>
  </cols>
  <sheetData>
    <row r="1" spans="1:13" x14ac:dyDescent="0.25">
      <c r="A1" s="38"/>
      <c r="B1" s="292"/>
    </row>
    <row r="2" spans="1:13" s="4" customFormat="1" ht="18" x14ac:dyDescent="0.25">
      <c r="A2" s="380" t="s">
        <v>2</v>
      </c>
      <c r="B2" s="380"/>
      <c r="C2" s="380"/>
      <c r="D2" s="380"/>
      <c r="E2" s="380"/>
      <c r="F2" s="3"/>
    </row>
    <row r="3" spans="1:13" s="4" customFormat="1" ht="23.25" x14ac:dyDescent="0.25">
      <c r="A3" s="372" t="s">
        <v>866</v>
      </c>
      <c r="B3" s="372"/>
      <c r="C3" s="372"/>
      <c r="D3" s="372"/>
      <c r="E3" s="372"/>
      <c r="F3" s="3"/>
    </row>
    <row r="4" spans="1:13" s="4" customFormat="1" ht="36" customHeight="1" x14ac:dyDescent="0.25">
      <c r="A4" s="373" t="s">
        <v>815</v>
      </c>
      <c r="B4" s="373"/>
      <c r="C4" s="373"/>
      <c r="D4" s="373"/>
      <c r="E4" s="373"/>
      <c r="F4" s="3"/>
    </row>
    <row r="5" spans="1:13" s="4" customFormat="1" ht="39" customHeight="1" x14ac:dyDescent="0.25">
      <c r="A5" s="374" t="s">
        <v>767</v>
      </c>
      <c r="B5" s="374"/>
      <c r="C5" s="374"/>
      <c r="D5" s="374"/>
      <c r="E5" s="374"/>
      <c r="F5" s="3"/>
    </row>
    <row r="6" spans="1:13" s="4" customFormat="1" ht="13.5" customHeight="1" x14ac:dyDescent="0.25">
      <c r="A6" s="56"/>
      <c r="B6" s="258"/>
      <c r="C6" s="56"/>
      <c r="D6" s="56"/>
      <c r="E6" s="158"/>
      <c r="F6" s="3"/>
    </row>
    <row r="7" spans="1:13" s="4" customFormat="1" ht="27.75" customHeight="1" x14ac:dyDescent="0.25">
      <c r="A7" s="75" t="s">
        <v>4</v>
      </c>
      <c r="B7" s="252"/>
      <c r="C7" s="56"/>
      <c r="D7" s="56"/>
      <c r="E7" s="158"/>
      <c r="F7" s="3"/>
    </row>
    <row r="8" spans="1:13" s="4" customFormat="1" ht="10.5" customHeight="1" x14ac:dyDescent="0.25">
      <c r="A8" s="6"/>
      <c r="B8" s="259"/>
      <c r="C8" s="5"/>
      <c r="D8" s="5"/>
      <c r="E8" s="53"/>
      <c r="F8" s="3"/>
    </row>
    <row r="9" spans="1:13" s="4" customFormat="1" ht="15" customHeight="1" x14ac:dyDescent="0.25">
      <c r="A9" s="375" t="s">
        <v>470</v>
      </c>
      <c r="B9" s="375"/>
      <c r="C9" s="375"/>
      <c r="D9" s="375"/>
      <c r="E9" s="375"/>
      <c r="F9" s="3"/>
    </row>
    <row r="10" spans="1:13" s="4" customFormat="1" ht="33.75" x14ac:dyDescent="0.25">
      <c r="A10" s="76" t="s">
        <v>466</v>
      </c>
      <c r="B10" s="263" t="s">
        <v>813</v>
      </c>
      <c r="C10" s="77" t="s">
        <v>5</v>
      </c>
      <c r="D10" s="76" t="s">
        <v>6</v>
      </c>
      <c r="E10" s="159" t="s">
        <v>7</v>
      </c>
      <c r="F10" s="3"/>
      <c r="M10" s="7"/>
    </row>
    <row r="11" spans="1:13" s="4" customFormat="1" x14ac:dyDescent="0.25">
      <c r="A11" s="381" t="s">
        <v>452</v>
      </c>
      <c r="B11" s="381"/>
      <c r="C11" s="381"/>
      <c r="D11" s="381"/>
      <c r="E11" s="381"/>
      <c r="F11" s="3"/>
    </row>
    <row r="12" spans="1:13" s="4" customFormat="1" x14ac:dyDescent="0.25">
      <c r="A12" s="78" t="s">
        <v>8</v>
      </c>
      <c r="B12" s="256"/>
      <c r="C12" s="79"/>
      <c r="D12" s="80"/>
      <c r="E12" s="160">
        <f>SUM(E13:E157)</f>
        <v>0</v>
      </c>
      <c r="F12" s="3"/>
    </row>
    <row r="13" spans="1:13" s="4" customFormat="1" x14ac:dyDescent="0.25">
      <c r="A13" s="110" t="s">
        <v>0</v>
      </c>
      <c r="B13" s="255">
        <v>8</v>
      </c>
      <c r="C13" s="93"/>
      <c r="D13" s="92"/>
      <c r="E13" s="161">
        <f>C13*D13</f>
        <v>0</v>
      </c>
      <c r="F13" s="3"/>
    </row>
    <row r="14" spans="1:13" s="4" customFormat="1" x14ac:dyDescent="0.25">
      <c r="A14" s="64" t="s">
        <v>480</v>
      </c>
      <c r="B14" s="264"/>
      <c r="C14" s="94"/>
      <c r="D14" s="97"/>
      <c r="E14" s="162"/>
      <c r="F14" s="3"/>
    </row>
    <row r="15" spans="1:13" s="4" customFormat="1" x14ac:dyDescent="0.25">
      <c r="A15" s="64" t="s">
        <v>481</v>
      </c>
      <c r="B15" s="264"/>
      <c r="C15" s="94"/>
      <c r="D15" s="97"/>
      <c r="E15" s="162"/>
      <c r="F15" s="3"/>
    </row>
    <row r="16" spans="1:13" s="4" customFormat="1" x14ac:dyDescent="0.25">
      <c r="A16" s="64" t="s">
        <v>482</v>
      </c>
      <c r="B16" s="264"/>
      <c r="C16" s="95"/>
      <c r="D16" s="98"/>
      <c r="E16" s="163"/>
      <c r="F16" s="3"/>
    </row>
    <row r="17" spans="1:8" s="4" customFormat="1" x14ac:dyDescent="0.25">
      <c r="A17" s="88" t="s">
        <v>1</v>
      </c>
      <c r="B17" s="255">
        <v>16</v>
      </c>
      <c r="C17" s="93"/>
      <c r="D17" s="92"/>
      <c r="E17" s="161">
        <f>C17*D17</f>
        <v>0</v>
      </c>
      <c r="F17" s="3"/>
      <c r="H17" s="212"/>
    </row>
    <row r="18" spans="1:8" s="4" customFormat="1" x14ac:dyDescent="0.25">
      <c r="A18" s="65" t="s">
        <v>483</v>
      </c>
      <c r="B18" s="265"/>
      <c r="C18" s="94"/>
      <c r="D18" s="94"/>
      <c r="E18" s="162"/>
      <c r="F18" s="3"/>
    </row>
    <row r="19" spans="1:8" s="4" customFormat="1" x14ac:dyDescent="0.25">
      <c r="A19" s="65" t="s">
        <v>484</v>
      </c>
      <c r="B19" s="265"/>
      <c r="C19" s="94"/>
      <c r="D19" s="94"/>
      <c r="E19" s="162"/>
      <c r="F19" s="3"/>
    </row>
    <row r="20" spans="1:8" s="4" customFormat="1" x14ac:dyDescent="0.25">
      <c r="A20" s="114" t="s">
        <v>9</v>
      </c>
      <c r="B20" s="264"/>
      <c r="C20" s="94"/>
      <c r="D20" s="94"/>
      <c r="E20" s="162"/>
      <c r="F20" s="3"/>
    </row>
    <row r="21" spans="1:8" s="4" customFormat="1" x14ac:dyDescent="0.25">
      <c r="A21" s="114" t="s">
        <v>10</v>
      </c>
      <c r="B21" s="264"/>
      <c r="C21" s="94"/>
      <c r="D21" s="94"/>
      <c r="E21" s="162"/>
      <c r="F21" s="3"/>
    </row>
    <row r="22" spans="1:8" s="4" customFormat="1" x14ac:dyDescent="0.25">
      <c r="A22" s="114" t="s">
        <v>11</v>
      </c>
      <c r="B22" s="264"/>
      <c r="C22" s="94"/>
      <c r="D22" s="94"/>
      <c r="E22" s="162"/>
      <c r="F22" s="3"/>
    </row>
    <row r="23" spans="1:8" s="4" customFormat="1" ht="15" customHeight="1" x14ac:dyDescent="0.25">
      <c r="A23" s="65" t="s">
        <v>485</v>
      </c>
      <c r="B23" s="265"/>
      <c r="C23" s="94"/>
      <c r="D23" s="94"/>
      <c r="E23" s="162"/>
      <c r="F23" s="3"/>
    </row>
    <row r="24" spans="1:8" s="4" customFormat="1" x14ac:dyDescent="0.25">
      <c r="A24" s="113" t="s">
        <v>473</v>
      </c>
      <c r="B24" s="264"/>
      <c r="C24" s="94"/>
      <c r="D24" s="94"/>
      <c r="E24" s="162"/>
      <c r="F24" s="3"/>
    </row>
    <row r="25" spans="1:8" s="4" customFormat="1" x14ac:dyDescent="0.25">
      <c r="A25" s="65" t="s">
        <v>486</v>
      </c>
      <c r="B25" s="265"/>
      <c r="C25" s="94"/>
      <c r="D25" s="94"/>
      <c r="E25" s="162"/>
      <c r="F25" s="3"/>
    </row>
    <row r="26" spans="1:8" s="4" customFormat="1" x14ac:dyDescent="0.25">
      <c r="A26" s="65" t="s">
        <v>487</v>
      </c>
      <c r="B26" s="265"/>
      <c r="C26" s="94"/>
      <c r="D26" s="94"/>
      <c r="E26" s="162"/>
      <c r="F26" s="3"/>
    </row>
    <row r="27" spans="1:8" s="4" customFormat="1" x14ac:dyDescent="0.25">
      <c r="A27" s="113" t="s">
        <v>474</v>
      </c>
      <c r="B27" s="264"/>
      <c r="C27" s="94"/>
      <c r="D27" s="94"/>
      <c r="E27" s="162"/>
      <c r="F27" s="3"/>
    </row>
    <row r="28" spans="1:8" s="4" customFormat="1" x14ac:dyDescent="0.25">
      <c r="A28" s="114" t="s">
        <v>12</v>
      </c>
      <c r="B28" s="264"/>
      <c r="C28" s="94"/>
      <c r="D28" s="94"/>
      <c r="E28" s="162"/>
      <c r="F28" s="3"/>
    </row>
    <row r="29" spans="1:8" s="4" customFormat="1" ht="15" customHeight="1" x14ac:dyDescent="0.25">
      <c r="A29" s="114" t="s">
        <v>475</v>
      </c>
      <c r="B29" s="264"/>
      <c r="C29" s="94"/>
      <c r="D29" s="94"/>
      <c r="E29" s="162"/>
      <c r="F29" s="3"/>
    </row>
    <row r="30" spans="1:8" s="4" customFormat="1" x14ac:dyDescent="0.25">
      <c r="A30" s="112" t="s">
        <v>477</v>
      </c>
      <c r="B30" s="264"/>
      <c r="C30" s="94"/>
      <c r="D30" s="94"/>
      <c r="E30" s="162"/>
      <c r="F30" s="3"/>
    </row>
    <row r="31" spans="1:8" s="4" customFormat="1" x14ac:dyDescent="0.25">
      <c r="A31" s="112" t="s">
        <v>476</v>
      </c>
      <c r="B31" s="264"/>
      <c r="C31" s="94"/>
      <c r="D31" s="94"/>
      <c r="E31" s="162"/>
      <c r="F31" s="3"/>
    </row>
    <row r="32" spans="1:8" s="4" customFormat="1" x14ac:dyDescent="0.25">
      <c r="A32" s="114" t="s">
        <v>13</v>
      </c>
      <c r="B32" s="264"/>
      <c r="C32" s="94"/>
      <c r="D32" s="94"/>
      <c r="E32" s="162"/>
      <c r="F32" s="3"/>
    </row>
    <row r="33" spans="1:6" s="4" customFormat="1" ht="15" customHeight="1" x14ac:dyDescent="0.25">
      <c r="A33" s="114" t="s">
        <v>479</v>
      </c>
      <c r="B33" s="264"/>
      <c r="C33" s="94"/>
      <c r="D33" s="94"/>
      <c r="E33" s="162"/>
      <c r="F33" s="3"/>
    </row>
    <row r="34" spans="1:6" s="4" customFormat="1" x14ac:dyDescent="0.25">
      <c r="A34" s="113" t="s">
        <v>478</v>
      </c>
      <c r="B34" s="264"/>
      <c r="C34" s="94"/>
      <c r="D34" s="94"/>
      <c r="E34" s="162"/>
      <c r="F34" s="3"/>
    </row>
    <row r="35" spans="1:6" s="4" customFormat="1" x14ac:dyDescent="0.25">
      <c r="A35" s="65" t="s">
        <v>488</v>
      </c>
      <c r="B35" s="265"/>
      <c r="C35" s="94"/>
      <c r="D35" s="94"/>
      <c r="E35" s="162"/>
      <c r="F35" s="3"/>
    </row>
    <row r="36" spans="1:6" s="4" customFormat="1" x14ac:dyDescent="0.25">
      <c r="A36" s="114" t="s">
        <v>14</v>
      </c>
      <c r="B36" s="264"/>
      <c r="C36" s="94"/>
      <c r="D36" s="94"/>
      <c r="E36" s="162"/>
      <c r="F36" s="3"/>
    </row>
    <row r="37" spans="1:6" s="4" customFormat="1" x14ac:dyDescent="0.25">
      <c r="A37" s="114" t="s">
        <v>15</v>
      </c>
      <c r="B37" s="264"/>
      <c r="C37" s="94"/>
      <c r="D37" s="94"/>
      <c r="E37" s="162"/>
      <c r="F37" s="3"/>
    </row>
    <row r="38" spans="1:6" s="4" customFormat="1" x14ac:dyDescent="0.25">
      <c r="A38" s="114" t="s">
        <v>16</v>
      </c>
      <c r="B38" s="264"/>
      <c r="C38" s="94"/>
      <c r="D38" s="94"/>
      <c r="E38" s="162"/>
      <c r="F38" s="3"/>
    </row>
    <row r="39" spans="1:6" s="4" customFormat="1" x14ac:dyDescent="0.25">
      <c r="A39" s="114" t="s">
        <v>17</v>
      </c>
      <c r="B39" s="264"/>
      <c r="C39" s="95"/>
      <c r="D39" s="95"/>
      <c r="E39" s="163"/>
      <c r="F39" s="3"/>
    </row>
    <row r="40" spans="1:6" s="4" customFormat="1" x14ac:dyDescent="0.25">
      <c r="A40" s="88" t="s">
        <v>18</v>
      </c>
      <c r="B40" s="255">
        <v>24</v>
      </c>
      <c r="C40" s="93"/>
      <c r="D40" s="92"/>
      <c r="E40" s="161">
        <f>C40*D40</f>
        <v>0</v>
      </c>
      <c r="F40" s="3"/>
    </row>
    <row r="41" spans="1:6" s="4" customFormat="1" x14ac:dyDescent="0.25">
      <c r="A41" s="59" t="s">
        <v>489</v>
      </c>
      <c r="B41" s="266"/>
      <c r="C41" s="94"/>
      <c r="D41" s="94"/>
      <c r="E41" s="162"/>
      <c r="F41" s="3"/>
    </row>
    <row r="42" spans="1:6" s="4" customFormat="1" ht="15" customHeight="1" x14ac:dyDescent="0.25">
      <c r="A42" s="116" t="s">
        <v>491</v>
      </c>
      <c r="B42" s="267"/>
      <c r="C42" s="94"/>
      <c r="D42" s="94"/>
      <c r="E42" s="162"/>
      <c r="F42" s="3"/>
    </row>
    <row r="43" spans="1:6" s="4" customFormat="1" x14ac:dyDescent="0.25">
      <c r="A43" s="116" t="s">
        <v>490</v>
      </c>
      <c r="B43" s="267"/>
      <c r="C43" s="94"/>
      <c r="D43" s="94"/>
      <c r="E43" s="162"/>
      <c r="F43" s="3"/>
    </row>
    <row r="44" spans="1:6" s="4" customFormat="1" x14ac:dyDescent="0.25">
      <c r="A44" s="59" t="s">
        <v>19</v>
      </c>
      <c r="B44" s="266"/>
      <c r="C44" s="94"/>
      <c r="D44" s="94"/>
      <c r="E44" s="162"/>
      <c r="F44" s="3"/>
    </row>
    <row r="45" spans="1:6" s="4" customFormat="1" x14ac:dyDescent="0.25">
      <c r="A45" s="59" t="s">
        <v>20</v>
      </c>
      <c r="B45" s="266"/>
      <c r="C45" s="94"/>
      <c r="D45" s="94"/>
      <c r="E45" s="162"/>
      <c r="F45" s="3"/>
    </row>
    <row r="46" spans="1:6" s="4" customFormat="1" x14ac:dyDescent="0.25">
      <c r="A46" s="59" t="s">
        <v>21</v>
      </c>
      <c r="B46" s="266"/>
      <c r="C46" s="94"/>
      <c r="D46" s="94"/>
      <c r="E46" s="162"/>
      <c r="F46" s="3"/>
    </row>
    <row r="47" spans="1:6" s="4" customFormat="1" x14ac:dyDescent="0.25">
      <c r="A47" s="59" t="s">
        <v>22</v>
      </c>
      <c r="B47" s="266"/>
      <c r="C47" s="94"/>
      <c r="D47" s="94"/>
      <c r="E47" s="162"/>
      <c r="F47" s="3"/>
    </row>
    <row r="48" spans="1:6" s="4" customFormat="1" x14ac:dyDescent="0.25">
      <c r="A48" s="59" t="s">
        <v>23</v>
      </c>
      <c r="B48" s="266"/>
      <c r="C48" s="94"/>
      <c r="D48" s="94"/>
      <c r="E48" s="162"/>
      <c r="F48" s="3"/>
    </row>
    <row r="49" spans="1:6" s="4" customFormat="1" ht="15" customHeight="1" x14ac:dyDescent="0.25">
      <c r="A49" s="59" t="s">
        <v>24</v>
      </c>
      <c r="B49" s="266"/>
      <c r="C49" s="94"/>
      <c r="D49" s="94"/>
      <c r="E49" s="162"/>
      <c r="F49" s="3"/>
    </row>
    <row r="50" spans="1:6" s="4" customFormat="1" ht="15" customHeight="1" x14ac:dyDescent="0.25">
      <c r="A50" s="116" t="s">
        <v>492</v>
      </c>
      <c r="B50" s="267"/>
      <c r="C50" s="94"/>
      <c r="D50" s="94"/>
      <c r="E50" s="162"/>
      <c r="F50" s="3"/>
    </row>
    <row r="51" spans="1:6" s="4" customFormat="1" x14ac:dyDescent="0.25">
      <c r="A51" s="59" t="s">
        <v>25</v>
      </c>
      <c r="B51" s="266"/>
      <c r="C51" s="95"/>
      <c r="D51" s="95"/>
      <c r="E51" s="163"/>
      <c r="F51" s="3"/>
    </row>
    <row r="52" spans="1:6" s="4" customFormat="1" x14ac:dyDescent="0.25">
      <c r="A52" s="88" t="s">
        <v>26</v>
      </c>
      <c r="B52" s="255">
        <v>10</v>
      </c>
      <c r="C52" s="93"/>
      <c r="D52" s="92"/>
      <c r="E52" s="161">
        <f>C52*D52</f>
        <v>0</v>
      </c>
      <c r="F52" s="3"/>
    </row>
    <row r="53" spans="1:6" s="4" customFormat="1" x14ac:dyDescent="0.25">
      <c r="A53" s="59" t="s">
        <v>493</v>
      </c>
      <c r="B53" s="266"/>
      <c r="C53" s="94"/>
      <c r="D53" s="94"/>
      <c r="E53" s="162"/>
      <c r="F53" s="3"/>
    </row>
    <row r="54" spans="1:6" s="4" customFormat="1" x14ac:dyDescent="0.25">
      <c r="A54" s="59" t="s">
        <v>494</v>
      </c>
      <c r="B54" s="266"/>
      <c r="C54" s="94"/>
      <c r="D54" s="94"/>
      <c r="E54" s="162"/>
      <c r="F54" s="3"/>
    </row>
    <row r="55" spans="1:6" s="4" customFormat="1" ht="15" customHeight="1" x14ac:dyDescent="0.25">
      <c r="A55" s="57" t="s">
        <v>495</v>
      </c>
      <c r="B55" s="267"/>
      <c r="C55" s="95"/>
      <c r="D55" s="95"/>
      <c r="E55" s="163"/>
      <c r="F55" s="3"/>
    </row>
    <row r="56" spans="1:6" s="4" customFormat="1" x14ac:dyDescent="0.25">
      <c r="A56" s="88" t="s">
        <v>27</v>
      </c>
      <c r="B56" s="255">
        <v>24</v>
      </c>
      <c r="C56" s="93"/>
      <c r="D56" s="92"/>
      <c r="E56" s="161">
        <f>C56*D56</f>
        <v>0</v>
      </c>
      <c r="F56" s="3"/>
    </row>
    <row r="57" spans="1:6" s="4" customFormat="1" x14ac:dyDescent="0.25">
      <c r="A57" s="57" t="s">
        <v>496</v>
      </c>
      <c r="B57" s="267"/>
      <c r="C57" s="94"/>
      <c r="D57" s="94"/>
      <c r="E57" s="162"/>
      <c r="F57" s="3"/>
    </row>
    <row r="58" spans="1:6" s="4" customFormat="1" x14ac:dyDescent="0.25">
      <c r="A58" s="59" t="s">
        <v>497</v>
      </c>
      <c r="B58" s="266"/>
      <c r="C58" s="94"/>
      <c r="D58" s="94"/>
      <c r="E58" s="162"/>
      <c r="F58" s="3"/>
    </row>
    <row r="59" spans="1:6" s="4" customFormat="1" x14ac:dyDescent="0.25">
      <c r="A59" s="57" t="s">
        <v>498</v>
      </c>
      <c r="B59" s="267"/>
      <c r="C59" s="94"/>
      <c r="D59" s="94"/>
      <c r="E59" s="162"/>
      <c r="F59" s="3"/>
    </row>
    <row r="60" spans="1:6" s="4" customFormat="1" x14ac:dyDescent="0.25">
      <c r="A60" s="57" t="s">
        <v>499</v>
      </c>
      <c r="B60" s="267"/>
      <c r="C60" s="95"/>
      <c r="D60" s="95"/>
      <c r="E60" s="163"/>
      <c r="F60" s="3"/>
    </row>
    <row r="61" spans="1:6" s="4" customFormat="1" x14ac:dyDescent="0.25">
      <c r="A61" s="88" t="s">
        <v>28</v>
      </c>
      <c r="B61" s="255">
        <v>24</v>
      </c>
      <c r="C61" s="93"/>
      <c r="D61" s="92"/>
      <c r="E61" s="161">
        <f>C61*D61</f>
        <v>0</v>
      </c>
      <c r="F61" s="3"/>
    </row>
    <row r="62" spans="1:6" s="4" customFormat="1" x14ac:dyDescent="0.25">
      <c r="A62" s="66" t="s">
        <v>501</v>
      </c>
      <c r="B62" s="268"/>
      <c r="C62" s="94"/>
      <c r="D62" s="94"/>
      <c r="E62" s="162"/>
      <c r="F62" s="3"/>
    </row>
    <row r="63" spans="1:6" s="4" customFormat="1" x14ac:dyDescent="0.25">
      <c r="A63" s="117" t="s">
        <v>500</v>
      </c>
      <c r="B63" s="268"/>
      <c r="C63" s="94"/>
      <c r="D63" s="94"/>
      <c r="E63" s="162"/>
      <c r="F63" s="3"/>
    </row>
    <row r="64" spans="1:6" s="4" customFormat="1" x14ac:dyDescent="0.25">
      <c r="A64" s="117" t="s">
        <v>503</v>
      </c>
      <c r="B64" s="268"/>
      <c r="C64" s="94"/>
      <c r="D64" s="94"/>
      <c r="E64" s="162"/>
      <c r="F64" s="3"/>
    </row>
    <row r="65" spans="1:6" s="4" customFormat="1" x14ac:dyDescent="0.25">
      <c r="A65" s="117" t="s">
        <v>502</v>
      </c>
      <c r="B65" s="268"/>
      <c r="C65" s="94"/>
      <c r="D65" s="94"/>
      <c r="E65" s="162"/>
      <c r="F65" s="3"/>
    </row>
    <row r="66" spans="1:6" s="4" customFormat="1" x14ac:dyDescent="0.25">
      <c r="A66" s="57" t="s">
        <v>458</v>
      </c>
      <c r="B66" s="267"/>
      <c r="C66" s="94"/>
      <c r="D66" s="94"/>
      <c r="E66" s="162"/>
      <c r="F66" s="3"/>
    </row>
    <row r="67" spans="1:6" s="4" customFormat="1" x14ac:dyDescent="0.25">
      <c r="A67" s="57" t="s">
        <v>459</v>
      </c>
      <c r="B67" s="267"/>
      <c r="C67" s="94"/>
      <c r="D67" s="94"/>
      <c r="E67" s="162"/>
      <c r="F67" s="3"/>
    </row>
    <row r="68" spans="1:6" s="4" customFormat="1" x14ac:dyDescent="0.25">
      <c r="A68" s="59" t="s">
        <v>504</v>
      </c>
      <c r="B68" s="266"/>
      <c r="C68" s="94"/>
      <c r="D68" s="94"/>
      <c r="E68" s="162"/>
      <c r="F68" s="3"/>
    </row>
    <row r="69" spans="1:6" s="4" customFormat="1" x14ac:dyDescent="0.25">
      <c r="A69" s="109" t="s">
        <v>29</v>
      </c>
      <c r="B69" s="269">
        <v>15</v>
      </c>
      <c r="C69" s="93"/>
      <c r="D69" s="92"/>
      <c r="E69" s="164">
        <f>C69*D69</f>
        <v>0</v>
      </c>
      <c r="F69" s="3"/>
    </row>
    <row r="70" spans="1:6" s="4" customFormat="1" x14ac:dyDescent="0.25">
      <c r="A70" s="57" t="s">
        <v>505</v>
      </c>
      <c r="B70" s="267"/>
      <c r="C70" s="94"/>
      <c r="D70" s="94"/>
      <c r="E70" s="162"/>
      <c r="F70" s="3"/>
    </row>
    <row r="71" spans="1:6" s="4" customFormat="1" x14ac:dyDescent="0.25">
      <c r="A71" s="59" t="s">
        <v>506</v>
      </c>
      <c r="B71" s="266"/>
      <c r="C71" s="95"/>
      <c r="D71" s="95"/>
      <c r="E71" s="163"/>
      <c r="F71" s="3"/>
    </row>
    <row r="72" spans="1:6" s="4" customFormat="1" x14ac:dyDescent="0.25">
      <c r="A72" s="88" t="s">
        <v>30</v>
      </c>
      <c r="B72" s="255">
        <v>48</v>
      </c>
      <c r="C72" s="93"/>
      <c r="D72" s="92"/>
      <c r="E72" s="161">
        <f>C72*D72</f>
        <v>0</v>
      </c>
      <c r="F72" s="3"/>
    </row>
    <row r="73" spans="1:6" s="4" customFormat="1" ht="15.75" customHeight="1" x14ac:dyDescent="0.25">
      <c r="A73" s="57" t="s">
        <v>509</v>
      </c>
      <c r="B73" s="267"/>
      <c r="C73" s="94"/>
      <c r="D73" s="102"/>
      <c r="E73" s="162"/>
      <c r="F73" s="3"/>
    </row>
    <row r="74" spans="1:6" s="4" customFormat="1" ht="15.75" customHeight="1" x14ac:dyDescent="0.25">
      <c r="A74" s="57" t="s">
        <v>507</v>
      </c>
      <c r="B74" s="267"/>
      <c r="C74" s="94"/>
      <c r="D74" s="102"/>
      <c r="E74" s="162"/>
      <c r="F74" s="3"/>
    </row>
    <row r="75" spans="1:6" s="4" customFormat="1" ht="15.75" customHeight="1" x14ac:dyDescent="0.25">
      <c r="A75" s="57" t="s">
        <v>508</v>
      </c>
      <c r="B75" s="267"/>
      <c r="C75" s="94"/>
      <c r="D75" s="102"/>
      <c r="E75" s="162"/>
      <c r="F75" s="3"/>
    </row>
    <row r="76" spans="1:6" s="4" customFormat="1" ht="16.5" customHeight="1" x14ac:dyDescent="0.25">
      <c r="A76" s="60" t="s">
        <v>31</v>
      </c>
      <c r="B76" s="270"/>
      <c r="C76" s="94"/>
      <c r="D76" s="102"/>
      <c r="E76" s="162"/>
      <c r="F76" s="3"/>
    </row>
    <row r="77" spans="1:6" s="4" customFormat="1" x14ac:dyDescent="0.25">
      <c r="A77" s="57" t="s">
        <v>510</v>
      </c>
      <c r="B77" s="267"/>
      <c r="C77" s="94"/>
      <c r="D77" s="102"/>
      <c r="E77" s="162"/>
      <c r="F77" s="3"/>
    </row>
    <row r="78" spans="1:6" s="4" customFormat="1" x14ac:dyDescent="0.25">
      <c r="A78" s="115" t="s">
        <v>511</v>
      </c>
      <c r="B78" s="267"/>
      <c r="C78" s="94"/>
      <c r="D78" s="102"/>
      <c r="E78" s="162"/>
      <c r="F78" s="3"/>
    </row>
    <row r="79" spans="1:6" s="4" customFormat="1" x14ac:dyDescent="0.25">
      <c r="A79" s="115" t="s">
        <v>512</v>
      </c>
      <c r="B79" s="267"/>
      <c r="C79" s="94"/>
      <c r="D79" s="102"/>
      <c r="E79" s="162"/>
      <c r="F79" s="3"/>
    </row>
    <row r="80" spans="1:6" s="4" customFormat="1" x14ac:dyDescent="0.25">
      <c r="A80" s="57" t="s">
        <v>513</v>
      </c>
      <c r="B80" s="267"/>
      <c r="C80" s="94"/>
      <c r="D80" s="102"/>
      <c r="E80" s="162"/>
      <c r="F80" s="3"/>
    </row>
    <row r="81" spans="1:6" s="4" customFormat="1" x14ac:dyDescent="0.25">
      <c r="A81" s="115" t="s">
        <v>514</v>
      </c>
      <c r="B81" s="267"/>
      <c r="C81" s="94"/>
      <c r="D81" s="102"/>
      <c r="E81" s="162"/>
      <c r="F81" s="3"/>
    </row>
    <row r="82" spans="1:6" s="4" customFormat="1" x14ac:dyDescent="0.25">
      <c r="A82" s="115" t="s">
        <v>516</v>
      </c>
      <c r="B82" s="267"/>
      <c r="C82" s="94"/>
      <c r="D82" s="102"/>
      <c r="E82" s="162"/>
      <c r="F82" s="3"/>
    </row>
    <row r="83" spans="1:6" s="4" customFormat="1" x14ac:dyDescent="0.25">
      <c r="A83" s="118" t="s">
        <v>515</v>
      </c>
      <c r="B83" s="267"/>
      <c r="C83" s="94"/>
      <c r="D83" s="102"/>
      <c r="E83" s="162"/>
      <c r="F83" s="3"/>
    </row>
    <row r="84" spans="1:6" s="4" customFormat="1" x14ac:dyDescent="0.25">
      <c r="A84" s="57" t="s">
        <v>517</v>
      </c>
      <c r="B84" s="267"/>
      <c r="C84" s="94"/>
      <c r="D84" s="102"/>
      <c r="E84" s="162"/>
      <c r="F84" s="3"/>
    </row>
    <row r="85" spans="1:6" s="4" customFormat="1" x14ac:dyDescent="0.25">
      <c r="A85" s="115" t="s">
        <v>518</v>
      </c>
      <c r="B85" s="267"/>
      <c r="C85" s="94"/>
      <c r="D85" s="102"/>
      <c r="E85" s="162"/>
      <c r="F85" s="3"/>
    </row>
    <row r="86" spans="1:6" s="4" customFormat="1" x14ac:dyDescent="0.25">
      <c r="A86" s="59" t="s">
        <v>519</v>
      </c>
      <c r="B86" s="266"/>
      <c r="C86" s="94"/>
      <c r="D86" s="102"/>
      <c r="E86" s="162"/>
      <c r="F86" s="3"/>
    </row>
    <row r="87" spans="1:6" s="4" customFormat="1" ht="15" customHeight="1" x14ac:dyDescent="0.25">
      <c r="A87" s="115" t="s">
        <v>520</v>
      </c>
      <c r="B87" s="267"/>
      <c r="C87" s="94"/>
      <c r="D87" s="102"/>
      <c r="E87" s="162"/>
      <c r="F87" s="3"/>
    </row>
    <row r="88" spans="1:6" s="4" customFormat="1" x14ac:dyDescent="0.25">
      <c r="A88" s="118" t="s">
        <v>32</v>
      </c>
      <c r="B88" s="267"/>
      <c r="C88" s="94"/>
      <c r="D88" s="102"/>
      <c r="E88" s="162"/>
      <c r="F88" s="3"/>
    </row>
    <row r="89" spans="1:6" s="4" customFormat="1" x14ac:dyDescent="0.25">
      <c r="A89" s="59" t="s">
        <v>522</v>
      </c>
      <c r="B89" s="266"/>
      <c r="C89" s="94"/>
      <c r="D89" s="102"/>
      <c r="E89" s="162"/>
      <c r="F89" s="3"/>
    </row>
    <row r="90" spans="1:6" s="4" customFormat="1" ht="14.25" customHeight="1" x14ac:dyDescent="0.25">
      <c r="A90" s="118" t="s">
        <v>521</v>
      </c>
      <c r="B90" s="267"/>
      <c r="C90" s="94"/>
      <c r="D90" s="102"/>
      <c r="E90" s="162"/>
      <c r="F90" s="3"/>
    </row>
    <row r="91" spans="1:6" s="4" customFormat="1" x14ac:dyDescent="0.25">
      <c r="A91" s="115" t="s">
        <v>523</v>
      </c>
      <c r="B91" s="267"/>
      <c r="C91" s="94"/>
      <c r="D91" s="102"/>
      <c r="E91" s="162"/>
      <c r="F91" s="3"/>
    </row>
    <row r="92" spans="1:6" s="4" customFormat="1" x14ac:dyDescent="0.25">
      <c r="A92" s="57" t="s">
        <v>524</v>
      </c>
      <c r="B92" s="267"/>
      <c r="C92" s="94"/>
      <c r="D92" s="102"/>
      <c r="E92" s="162"/>
      <c r="F92" s="3"/>
    </row>
    <row r="93" spans="1:6" s="4" customFormat="1" x14ac:dyDescent="0.25">
      <c r="A93" s="115" t="s">
        <v>525</v>
      </c>
      <c r="B93" s="267"/>
      <c r="C93" s="94"/>
      <c r="D93" s="102"/>
      <c r="E93" s="162"/>
      <c r="F93" s="3"/>
    </row>
    <row r="94" spans="1:6" s="4" customFormat="1" x14ac:dyDescent="0.25">
      <c r="A94" s="118" t="s">
        <v>527</v>
      </c>
      <c r="B94" s="267"/>
      <c r="C94" s="94"/>
      <c r="D94" s="102"/>
      <c r="E94" s="162"/>
      <c r="F94" s="3"/>
    </row>
    <row r="95" spans="1:6" s="4" customFormat="1" x14ac:dyDescent="0.25">
      <c r="A95" s="118" t="s">
        <v>526</v>
      </c>
      <c r="B95" s="267"/>
      <c r="C95" s="94"/>
      <c r="D95" s="102"/>
      <c r="E95" s="162"/>
      <c r="F95" s="3"/>
    </row>
    <row r="96" spans="1:6" s="4" customFormat="1" x14ac:dyDescent="0.25">
      <c r="A96" s="57" t="s">
        <v>528</v>
      </c>
      <c r="B96" s="267"/>
      <c r="C96" s="94"/>
      <c r="D96" s="102"/>
      <c r="E96" s="162"/>
      <c r="F96" s="3"/>
    </row>
    <row r="97" spans="1:6" s="4" customFormat="1" ht="15" customHeight="1" x14ac:dyDescent="0.25">
      <c r="A97" s="58" t="s">
        <v>529</v>
      </c>
      <c r="B97" s="271"/>
      <c r="C97" s="95"/>
      <c r="D97" s="103"/>
      <c r="E97" s="163"/>
      <c r="F97" s="3"/>
    </row>
    <row r="98" spans="1:6" s="4" customFormat="1" x14ac:dyDescent="0.25">
      <c r="A98" s="88" t="s">
        <v>33</v>
      </c>
      <c r="B98" s="255">
        <v>48</v>
      </c>
      <c r="C98" s="93"/>
      <c r="D98" s="92"/>
      <c r="E98" s="161">
        <f>C98*D98</f>
        <v>0</v>
      </c>
      <c r="F98" s="3"/>
    </row>
    <row r="99" spans="1:6" s="4" customFormat="1" ht="22.5" x14ac:dyDescent="0.25">
      <c r="A99" s="57" t="s">
        <v>34</v>
      </c>
      <c r="B99" s="267"/>
      <c r="C99" s="95"/>
      <c r="D99" s="95"/>
      <c r="E99" s="163"/>
      <c r="F99" s="3"/>
    </row>
    <row r="100" spans="1:6" s="4" customFormat="1" x14ac:dyDescent="0.25">
      <c r="A100" s="88" t="s">
        <v>35</v>
      </c>
      <c r="B100" s="255">
        <v>14</v>
      </c>
      <c r="C100" s="93"/>
      <c r="D100" s="92"/>
      <c r="E100" s="161">
        <f>C100*D100</f>
        <v>0</v>
      </c>
      <c r="F100" s="3"/>
    </row>
    <row r="101" spans="1:6" s="4" customFormat="1" x14ac:dyDescent="0.25">
      <c r="A101" s="60" t="s">
        <v>36</v>
      </c>
      <c r="B101" s="270"/>
      <c r="C101" s="94"/>
      <c r="D101" s="94"/>
      <c r="E101" s="162"/>
      <c r="F101" s="3"/>
    </row>
    <row r="102" spans="1:6" s="4" customFormat="1" x14ac:dyDescent="0.25">
      <c r="A102" s="60" t="s">
        <v>37</v>
      </c>
      <c r="B102" s="270"/>
      <c r="C102" s="94"/>
      <c r="D102" s="94"/>
      <c r="E102" s="162"/>
      <c r="F102" s="3"/>
    </row>
    <row r="103" spans="1:6" s="4" customFormat="1" x14ac:dyDescent="0.25">
      <c r="A103" s="57" t="s">
        <v>38</v>
      </c>
      <c r="B103" s="267"/>
      <c r="C103" s="94"/>
      <c r="D103" s="94"/>
      <c r="E103" s="162"/>
      <c r="F103" s="3"/>
    </row>
    <row r="104" spans="1:6" s="4" customFormat="1" x14ac:dyDescent="0.25">
      <c r="A104" s="57" t="s">
        <v>39</v>
      </c>
      <c r="B104" s="267"/>
      <c r="C104" s="94"/>
      <c r="D104" s="94"/>
      <c r="E104" s="162"/>
      <c r="F104" s="3"/>
    </row>
    <row r="105" spans="1:6" s="4" customFormat="1" x14ac:dyDescent="0.25">
      <c r="A105" s="57" t="s">
        <v>40</v>
      </c>
      <c r="B105" s="267"/>
      <c r="C105" s="94"/>
      <c r="D105" s="94"/>
      <c r="E105" s="162"/>
      <c r="F105" s="3"/>
    </row>
    <row r="106" spans="1:6" s="4" customFormat="1" x14ac:dyDescent="0.25">
      <c r="A106" s="57" t="s">
        <v>41</v>
      </c>
      <c r="B106" s="267"/>
      <c r="C106" s="95"/>
      <c r="D106" s="95"/>
      <c r="E106" s="163"/>
      <c r="F106" s="3"/>
    </row>
    <row r="107" spans="1:6" s="4" customFormat="1" x14ac:dyDescent="0.25">
      <c r="A107" s="88" t="s">
        <v>42</v>
      </c>
      <c r="B107" s="255">
        <v>24</v>
      </c>
      <c r="C107" s="93"/>
      <c r="D107" s="92"/>
      <c r="E107" s="161">
        <f>C107*D107</f>
        <v>0</v>
      </c>
      <c r="F107" s="3"/>
    </row>
    <row r="108" spans="1:6" s="4" customFormat="1" x14ac:dyDescent="0.25">
      <c r="A108" s="64" t="s">
        <v>43</v>
      </c>
      <c r="B108" s="264"/>
      <c r="C108" s="96"/>
      <c r="D108" s="96"/>
      <c r="E108" s="165"/>
      <c r="F108" s="3"/>
    </row>
    <row r="109" spans="1:6" s="4" customFormat="1" x14ac:dyDescent="0.25">
      <c r="A109" s="64" t="s">
        <v>44</v>
      </c>
      <c r="B109" s="264"/>
      <c r="C109" s="94"/>
      <c r="D109" s="94"/>
      <c r="E109" s="162"/>
      <c r="F109" s="3"/>
    </row>
    <row r="110" spans="1:6" s="4" customFormat="1" x14ac:dyDescent="0.25">
      <c r="A110" s="64" t="s">
        <v>45</v>
      </c>
      <c r="B110" s="264"/>
      <c r="C110" s="94"/>
      <c r="D110" s="94"/>
      <c r="E110" s="162"/>
      <c r="F110" s="3"/>
    </row>
    <row r="111" spans="1:6" s="4" customFormat="1" x14ac:dyDescent="0.25">
      <c r="A111" s="64" t="s">
        <v>46</v>
      </c>
      <c r="B111" s="264"/>
      <c r="C111" s="94"/>
      <c r="D111" s="94"/>
      <c r="E111" s="162"/>
      <c r="F111" s="3"/>
    </row>
    <row r="112" spans="1:6" s="4" customFormat="1" x14ac:dyDescent="0.25">
      <c r="A112" s="64" t="s">
        <v>47</v>
      </c>
      <c r="B112" s="264"/>
      <c r="C112" s="94"/>
      <c r="D112" s="94"/>
      <c r="E112" s="162"/>
      <c r="F112" s="3"/>
    </row>
    <row r="113" spans="1:6" s="4" customFormat="1" x14ac:dyDescent="0.25">
      <c r="A113" s="64" t="s">
        <v>48</v>
      </c>
      <c r="B113" s="264"/>
      <c r="C113" s="94"/>
      <c r="D113" s="94"/>
      <c r="E113" s="162"/>
      <c r="F113" s="3"/>
    </row>
    <row r="114" spans="1:6" s="4" customFormat="1" x14ac:dyDescent="0.25">
      <c r="A114" s="64" t="s">
        <v>49</v>
      </c>
      <c r="B114" s="264"/>
      <c r="C114" s="94"/>
      <c r="D114" s="94"/>
      <c r="E114" s="162"/>
      <c r="F114" s="3"/>
    </row>
    <row r="115" spans="1:6" s="4" customFormat="1" x14ac:dyDescent="0.25">
      <c r="A115" s="64" t="s">
        <v>50</v>
      </c>
      <c r="B115" s="264"/>
      <c r="C115" s="94"/>
      <c r="D115" s="94"/>
      <c r="E115" s="162"/>
      <c r="F115" s="3"/>
    </row>
    <row r="116" spans="1:6" s="4" customFormat="1" x14ac:dyDescent="0.25">
      <c r="A116" s="64" t="s">
        <v>530</v>
      </c>
      <c r="B116" s="264"/>
      <c r="C116" s="94"/>
      <c r="D116" s="94"/>
      <c r="E116" s="162"/>
      <c r="F116" s="3"/>
    </row>
    <row r="117" spans="1:6" s="4" customFormat="1" x14ac:dyDescent="0.25">
      <c r="A117" s="64" t="s">
        <v>531</v>
      </c>
      <c r="B117" s="264"/>
      <c r="C117" s="95"/>
      <c r="D117" s="95"/>
      <c r="E117" s="163"/>
      <c r="F117" s="3"/>
    </row>
    <row r="118" spans="1:6" s="4" customFormat="1" x14ac:dyDescent="0.25">
      <c r="A118" s="88" t="s">
        <v>51</v>
      </c>
      <c r="B118" s="255">
        <v>24</v>
      </c>
      <c r="C118" s="93"/>
      <c r="D118" s="92"/>
      <c r="E118" s="161">
        <f>C118*D118</f>
        <v>0</v>
      </c>
      <c r="F118" s="3"/>
    </row>
    <row r="119" spans="1:6" s="4" customFormat="1" x14ac:dyDescent="0.25">
      <c r="A119" s="57" t="s">
        <v>52</v>
      </c>
      <c r="B119" s="267"/>
      <c r="C119" s="94"/>
      <c r="D119" s="94"/>
      <c r="E119" s="162"/>
      <c r="F119" s="3"/>
    </row>
    <row r="120" spans="1:6" s="4" customFormat="1" x14ac:dyDescent="0.25">
      <c r="A120" s="57" t="s">
        <v>53</v>
      </c>
      <c r="B120" s="267"/>
      <c r="C120" s="94"/>
      <c r="D120" s="94"/>
      <c r="E120" s="162"/>
      <c r="F120" s="3"/>
    </row>
    <row r="121" spans="1:6" s="4" customFormat="1" x14ac:dyDescent="0.25">
      <c r="A121" s="57" t="s">
        <v>54</v>
      </c>
      <c r="B121" s="267"/>
      <c r="C121" s="94"/>
      <c r="D121" s="94"/>
      <c r="E121" s="162"/>
      <c r="F121" s="3"/>
    </row>
    <row r="122" spans="1:6" s="4" customFormat="1" x14ac:dyDescent="0.25">
      <c r="A122" s="57" t="s">
        <v>55</v>
      </c>
      <c r="B122" s="267"/>
      <c r="C122" s="94"/>
      <c r="D122" s="94"/>
      <c r="E122" s="162"/>
      <c r="F122" s="3"/>
    </row>
    <row r="123" spans="1:6" s="4" customFormat="1" x14ac:dyDescent="0.25">
      <c r="A123" s="57" t="s">
        <v>56</v>
      </c>
      <c r="B123" s="267"/>
      <c r="C123" s="94"/>
      <c r="D123" s="94"/>
      <c r="E123" s="162"/>
      <c r="F123" s="3"/>
    </row>
    <row r="124" spans="1:6" s="4" customFormat="1" x14ac:dyDescent="0.25">
      <c r="A124" s="57" t="s">
        <v>57</v>
      </c>
      <c r="B124" s="267"/>
      <c r="C124" s="95"/>
      <c r="D124" s="95"/>
      <c r="E124" s="163"/>
      <c r="F124" s="3"/>
    </row>
    <row r="125" spans="1:6" s="4" customFormat="1" x14ac:dyDescent="0.25">
      <c r="A125" s="88" t="s">
        <v>58</v>
      </c>
      <c r="B125" s="255">
        <v>60</v>
      </c>
      <c r="C125" s="93"/>
      <c r="D125" s="92"/>
      <c r="E125" s="161">
        <f>C125*D125</f>
        <v>0</v>
      </c>
      <c r="F125" s="3"/>
    </row>
    <row r="126" spans="1:6" s="4" customFormat="1" ht="33.75" x14ac:dyDescent="0.25">
      <c r="A126" s="57" t="s">
        <v>456</v>
      </c>
      <c r="B126" s="267"/>
      <c r="C126" s="94"/>
      <c r="D126" s="94"/>
      <c r="E126" s="162"/>
      <c r="F126" s="3"/>
    </row>
    <row r="127" spans="1:6" s="4" customFormat="1" x14ac:dyDescent="0.25">
      <c r="A127" s="57" t="s">
        <v>59</v>
      </c>
      <c r="B127" s="267"/>
      <c r="C127" s="94"/>
      <c r="D127" s="94"/>
      <c r="E127" s="162"/>
      <c r="F127" s="3"/>
    </row>
    <row r="128" spans="1:6" s="4" customFormat="1" x14ac:dyDescent="0.25">
      <c r="A128" s="57" t="s">
        <v>60</v>
      </c>
      <c r="B128" s="267"/>
      <c r="C128" s="94"/>
      <c r="D128" s="94"/>
      <c r="E128" s="162"/>
      <c r="F128" s="3"/>
    </row>
    <row r="129" spans="1:6" s="4" customFormat="1" x14ac:dyDescent="0.25">
      <c r="A129" s="57" t="s">
        <v>61</v>
      </c>
      <c r="B129" s="267"/>
      <c r="C129" s="94"/>
      <c r="D129" s="94"/>
      <c r="E129" s="162"/>
      <c r="F129" s="3"/>
    </row>
    <row r="130" spans="1:6" s="4" customFormat="1" ht="15" customHeight="1" x14ac:dyDescent="0.25">
      <c r="A130" s="57" t="s">
        <v>532</v>
      </c>
      <c r="B130" s="267"/>
      <c r="C130" s="94"/>
      <c r="D130" s="94"/>
      <c r="E130" s="162"/>
      <c r="F130" s="3"/>
    </row>
    <row r="131" spans="1:6" s="4" customFormat="1" x14ac:dyDescent="0.25">
      <c r="A131" s="57" t="s">
        <v>533</v>
      </c>
      <c r="B131" s="267"/>
      <c r="C131" s="94"/>
      <c r="D131" s="94"/>
      <c r="E131" s="162"/>
      <c r="F131" s="3"/>
    </row>
    <row r="132" spans="1:6" s="4" customFormat="1" x14ac:dyDescent="0.25">
      <c r="A132" s="57" t="s">
        <v>62</v>
      </c>
      <c r="B132" s="267"/>
      <c r="C132" s="94"/>
      <c r="D132" s="94"/>
      <c r="E132" s="162"/>
      <c r="F132" s="3"/>
    </row>
    <row r="133" spans="1:6" s="4" customFormat="1" x14ac:dyDescent="0.25">
      <c r="A133" s="57" t="s">
        <v>63</v>
      </c>
      <c r="B133" s="267"/>
      <c r="C133" s="94"/>
      <c r="D133" s="94"/>
      <c r="E133" s="162"/>
      <c r="F133" s="3"/>
    </row>
    <row r="134" spans="1:6" s="4" customFormat="1" x14ac:dyDescent="0.25">
      <c r="A134" s="57" t="s">
        <v>64</v>
      </c>
      <c r="B134" s="267"/>
      <c r="C134" s="94"/>
      <c r="D134" s="94"/>
      <c r="E134" s="162"/>
      <c r="F134" s="3"/>
    </row>
    <row r="135" spans="1:6" s="4" customFormat="1" x14ac:dyDescent="0.25">
      <c r="A135" s="57" t="s">
        <v>65</v>
      </c>
      <c r="B135" s="267"/>
      <c r="C135" s="94"/>
      <c r="D135" s="94"/>
      <c r="E135" s="162"/>
      <c r="F135" s="3"/>
    </row>
    <row r="136" spans="1:6" s="4" customFormat="1" x14ac:dyDescent="0.25">
      <c r="A136" s="57" t="s">
        <v>66</v>
      </c>
      <c r="B136" s="267"/>
      <c r="C136" s="94"/>
      <c r="D136" s="94"/>
      <c r="E136" s="162"/>
      <c r="F136" s="3"/>
    </row>
    <row r="137" spans="1:6" s="4" customFormat="1" x14ac:dyDescent="0.25">
      <c r="A137" s="57" t="s">
        <v>67</v>
      </c>
      <c r="B137" s="267"/>
      <c r="C137" s="94"/>
      <c r="D137" s="94"/>
      <c r="E137" s="162"/>
      <c r="F137" s="3"/>
    </row>
    <row r="138" spans="1:6" s="4" customFormat="1" x14ac:dyDescent="0.25">
      <c r="A138" s="57" t="s">
        <v>68</v>
      </c>
      <c r="B138" s="267"/>
      <c r="C138" s="94"/>
      <c r="D138" s="94"/>
      <c r="E138" s="162"/>
      <c r="F138" s="3"/>
    </row>
    <row r="139" spans="1:6" s="4" customFormat="1" x14ac:dyDescent="0.25">
      <c r="A139" s="57" t="s">
        <v>69</v>
      </c>
      <c r="B139" s="267"/>
      <c r="C139" s="94"/>
      <c r="D139" s="94"/>
      <c r="E139" s="162"/>
      <c r="F139" s="3"/>
    </row>
    <row r="140" spans="1:6" s="4" customFormat="1" x14ac:dyDescent="0.25">
      <c r="A140" s="57" t="s">
        <v>70</v>
      </c>
      <c r="B140" s="267"/>
      <c r="C140" s="95"/>
      <c r="D140" s="95"/>
      <c r="E140" s="163"/>
      <c r="F140" s="3"/>
    </row>
    <row r="141" spans="1:6" s="4" customFormat="1" x14ac:dyDescent="0.25">
      <c r="A141" s="88" t="s">
        <v>71</v>
      </c>
      <c r="B141" s="255">
        <v>24</v>
      </c>
      <c r="C141" s="93"/>
      <c r="D141" s="92"/>
      <c r="E141" s="161">
        <f>C141*D141</f>
        <v>0</v>
      </c>
      <c r="F141" s="3"/>
    </row>
    <row r="142" spans="1:6" s="4" customFormat="1" ht="22.5" x14ac:dyDescent="0.25">
      <c r="A142" s="57" t="s">
        <v>457</v>
      </c>
      <c r="B142" s="267"/>
      <c r="C142" s="94"/>
      <c r="D142" s="94"/>
      <c r="E142" s="162"/>
      <c r="F142" s="3"/>
    </row>
    <row r="143" spans="1:6" s="4" customFormat="1" x14ac:dyDescent="0.25">
      <c r="A143" s="57" t="s">
        <v>72</v>
      </c>
      <c r="B143" s="267"/>
      <c r="C143" s="94"/>
      <c r="D143" s="94"/>
      <c r="E143" s="162"/>
      <c r="F143" s="3"/>
    </row>
    <row r="144" spans="1:6" s="4" customFormat="1" x14ac:dyDescent="0.25">
      <c r="A144" s="57" t="s">
        <v>73</v>
      </c>
      <c r="B144" s="267"/>
      <c r="C144" s="94"/>
      <c r="D144" s="94"/>
      <c r="E144" s="162"/>
      <c r="F144" s="3"/>
    </row>
    <row r="145" spans="1:6" s="4" customFormat="1" x14ac:dyDescent="0.25">
      <c r="A145" s="57" t="s">
        <v>74</v>
      </c>
      <c r="B145" s="267"/>
      <c r="C145" s="94"/>
      <c r="D145" s="94"/>
      <c r="E145" s="162"/>
      <c r="F145" s="3"/>
    </row>
    <row r="146" spans="1:6" s="4" customFormat="1" x14ac:dyDescent="0.25">
      <c r="A146" s="57" t="s">
        <v>75</v>
      </c>
      <c r="B146" s="267"/>
      <c r="C146" s="94"/>
      <c r="D146" s="94"/>
      <c r="E146" s="162"/>
      <c r="F146" s="3"/>
    </row>
    <row r="147" spans="1:6" s="4" customFormat="1" x14ac:dyDescent="0.25">
      <c r="A147" s="57" t="s">
        <v>76</v>
      </c>
      <c r="B147" s="267"/>
      <c r="C147" s="94"/>
      <c r="D147" s="94"/>
      <c r="E147" s="162"/>
      <c r="F147" s="3"/>
    </row>
    <row r="148" spans="1:6" s="4" customFormat="1" x14ac:dyDescent="0.25">
      <c r="A148" s="57" t="s">
        <v>77</v>
      </c>
      <c r="B148" s="267"/>
      <c r="C148" s="95"/>
      <c r="D148" s="95"/>
      <c r="E148" s="163"/>
      <c r="F148" s="3"/>
    </row>
    <row r="149" spans="1:6" s="4" customFormat="1" x14ac:dyDescent="0.25">
      <c r="A149" s="109" t="s">
        <v>78</v>
      </c>
      <c r="B149" s="269">
        <v>32</v>
      </c>
      <c r="C149" s="93"/>
      <c r="D149" s="92"/>
      <c r="E149" s="164">
        <f>C149*D149</f>
        <v>0</v>
      </c>
      <c r="F149" s="3"/>
    </row>
    <row r="150" spans="1:6" s="4" customFormat="1" x14ac:dyDescent="0.25">
      <c r="A150" s="57" t="s">
        <v>79</v>
      </c>
      <c r="B150" s="267"/>
      <c r="C150" s="94"/>
      <c r="D150" s="94"/>
      <c r="E150" s="162"/>
      <c r="F150" s="3"/>
    </row>
    <row r="151" spans="1:6" s="4" customFormat="1" x14ac:dyDescent="0.25">
      <c r="A151" s="57" t="s">
        <v>80</v>
      </c>
      <c r="B151" s="267"/>
      <c r="C151" s="94"/>
      <c r="D151" s="94"/>
      <c r="E151" s="162"/>
      <c r="F151" s="3"/>
    </row>
    <row r="152" spans="1:6" s="4" customFormat="1" x14ac:dyDescent="0.25">
      <c r="A152" s="57" t="s">
        <v>536</v>
      </c>
      <c r="B152" s="267"/>
      <c r="C152" s="94"/>
      <c r="D152" s="94"/>
      <c r="E152" s="162"/>
      <c r="F152" s="3"/>
    </row>
    <row r="153" spans="1:6" s="4" customFormat="1" ht="15" customHeight="1" x14ac:dyDescent="0.25">
      <c r="A153" s="118" t="s">
        <v>534</v>
      </c>
      <c r="B153" s="267"/>
      <c r="C153" s="94"/>
      <c r="D153" s="94"/>
      <c r="E153" s="162"/>
      <c r="F153" s="3"/>
    </row>
    <row r="154" spans="1:6" s="4" customFormat="1" x14ac:dyDescent="0.25">
      <c r="A154" s="118" t="s">
        <v>535</v>
      </c>
      <c r="B154" s="267"/>
      <c r="C154" s="94"/>
      <c r="D154" s="94"/>
      <c r="E154" s="162"/>
      <c r="F154" s="3"/>
    </row>
    <row r="155" spans="1:6" s="4" customFormat="1" ht="15" customHeight="1" x14ac:dyDescent="0.25">
      <c r="A155" s="57" t="s">
        <v>538</v>
      </c>
      <c r="B155" s="267"/>
      <c r="C155" s="94"/>
      <c r="D155" s="94"/>
      <c r="E155" s="162"/>
      <c r="F155" s="3"/>
    </row>
    <row r="156" spans="1:6" s="4" customFormat="1" x14ac:dyDescent="0.25">
      <c r="A156" s="118" t="s">
        <v>537</v>
      </c>
      <c r="B156" s="267"/>
      <c r="C156" s="94"/>
      <c r="D156" s="94"/>
      <c r="E156" s="162"/>
      <c r="F156" s="3"/>
    </row>
    <row r="157" spans="1:6" s="4" customFormat="1" x14ac:dyDescent="0.25">
      <c r="A157" s="58" t="s">
        <v>81</v>
      </c>
      <c r="B157" s="271"/>
      <c r="C157" s="95"/>
      <c r="D157" s="95"/>
      <c r="E157" s="163"/>
      <c r="F157" s="3"/>
    </row>
    <row r="158" spans="1:6" s="4" customFormat="1" x14ac:dyDescent="0.25">
      <c r="A158" s="81" t="s">
        <v>82</v>
      </c>
      <c r="B158" s="254"/>
      <c r="C158" s="82"/>
      <c r="D158" s="82"/>
      <c r="E158" s="166">
        <f>SUM(E159:E226)</f>
        <v>0</v>
      </c>
      <c r="F158" s="3"/>
    </row>
    <row r="159" spans="1:6" s="4" customFormat="1" ht="15" customHeight="1" x14ac:dyDescent="0.25">
      <c r="A159" s="88" t="s">
        <v>83</v>
      </c>
      <c r="B159" s="255">
        <v>110</v>
      </c>
      <c r="C159" s="93"/>
      <c r="D159" s="92"/>
      <c r="E159" s="161">
        <f>C159*D159</f>
        <v>0</v>
      </c>
      <c r="F159" s="3"/>
    </row>
    <row r="160" spans="1:6" s="4" customFormat="1" x14ac:dyDescent="0.25">
      <c r="A160" s="57" t="s">
        <v>84</v>
      </c>
      <c r="B160" s="267"/>
      <c r="C160" s="94"/>
      <c r="D160" s="94"/>
      <c r="E160" s="162"/>
      <c r="F160" s="3"/>
    </row>
    <row r="161" spans="1:6" s="4" customFormat="1" x14ac:dyDescent="0.25">
      <c r="A161" s="57" t="s">
        <v>85</v>
      </c>
      <c r="B161" s="267"/>
      <c r="C161" s="94"/>
      <c r="D161" s="94"/>
      <c r="E161" s="162"/>
      <c r="F161" s="3"/>
    </row>
    <row r="162" spans="1:6" s="4" customFormat="1" x14ac:dyDescent="0.25">
      <c r="A162" s="57" t="s">
        <v>86</v>
      </c>
      <c r="B162" s="267"/>
      <c r="C162" s="94"/>
      <c r="D162" s="94"/>
      <c r="E162" s="162"/>
      <c r="F162" s="3"/>
    </row>
    <row r="163" spans="1:6" s="4" customFormat="1" x14ac:dyDescent="0.25">
      <c r="A163" s="57" t="s">
        <v>87</v>
      </c>
      <c r="B163" s="267"/>
      <c r="C163" s="94"/>
      <c r="D163" s="94"/>
      <c r="E163" s="162"/>
      <c r="F163" s="3"/>
    </row>
    <row r="164" spans="1:6" s="4" customFormat="1" ht="15" customHeight="1" x14ac:dyDescent="0.25">
      <c r="A164" s="57" t="s">
        <v>88</v>
      </c>
      <c r="B164" s="267"/>
      <c r="C164" s="95"/>
      <c r="D164" s="95"/>
      <c r="E164" s="163"/>
      <c r="F164" s="3"/>
    </row>
    <row r="165" spans="1:6" s="4" customFormat="1" ht="33.75" x14ac:dyDescent="0.25">
      <c r="A165" s="88" t="s">
        <v>441</v>
      </c>
      <c r="B165" s="255">
        <v>450</v>
      </c>
      <c r="C165" s="93"/>
      <c r="D165" s="92"/>
      <c r="E165" s="161">
        <f>C165*D165</f>
        <v>0</v>
      </c>
      <c r="F165" s="3"/>
    </row>
    <row r="166" spans="1:6" s="4" customFormat="1" x14ac:dyDescent="0.25">
      <c r="A166" s="57" t="s">
        <v>89</v>
      </c>
      <c r="B166" s="267"/>
      <c r="C166" s="94"/>
      <c r="D166" s="94"/>
      <c r="E166" s="162"/>
      <c r="F166" s="3"/>
    </row>
    <row r="167" spans="1:6" s="4" customFormat="1" x14ac:dyDescent="0.25">
      <c r="A167" s="57" t="s">
        <v>90</v>
      </c>
      <c r="B167" s="267"/>
      <c r="C167" s="94"/>
      <c r="D167" s="94"/>
      <c r="E167" s="162"/>
      <c r="F167" s="3"/>
    </row>
    <row r="168" spans="1:6" s="4" customFormat="1" x14ac:dyDescent="0.25">
      <c r="A168" s="57" t="s">
        <v>540</v>
      </c>
      <c r="B168" s="267"/>
      <c r="C168" s="94"/>
      <c r="D168" s="94"/>
      <c r="E168" s="162"/>
      <c r="F168" s="3"/>
    </row>
    <row r="169" spans="1:6" s="4" customFormat="1" x14ac:dyDescent="0.25">
      <c r="A169" s="119" t="s">
        <v>539</v>
      </c>
      <c r="B169" s="267"/>
      <c r="C169" s="94"/>
      <c r="D169" s="94"/>
      <c r="E169" s="162"/>
      <c r="F169" s="3"/>
    </row>
    <row r="170" spans="1:6" s="4" customFormat="1" x14ac:dyDescent="0.25">
      <c r="A170" s="57" t="s">
        <v>91</v>
      </c>
      <c r="B170" s="267"/>
      <c r="C170" s="94"/>
      <c r="D170" s="94"/>
      <c r="E170" s="162"/>
      <c r="F170" s="3"/>
    </row>
    <row r="171" spans="1:6" s="4" customFormat="1" x14ac:dyDescent="0.25">
      <c r="A171" s="57" t="s">
        <v>542</v>
      </c>
      <c r="B171" s="267"/>
      <c r="C171" s="94"/>
      <c r="D171" s="94"/>
      <c r="E171" s="162"/>
      <c r="F171" s="3"/>
    </row>
    <row r="172" spans="1:6" s="4" customFormat="1" x14ac:dyDescent="0.25">
      <c r="A172" s="119" t="s">
        <v>541</v>
      </c>
      <c r="B172" s="267"/>
      <c r="C172" s="94"/>
      <c r="D172" s="94"/>
      <c r="E172" s="162"/>
      <c r="F172" s="3"/>
    </row>
    <row r="173" spans="1:6" s="4" customFormat="1" x14ac:dyDescent="0.25">
      <c r="A173" s="57" t="s">
        <v>544</v>
      </c>
      <c r="B173" s="267"/>
      <c r="C173" s="94"/>
      <c r="D173" s="94"/>
      <c r="E173" s="162"/>
      <c r="F173" s="3"/>
    </row>
    <row r="174" spans="1:6" s="4" customFormat="1" x14ac:dyDescent="0.25">
      <c r="A174" s="119" t="s">
        <v>543</v>
      </c>
      <c r="B174" s="267"/>
      <c r="C174" s="94"/>
      <c r="D174" s="94"/>
      <c r="E174" s="162"/>
      <c r="F174" s="3"/>
    </row>
    <row r="175" spans="1:6" s="4" customFormat="1" x14ac:dyDescent="0.25">
      <c r="A175" s="57" t="s">
        <v>92</v>
      </c>
      <c r="B175" s="267"/>
      <c r="C175" s="94"/>
      <c r="D175" s="94"/>
      <c r="E175" s="162"/>
      <c r="F175" s="3"/>
    </row>
    <row r="176" spans="1:6" s="4" customFormat="1" ht="15" customHeight="1" x14ac:dyDescent="0.25">
      <c r="A176" s="57" t="s">
        <v>546</v>
      </c>
      <c r="B176" s="267"/>
      <c r="C176" s="94"/>
      <c r="D176" s="94"/>
      <c r="E176" s="162"/>
      <c r="F176" s="3"/>
    </row>
    <row r="177" spans="1:6" s="4" customFormat="1" x14ac:dyDescent="0.25">
      <c r="A177" s="119" t="s">
        <v>547</v>
      </c>
      <c r="B177" s="267"/>
      <c r="C177" s="94"/>
      <c r="D177" s="94"/>
      <c r="E177" s="162"/>
      <c r="F177" s="3"/>
    </row>
    <row r="178" spans="1:6" s="4" customFormat="1" x14ac:dyDescent="0.25">
      <c r="A178" s="119" t="s">
        <v>545</v>
      </c>
      <c r="B178" s="267"/>
      <c r="C178" s="94"/>
      <c r="D178" s="94"/>
      <c r="E178" s="162"/>
      <c r="F178" s="3"/>
    </row>
    <row r="179" spans="1:6" s="4" customFormat="1" x14ac:dyDescent="0.25">
      <c r="A179" s="57" t="s">
        <v>93</v>
      </c>
      <c r="B179" s="267"/>
      <c r="C179" s="94"/>
      <c r="D179" s="94"/>
      <c r="E179" s="162"/>
      <c r="F179" s="3"/>
    </row>
    <row r="180" spans="1:6" s="4" customFormat="1" x14ac:dyDescent="0.25">
      <c r="A180" s="57" t="s">
        <v>549</v>
      </c>
      <c r="B180" s="267"/>
      <c r="C180" s="94"/>
      <c r="D180" s="94"/>
      <c r="E180" s="162"/>
      <c r="F180" s="3"/>
    </row>
    <row r="181" spans="1:6" s="4" customFormat="1" ht="15" customHeight="1" x14ac:dyDescent="0.25">
      <c r="A181" s="119" t="s">
        <v>548</v>
      </c>
      <c r="B181" s="267"/>
      <c r="C181" s="94"/>
      <c r="D181" s="94"/>
      <c r="E181" s="162"/>
      <c r="F181" s="3"/>
    </row>
    <row r="182" spans="1:6" s="4" customFormat="1" ht="15" customHeight="1" x14ac:dyDescent="0.25">
      <c r="A182" s="119" t="s">
        <v>552</v>
      </c>
      <c r="B182" s="267"/>
      <c r="C182" s="94"/>
      <c r="D182" s="94"/>
      <c r="E182" s="162"/>
      <c r="F182" s="3"/>
    </row>
    <row r="183" spans="1:6" s="4" customFormat="1" ht="15" customHeight="1" x14ac:dyDescent="0.25">
      <c r="A183" s="119" t="s">
        <v>551</v>
      </c>
      <c r="B183" s="267"/>
      <c r="C183" s="94"/>
      <c r="D183" s="94"/>
      <c r="E183" s="162"/>
      <c r="F183" s="3"/>
    </row>
    <row r="184" spans="1:6" s="4" customFormat="1" ht="15" customHeight="1" x14ac:dyDescent="0.25">
      <c r="A184" s="119" t="s">
        <v>550</v>
      </c>
      <c r="B184" s="267"/>
      <c r="C184" s="94"/>
      <c r="D184" s="94"/>
      <c r="E184" s="162"/>
      <c r="F184" s="3"/>
    </row>
    <row r="185" spans="1:6" s="4" customFormat="1" ht="15" customHeight="1" x14ac:dyDescent="0.25">
      <c r="A185" s="58" t="s">
        <v>94</v>
      </c>
      <c r="B185" s="271"/>
      <c r="C185" s="95"/>
      <c r="D185" s="95"/>
      <c r="E185" s="163"/>
      <c r="F185" s="3"/>
    </row>
    <row r="186" spans="1:6" s="4" customFormat="1" ht="15" customHeight="1" x14ac:dyDescent="0.25">
      <c r="A186" s="87" t="s">
        <v>95</v>
      </c>
      <c r="B186" s="272">
        <v>250</v>
      </c>
      <c r="C186" s="93"/>
      <c r="D186" s="92"/>
      <c r="E186" s="161">
        <f>C186*D186</f>
        <v>0</v>
      </c>
      <c r="F186" s="3"/>
    </row>
    <row r="187" spans="1:6" s="4" customFormat="1" ht="15" customHeight="1" x14ac:dyDescent="0.25">
      <c r="A187" s="88" t="s">
        <v>96</v>
      </c>
      <c r="B187" s="255">
        <v>90</v>
      </c>
      <c r="C187" s="93"/>
      <c r="D187" s="92"/>
      <c r="E187" s="161">
        <f>C187*D187</f>
        <v>0</v>
      </c>
      <c r="F187" s="3"/>
    </row>
    <row r="188" spans="1:6" s="4" customFormat="1" x14ac:dyDescent="0.25">
      <c r="A188" s="61" t="s">
        <v>553</v>
      </c>
      <c r="B188" s="273"/>
      <c r="C188" s="96"/>
      <c r="D188" s="96"/>
      <c r="E188" s="165"/>
      <c r="F188" s="3"/>
    </row>
    <row r="189" spans="1:6" s="4" customFormat="1" ht="15.75" customHeight="1" x14ac:dyDescent="0.25">
      <c r="A189" s="120" t="s">
        <v>554</v>
      </c>
      <c r="B189" s="274"/>
      <c r="C189" s="94"/>
      <c r="D189" s="94"/>
      <c r="E189" s="162"/>
      <c r="F189" s="3"/>
    </row>
    <row r="190" spans="1:6" s="4" customFormat="1" ht="15.75" customHeight="1" x14ac:dyDescent="0.25">
      <c r="A190" s="120" t="s">
        <v>557</v>
      </c>
      <c r="B190" s="274"/>
      <c r="C190" s="94"/>
      <c r="D190" s="94"/>
      <c r="E190" s="162"/>
      <c r="F190" s="3"/>
    </row>
    <row r="191" spans="1:6" s="4" customFormat="1" ht="15.75" customHeight="1" x14ac:dyDescent="0.25">
      <c r="A191" s="120" t="s">
        <v>556</v>
      </c>
      <c r="B191" s="274"/>
      <c r="C191" s="94"/>
      <c r="D191" s="94"/>
      <c r="E191" s="162"/>
      <c r="F191" s="3"/>
    </row>
    <row r="192" spans="1:6" s="4" customFormat="1" ht="15" customHeight="1" x14ac:dyDescent="0.25">
      <c r="A192" s="120" t="s">
        <v>555</v>
      </c>
      <c r="B192" s="274"/>
      <c r="C192" s="94"/>
      <c r="D192" s="94"/>
      <c r="E192" s="162"/>
      <c r="F192" s="3"/>
    </row>
    <row r="193" spans="1:6" s="4" customFormat="1" x14ac:dyDescent="0.25">
      <c r="A193" s="63" t="s">
        <v>559</v>
      </c>
      <c r="B193" s="274"/>
      <c r="C193" s="94"/>
      <c r="D193" s="94"/>
      <c r="E193" s="162"/>
      <c r="F193" s="3"/>
    </row>
    <row r="194" spans="1:6" s="4" customFormat="1" ht="15" customHeight="1" x14ac:dyDescent="0.25">
      <c r="A194" s="120" t="s">
        <v>558</v>
      </c>
      <c r="B194" s="274"/>
      <c r="C194" s="94"/>
      <c r="D194" s="94"/>
      <c r="E194" s="162"/>
      <c r="F194" s="3"/>
    </row>
    <row r="195" spans="1:6" s="4" customFormat="1" x14ac:dyDescent="0.25">
      <c r="A195" s="63" t="s">
        <v>560</v>
      </c>
      <c r="B195" s="274"/>
      <c r="C195" s="94"/>
      <c r="D195" s="94"/>
      <c r="E195" s="162"/>
      <c r="F195" s="3"/>
    </row>
    <row r="196" spans="1:6" s="4" customFormat="1" x14ac:dyDescent="0.25">
      <c r="A196" s="122" t="s">
        <v>562</v>
      </c>
      <c r="B196" s="293"/>
      <c r="C196" s="94"/>
      <c r="D196" s="99"/>
      <c r="E196" s="167"/>
      <c r="F196" s="3"/>
    </row>
    <row r="197" spans="1:6" s="4" customFormat="1" x14ac:dyDescent="0.25">
      <c r="A197" s="121" t="s">
        <v>561</v>
      </c>
      <c r="B197" s="294"/>
      <c r="C197" s="95"/>
      <c r="D197" s="95"/>
      <c r="E197" s="163"/>
      <c r="F197" s="3"/>
    </row>
    <row r="198" spans="1:6" s="4" customFormat="1" ht="15" customHeight="1" x14ac:dyDescent="0.25">
      <c r="A198" s="88" t="s">
        <v>468</v>
      </c>
      <c r="B198" s="255">
        <v>350</v>
      </c>
      <c r="C198" s="93"/>
      <c r="D198" s="92"/>
      <c r="E198" s="161">
        <f>C198*D198</f>
        <v>0</v>
      </c>
      <c r="F198" s="3"/>
    </row>
    <row r="199" spans="1:6" s="4" customFormat="1" ht="22.5" x14ac:dyDescent="0.25">
      <c r="A199" s="61" t="s">
        <v>460</v>
      </c>
      <c r="B199" s="273"/>
      <c r="C199" s="96"/>
      <c r="D199" s="96"/>
      <c r="E199" s="165"/>
      <c r="F199" s="3"/>
    </row>
    <row r="200" spans="1:6" s="4" customFormat="1" x14ac:dyDescent="0.25">
      <c r="A200" s="63" t="s">
        <v>564</v>
      </c>
      <c r="B200" s="274"/>
      <c r="C200" s="94"/>
      <c r="D200" s="94"/>
      <c r="E200" s="162"/>
      <c r="F200" s="3"/>
    </row>
    <row r="201" spans="1:6" s="4" customFormat="1" x14ac:dyDescent="0.25">
      <c r="A201" s="120" t="s">
        <v>563</v>
      </c>
      <c r="B201" s="274"/>
      <c r="C201" s="94"/>
      <c r="D201" s="94"/>
      <c r="E201" s="162"/>
      <c r="F201" s="3"/>
    </row>
    <row r="202" spans="1:6" s="4" customFormat="1" x14ac:dyDescent="0.25">
      <c r="A202" s="63" t="s">
        <v>97</v>
      </c>
      <c r="B202" s="274"/>
      <c r="C202" s="94"/>
      <c r="D202" s="94"/>
      <c r="E202" s="162"/>
      <c r="F202" s="3"/>
    </row>
    <row r="203" spans="1:6" s="4" customFormat="1" x14ac:dyDescent="0.25">
      <c r="A203" s="68" t="s">
        <v>98</v>
      </c>
      <c r="B203" s="275"/>
      <c r="C203" s="94"/>
      <c r="D203" s="94"/>
      <c r="E203" s="162"/>
      <c r="F203" s="3"/>
    </row>
    <row r="204" spans="1:6" s="4" customFormat="1" x14ac:dyDescent="0.25">
      <c r="A204" s="63" t="s">
        <v>99</v>
      </c>
      <c r="B204" s="274"/>
      <c r="C204" s="94"/>
      <c r="D204" s="94"/>
      <c r="E204" s="162"/>
      <c r="F204" s="3"/>
    </row>
    <row r="205" spans="1:6" s="4" customFormat="1" ht="14.25" customHeight="1" x14ac:dyDescent="0.25">
      <c r="A205" s="63" t="s">
        <v>566</v>
      </c>
      <c r="B205" s="274"/>
      <c r="C205" s="94"/>
      <c r="D205" s="94"/>
      <c r="E205" s="162"/>
      <c r="F205" s="3"/>
    </row>
    <row r="206" spans="1:6" s="4" customFormat="1" ht="14.25" customHeight="1" x14ac:dyDescent="0.25">
      <c r="A206" s="120" t="s">
        <v>565</v>
      </c>
      <c r="B206" s="274"/>
      <c r="C206" s="94"/>
      <c r="D206" s="94"/>
      <c r="E206" s="162"/>
      <c r="F206" s="3"/>
    </row>
    <row r="207" spans="1:6" s="4" customFormat="1" ht="15" customHeight="1" x14ac:dyDescent="0.25">
      <c r="A207" s="120" t="s">
        <v>568</v>
      </c>
      <c r="B207" s="274"/>
      <c r="C207" s="94"/>
      <c r="D207" s="94"/>
      <c r="E207" s="162"/>
      <c r="F207" s="3"/>
    </row>
    <row r="208" spans="1:6" s="4" customFormat="1" ht="14.25" customHeight="1" x14ac:dyDescent="0.25">
      <c r="A208" s="120" t="s">
        <v>567</v>
      </c>
      <c r="B208" s="274"/>
      <c r="C208" s="94"/>
      <c r="D208" s="94"/>
      <c r="E208" s="162"/>
      <c r="F208" s="3"/>
    </row>
    <row r="209" spans="1:6" s="4" customFormat="1" x14ac:dyDescent="0.25">
      <c r="A209" s="63" t="s">
        <v>100</v>
      </c>
      <c r="B209" s="274"/>
      <c r="C209" s="94"/>
      <c r="D209" s="94"/>
      <c r="E209" s="162"/>
      <c r="F209" s="3"/>
    </row>
    <row r="210" spans="1:6" s="4" customFormat="1" x14ac:dyDescent="0.25">
      <c r="A210" s="63" t="s">
        <v>101</v>
      </c>
      <c r="B210" s="274"/>
      <c r="C210" s="94"/>
      <c r="D210" s="94"/>
      <c r="E210" s="162"/>
      <c r="F210" s="3"/>
    </row>
    <row r="211" spans="1:6" s="4" customFormat="1" ht="15" customHeight="1" x14ac:dyDescent="0.25">
      <c r="A211" s="62" t="s">
        <v>461</v>
      </c>
      <c r="B211" s="274"/>
      <c r="C211" s="94"/>
      <c r="D211" s="94"/>
      <c r="E211" s="162"/>
      <c r="F211" s="3"/>
    </row>
    <row r="212" spans="1:6" s="4" customFormat="1" x14ac:dyDescent="0.25">
      <c r="A212" s="63" t="s">
        <v>570</v>
      </c>
      <c r="B212" s="274"/>
      <c r="C212" s="94"/>
      <c r="D212" s="94"/>
      <c r="E212" s="162"/>
      <c r="F212" s="3"/>
    </row>
    <row r="213" spans="1:6" s="4" customFormat="1" x14ac:dyDescent="0.25">
      <c r="A213" s="123" t="s">
        <v>569</v>
      </c>
      <c r="B213" s="274"/>
      <c r="C213" s="94"/>
      <c r="D213" s="94"/>
      <c r="E213" s="162"/>
      <c r="F213" s="3"/>
    </row>
    <row r="214" spans="1:6" s="4" customFormat="1" x14ac:dyDescent="0.25">
      <c r="A214" s="63" t="s">
        <v>571</v>
      </c>
      <c r="B214" s="274"/>
      <c r="C214" s="94"/>
      <c r="D214" s="94"/>
      <c r="E214" s="162"/>
      <c r="F214" s="3"/>
    </row>
    <row r="215" spans="1:6" s="4" customFormat="1" x14ac:dyDescent="0.25">
      <c r="A215" s="68" t="s">
        <v>102</v>
      </c>
      <c r="B215" s="275"/>
      <c r="C215" s="94"/>
      <c r="D215" s="94"/>
      <c r="E215" s="162"/>
      <c r="F215" s="3"/>
    </row>
    <row r="216" spans="1:6" s="4" customFormat="1" x14ac:dyDescent="0.25">
      <c r="A216" s="63" t="s">
        <v>573</v>
      </c>
      <c r="B216" s="274"/>
      <c r="C216" s="94"/>
      <c r="D216" s="94"/>
      <c r="E216" s="162"/>
      <c r="F216" s="3"/>
    </row>
    <row r="217" spans="1:6" s="4" customFormat="1" x14ac:dyDescent="0.25">
      <c r="A217" s="120" t="s">
        <v>572</v>
      </c>
      <c r="B217" s="274"/>
      <c r="C217" s="94"/>
      <c r="D217" s="94"/>
      <c r="E217" s="162"/>
      <c r="F217" s="3"/>
    </row>
    <row r="218" spans="1:6" s="4" customFormat="1" ht="15.75" customHeight="1" x14ac:dyDescent="0.25">
      <c r="A218" s="63" t="s">
        <v>195</v>
      </c>
      <c r="B218" s="274"/>
      <c r="C218" s="94"/>
      <c r="D218" s="94"/>
      <c r="E218" s="162"/>
      <c r="F218" s="3"/>
    </row>
    <row r="219" spans="1:6" s="4" customFormat="1" x14ac:dyDescent="0.25">
      <c r="A219" s="63" t="s">
        <v>196</v>
      </c>
      <c r="B219" s="274"/>
      <c r="C219" s="94"/>
      <c r="D219" s="94"/>
      <c r="E219" s="162"/>
      <c r="F219" s="3"/>
    </row>
    <row r="220" spans="1:6" s="4" customFormat="1" x14ac:dyDescent="0.25">
      <c r="A220" s="63" t="s">
        <v>462</v>
      </c>
      <c r="B220" s="274"/>
      <c r="C220" s="94"/>
      <c r="D220" s="94"/>
      <c r="E220" s="162"/>
      <c r="F220" s="3"/>
    </row>
    <row r="221" spans="1:6" s="4" customFormat="1" x14ac:dyDescent="0.25">
      <c r="A221" s="63" t="s">
        <v>463</v>
      </c>
      <c r="B221" s="274"/>
      <c r="C221" s="95"/>
      <c r="D221" s="95"/>
      <c r="E221" s="163"/>
      <c r="F221" s="3"/>
    </row>
    <row r="222" spans="1:6" s="4" customFormat="1" x14ac:dyDescent="0.25">
      <c r="A222" s="88" t="s">
        <v>469</v>
      </c>
      <c r="B222" s="255">
        <v>24</v>
      </c>
      <c r="C222" s="93"/>
      <c r="D222" s="92"/>
      <c r="E222" s="161">
        <f>C222*D222</f>
        <v>0</v>
      </c>
      <c r="F222" s="3"/>
    </row>
    <row r="223" spans="1:6" s="4" customFormat="1" x14ac:dyDescent="0.25">
      <c r="A223" s="57" t="s">
        <v>103</v>
      </c>
      <c r="B223" s="267"/>
      <c r="C223" s="94"/>
      <c r="D223" s="94"/>
      <c r="E223" s="162"/>
      <c r="F223" s="3"/>
    </row>
    <row r="224" spans="1:6" s="4" customFormat="1" x14ac:dyDescent="0.25">
      <c r="A224" s="57" t="s">
        <v>104</v>
      </c>
      <c r="B224" s="267"/>
      <c r="C224" s="94"/>
      <c r="D224" s="94"/>
      <c r="E224" s="162"/>
      <c r="F224" s="3"/>
    </row>
    <row r="225" spans="1:8" s="4" customFormat="1" x14ac:dyDescent="0.25">
      <c r="A225" s="57" t="s">
        <v>105</v>
      </c>
      <c r="B225" s="267"/>
      <c r="C225" s="94"/>
      <c r="D225" s="94"/>
      <c r="E225" s="162"/>
      <c r="F225" s="3"/>
    </row>
    <row r="226" spans="1:8" s="4" customFormat="1" x14ac:dyDescent="0.25">
      <c r="A226" s="57" t="s">
        <v>106</v>
      </c>
      <c r="B226" s="267"/>
      <c r="C226" s="95"/>
      <c r="D226" s="95"/>
      <c r="E226" s="163"/>
      <c r="F226" s="3"/>
    </row>
    <row r="227" spans="1:8" s="4" customFormat="1" ht="19.5" customHeight="1" x14ac:dyDescent="0.25">
      <c r="A227" s="86" t="s">
        <v>107</v>
      </c>
      <c r="B227" s="253"/>
      <c r="C227" s="83"/>
      <c r="D227" s="83"/>
      <c r="E227" s="166">
        <f>E229+E272+E319+E334+E343+E344+E347</f>
        <v>0</v>
      </c>
      <c r="F227" s="3"/>
      <c r="H227" s="212"/>
    </row>
    <row r="228" spans="1:8" s="4" customFormat="1" ht="106.5" customHeight="1" x14ac:dyDescent="0.25">
      <c r="A228" s="58" t="s">
        <v>464</v>
      </c>
      <c r="B228" s="271"/>
      <c r="C228" s="95"/>
      <c r="D228" s="95"/>
      <c r="E228" s="163"/>
      <c r="F228" s="3"/>
    </row>
    <row r="229" spans="1:8" s="4" customFormat="1" x14ac:dyDescent="0.25">
      <c r="A229" s="88" t="s">
        <v>861</v>
      </c>
      <c r="B229" s="255"/>
      <c r="C229" s="91"/>
      <c r="D229" s="91"/>
      <c r="E229" s="161">
        <f>E230+E243</f>
        <v>0</v>
      </c>
      <c r="F229" s="3"/>
    </row>
    <row r="230" spans="1:8" s="4" customFormat="1" x14ac:dyDescent="0.25">
      <c r="A230" s="129" t="s">
        <v>108</v>
      </c>
      <c r="B230" s="276">
        <v>600</v>
      </c>
      <c r="C230" s="93"/>
      <c r="D230" s="92"/>
      <c r="E230" s="168">
        <f>C230*D230</f>
        <v>0</v>
      </c>
      <c r="F230" s="3"/>
    </row>
    <row r="231" spans="1:8" s="4" customFormat="1" x14ac:dyDescent="0.25">
      <c r="A231" s="57" t="s">
        <v>109</v>
      </c>
      <c r="B231" s="267"/>
      <c r="C231" s="94"/>
      <c r="D231" s="94"/>
      <c r="E231" s="162"/>
      <c r="F231" s="3"/>
    </row>
    <row r="232" spans="1:8" s="4" customFormat="1" x14ac:dyDescent="0.25">
      <c r="A232" s="57" t="s">
        <v>110</v>
      </c>
      <c r="B232" s="267"/>
      <c r="C232" s="94"/>
      <c r="D232" s="94"/>
      <c r="E232" s="162"/>
      <c r="F232" s="3"/>
    </row>
    <row r="233" spans="1:8" s="4" customFormat="1" x14ac:dyDescent="0.25">
      <c r="A233" s="57" t="s">
        <v>111</v>
      </c>
      <c r="B233" s="267"/>
      <c r="C233" s="94"/>
      <c r="D233" s="94"/>
      <c r="E233" s="162"/>
      <c r="F233" s="3"/>
    </row>
    <row r="234" spans="1:8" s="4" customFormat="1" x14ac:dyDescent="0.25">
      <c r="A234" s="57" t="s">
        <v>112</v>
      </c>
      <c r="B234" s="267"/>
      <c r="C234" s="94"/>
      <c r="D234" s="94"/>
      <c r="E234" s="162"/>
      <c r="F234" s="3"/>
    </row>
    <row r="235" spans="1:8" s="4" customFormat="1" x14ac:dyDescent="0.25">
      <c r="A235" s="57" t="s">
        <v>113</v>
      </c>
      <c r="B235" s="267"/>
      <c r="C235" s="94"/>
      <c r="D235" s="94"/>
      <c r="E235" s="162"/>
      <c r="F235" s="3"/>
    </row>
    <row r="236" spans="1:8" s="4" customFormat="1" ht="15" customHeight="1" x14ac:dyDescent="0.25">
      <c r="A236" s="57" t="s">
        <v>114</v>
      </c>
      <c r="B236" s="267"/>
      <c r="C236" s="94"/>
      <c r="D236" s="94"/>
      <c r="E236" s="162"/>
      <c r="F236" s="3"/>
    </row>
    <row r="237" spans="1:8" s="4" customFormat="1" ht="15" customHeight="1" x14ac:dyDescent="0.25">
      <c r="A237" s="57" t="s">
        <v>575</v>
      </c>
      <c r="B237" s="267"/>
      <c r="C237" s="94"/>
      <c r="D237" s="94"/>
      <c r="E237" s="162"/>
      <c r="F237" s="3"/>
    </row>
    <row r="238" spans="1:8" s="4" customFormat="1" x14ac:dyDescent="0.25">
      <c r="A238" s="118" t="s">
        <v>574</v>
      </c>
      <c r="B238" s="267"/>
      <c r="C238" s="94"/>
      <c r="D238" s="94"/>
      <c r="E238" s="162"/>
      <c r="F238" s="3"/>
    </row>
    <row r="239" spans="1:8" s="4" customFormat="1" x14ac:dyDescent="0.25">
      <c r="A239" s="57" t="s">
        <v>115</v>
      </c>
      <c r="B239" s="267"/>
      <c r="C239" s="94"/>
      <c r="D239" s="94"/>
      <c r="E239" s="162"/>
      <c r="F239" s="3"/>
    </row>
    <row r="240" spans="1:8" s="4" customFormat="1" x14ac:dyDescent="0.25">
      <c r="A240" s="57" t="s">
        <v>116</v>
      </c>
      <c r="B240" s="267"/>
      <c r="C240" s="94"/>
      <c r="D240" s="94"/>
      <c r="E240" s="162"/>
      <c r="F240" s="3"/>
    </row>
    <row r="241" spans="1:6" s="4" customFormat="1" x14ac:dyDescent="0.25">
      <c r="A241" s="57" t="s">
        <v>117</v>
      </c>
      <c r="B241" s="267"/>
      <c r="C241" s="94"/>
      <c r="D241" s="94"/>
      <c r="E241" s="162"/>
      <c r="F241" s="3"/>
    </row>
    <row r="242" spans="1:6" s="4" customFormat="1" x14ac:dyDescent="0.25">
      <c r="A242" s="118" t="s">
        <v>576</v>
      </c>
      <c r="B242" s="267"/>
      <c r="C242" s="94"/>
      <c r="D242" s="94"/>
      <c r="E242" s="162"/>
      <c r="F242" s="3"/>
    </row>
    <row r="243" spans="1:6" s="4" customFormat="1" x14ac:dyDescent="0.25">
      <c r="A243" s="130" t="s">
        <v>118</v>
      </c>
      <c r="B243" s="276">
        <v>3500</v>
      </c>
      <c r="C243" s="93"/>
      <c r="D243" s="92"/>
      <c r="E243" s="168">
        <f>C243*D243</f>
        <v>0</v>
      </c>
      <c r="F243" s="3"/>
    </row>
    <row r="244" spans="1:6" s="4" customFormat="1" x14ac:dyDescent="0.25">
      <c r="A244" s="59" t="s">
        <v>862</v>
      </c>
      <c r="B244" s="266"/>
      <c r="C244" s="94"/>
      <c r="D244" s="94"/>
      <c r="E244" s="162"/>
      <c r="F244" s="3"/>
    </row>
    <row r="245" spans="1:6" s="4" customFormat="1" x14ac:dyDescent="0.25">
      <c r="A245" s="57" t="s">
        <v>119</v>
      </c>
      <c r="B245" s="267"/>
      <c r="C245" s="94"/>
      <c r="D245" s="94"/>
      <c r="E245" s="162"/>
      <c r="F245" s="3"/>
    </row>
    <row r="246" spans="1:6" s="4" customFormat="1" x14ac:dyDescent="0.25">
      <c r="A246" s="118" t="s">
        <v>577</v>
      </c>
      <c r="B246" s="267"/>
      <c r="C246" s="94"/>
      <c r="D246" s="94"/>
      <c r="E246" s="162"/>
      <c r="F246" s="3"/>
    </row>
    <row r="247" spans="1:6" s="4" customFormat="1" x14ac:dyDescent="0.25">
      <c r="A247" s="59" t="s">
        <v>120</v>
      </c>
      <c r="B247" s="266"/>
      <c r="C247" s="94"/>
      <c r="D247" s="94"/>
      <c r="E247" s="162"/>
      <c r="F247" s="3"/>
    </row>
    <row r="248" spans="1:6" s="47" customFormat="1" x14ac:dyDescent="0.25">
      <c r="A248" s="69" t="s">
        <v>444</v>
      </c>
      <c r="B248" s="277"/>
      <c r="C248" s="94"/>
      <c r="D248" s="94"/>
      <c r="E248" s="162"/>
      <c r="F248" s="46"/>
    </row>
    <row r="249" spans="1:6" s="47" customFormat="1" x14ac:dyDescent="0.25">
      <c r="A249" s="70" t="s">
        <v>445</v>
      </c>
      <c r="B249" s="278"/>
      <c r="C249" s="94"/>
      <c r="D249" s="94"/>
      <c r="E249" s="162"/>
      <c r="F249" s="46"/>
    </row>
    <row r="250" spans="1:6" s="47" customFormat="1" x14ac:dyDescent="0.25">
      <c r="A250" s="69" t="s">
        <v>446</v>
      </c>
      <c r="B250" s="277"/>
      <c r="C250" s="94"/>
      <c r="D250" s="94"/>
      <c r="E250" s="162"/>
      <c r="F250" s="46"/>
    </row>
    <row r="251" spans="1:6" s="4" customFormat="1" x14ac:dyDescent="0.25">
      <c r="A251" s="57" t="s">
        <v>579</v>
      </c>
      <c r="B251" s="267"/>
      <c r="C251" s="94"/>
      <c r="D251" s="94"/>
      <c r="E251" s="162"/>
      <c r="F251" s="3"/>
    </row>
    <row r="252" spans="1:6" s="4" customFormat="1" x14ac:dyDescent="0.25">
      <c r="A252" s="118" t="s">
        <v>578</v>
      </c>
      <c r="B252" s="267"/>
      <c r="C252" s="94"/>
      <c r="D252" s="94"/>
      <c r="E252" s="162"/>
      <c r="F252" s="3"/>
    </row>
    <row r="253" spans="1:6" s="4" customFormat="1" x14ac:dyDescent="0.25">
      <c r="A253" s="57" t="s">
        <v>121</v>
      </c>
      <c r="B253" s="267"/>
      <c r="C253" s="94"/>
      <c r="D253" s="94"/>
      <c r="E253" s="162"/>
      <c r="F253" s="3"/>
    </row>
    <row r="254" spans="1:6" s="4" customFormat="1" x14ac:dyDescent="0.25">
      <c r="A254" s="118" t="s">
        <v>580</v>
      </c>
      <c r="B254" s="267"/>
      <c r="C254" s="94"/>
      <c r="D254" s="94"/>
      <c r="E254" s="162"/>
      <c r="F254" s="3"/>
    </row>
    <row r="255" spans="1:6" s="4" customFormat="1" x14ac:dyDescent="0.25">
      <c r="A255" s="57" t="s">
        <v>122</v>
      </c>
      <c r="B255" s="267"/>
      <c r="C255" s="94"/>
      <c r="D255" s="94"/>
      <c r="E255" s="162"/>
      <c r="F255" s="3"/>
    </row>
    <row r="256" spans="1:6" s="4" customFormat="1" x14ac:dyDescent="0.25">
      <c r="A256" s="59" t="s">
        <v>123</v>
      </c>
      <c r="B256" s="266"/>
      <c r="C256" s="94"/>
      <c r="D256" s="94"/>
      <c r="E256" s="162"/>
      <c r="F256" s="3"/>
    </row>
    <row r="257" spans="1:6" s="47" customFormat="1" x14ac:dyDescent="0.25">
      <c r="A257" s="69" t="s">
        <v>447</v>
      </c>
      <c r="B257" s="277"/>
      <c r="C257" s="94"/>
      <c r="D257" s="94"/>
      <c r="E257" s="162"/>
      <c r="F257" s="46"/>
    </row>
    <row r="258" spans="1:6" s="4" customFormat="1" x14ac:dyDescent="0.25">
      <c r="A258" s="59" t="s">
        <v>124</v>
      </c>
      <c r="B258" s="266"/>
      <c r="C258" s="94"/>
      <c r="D258" s="94"/>
      <c r="E258" s="162"/>
      <c r="F258" s="3"/>
    </row>
    <row r="259" spans="1:6" s="4" customFormat="1" x14ac:dyDescent="0.25">
      <c r="A259" s="59" t="s">
        <v>583</v>
      </c>
      <c r="B259" s="266"/>
      <c r="C259" s="94"/>
      <c r="D259" s="94"/>
      <c r="E259" s="162"/>
      <c r="F259" s="3"/>
    </row>
    <row r="260" spans="1:6" s="4" customFormat="1" x14ac:dyDescent="0.25">
      <c r="A260" s="118" t="s">
        <v>581</v>
      </c>
      <c r="B260" s="267"/>
      <c r="C260" s="94"/>
      <c r="D260" s="94"/>
      <c r="E260" s="162"/>
      <c r="F260" s="3"/>
    </row>
    <row r="261" spans="1:6" s="4" customFormat="1" x14ac:dyDescent="0.25">
      <c r="A261" s="118" t="s">
        <v>582</v>
      </c>
      <c r="B261" s="267"/>
      <c r="C261" s="94"/>
      <c r="D261" s="94"/>
      <c r="E261" s="162"/>
      <c r="F261" s="3"/>
    </row>
    <row r="262" spans="1:6" s="4" customFormat="1" x14ac:dyDescent="0.25">
      <c r="A262" s="59" t="s">
        <v>585</v>
      </c>
      <c r="B262" s="266"/>
      <c r="C262" s="94"/>
      <c r="D262" s="94"/>
      <c r="E262" s="162"/>
      <c r="F262" s="3"/>
    </row>
    <row r="263" spans="1:6" s="4" customFormat="1" x14ac:dyDescent="0.25">
      <c r="A263" s="118" t="s">
        <v>584</v>
      </c>
      <c r="B263" s="267"/>
      <c r="C263" s="94"/>
      <c r="D263" s="94"/>
      <c r="E263" s="162"/>
      <c r="F263" s="3"/>
    </row>
    <row r="264" spans="1:6" s="4" customFormat="1" x14ac:dyDescent="0.25">
      <c r="A264" s="59" t="s">
        <v>125</v>
      </c>
      <c r="B264" s="266"/>
      <c r="C264" s="94"/>
      <c r="D264" s="94"/>
      <c r="E264" s="162"/>
      <c r="F264" s="3"/>
    </row>
    <row r="265" spans="1:6" s="4" customFormat="1" x14ac:dyDescent="0.25">
      <c r="A265" s="57" t="s">
        <v>126</v>
      </c>
      <c r="B265" s="267"/>
      <c r="C265" s="94"/>
      <c r="D265" s="94"/>
      <c r="E265" s="162"/>
      <c r="F265" s="3"/>
    </row>
    <row r="266" spans="1:6" s="4" customFormat="1" x14ac:dyDescent="0.25">
      <c r="A266" s="59" t="s">
        <v>127</v>
      </c>
      <c r="B266" s="266"/>
      <c r="C266" s="94"/>
      <c r="D266" s="94"/>
      <c r="E266" s="162"/>
      <c r="F266" s="3"/>
    </row>
    <row r="267" spans="1:6" s="4" customFormat="1" x14ac:dyDescent="0.25">
      <c r="A267" s="57" t="s">
        <v>587</v>
      </c>
      <c r="B267" s="267"/>
      <c r="C267" s="94"/>
      <c r="D267" s="94"/>
      <c r="E267" s="162"/>
      <c r="F267" s="3"/>
    </row>
    <row r="268" spans="1:6" s="4" customFormat="1" x14ac:dyDescent="0.25">
      <c r="A268" s="118" t="s">
        <v>586</v>
      </c>
      <c r="B268" s="267"/>
      <c r="C268" s="94"/>
      <c r="D268" s="94"/>
      <c r="E268" s="162"/>
      <c r="F268" s="3"/>
    </row>
    <row r="269" spans="1:6" s="4" customFormat="1" x14ac:dyDescent="0.25">
      <c r="A269" s="59" t="s">
        <v>128</v>
      </c>
      <c r="B269" s="266"/>
      <c r="C269" s="94"/>
      <c r="D269" s="94"/>
      <c r="E269" s="162"/>
      <c r="F269" s="3"/>
    </row>
    <row r="270" spans="1:6" s="4" customFormat="1" ht="15" customHeight="1" x14ac:dyDescent="0.25">
      <c r="A270" s="64" t="s">
        <v>589</v>
      </c>
      <c r="B270" s="264"/>
      <c r="C270" s="94"/>
      <c r="D270" s="101"/>
      <c r="E270" s="162"/>
      <c r="F270" s="3"/>
    </row>
    <row r="271" spans="1:6" s="4" customFormat="1" x14ac:dyDescent="0.25">
      <c r="A271" s="118" t="s">
        <v>588</v>
      </c>
      <c r="B271" s="267"/>
      <c r="C271" s="95"/>
      <c r="D271" s="95"/>
      <c r="E271" s="163"/>
      <c r="F271" s="3"/>
    </row>
    <row r="272" spans="1:6" s="4" customFormat="1" x14ac:dyDescent="0.25">
      <c r="A272" s="88" t="s">
        <v>129</v>
      </c>
      <c r="B272" s="255"/>
      <c r="C272" s="91"/>
      <c r="D272" s="91"/>
      <c r="E272" s="161">
        <f>E273+E307</f>
        <v>0</v>
      </c>
      <c r="F272" s="3"/>
    </row>
    <row r="273" spans="1:6" s="4" customFormat="1" x14ac:dyDescent="0.25">
      <c r="A273" s="129" t="s">
        <v>130</v>
      </c>
      <c r="B273" s="276">
        <v>450</v>
      </c>
      <c r="C273" s="93"/>
      <c r="D273" s="92"/>
      <c r="E273" s="168">
        <f>C273*D273</f>
        <v>0</v>
      </c>
      <c r="F273" s="3"/>
    </row>
    <row r="274" spans="1:6" s="4" customFormat="1" x14ac:dyDescent="0.25">
      <c r="A274" s="59" t="s">
        <v>131</v>
      </c>
      <c r="B274" s="266"/>
      <c r="C274" s="104"/>
      <c r="D274" s="104"/>
      <c r="E274" s="162"/>
      <c r="F274" s="3"/>
    </row>
    <row r="275" spans="1:6" s="4" customFormat="1" x14ac:dyDescent="0.25">
      <c r="A275" s="57" t="s">
        <v>132</v>
      </c>
      <c r="B275" s="267"/>
      <c r="C275" s="104"/>
      <c r="D275" s="104"/>
      <c r="E275" s="162"/>
      <c r="F275" s="3"/>
    </row>
    <row r="276" spans="1:6" s="4" customFormat="1" x14ac:dyDescent="0.25">
      <c r="A276" s="57" t="s">
        <v>133</v>
      </c>
      <c r="B276" s="267"/>
      <c r="C276" s="104"/>
      <c r="D276" s="104"/>
      <c r="E276" s="162"/>
      <c r="F276" s="3"/>
    </row>
    <row r="277" spans="1:6" s="4" customFormat="1" x14ac:dyDescent="0.25">
      <c r="A277" s="57" t="s">
        <v>134</v>
      </c>
      <c r="B277" s="267"/>
      <c r="C277" s="104"/>
      <c r="D277" s="104"/>
      <c r="E277" s="162"/>
      <c r="F277" s="3"/>
    </row>
    <row r="278" spans="1:6" s="4" customFormat="1" x14ac:dyDescent="0.25">
      <c r="A278" s="57" t="s">
        <v>135</v>
      </c>
      <c r="B278" s="267"/>
      <c r="C278" s="104"/>
      <c r="D278" s="104"/>
      <c r="E278" s="162"/>
      <c r="F278" s="3"/>
    </row>
    <row r="279" spans="1:6" s="4" customFormat="1" ht="15" customHeight="1" x14ac:dyDescent="0.25">
      <c r="A279" s="57" t="s">
        <v>590</v>
      </c>
      <c r="B279" s="267"/>
      <c r="C279" s="104"/>
      <c r="D279" s="104"/>
      <c r="E279" s="162"/>
      <c r="F279" s="3"/>
    </row>
    <row r="280" spans="1:6" s="4" customFormat="1" x14ac:dyDescent="0.25">
      <c r="A280" s="57" t="s">
        <v>136</v>
      </c>
      <c r="B280" s="267"/>
      <c r="C280" s="104"/>
      <c r="D280" s="104"/>
      <c r="E280" s="162"/>
      <c r="F280" s="3"/>
    </row>
    <row r="281" spans="1:6" s="4" customFormat="1" x14ac:dyDescent="0.25">
      <c r="A281" s="59" t="s">
        <v>137</v>
      </c>
      <c r="B281" s="266"/>
      <c r="C281" s="104"/>
      <c r="D281" s="104"/>
      <c r="E281" s="162"/>
      <c r="F281" s="3"/>
    </row>
    <row r="282" spans="1:6" s="4" customFormat="1" x14ac:dyDescent="0.25">
      <c r="A282" s="57" t="s">
        <v>138</v>
      </c>
      <c r="B282" s="267"/>
      <c r="C282" s="104"/>
      <c r="D282" s="104"/>
      <c r="E282" s="162"/>
      <c r="F282" s="3"/>
    </row>
    <row r="283" spans="1:6" s="4" customFormat="1" x14ac:dyDescent="0.25">
      <c r="A283" s="57" t="s">
        <v>139</v>
      </c>
      <c r="B283" s="267"/>
      <c r="C283" s="104"/>
      <c r="D283" s="104"/>
      <c r="E283" s="162"/>
      <c r="F283" s="3"/>
    </row>
    <row r="284" spans="1:6" s="4" customFormat="1" x14ac:dyDescent="0.25">
      <c r="A284" s="57" t="s">
        <v>140</v>
      </c>
      <c r="B284" s="267"/>
      <c r="C284" s="104"/>
      <c r="D284" s="104"/>
      <c r="E284" s="162"/>
      <c r="F284" s="3"/>
    </row>
    <row r="285" spans="1:6" s="4" customFormat="1" x14ac:dyDescent="0.25">
      <c r="A285" s="57" t="s">
        <v>141</v>
      </c>
      <c r="B285" s="267"/>
      <c r="C285" s="104"/>
      <c r="D285" s="104"/>
      <c r="E285" s="162"/>
      <c r="F285" s="3"/>
    </row>
    <row r="286" spans="1:6" s="4" customFormat="1" ht="15" customHeight="1" x14ac:dyDescent="0.25">
      <c r="A286" s="57" t="s">
        <v>142</v>
      </c>
      <c r="B286" s="267"/>
      <c r="C286" s="104"/>
      <c r="D286" s="104"/>
      <c r="E286" s="162"/>
      <c r="F286" s="3"/>
    </row>
    <row r="287" spans="1:6" s="4" customFormat="1" x14ac:dyDescent="0.25">
      <c r="A287" s="59" t="s">
        <v>143</v>
      </c>
      <c r="B287" s="266"/>
      <c r="C287" s="104"/>
      <c r="D287" s="104"/>
      <c r="E287" s="162"/>
      <c r="F287" s="3"/>
    </row>
    <row r="288" spans="1:6" s="4" customFormat="1" x14ac:dyDescent="0.25">
      <c r="A288" s="57" t="s">
        <v>144</v>
      </c>
      <c r="B288" s="267"/>
      <c r="C288" s="104"/>
      <c r="D288" s="104"/>
      <c r="E288" s="162"/>
      <c r="F288" s="3"/>
    </row>
    <row r="289" spans="1:6" s="4" customFormat="1" x14ac:dyDescent="0.25">
      <c r="A289" s="59" t="s">
        <v>145</v>
      </c>
      <c r="B289" s="266"/>
      <c r="C289" s="104"/>
      <c r="D289" s="104"/>
      <c r="E289" s="162"/>
      <c r="F289" s="3"/>
    </row>
    <row r="290" spans="1:6" s="4" customFormat="1" x14ac:dyDescent="0.25">
      <c r="A290" s="59" t="s">
        <v>146</v>
      </c>
      <c r="B290" s="266"/>
      <c r="C290" s="104"/>
      <c r="D290" s="104"/>
      <c r="E290" s="162"/>
      <c r="F290" s="3"/>
    </row>
    <row r="291" spans="1:6" s="4" customFormat="1" ht="15" customHeight="1" x14ac:dyDescent="0.25">
      <c r="A291" s="57" t="s">
        <v>147</v>
      </c>
      <c r="B291" s="267"/>
      <c r="C291" s="104"/>
      <c r="D291" s="104"/>
      <c r="E291" s="162"/>
      <c r="F291" s="3"/>
    </row>
    <row r="292" spans="1:6" s="4" customFormat="1" x14ac:dyDescent="0.25">
      <c r="A292" s="118" t="s">
        <v>592</v>
      </c>
      <c r="B292" s="267"/>
      <c r="C292" s="104"/>
      <c r="D292" s="104"/>
      <c r="E292" s="162"/>
      <c r="F292" s="3"/>
    </row>
    <row r="293" spans="1:6" s="4" customFormat="1" x14ac:dyDescent="0.25">
      <c r="A293" s="118" t="s">
        <v>591</v>
      </c>
      <c r="B293" s="267"/>
      <c r="C293" s="104"/>
      <c r="D293" s="104"/>
      <c r="E293" s="162"/>
      <c r="F293" s="3"/>
    </row>
    <row r="294" spans="1:6" s="4" customFormat="1" x14ac:dyDescent="0.25">
      <c r="A294" s="57" t="s">
        <v>148</v>
      </c>
      <c r="B294" s="267"/>
      <c r="C294" s="104"/>
      <c r="D294" s="104"/>
      <c r="E294" s="162"/>
      <c r="F294" s="3"/>
    </row>
    <row r="295" spans="1:6" s="4" customFormat="1" x14ac:dyDescent="0.25">
      <c r="A295" s="59" t="s">
        <v>149</v>
      </c>
      <c r="B295" s="266"/>
      <c r="C295" s="104"/>
      <c r="D295" s="104"/>
      <c r="E295" s="162"/>
      <c r="F295" s="3"/>
    </row>
    <row r="296" spans="1:6" s="4" customFormat="1" ht="15" customHeight="1" x14ac:dyDescent="0.25">
      <c r="A296" s="57" t="s">
        <v>594</v>
      </c>
      <c r="B296" s="267"/>
      <c r="C296" s="104"/>
      <c r="D296" s="104"/>
      <c r="E296" s="162"/>
      <c r="F296" s="3"/>
    </row>
    <row r="297" spans="1:6" s="4" customFormat="1" x14ac:dyDescent="0.25">
      <c r="A297" s="118" t="s">
        <v>593</v>
      </c>
      <c r="B297" s="267"/>
      <c r="C297" s="104"/>
      <c r="D297" s="104"/>
      <c r="E297" s="162"/>
      <c r="F297" s="3"/>
    </row>
    <row r="298" spans="1:6" s="4" customFormat="1" x14ac:dyDescent="0.25">
      <c r="A298" s="57" t="s">
        <v>150</v>
      </c>
      <c r="B298" s="267"/>
      <c r="C298" s="104"/>
      <c r="D298" s="104"/>
      <c r="E298" s="162"/>
      <c r="F298" s="3"/>
    </row>
    <row r="299" spans="1:6" s="4" customFormat="1" x14ac:dyDescent="0.25">
      <c r="A299" s="59" t="s">
        <v>596</v>
      </c>
      <c r="B299" s="266"/>
      <c r="C299" s="104"/>
      <c r="D299" s="104"/>
      <c r="E299" s="162"/>
      <c r="F299" s="3"/>
    </row>
    <row r="300" spans="1:6" s="4" customFormat="1" x14ac:dyDescent="0.25">
      <c r="A300" s="117" t="s">
        <v>595</v>
      </c>
      <c r="B300" s="268"/>
      <c r="C300" s="104"/>
      <c r="D300" s="104"/>
      <c r="E300" s="162"/>
      <c r="F300" s="3"/>
    </row>
    <row r="301" spans="1:6" s="4" customFormat="1" x14ac:dyDescent="0.25">
      <c r="A301" s="57" t="s">
        <v>151</v>
      </c>
      <c r="B301" s="267"/>
      <c r="C301" s="104"/>
      <c r="D301" s="104"/>
      <c r="E301" s="162"/>
      <c r="F301" s="3"/>
    </row>
    <row r="302" spans="1:6" s="4" customFormat="1" x14ac:dyDescent="0.25">
      <c r="A302" s="57" t="s">
        <v>152</v>
      </c>
      <c r="B302" s="267"/>
      <c r="C302" s="104"/>
      <c r="D302" s="104"/>
      <c r="E302" s="162"/>
      <c r="F302" s="3"/>
    </row>
    <row r="303" spans="1:6" s="4" customFormat="1" x14ac:dyDescent="0.25">
      <c r="A303" s="57" t="s">
        <v>153</v>
      </c>
      <c r="B303" s="267"/>
      <c r="C303" s="104"/>
      <c r="D303" s="104"/>
      <c r="E303" s="162"/>
      <c r="F303" s="3"/>
    </row>
    <row r="304" spans="1:6" s="4" customFormat="1" ht="15" customHeight="1" x14ac:dyDescent="0.25">
      <c r="A304" s="59" t="s">
        <v>598</v>
      </c>
      <c r="B304" s="266"/>
      <c r="C304" s="104"/>
      <c r="D304" s="104"/>
      <c r="E304" s="162"/>
      <c r="F304" s="3"/>
    </row>
    <row r="305" spans="1:6" s="4" customFormat="1" x14ac:dyDescent="0.25">
      <c r="A305" s="117" t="s">
        <v>597</v>
      </c>
      <c r="B305" s="268"/>
      <c r="C305" s="104"/>
      <c r="D305" s="104"/>
      <c r="E305" s="162"/>
      <c r="F305" s="3"/>
    </row>
    <row r="306" spans="1:6" s="4" customFormat="1" ht="33.75" x14ac:dyDescent="0.25">
      <c r="A306" s="60" t="s">
        <v>471</v>
      </c>
      <c r="B306" s="270"/>
      <c r="C306" s="104"/>
      <c r="D306" s="104"/>
      <c r="E306" s="162"/>
      <c r="F306" s="3"/>
    </row>
    <row r="307" spans="1:6" s="4" customFormat="1" x14ac:dyDescent="0.25">
      <c r="A307" s="129" t="s">
        <v>154</v>
      </c>
      <c r="B307" s="276">
        <v>950</v>
      </c>
      <c r="C307" s="93"/>
      <c r="D307" s="92"/>
      <c r="E307" s="168">
        <f>C307*D307</f>
        <v>0</v>
      </c>
      <c r="F307" s="3"/>
    </row>
    <row r="308" spans="1:6" s="4" customFormat="1" x14ac:dyDescent="0.25">
      <c r="A308" s="59" t="s">
        <v>155</v>
      </c>
      <c r="B308" s="266"/>
      <c r="C308" s="104"/>
      <c r="D308" s="104"/>
      <c r="E308" s="162"/>
      <c r="F308" s="3"/>
    </row>
    <row r="309" spans="1:6" s="4" customFormat="1" x14ac:dyDescent="0.25">
      <c r="A309" s="57" t="s">
        <v>156</v>
      </c>
      <c r="B309" s="267"/>
      <c r="C309" s="104"/>
      <c r="D309" s="104"/>
      <c r="E309" s="162"/>
      <c r="F309" s="3"/>
    </row>
    <row r="310" spans="1:6" s="4" customFormat="1" x14ac:dyDescent="0.25">
      <c r="A310" s="59" t="s">
        <v>157</v>
      </c>
      <c r="B310" s="266"/>
      <c r="C310" s="104"/>
      <c r="D310" s="104"/>
      <c r="E310" s="162"/>
      <c r="F310" s="3"/>
    </row>
    <row r="311" spans="1:6" s="4" customFormat="1" x14ac:dyDescent="0.25">
      <c r="A311" s="59" t="s">
        <v>158</v>
      </c>
      <c r="B311" s="266"/>
      <c r="C311" s="104"/>
      <c r="D311" s="104"/>
      <c r="E311" s="162"/>
      <c r="F311" s="3"/>
    </row>
    <row r="312" spans="1:6" s="4" customFormat="1" x14ac:dyDescent="0.25">
      <c r="A312" s="59" t="s">
        <v>159</v>
      </c>
      <c r="B312" s="266"/>
      <c r="C312" s="104"/>
      <c r="D312" s="104"/>
      <c r="E312" s="162"/>
      <c r="F312" s="3"/>
    </row>
    <row r="313" spans="1:6" s="4" customFormat="1" x14ac:dyDescent="0.25">
      <c r="A313" s="59" t="s">
        <v>600</v>
      </c>
      <c r="B313" s="266"/>
      <c r="C313" s="104"/>
      <c r="D313" s="104"/>
      <c r="E313" s="162"/>
      <c r="F313" s="3"/>
    </row>
    <row r="314" spans="1:6" s="4" customFormat="1" x14ac:dyDescent="0.25">
      <c r="A314" s="116" t="s">
        <v>599</v>
      </c>
      <c r="B314" s="267"/>
      <c r="C314" s="104"/>
      <c r="D314" s="104"/>
      <c r="E314" s="162"/>
      <c r="F314" s="3"/>
    </row>
    <row r="315" spans="1:6" s="4" customFormat="1" x14ac:dyDescent="0.25">
      <c r="A315" s="59" t="s">
        <v>160</v>
      </c>
      <c r="B315" s="266"/>
      <c r="C315" s="104"/>
      <c r="D315" s="104"/>
      <c r="E315" s="162"/>
      <c r="F315" s="3"/>
    </row>
    <row r="316" spans="1:6" s="4" customFormat="1" x14ac:dyDescent="0.25">
      <c r="A316" s="59" t="s">
        <v>161</v>
      </c>
      <c r="B316" s="266"/>
      <c r="C316" s="104"/>
      <c r="D316" s="104"/>
      <c r="E316" s="162"/>
      <c r="F316" s="3"/>
    </row>
    <row r="317" spans="1:6" s="4" customFormat="1" x14ac:dyDescent="0.25">
      <c r="A317" s="59" t="s">
        <v>162</v>
      </c>
      <c r="B317" s="266"/>
      <c r="C317" s="104"/>
      <c r="D317" s="104"/>
      <c r="E317" s="162"/>
      <c r="F317" s="3"/>
    </row>
    <row r="318" spans="1:6" s="4" customFormat="1" x14ac:dyDescent="0.25">
      <c r="A318" s="59" t="s">
        <v>472</v>
      </c>
      <c r="B318" s="266"/>
      <c r="C318" s="104"/>
      <c r="D318" s="104"/>
      <c r="E318" s="162"/>
      <c r="F318" s="3"/>
    </row>
    <row r="319" spans="1:6" s="4" customFormat="1" x14ac:dyDescent="0.25">
      <c r="A319" s="88" t="s">
        <v>163</v>
      </c>
      <c r="B319" s="255">
        <v>450</v>
      </c>
      <c r="C319" s="93"/>
      <c r="D319" s="92"/>
      <c r="E319" s="161">
        <f>C319*D319</f>
        <v>0</v>
      </c>
      <c r="F319" s="3"/>
    </row>
    <row r="320" spans="1:6" s="4" customFormat="1" x14ac:dyDescent="0.25">
      <c r="A320" s="59" t="s">
        <v>164</v>
      </c>
      <c r="B320" s="266"/>
      <c r="C320" s="94"/>
      <c r="D320" s="94"/>
      <c r="E320" s="162"/>
      <c r="F320" s="3"/>
    </row>
    <row r="321" spans="1:6" s="4" customFormat="1" x14ac:dyDescent="0.25">
      <c r="A321" s="57" t="s">
        <v>165</v>
      </c>
      <c r="B321" s="267"/>
      <c r="C321" s="94"/>
      <c r="D321" s="94"/>
      <c r="E321" s="162"/>
      <c r="F321" s="3"/>
    </row>
    <row r="322" spans="1:6" s="4" customFormat="1" x14ac:dyDescent="0.25">
      <c r="A322" s="57" t="s">
        <v>166</v>
      </c>
      <c r="B322" s="267"/>
      <c r="C322" s="94"/>
      <c r="D322" s="94"/>
      <c r="E322" s="162"/>
      <c r="F322" s="3"/>
    </row>
    <row r="323" spans="1:6" s="4" customFormat="1" x14ac:dyDescent="0.25">
      <c r="A323" s="57" t="s">
        <v>167</v>
      </c>
      <c r="B323" s="267"/>
      <c r="C323" s="94"/>
      <c r="D323" s="94"/>
      <c r="E323" s="162"/>
      <c r="F323" s="3"/>
    </row>
    <row r="324" spans="1:6" s="4" customFormat="1" x14ac:dyDescent="0.25">
      <c r="A324" s="57" t="s">
        <v>168</v>
      </c>
      <c r="B324" s="267"/>
      <c r="C324" s="94"/>
      <c r="D324" s="94"/>
      <c r="E324" s="162"/>
      <c r="F324" s="3"/>
    </row>
    <row r="325" spans="1:6" s="4" customFormat="1" x14ac:dyDescent="0.25">
      <c r="A325" s="59" t="s">
        <v>169</v>
      </c>
      <c r="B325" s="266"/>
      <c r="C325" s="94"/>
      <c r="D325" s="94"/>
      <c r="E325" s="162"/>
      <c r="F325" s="3"/>
    </row>
    <row r="326" spans="1:6" s="4" customFormat="1" x14ac:dyDescent="0.25">
      <c r="A326" s="57" t="s">
        <v>170</v>
      </c>
      <c r="B326" s="267"/>
      <c r="C326" s="94"/>
      <c r="D326" s="94"/>
      <c r="E326" s="162"/>
      <c r="F326" s="3"/>
    </row>
    <row r="327" spans="1:6" s="4" customFormat="1" x14ac:dyDescent="0.25">
      <c r="A327" s="57" t="s">
        <v>171</v>
      </c>
      <c r="B327" s="267"/>
      <c r="C327" s="94"/>
      <c r="D327" s="94"/>
      <c r="E327" s="162"/>
      <c r="F327" s="3"/>
    </row>
    <row r="328" spans="1:6" s="4" customFormat="1" x14ac:dyDescent="0.25">
      <c r="A328" s="59" t="s">
        <v>172</v>
      </c>
      <c r="B328" s="266"/>
      <c r="C328" s="94"/>
      <c r="D328" s="94"/>
      <c r="E328" s="162"/>
      <c r="F328" s="3"/>
    </row>
    <row r="329" spans="1:6" s="4" customFormat="1" x14ac:dyDescent="0.25">
      <c r="A329" s="57" t="s">
        <v>602</v>
      </c>
      <c r="B329" s="267"/>
      <c r="C329" s="94"/>
      <c r="D329" s="94"/>
      <c r="E329" s="162"/>
      <c r="F329" s="3"/>
    </row>
    <row r="330" spans="1:6" s="4" customFormat="1" x14ac:dyDescent="0.25">
      <c r="A330" s="115" t="s">
        <v>601</v>
      </c>
      <c r="B330" s="267"/>
      <c r="C330" s="94"/>
      <c r="D330" s="94"/>
      <c r="E330" s="162"/>
      <c r="F330" s="3"/>
    </row>
    <row r="331" spans="1:6" s="4" customFormat="1" x14ac:dyDescent="0.25">
      <c r="A331" s="57" t="s">
        <v>173</v>
      </c>
      <c r="B331" s="267"/>
      <c r="C331" s="94"/>
      <c r="D331" s="94"/>
      <c r="E331" s="162"/>
      <c r="F331" s="3"/>
    </row>
    <row r="332" spans="1:6" s="4" customFormat="1" x14ac:dyDescent="0.25">
      <c r="A332" s="57" t="s">
        <v>174</v>
      </c>
      <c r="B332" s="267"/>
      <c r="C332" s="94"/>
      <c r="D332" s="94"/>
      <c r="E332" s="162"/>
      <c r="F332" s="3"/>
    </row>
    <row r="333" spans="1:6" s="4" customFormat="1" x14ac:dyDescent="0.25">
      <c r="A333" s="57" t="s">
        <v>175</v>
      </c>
      <c r="B333" s="267"/>
      <c r="C333" s="95"/>
      <c r="D333" s="95"/>
      <c r="E333" s="163"/>
      <c r="F333" s="3"/>
    </row>
    <row r="334" spans="1:6" s="4" customFormat="1" x14ac:dyDescent="0.25">
      <c r="A334" s="88" t="s">
        <v>863</v>
      </c>
      <c r="B334" s="255">
        <v>1500</v>
      </c>
      <c r="C334" s="93"/>
      <c r="D334" s="92"/>
      <c r="E334" s="161">
        <f>C334*D334</f>
        <v>0</v>
      </c>
      <c r="F334" s="3"/>
    </row>
    <row r="335" spans="1:6" s="4" customFormat="1" x14ac:dyDescent="0.25">
      <c r="A335" s="59" t="s">
        <v>164</v>
      </c>
      <c r="B335" s="266"/>
      <c r="C335" s="94"/>
      <c r="D335" s="94"/>
      <c r="E335" s="162"/>
      <c r="F335" s="3"/>
    </row>
    <row r="336" spans="1:6" s="4" customFormat="1" x14ac:dyDescent="0.25">
      <c r="A336" s="116" t="s">
        <v>176</v>
      </c>
      <c r="B336" s="267"/>
      <c r="C336" s="94"/>
      <c r="D336" s="94"/>
      <c r="E336" s="162"/>
      <c r="F336" s="3"/>
    </row>
    <row r="337" spans="1:6" s="4" customFormat="1" x14ac:dyDescent="0.25">
      <c r="A337" s="116" t="s">
        <v>177</v>
      </c>
      <c r="B337" s="267"/>
      <c r="C337" s="94"/>
      <c r="D337" s="94"/>
      <c r="E337" s="162"/>
      <c r="F337" s="3"/>
    </row>
    <row r="338" spans="1:6" s="4" customFormat="1" x14ac:dyDescent="0.25">
      <c r="A338" s="116" t="s">
        <v>178</v>
      </c>
      <c r="B338" s="267"/>
      <c r="C338" s="94"/>
      <c r="D338" s="94"/>
      <c r="E338" s="162"/>
      <c r="F338" s="3"/>
    </row>
    <row r="339" spans="1:6" s="4" customFormat="1" x14ac:dyDescent="0.25">
      <c r="A339" s="59" t="s">
        <v>179</v>
      </c>
      <c r="B339" s="266"/>
      <c r="C339" s="94"/>
      <c r="D339" s="94"/>
      <c r="E339" s="162"/>
      <c r="F339" s="3"/>
    </row>
    <row r="340" spans="1:6" s="4" customFormat="1" x14ac:dyDescent="0.25">
      <c r="A340" s="116" t="s">
        <v>180</v>
      </c>
      <c r="B340" s="267"/>
      <c r="C340" s="94"/>
      <c r="D340" s="94"/>
      <c r="E340" s="162"/>
      <c r="F340" s="3"/>
    </row>
    <row r="341" spans="1:6" s="4" customFormat="1" x14ac:dyDescent="0.25">
      <c r="A341" s="116" t="s">
        <v>181</v>
      </c>
      <c r="B341" s="267"/>
      <c r="C341" s="94"/>
      <c r="D341" s="94"/>
      <c r="E341" s="162"/>
      <c r="F341" s="3"/>
    </row>
    <row r="342" spans="1:6" s="4" customFormat="1" x14ac:dyDescent="0.25">
      <c r="A342" s="124" t="s">
        <v>182</v>
      </c>
      <c r="B342" s="271"/>
      <c r="C342" s="95"/>
      <c r="D342" s="95"/>
      <c r="E342" s="163"/>
      <c r="F342" s="3"/>
    </row>
    <row r="343" spans="1:6" s="4" customFormat="1" x14ac:dyDescent="0.25">
      <c r="A343" s="87" t="s">
        <v>454</v>
      </c>
      <c r="B343" s="272">
        <v>0</v>
      </c>
      <c r="C343" s="93"/>
      <c r="D343" s="92"/>
      <c r="E343" s="161">
        <f>C343*D343</f>
        <v>0</v>
      </c>
      <c r="F343" s="3"/>
    </row>
    <row r="344" spans="1:6" s="4" customFormat="1" ht="22.5" x14ac:dyDescent="0.25">
      <c r="A344" s="88" t="s">
        <v>864</v>
      </c>
      <c r="B344" s="255">
        <v>2000</v>
      </c>
      <c r="C344" s="93"/>
      <c r="D344" s="92"/>
      <c r="E344" s="161">
        <f>C344*D344</f>
        <v>0</v>
      </c>
      <c r="F344" s="3"/>
    </row>
    <row r="345" spans="1:6" s="4" customFormat="1" x14ac:dyDescent="0.25">
      <c r="A345" s="59" t="s">
        <v>603</v>
      </c>
      <c r="B345" s="266"/>
      <c r="C345" s="94"/>
      <c r="D345" s="94"/>
      <c r="E345" s="162"/>
      <c r="F345" s="3"/>
    </row>
    <row r="346" spans="1:6" s="4" customFormat="1" ht="13.5" customHeight="1" x14ac:dyDescent="0.25">
      <c r="A346" s="59" t="s">
        <v>604</v>
      </c>
      <c r="B346" s="266"/>
      <c r="C346" s="94"/>
      <c r="D346" s="94"/>
      <c r="E346" s="162"/>
      <c r="F346" s="3"/>
    </row>
    <row r="347" spans="1:6" s="4" customFormat="1" x14ac:dyDescent="0.25">
      <c r="A347" s="88" t="s">
        <v>183</v>
      </c>
      <c r="B347" s="255">
        <v>450</v>
      </c>
      <c r="C347" s="93"/>
      <c r="D347" s="92"/>
      <c r="E347" s="161">
        <f>C347*D347</f>
        <v>0</v>
      </c>
      <c r="F347" s="3"/>
    </row>
    <row r="348" spans="1:6" s="4" customFormat="1" x14ac:dyDescent="0.25">
      <c r="A348" s="57" t="s">
        <v>184</v>
      </c>
      <c r="B348" s="267"/>
      <c r="C348" s="94"/>
      <c r="D348" s="94"/>
      <c r="E348" s="162"/>
      <c r="F348" s="3"/>
    </row>
    <row r="349" spans="1:6" s="4" customFormat="1" x14ac:dyDescent="0.25">
      <c r="A349" s="59" t="s">
        <v>185</v>
      </c>
      <c r="B349" s="266"/>
      <c r="C349" s="94"/>
      <c r="D349" s="94"/>
      <c r="E349" s="162"/>
      <c r="F349" s="3"/>
    </row>
    <row r="350" spans="1:6" s="4" customFormat="1" x14ac:dyDescent="0.25">
      <c r="A350" s="115" t="s">
        <v>186</v>
      </c>
      <c r="B350" s="267"/>
      <c r="C350" s="94"/>
      <c r="D350" s="94"/>
      <c r="E350" s="162"/>
      <c r="F350" s="3"/>
    </row>
    <row r="351" spans="1:6" s="4" customFormat="1" x14ac:dyDescent="0.25">
      <c r="A351" s="115" t="s">
        <v>187</v>
      </c>
      <c r="B351" s="267"/>
      <c r="C351" s="94"/>
      <c r="D351" s="94"/>
      <c r="E351" s="162"/>
      <c r="F351" s="3"/>
    </row>
    <row r="352" spans="1:6" s="4" customFormat="1" x14ac:dyDescent="0.25">
      <c r="A352" s="115" t="s">
        <v>188</v>
      </c>
      <c r="B352" s="267"/>
      <c r="C352" s="94"/>
      <c r="D352" s="94"/>
      <c r="E352" s="162"/>
      <c r="F352" s="3"/>
    </row>
    <row r="353" spans="1:6" s="4" customFormat="1" x14ac:dyDescent="0.25">
      <c r="A353" s="115" t="s">
        <v>189</v>
      </c>
      <c r="B353" s="267"/>
      <c r="C353" s="94"/>
      <c r="D353" s="94"/>
      <c r="E353" s="162"/>
      <c r="F353" s="3"/>
    </row>
    <row r="354" spans="1:6" s="4" customFormat="1" x14ac:dyDescent="0.25">
      <c r="A354" s="115" t="s">
        <v>190</v>
      </c>
      <c r="B354" s="267"/>
      <c r="C354" s="94"/>
      <c r="D354" s="94"/>
      <c r="E354" s="162"/>
      <c r="F354" s="3"/>
    </row>
    <row r="355" spans="1:6" s="4" customFormat="1" x14ac:dyDescent="0.25">
      <c r="A355" s="115" t="s">
        <v>191</v>
      </c>
      <c r="B355" s="267"/>
      <c r="C355" s="94"/>
      <c r="D355" s="94"/>
      <c r="E355" s="162"/>
      <c r="F355" s="3"/>
    </row>
    <row r="356" spans="1:6" s="4" customFormat="1" x14ac:dyDescent="0.25">
      <c r="A356" s="59" t="s">
        <v>192</v>
      </c>
      <c r="B356" s="266"/>
      <c r="C356" s="94"/>
      <c r="D356" s="94"/>
      <c r="E356" s="162"/>
      <c r="F356" s="3"/>
    </row>
    <row r="357" spans="1:6" s="4" customFormat="1" x14ac:dyDescent="0.25">
      <c r="A357" s="115" t="s">
        <v>193</v>
      </c>
      <c r="B357" s="267"/>
      <c r="C357" s="94"/>
      <c r="D357" s="94"/>
      <c r="E357" s="162"/>
      <c r="F357" s="3"/>
    </row>
    <row r="358" spans="1:6" s="4" customFormat="1" x14ac:dyDescent="0.25">
      <c r="A358" s="115" t="s">
        <v>194</v>
      </c>
      <c r="B358" s="267"/>
      <c r="C358" s="94"/>
      <c r="D358" s="94"/>
      <c r="E358" s="162"/>
      <c r="F358" s="3"/>
    </row>
    <row r="359" spans="1:6" s="4" customFormat="1" x14ac:dyDescent="0.25">
      <c r="A359" s="115" t="s">
        <v>195</v>
      </c>
      <c r="B359" s="267"/>
      <c r="C359" s="94"/>
      <c r="D359" s="94"/>
      <c r="E359" s="162"/>
      <c r="F359" s="3"/>
    </row>
    <row r="360" spans="1:6" s="4" customFormat="1" x14ac:dyDescent="0.25">
      <c r="A360" s="115" t="s">
        <v>196</v>
      </c>
      <c r="B360" s="267"/>
      <c r="C360" s="94"/>
      <c r="D360" s="94"/>
      <c r="E360" s="162"/>
      <c r="F360" s="3"/>
    </row>
    <row r="361" spans="1:6" s="4" customFormat="1" x14ac:dyDescent="0.25">
      <c r="A361" s="115" t="s">
        <v>197</v>
      </c>
      <c r="B361" s="267"/>
      <c r="C361" s="94"/>
      <c r="D361" s="94"/>
      <c r="E361" s="162"/>
      <c r="F361" s="3"/>
    </row>
    <row r="362" spans="1:6" s="4" customFormat="1" x14ac:dyDescent="0.25">
      <c r="A362" s="115" t="s">
        <v>198</v>
      </c>
      <c r="B362" s="267"/>
      <c r="C362" s="94"/>
      <c r="D362" s="94"/>
      <c r="E362" s="162"/>
      <c r="F362" s="3"/>
    </row>
    <row r="363" spans="1:6" s="4" customFormat="1" x14ac:dyDescent="0.25">
      <c r="A363" s="116" t="s">
        <v>199</v>
      </c>
      <c r="B363" s="267"/>
      <c r="C363" s="94"/>
      <c r="D363" s="94"/>
      <c r="E363" s="162"/>
      <c r="F363" s="3"/>
    </row>
    <row r="364" spans="1:6" s="4" customFormat="1" x14ac:dyDescent="0.25">
      <c r="A364" s="116" t="s">
        <v>200</v>
      </c>
      <c r="B364" s="267"/>
      <c r="C364" s="94"/>
      <c r="D364" s="94"/>
      <c r="E364" s="162"/>
      <c r="F364" s="3"/>
    </row>
    <row r="365" spans="1:6" s="4" customFormat="1" x14ac:dyDescent="0.25">
      <c r="A365" s="115" t="s">
        <v>201</v>
      </c>
      <c r="B365" s="267"/>
      <c r="C365" s="94"/>
      <c r="D365" s="94"/>
      <c r="E365" s="162"/>
      <c r="F365" s="3"/>
    </row>
    <row r="366" spans="1:6" s="4" customFormat="1" x14ac:dyDescent="0.25">
      <c r="A366" s="116" t="s">
        <v>202</v>
      </c>
      <c r="B366" s="267"/>
      <c r="C366" s="94"/>
      <c r="D366" s="94"/>
      <c r="E366" s="162"/>
      <c r="F366" s="3"/>
    </row>
    <row r="367" spans="1:6" s="4" customFormat="1" x14ac:dyDescent="0.25">
      <c r="A367" s="116" t="s">
        <v>203</v>
      </c>
      <c r="B367" s="267"/>
      <c r="C367" s="94"/>
      <c r="D367" s="94"/>
      <c r="E367" s="162"/>
      <c r="F367" s="3"/>
    </row>
    <row r="368" spans="1:6" s="4" customFormat="1" x14ac:dyDescent="0.25">
      <c r="A368" s="125" t="s">
        <v>204</v>
      </c>
      <c r="B368" s="268"/>
      <c r="C368" s="94"/>
      <c r="D368" s="94"/>
      <c r="E368" s="162"/>
      <c r="F368" s="3"/>
    </row>
    <row r="369" spans="1:6" s="4" customFormat="1" x14ac:dyDescent="0.25">
      <c r="A369" s="115" t="s">
        <v>205</v>
      </c>
      <c r="B369" s="267"/>
      <c r="C369" s="94"/>
      <c r="D369" s="94"/>
      <c r="E369" s="162"/>
      <c r="F369" s="3"/>
    </row>
    <row r="370" spans="1:6" s="4" customFormat="1" x14ac:dyDescent="0.25">
      <c r="A370" s="116" t="s">
        <v>206</v>
      </c>
      <c r="B370" s="267"/>
      <c r="C370" s="94"/>
      <c r="D370" s="94"/>
      <c r="E370" s="162"/>
      <c r="F370" s="3"/>
    </row>
    <row r="371" spans="1:6" s="4" customFormat="1" x14ac:dyDescent="0.25">
      <c r="A371" s="115" t="s">
        <v>207</v>
      </c>
      <c r="B371" s="267"/>
      <c r="C371" s="94"/>
      <c r="D371" s="94"/>
      <c r="E371" s="162"/>
      <c r="F371" s="3"/>
    </row>
    <row r="372" spans="1:6" s="4" customFormat="1" x14ac:dyDescent="0.25">
      <c r="A372" s="116" t="s">
        <v>208</v>
      </c>
      <c r="B372" s="267"/>
      <c r="C372" s="94"/>
      <c r="D372" s="94"/>
      <c r="E372" s="162"/>
      <c r="F372" s="3"/>
    </row>
    <row r="373" spans="1:6" s="4" customFormat="1" x14ac:dyDescent="0.25">
      <c r="A373" s="116" t="s">
        <v>209</v>
      </c>
      <c r="B373" s="267"/>
      <c r="C373" s="94"/>
      <c r="D373" s="94"/>
      <c r="E373" s="162"/>
      <c r="F373" s="3"/>
    </row>
    <row r="374" spans="1:6" s="4" customFormat="1" x14ac:dyDescent="0.25">
      <c r="A374" s="116" t="s">
        <v>210</v>
      </c>
      <c r="B374" s="267"/>
      <c r="C374" s="94"/>
      <c r="D374" s="94"/>
      <c r="E374" s="162"/>
      <c r="F374" s="3"/>
    </row>
    <row r="375" spans="1:6" s="4" customFormat="1" x14ac:dyDescent="0.25">
      <c r="A375" s="116" t="s">
        <v>211</v>
      </c>
      <c r="B375" s="267"/>
      <c r="C375" s="94"/>
      <c r="D375" s="94"/>
      <c r="E375" s="162"/>
      <c r="F375" s="3"/>
    </row>
    <row r="376" spans="1:6" s="4" customFormat="1" x14ac:dyDescent="0.25">
      <c r="A376" s="116" t="s">
        <v>606</v>
      </c>
      <c r="B376" s="267"/>
      <c r="C376" s="94"/>
      <c r="D376" s="94"/>
      <c r="E376" s="162"/>
      <c r="F376" s="3"/>
    </row>
    <row r="377" spans="1:6" s="4" customFormat="1" x14ac:dyDescent="0.25">
      <c r="A377" s="116" t="s">
        <v>605</v>
      </c>
      <c r="B377" s="267"/>
      <c r="C377" s="94"/>
      <c r="D377" s="94"/>
      <c r="E377" s="162"/>
      <c r="F377" s="3"/>
    </row>
    <row r="378" spans="1:6" s="4" customFormat="1" x14ac:dyDescent="0.25">
      <c r="A378" s="66" t="s">
        <v>212</v>
      </c>
      <c r="B378" s="268"/>
      <c r="C378" s="94"/>
      <c r="D378" s="94"/>
      <c r="E378" s="162"/>
      <c r="F378" s="3"/>
    </row>
    <row r="379" spans="1:6" s="4" customFormat="1" x14ac:dyDescent="0.25">
      <c r="A379" s="115" t="s">
        <v>213</v>
      </c>
      <c r="B379" s="267"/>
      <c r="C379" s="94"/>
      <c r="D379" s="94"/>
      <c r="E379" s="162"/>
      <c r="F379" s="3"/>
    </row>
    <row r="380" spans="1:6" s="4" customFormat="1" x14ac:dyDescent="0.25">
      <c r="A380" s="116" t="s">
        <v>214</v>
      </c>
      <c r="B380" s="267"/>
      <c r="C380" s="94"/>
      <c r="D380" s="94"/>
      <c r="E380" s="162"/>
      <c r="F380" s="3"/>
    </row>
    <row r="381" spans="1:6" s="4" customFormat="1" x14ac:dyDescent="0.25">
      <c r="A381" s="116" t="s">
        <v>215</v>
      </c>
      <c r="B381" s="267"/>
      <c r="C381" s="94"/>
      <c r="D381" s="94"/>
      <c r="E381" s="162"/>
      <c r="F381" s="3"/>
    </row>
    <row r="382" spans="1:6" s="4" customFormat="1" x14ac:dyDescent="0.25">
      <c r="A382" s="115" t="s">
        <v>216</v>
      </c>
      <c r="B382" s="267"/>
      <c r="C382" s="94"/>
      <c r="D382" s="94"/>
      <c r="E382" s="162"/>
      <c r="F382" s="3"/>
    </row>
    <row r="383" spans="1:6" s="4" customFormat="1" x14ac:dyDescent="0.25">
      <c r="A383" s="116" t="s">
        <v>217</v>
      </c>
      <c r="B383" s="267"/>
      <c r="C383" s="94"/>
      <c r="D383" s="94"/>
      <c r="E383" s="162"/>
      <c r="F383" s="3"/>
    </row>
    <row r="384" spans="1:6" s="4" customFormat="1" x14ac:dyDescent="0.25">
      <c r="A384" s="116" t="s">
        <v>218</v>
      </c>
      <c r="B384" s="267"/>
      <c r="C384" s="94"/>
      <c r="D384" s="94"/>
      <c r="E384" s="162"/>
      <c r="F384" s="3"/>
    </row>
    <row r="385" spans="1:6" s="4" customFormat="1" x14ac:dyDescent="0.25">
      <c r="A385" s="124" t="s">
        <v>219</v>
      </c>
      <c r="B385" s="271"/>
      <c r="C385" s="95"/>
      <c r="D385" s="95"/>
      <c r="E385" s="163"/>
      <c r="F385" s="3"/>
    </row>
    <row r="386" spans="1:6" s="4" customFormat="1" x14ac:dyDescent="0.25">
      <c r="A386" s="81" t="s">
        <v>453</v>
      </c>
      <c r="B386" s="254">
        <v>0</v>
      </c>
      <c r="C386" s="93"/>
      <c r="D386" s="92"/>
      <c r="E386" s="166">
        <f>C386*D386</f>
        <v>0</v>
      </c>
      <c r="F386" s="3"/>
    </row>
    <row r="387" spans="1:6" s="4" customFormat="1" x14ac:dyDescent="0.25">
      <c r="A387" s="86" t="s">
        <v>220</v>
      </c>
      <c r="B387" s="253"/>
      <c r="C387" s="83"/>
      <c r="D387" s="83"/>
      <c r="E387" s="166">
        <f>SUM(E389:E414)</f>
        <v>0</v>
      </c>
      <c r="F387" s="3"/>
    </row>
    <row r="388" spans="1:6" s="4" customFormat="1" ht="36.75" customHeight="1" x14ac:dyDescent="0.25">
      <c r="A388" s="58" t="s">
        <v>465</v>
      </c>
      <c r="B388" s="271"/>
      <c r="C388" s="95"/>
      <c r="D388" s="95"/>
      <c r="E388" s="163"/>
      <c r="F388" s="3"/>
    </row>
    <row r="389" spans="1:6" s="4" customFormat="1" x14ac:dyDescent="0.25">
      <c r="A389" s="88" t="s">
        <v>221</v>
      </c>
      <c r="B389" s="255">
        <v>64</v>
      </c>
      <c r="C389" s="93"/>
      <c r="D389" s="92"/>
      <c r="E389" s="161">
        <f>C389*D389</f>
        <v>0</v>
      </c>
      <c r="F389" s="3"/>
    </row>
    <row r="390" spans="1:6" s="4" customFormat="1" x14ac:dyDescent="0.25">
      <c r="A390" s="57" t="s">
        <v>222</v>
      </c>
      <c r="B390" s="267"/>
      <c r="C390" s="105"/>
      <c r="D390" s="105"/>
      <c r="E390" s="162"/>
      <c r="F390" s="3"/>
    </row>
    <row r="391" spans="1:6" s="4" customFormat="1" x14ac:dyDescent="0.25">
      <c r="A391" s="57" t="s">
        <v>223</v>
      </c>
      <c r="B391" s="267"/>
      <c r="C391" s="105"/>
      <c r="D391" s="105"/>
      <c r="E391" s="162"/>
      <c r="F391" s="3"/>
    </row>
    <row r="392" spans="1:6" s="4" customFormat="1" x14ac:dyDescent="0.25">
      <c r="A392" s="57" t="s">
        <v>224</v>
      </c>
      <c r="B392" s="267"/>
      <c r="C392" s="105"/>
      <c r="D392" s="105"/>
      <c r="E392" s="162"/>
      <c r="F392" s="3"/>
    </row>
    <row r="393" spans="1:6" s="4" customFormat="1" x14ac:dyDescent="0.25">
      <c r="A393" s="63" t="s">
        <v>607</v>
      </c>
      <c r="B393" s="274"/>
      <c r="C393" s="105"/>
      <c r="D393" s="105"/>
      <c r="E393" s="162"/>
      <c r="F393" s="3"/>
    </row>
    <row r="394" spans="1:6" s="4" customFormat="1" x14ac:dyDescent="0.25">
      <c r="A394" s="63" t="s">
        <v>608</v>
      </c>
      <c r="B394" s="274"/>
      <c r="C394" s="105"/>
      <c r="D394" s="105"/>
      <c r="E394" s="162"/>
      <c r="F394" s="3"/>
    </row>
    <row r="395" spans="1:6" s="4" customFormat="1" ht="15" customHeight="1" x14ac:dyDescent="0.25">
      <c r="A395" s="63" t="s">
        <v>609</v>
      </c>
      <c r="B395" s="274"/>
      <c r="C395" s="105"/>
      <c r="D395" s="105"/>
      <c r="E395" s="162"/>
      <c r="F395" s="3"/>
    </row>
    <row r="396" spans="1:6" s="4" customFormat="1" x14ac:dyDescent="0.25">
      <c r="A396" s="57" t="s">
        <v>225</v>
      </c>
      <c r="B396" s="267"/>
      <c r="C396" s="105"/>
      <c r="D396" s="105"/>
      <c r="E396" s="162"/>
      <c r="F396" s="3"/>
    </row>
    <row r="397" spans="1:6" s="4" customFormat="1" x14ac:dyDescent="0.25">
      <c r="A397" s="57" t="s">
        <v>226</v>
      </c>
      <c r="B397" s="267"/>
      <c r="C397" s="105"/>
      <c r="D397" s="105"/>
      <c r="E397" s="162"/>
      <c r="F397" s="3"/>
    </row>
    <row r="398" spans="1:6" s="4" customFormat="1" x14ac:dyDescent="0.25">
      <c r="A398" s="57" t="s">
        <v>227</v>
      </c>
      <c r="B398" s="267"/>
      <c r="C398" s="105"/>
      <c r="D398" s="105"/>
      <c r="E398" s="162"/>
      <c r="F398" s="3"/>
    </row>
    <row r="399" spans="1:6" s="4" customFormat="1" x14ac:dyDescent="0.25">
      <c r="A399" s="57" t="s">
        <v>228</v>
      </c>
      <c r="B399" s="267"/>
      <c r="C399" s="105"/>
      <c r="D399" s="105"/>
      <c r="E399" s="162"/>
      <c r="F399" s="3"/>
    </row>
    <row r="400" spans="1:6" s="4" customFormat="1" x14ac:dyDescent="0.25">
      <c r="A400" s="57" t="s">
        <v>229</v>
      </c>
      <c r="B400" s="267"/>
      <c r="C400" s="105"/>
      <c r="D400" s="105"/>
      <c r="E400" s="162"/>
      <c r="F400" s="3"/>
    </row>
    <row r="401" spans="1:6" s="4" customFormat="1" x14ac:dyDescent="0.25">
      <c r="A401" s="57" t="s">
        <v>230</v>
      </c>
      <c r="B401" s="267"/>
      <c r="C401" s="105"/>
      <c r="D401" s="105"/>
      <c r="E401" s="162"/>
      <c r="F401" s="3"/>
    </row>
    <row r="402" spans="1:6" s="4" customFormat="1" x14ac:dyDescent="0.25">
      <c r="A402" s="57" t="s">
        <v>231</v>
      </c>
      <c r="B402" s="267"/>
      <c r="C402" s="105"/>
      <c r="D402" s="105"/>
      <c r="E402" s="162"/>
      <c r="F402" s="3"/>
    </row>
    <row r="403" spans="1:6" s="4" customFormat="1" x14ac:dyDescent="0.25">
      <c r="A403" s="57" t="s">
        <v>232</v>
      </c>
      <c r="B403" s="267"/>
      <c r="C403" s="105"/>
      <c r="D403" s="105"/>
      <c r="E403" s="162"/>
      <c r="F403" s="3"/>
    </row>
    <row r="404" spans="1:6" s="4" customFormat="1" x14ac:dyDescent="0.25">
      <c r="A404" s="57" t="s">
        <v>233</v>
      </c>
      <c r="B404" s="267"/>
      <c r="C404" s="105"/>
      <c r="D404" s="105"/>
      <c r="E404" s="162"/>
      <c r="F404" s="3"/>
    </row>
    <row r="405" spans="1:6" s="4" customFormat="1" x14ac:dyDescent="0.25">
      <c r="A405" s="57" t="s">
        <v>234</v>
      </c>
      <c r="B405" s="267"/>
      <c r="C405" s="106"/>
      <c r="D405" s="106"/>
      <c r="E405" s="163"/>
      <c r="F405" s="3"/>
    </row>
    <row r="406" spans="1:6" s="4" customFormat="1" ht="20.100000000000001" customHeight="1" x14ac:dyDescent="0.25">
      <c r="A406" s="107" t="s">
        <v>467</v>
      </c>
      <c r="B406" s="255">
        <v>120</v>
      </c>
      <c r="C406" s="93"/>
      <c r="D406" s="92"/>
      <c r="E406" s="161">
        <f>C406*D406</f>
        <v>0</v>
      </c>
      <c r="F406" s="3"/>
    </row>
    <row r="407" spans="1:6" s="4" customFormat="1" x14ac:dyDescent="0.25">
      <c r="A407" s="66" t="s">
        <v>235</v>
      </c>
      <c r="B407" s="268"/>
      <c r="C407" s="94"/>
      <c r="D407" s="94"/>
      <c r="E407" s="162"/>
      <c r="F407" s="3"/>
    </row>
    <row r="408" spans="1:6" s="4" customFormat="1" x14ac:dyDescent="0.25">
      <c r="A408" s="57" t="s">
        <v>236</v>
      </c>
      <c r="B408" s="267"/>
      <c r="C408" s="94"/>
      <c r="D408" s="94"/>
      <c r="E408" s="162"/>
      <c r="F408" s="3"/>
    </row>
    <row r="409" spans="1:6" s="4" customFormat="1" ht="15" customHeight="1" x14ac:dyDescent="0.25">
      <c r="A409" s="63" t="s">
        <v>610</v>
      </c>
      <c r="B409" s="274"/>
      <c r="C409" s="95"/>
      <c r="D409" s="95"/>
      <c r="E409" s="163"/>
      <c r="F409" s="3"/>
    </row>
    <row r="410" spans="1:6" s="4" customFormat="1" ht="15" customHeight="1" x14ac:dyDescent="0.25">
      <c r="A410" s="88" t="s">
        <v>619</v>
      </c>
      <c r="B410" s="255">
        <v>64</v>
      </c>
      <c r="C410" s="93"/>
      <c r="D410" s="92"/>
      <c r="E410" s="161">
        <f>C410*D410</f>
        <v>0</v>
      </c>
      <c r="F410" s="3"/>
    </row>
    <row r="411" spans="1:6" s="4" customFormat="1" x14ac:dyDescent="0.25">
      <c r="A411" s="63" t="s">
        <v>611</v>
      </c>
      <c r="B411" s="274"/>
      <c r="C411" s="94"/>
      <c r="D411" s="94"/>
      <c r="E411" s="162"/>
      <c r="F411" s="3"/>
    </row>
    <row r="412" spans="1:6" s="4" customFormat="1" x14ac:dyDescent="0.25">
      <c r="A412" s="121" t="s">
        <v>612</v>
      </c>
      <c r="B412" s="294"/>
      <c r="C412" s="95"/>
      <c r="D412" s="95"/>
      <c r="E412" s="163"/>
      <c r="F412" s="3"/>
    </row>
    <row r="413" spans="1:6" s="4" customFormat="1" ht="15" customHeight="1" x14ac:dyDescent="0.25">
      <c r="A413" s="88" t="s">
        <v>620</v>
      </c>
      <c r="B413" s="255">
        <v>48</v>
      </c>
      <c r="C413" s="93"/>
      <c r="D413" s="92"/>
      <c r="E413" s="161">
        <f>C413*D413</f>
        <v>0</v>
      </c>
      <c r="F413" s="3"/>
    </row>
    <row r="414" spans="1:6" s="4" customFormat="1" x14ac:dyDescent="0.25">
      <c r="A414" s="58" t="s">
        <v>237</v>
      </c>
      <c r="B414" s="271"/>
      <c r="C414" s="95"/>
      <c r="D414" s="95"/>
      <c r="E414" s="163"/>
      <c r="F414" s="3"/>
    </row>
    <row r="415" spans="1:6" s="4" customFormat="1" x14ac:dyDescent="0.25">
      <c r="A415" s="84" t="s">
        <v>238</v>
      </c>
      <c r="B415" s="256"/>
      <c r="C415" s="82"/>
      <c r="D415" s="82"/>
      <c r="E415" s="166">
        <f>SUM(E416)</f>
        <v>0</v>
      </c>
      <c r="F415" s="3"/>
    </row>
    <row r="416" spans="1:6" s="4" customFormat="1" x14ac:dyDescent="0.25">
      <c r="A416" s="108" t="s">
        <v>239</v>
      </c>
      <c r="B416" s="279">
        <v>100</v>
      </c>
      <c r="C416" s="93"/>
      <c r="D416" s="92"/>
      <c r="E416" s="164">
        <f>C416*D416</f>
        <v>0</v>
      </c>
      <c r="F416" s="3"/>
    </row>
    <row r="417" spans="1:6" s="4" customFormat="1" x14ac:dyDescent="0.25">
      <c r="A417" s="57" t="s">
        <v>240</v>
      </c>
      <c r="B417" s="267"/>
      <c r="C417" s="94"/>
      <c r="D417" s="94"/>
      <c r="E417" s="162"/>
      <c r="F417" s="3"/>
    </row>
    <row r="418" spans="1:6" s="4" customFormat="1" x14ac:dyDescent="0.25">
      <c r="A418" s="59" t="s">
        <v>613</v>
      </c>
      <c r="B418" s="266"/>
      <c r="C418" s="94"/>
      <c r="D418" s="94"/>
      <c r="E418" s="162"/>
      <c r="F418" s="3"/>
    </row>
    <row r="419" spans="1:6" s="4" customFormat="1" x14ac:dyDescent="0.25">
      <c r="A419" s="57" t="s">
        <v>241</v>
      </c>
      <c r="B419" s="267"/>
      <c r="C419" s="94"/>
      <c r="D419" s="94"/>
      <c r="E419" s="162"/>
      <c r="F419" s="3"/>
    </row>
    <row r="420" spans="1:6" s="4" customFormat="1" x14ac:dyDescent="0.25">
      <c r="A420" s="59" t="s">
        <v>614</v>
      </c>
      <c r="B420" s="266"/>
      <c r="C420" s="94"/>
      <c r="D420" s="94"/>
      <c r="E420" s="162"/>
      <c r="F420" s="3"/>
    </row>
    <row r="421" spans="1:6" s="4" customFormat="1" x14ac:dyDescent="0.25">
      <c r="A421" s="57" t="s">
        <v>242</v>
      </c>
      <c r="B421" s="267"/>
      <c r="C421" s="94"/>
      <c r="D421" s="94"/>
      <c r="E421" s="162"/>
      <c r="F421" s="3"/>
    </row>
    <row r="422" spans="1:6" s="4" customFormat="1" x14ac:dyDescent="0.25">
      <c r="A422" s="59" t="s">
        <v>615</v>
      </c>
      <c r="B422" s="266"/>
      <c r="C422" s="94"/>
      <c r="D422" s="94"/>
      <c r="E422" s="162"/>
      <c r="F422" s="3"/>
    </row>
    <row r="423" spans="1:6" s="4" customFormat="1" x14ac:dyDescent="0.25">
      <c r="A423" s="116" t="s">
        <v>243</v>
      </c>
      <c r="B423" s="267"/>
      <c r="C423" s="94"/>
      <c r="D423" s="94"/>
      <c r="E423" s="162"/>
      <c r="F423" s="3"/>
    </row>
    <row r="424" spans="1:6" s="4" customFormat="1" x14ac:dyDescent="0.25">
      <c r="A424" s="116" t="s">
        <v>244</v>
      </c>
      <c r="B424" s="267"/>
      <c r="C424" s="94"/>
      <c r="D424" s="94"/>
      <c r="E424" s="162"/>
      <c r="F424" s="3"/>
    </row>
    <row r="425" spans="1:6" s="4" customFormat="1" x14ac:dyDescent="0.25">
      <c r="A425" s="116" t="s">
        <v>245</v>
      </c>
      <c r="B425" s="267"/>
      <c r="C425" s="94"/>
      <c r="D425" s="94"/>
      <c r="E425" s="162"/>
      <c r="F425" s="3"/>
    </row>
    <row r="426" spans="1:6" s="4" customFormat="1" x14ac:dyDescent="0.25">
      <c r="A426" s="116" t="s">
        <v>246</v>
      </c>
      <c r="B426" s="267"/>
      <c r="C426" s="94"/>
      <c r="D426" s="94"/>
      <c r="E426" s="162"/>
      <c r="F426" s="3"/>
    </row>
    <row r="427" spans="1:6" s="4" customFormat="1" x14ac:dyDescent="0.25">
      <c r="A427" s="116" t="s">
        <v>247</v>
      </c>
      <c r="B427" s="267"/>
      <c r="C427" s="94"/>
      <c r="D427" s="94"/>
      <c r="E427" s="162"/>
      <c r="F427" s="3"/>
    </row>
    <row r="428" spans="1:6" s="4" customFormat="1" x14ac:dyDescent="0.25">
      <c r="A428" s="116" t="s">
        <v>248</v>
      </c>
      <c r="B428" s="267"/>
      <c r="C428" s="94"/>
      <c r="D428" s="94"/>
      <c r="E428" s="162"/>
      <c r="F428" s="3"/>
    </row>
    <row r="429" spans="1:6" s="4" customFormat="1" x14ac:dyDescent="0.25">
      <c r="A429" s="116" t="s">
        <v>249</v>
      </c>
      <c r="B429" s="267"/>
      <c r="C429" s="94"/>
      <c r="D429" s="94"/>
      <c r="E429" s="162"/>
      <c r="F429" s="3"/>
    </row>
    <row r="430" spans="1:6" s="4" customFormat="1" x14ac:dyDescent="0.25">
      <c r="A430" s="116" t="s">
        <v>250</v>
      </c>
      <c r="B430" s="267"/>
      <c r="C430" s="94"/>
      <c r="D430" s="94"/>
      <c r="E430" s="162"/>
      <c r="F430" s="3"/>
    </row>
    <row r="431" spans="1:6" s="4" customFormat="1" x14ac:dyDescent="0.25">
      <c r="A431" s="124" t="s">
        <v>251</v>
      </c>
      <c r="B431" s="271"/>
      <c r="C431" s="95"/>
      <c r="D431" s="95"/>
      <c r="E431" s="163"/>
      <c r="F431" s="3"/>
    </row>
    <row r="432" spans="1:6" s="4" customFormat="1" x14ac:dyDescent="0.25">
      <c r="A432" s="85" t="s">
        <v>252</v>
      </c>
      <c r="B432" s="280"/>
      <c r="C432" s="82"/>
      <c r="D432" s="82"/>
      <c r="E432" s="166">
        <f>E433+E544+E585+E606</f>
        <v>0</v>
      </c>
      <c r="F432" s="3"/>
    </row>
    <row r="433" spans="1:8" s="4" customFormat="1" x14ac:dyDescent="0.25">
      <c r="A433" s="84" t="s">
        <v>253</v>
      </c>
      <c r="B433" s="256"/>
      <c r="C433" s="82"/>
      <c r="D433" s="82"/>
      <c r="E433" s="166">
        <f>SUM(E434:E543)</f>
        <v>0</v>
      </c>
      <c r="F433" s="3"/>
    </row>
    <row r="434" spans="1:8" s="4" customFormat="1" x14ac:dyDescent="0.25">
      <c r="A434" s="107" t="s">
        <v>254</v>
      </c>
      <c r="B434" s="255">
        <v>1200</v>
      </c>
      <c r="C434" s="93"/>
      <c r="D434" s="92"/>
      <c r="E434" s="161">
        <f>C434*D434</f>
        <v>0</v>
      </c>
      <c r="F434" s="3"/>
      <c r="H434" s="212"/>
    </row>
    <row r="435" spans="1:8" s="4" customFormat="1" x14ac:dyDescent="0.25">
      <c r="A435" s="57" t="s">
        <v>688</v>
      </c>
      <c r="B435" s="267"/>
      <c r="C435" s="94"/>
      <c r="D435" s="94"/>
      <c r="E435" s="162"/>
      <c r="F435" s="3"/>
    </row>
    <row r="436" spans="1:8" s="4" customFormat="1" x14ac:dyDescent="0.25">
      <c r="A436" s="57"/>
      <c r="B436" s="267"/>
      <c r="C436" s="94"/>
      <c r="D436" s="94"/>
      <c r="E436" s="162"/>
      <c r="F436" s="3"/>
    </row>
    <row r="437" spans="1:8" s="4" customFormat="1" ht="15" customHeight="1" x14ac:dyDescent="0.25">
      <c r="A437" s="57" t="s">
        <v>689</v>
      </c>
      <c r="B437" s="267"/>
      <c r="C437" s="94"/>
      <c r="D437" s="94"/>
      <c r="E437" s="162"/>
      <c r="F437" s="3"/>
    </row>
    <row r="438" spans="1:8" s="4" customFormat="1" ht="15" customHeight="1" x14ac:dyDescent="0.25">
      <c r="A438" s="111" t="s">
        <v>255</v>
      </c>
      <c r="B438" s="270"/>
      <c r="C438" s="94"/>
      <c r="D438" s="94"/>
      <c r="E438" s="162"/>
      <c r="F438" s="3"/>
    </row>
    <row r="439" spans="1:8" s="4" customFormat="1" x14ac:dyDescent="0.25">
      <c r="A439" s="116" t="s">
        <v>256</v>
      </c>
      <c r="B439" s="267"/>
      <c r="C439" s="94"/>
      <c r="D439" s="94"/>
      <c r="E439" s="162"/>
      <c r="F439" s="3"/>
    </row>
    <row r="440" spans="1:8" s="4" customFormat="1" x14ac:dyDescent="0.25">
      <c r="A440" s="57" t="s">
        <v>257</v>
      </c>
      <c r="B440" s="267"/>
      <c r="C440" s="94"/>
      <c r="D440" s="94"/>
      <c r="E440" s="162"/>
      <c r="F440" s="3"/>
    </row>
    <row r="441" spans="1:8" s="4" customFormat="1" x14ac:dyDescent="0.25">
      <c r="A441" s="71" t="s">
        <v>258</v>
      </c>
      <c r="B441" s="281"/>
      <c r="C441" s="94"/>
      <c r="D441" s="94"/>
      <c r="E441" s="162"/>
      <c r="F441" s="3"/>
    </row>
    <row r="442" spans="1:8" s="4" customFormat="1" x14ac:dyDescent="0.25">
      <c r="A442" s="57" t="s">
        <v>259</v>
      </c>
      <c r="B442" s="267"/>
      <c r="C442" s="94"/>
      <c r="D442" s="94"/>
      <c r="E442" s="162"/>
      <c r="F442" s="3"/>
    </row>
    <row r="443" spans="1:8" s="4" customFormat="1" x14ac:dyDescent="0.25">
      <c r="A443" s="57" t="s">
        <v>260</v>
      </c>
      <c r="B443" s="267"/>
      <c r="C443" s="94"/>
      <c r="D443" s="94"/>
      <c r="E443" s="162"/>
      <c r="F443" s="3"/>
    </row>
    <row r="444" spans="1:8" s="4" customFormat="1" x14ac:dyDescent="0.25">
      <c r="A444" s="57" t="s">
        <v>261</v>
      </c>
      <c r="B444" s="267"/>
      <c r="C444" s="94"/>
      <c r="D444" s="94"/>
      <c r="E444" s="162"/>
      <c r="F444" s="3"/>
    </row>
    <row r="445" spans="1:8" s="4" customFormat="1" x14ac:dyDescent="0.25">
      <c r="A445" s="57" t="s">
        <v>262</v>
      </c>
      <c r="B445" s="267"/>
      <c r="C445" s="94"/>
      <c r="D445" s="94"/>
      <c r="E445" s="162"/>
      <c r="F445" s="3"/>
    </row>
    <row r="446" spans="1:8" s="4" customFormat="1" x14ac:dyDescent="0.25">
      <c r="A446" s="57" t="s">
        <v>263</v>
      </c>
      <c r="B446" s="267"/>
      <c r="C446" s="94"/>
      <c r="D446" s="94"/>
      <c r="E446" s="162"/>
      <c r="F446" s="3"/>
    </row>
    <row r="447" spans="1:8" s="4" customFormat="1" ht="27" customHeight="1" x14ac:dyDescent="0.25">
      <c r="A447" s="57" t="s">
        <v>621</v>
      </c>
      <c r="B447" s="267"/>
      <c r="C447" s="94"/>
      <c r="D447" s="94"/>
      <c r="E447" s="162"/>
      <c r="F447" s="126"/>
    </row>
    <row r="448" spans="1:8" s="4" customFormat="1" ht="22.5" x14ac:dyDescent="0.25">
      <c r="A448" s="60" t="s">
        <v>264</v>
      </c>
      <c r="B448" s="270"/>
      <c r="C448" s="94"/>
      <c r="D448" s="94"/>
      <c r="E448" s="162"/>
      <c r="F448" s="3"/>
    </row>
    <row r="449" spans="1:6" s="4" customFormat="1" ht="24.75" customHeight="1" x14ac:dyDescent="0.25">
      <c r="A449" s="57" t="s">
        <v>265</v>
      </c>
      <c r="B449" s="267"/>
      <c r="C449" s="94"/>
      <c r="D449" s="94"/>
      <c r="E449" s="162"/>
      <c r="F449" s="3"/>
    </row>
    <row r="450" spans="1:6" s="4" customFormat="1" x14ac:dyDescent="0.25">
      <c r="A450" s="57" t="s">
        <v>266</v>
      </c>
      <c r="B450" s="267"/>
      <c r="C450" s="94"/>
      <c r="D450" s="94"/>
      <c r="E450" s="162"/>
      <c r="F450" s="3"/>
    </row>
    <row r="451" spans="1:6" s="4" customFormat="1" ht="15.75" customHeight="1" x14ac:dyDescent="0.25">
      <c r="A451" s="57" t="s">
        <v>267</v>
      </c>
      <c r="B451" s="267"/>
      <c r="C451" s="94"/>
      <c r="D451" s="94"/>
      <c r="E451" s="162"/>
      <c r="F451" s="3"/>
    </row>
    <row r="452" spans="1:6" s="4" customFormat="1" x14ac:dyDescent="0.25">
      <c r="A452" s="57" t="s">
        <v>268</v>
      </c>
      <c r="B452" s="267"/>
      <c r="C452" s="94"/>
      <c r="D452" s="94"/>
      <c r="E452" s="162"/>
      <c r="F452" s="3"/>
    </row>
    <row r="453" spans="1:6" s="4" customFormat="1" x14ac:dyDescent="0.25">
      <c r="A453" s="57" t="s">
        <v>269</v>
      </c>
      <c r="B453" s="267"/>
      <c r="C453" s="94"/>
      <c r="D453" s="94"/>
      <c r="E453" s="162"/>
      <c r="F453" s="3"/>
    </row>
    <row r="454" spans="1:6" s="4" customFormat="1" x14ac:dyDescent="0.25">
      <c r="A454" s="57" t="s">
        <v>270</v>
      </c>
      <c r="B454" s="267"/>
      <c r="C454" s="94"/>
      <c r="D454" s="94"/>
      <c r="E454" s="162"/>
      <c r="F454" s="3"/>
    </row>
    <row r="455" spans="1:6" s="4" customFormat="1" x14ac:dyDescent="0.25">
      <c r="A455" s="57" t="s">
        <v>271</v>
      </c>
      <c r="B455" s="267"/>
      <c r="C455" s="94"/>
      <c r="D455" s="94"/>
      <c r="E455" s="162"/>
      <c r="F455" s="3"/>
    </row>
    <row r="456" spans="1:6" s="4" customFormat="1" x14ac:dyDescent="0.25">
      <c r="A456" s="57" t="s">
        <v>272</v>
      </c>
      <c r="B456" s="267"/>
      <c r="C456" s="94"/>
      <c r="D456" s="94"/>
      <c r="E456" s="162"/>
      <c r="F456" s="3"/>
    </row>
    <row r="457" spans="1:6" s="4" customFormat="1" x14ac:dyDescent="0.25">
      <c r="A457" s="57" t="s">
        <v>273</v>
      </c>
      <c r="B457" s="267"/>
      <c r="C457" s="94"/>
      <c r="D457" s="94"/>
      <c r="E457" s="162"/>
      <c r="F457" s="3"/>
    </row>
    <row r="458" spans="1:6" s="4" customFormat="1" ht="15" customHeight="1" x14ac:dyDescent="0.25">
      <c r="A458" s="60" t="s">
        <v>274</v>
      </c>
      <c r="B458" s="270"/>
      <c r="C458" s="94"/>
      <c r="D458" s="94"/>
      <c r="E458" s="162"/>
      <c r="F458" s="3"/>
    </row>
    <row r="459" spans="1:6" s="4" customFormat="1" ht="22.5" x14ac:dyDescent="0.25">
      <c r="A459" s="57" t="s">
        <v>616</v>
      </c>
      <c r="B459" s="267"/>
      <c r="C459" s="94"/>
      <c r="D459" s="94"/>
      <c r="E459" s="162"/>
      <c r="F459" s="3"/>
    </row>
    <row r="460" spans="1:6" s="4" customFormat="1" ht="15" customHeight="1" x14ac:dyDescent="0.25">
      <c r="A460" s="60" t="s">
        <v>275</v>
      </c>
      <c r="B460" s="270"/>
      <c r="C460" s="94"/>
      <c r="D460" s="94"/>
      <c r="E460" s="162"/>
      <c r="F460" s="3"/>
    </row>
    <row r="461" spans="1:6" s="4" customFormat="1" x14ac:dyDescent="0.25">
      <c r="A461" s="57" t="s">
        <v>276</v>
      </c>
      <c r="B461" s="267"/>
      <c r="C461" s="94"/>
      <c r="D461" s="94"/>
      <c r="E461" s="162"/>
      <c r="F461" s="3"/>
    </row>
    <row r="462" spans="1:6" s="4" customFormat="1" x14ac:dyDescent="0.25">
      <c r="A462" s="57" t="s">
        <v>277</v>
      </c>
      <c r="B462" s="267"/>
      <c r="C462" s="94"/>
      <c r="D462" s="94"/>
      <c r="E462" s="162"/>
      <c r="F462" s="3"/>
    </row>
    <row r="463" spans="1:6" s="4" customFormat="1" x14ac:dyDescent="0.25">
      <c r="A463" s="57" t="s">
        <v>278</v>
      </c>
      <c r="B463" s="267"/>
      <c r="C463" s="94"/>
      <c r="D463" s="94"/>
      <c r="E463" s="162"/>
      <c r="F463" s="3"/>
    </row>
    <row r="464" spans="1:6" s="4" customFormat="1" x14ac:dyDescent="0.25">
      <c r="A464" s="57" t="s">
        <v>279</v>
      </c>
      <c r="B464" s="267"/>
      <c r="C464" s="94"/>
      <c r="D464" s="94"/>
      <c r="E464" s="162"/>
      <c r="F464" s="3"/>
    </row>
    <row r="465" spans="1:6" s="4" customFormat="1" x14ac:dyDescent="0.25">
      <c r="A465" s="57" t="s">
        <v>280</v>
      </c>
      <c r="B465" s="267"/>
      <c r="C465" s="94"/>
      <c r="D465" s="94"/>
      <c r="E465" s="162"/>
      <c r="F465" s="3"/>
    </row>
    <row r="466" spans="1:6" s="4" customFormat="1" x14ac:dyDescent="0.25">
      <c r="A466" s="57" t="s">
        <v>281</v>
      </c>
      <c r="B466" s="267"/>
      <c r="C466" s="94"/>
      <c r="D466" s="94"/>
      <c r="E466" s="162"/>
      <c r="F466" s="3"/>
    </row>
    <row r="467" spans="1:6" s="4" customFormat="1" x14ac:dyDescent="0.25">
      <c r="A467" s="57" t="s">
        <v>282</v>
      </c>
      <c r="B467" s="267"/>
      <c r="C467" s="94"/>
      <c r="D467" s="94"/>
      <c r="E467" s="162"/>
      <c r="F467" s="3"/>
    </row>
    <row r="468" spans="1:6" s="4" customFormat="1" x14ac:dyDescent="0.25">
      <c r="A468" s="57" t="s">
        <v>283</v>
      </c>
      <c r="B468" s="267"/>
      <c r="C468" s="94"/>
      <c r="D468" s="94"/>
      <c r="E468" s="162"/>
      <c r="F468" s="3"/>
    </row>
    <row r="469" spans="1:6" s="4" customFormat="1" x14ac:dyDescent="0.25">
      <c r="A469" s="57" t="s">
        <v>284</v>
      </c>
      <c r="B469" s="267"/>
      <c r="C469" s="94"/>
      <c r="D469" s="94"/>
      <c r="E469" s="162"/>
      <c r="F469" s="3"/>
    </row>
    <row r="470" spans="1:6" s="4" customFormat="1" x14ac:dyDescent="0.25">
      <c r="A470" s="57" t="s">
        <v>285</v>
      </c>
      <c r="B470" s="267"/>
      <c r="C470" s="94"/>
      <c r="D470" s="94"/>
      <c r="E470" s="162"/>
      <c r="F470" s="3"/>
    </row>
    <row r="471" spans="1:6" s="4" customFormat="1" x14ac:dyDescent="0.25">
      <c r="A471" s="57" t="s">
        <v>286</v>
      </c>
      <c r="B471" s="267"/>
      <c r="C471" s="94"/>
      <c r="D471" s="94"/>
      <c r="E471" s="162"/>
      <c r="F471" s="3"/>
    </row>
    <row r="472" spans="1:6" s="4" customFormat="1" x14ac:dyDescent="0.25">
      <c r="A472" s="57" t="s">
        <v>287</v>
      </c>
      <c r="B472" s="267"/>
      <c r="C472" s="94"/>
      <c r="D472" s="94"/>
      <c r="E472" s="162"/>
      <c r="F472" s="3"/>
    </row>
    <row r="473" spans="1:6" s="4" customFormat="1" x14ac:dyDescent="0.25">
      <c r="A473" s="57" t="s">
        <v>288</v>
      </c>
      <c r="B473" s="267"/>
      <c r="C473" s="94"/>
      <c r="D473" s="94"/>
      <c r="E473" s="162"/>
      <c r="F473" s="3"/>
    </row>
    <row r="474" spans="1:6" s="4" customFormat="1" x14ac:dyDescent="0.25">
      <c r="A474" s="63" t="s">
        <v>289</v>
      </c>
      <c r="B474" s="274"/>
      <c r="C474" s="94"/>
      <c r="D474" s="94"/>
      <c r="E474" s="162"/>
      <c r="F474" s="3"/>
    </row>
    <row r="475" spans="1:6" s="4" customFormat="1" x14ac:dyDescent="0.25">
      <c r="A475" s="57" t="s">
        <v>290</v>
      </c>
      <c r="B475" s="267"/>
      <c r="C475" s="94"/>
      <c r="D475" s="94"/>
      <c r="E475" s="162"/>
      <c r="F475" s="3"/>
    </row>
    <row r="476" spans="1:6" s="4" customFormat="1" x14ac:dyDescent="0.25">
      <c r="A476" s="57" t="s">
        <v>291</v>
      </c>
      <c r="B476" s="267"/>
      <c r="C476" s="94"/>
      <c r="D476" s="94"/>
      <c r="E476" s="162"/>
      <c r="F476" s="3"/>
    </row>
    <row r="477" spans="1:6" s="4" customFormat="1" x14ac:dyDescent="0.25">
      <c r="A477" s="57" t="s">
        <v>292</v>
      </c>
      <c r="B477" s="267"/>
      <c r="C477" s="94"/>
      <c r="D477" s="94"/>
      <c r="E477" s="162"/>
      <c r="F477" s="3"/>
    </row>
    <row r="478" spans="1:6" s="4" customFormat="1" ht="15.75" customHeight="1" x14ac:dyDescent="0.25">
      <c r="A478" s="60" t="s">
        <v>293</v>
      </c>
      <c r="B478" s="270"/>
      <c r="C478" s="94"/>
      <c r="D478" s="94"/>
      <c r="E478" s="162"/>
      <c r="F478" s="3"/>
    </row>
    <row r="479" spans="1:6" s="4" customFormat="1" x14ac:dyDescent="0.25">
      <c r="A479" s="57" t="s">
        <v>294</v>
      </c>
      <c r="B479" s="267"/>
      <c r="C479" s="94"/>
      <c r="D479" s="94"/>
      <c r="E479" s="162"/>
      <c r="F479" s="3"/>
    </row>
    <row r="480" spans="1:6" s="4" customFormat="1" x14ac:dyDescent="0.25">
      <c r="A480" s="57" t="s">
        <v>295</v>
      </c>
      <c r="B480" s="267"/>
      <c r="C480" s="94"/>
      <c r="D480" s="94"/>
      <c r="E480" s="162"/>
      <c r="F480" s="3"/>
    </row>
    <row r="481" spans="1:6" s="4" customFormat="1" x14ac:dyDescent="0.25">
      <c r="A481" s="57" t="s">
        <v>296</v>
      </c>
      <c r="B481" s="267"/>
      <c r="C481" s="94"/>
      <c r="D481" s="94"/>
      <c r="E481" s="162"/>
      <c r="F481" s="3"/>
    </row>
    <row r="482" spans="1:6" s="4" customFormat="1" x14ac:dyDescent="0.25">
      <c r="A482" s="57" t="s">
        <v>297</v>
      </c>
      <c r="B482" s="267"/>
      <c r="C482" s="94"/>
      <c r="D482" s="94"/>
      <c r="E482" s="162"/>
      <c r="F482" s="3"/>
    </row>
    <row r="483" spans="1:6" s="4" customFormat="1" x14ac:dyDescent="0.25">
      <c r="A483" s="57" t="s">
        <v>298</v>
      </c>
      <c r="B483" s="267"/>
      <c r="C483" s="94"/>
      <c r="D483" s="94"/>
      <c r="E483" s="162"/>
      <c r="F483" s="3"/>
    </row>
    <row r="484" spans="1:6" s="4" customFormat="1" x14ac:dyDescent="0.25">
      <c r="A484" s="57" t="s">
        <v>299</v>
      </c>
      <c r="B484" s="267"/>
      <c r="C484" s="94"/>
      <c r="D484" s="94"/>
      <c r="E484" s="162"/>
      <c r="F484" s="3"/>
    </row>
    <row r="485" spans="1:6" s="4" customFormat="1" x14ac:dyDescent="0.25">
      <c r="A485" s="57" t="s">
        <v>300</v>
      </c>
      <c r="B485" s="267"/>
      <c r="C485" s="94"/>
      <c r="D485" s="94"/>
      <c r="E485" s="162"/>
      <c r="F485" s="3"/>
    </row>
    <row r="486" spans="1:6" s="4" customFormat="1" x14ac:dyDescent="0.25">
      <c r="A486" s="57" t="s">
        <v>301</v>
      </c>
      <c r="B486" s="267"/>
      <c r="C486" s="94"/>
      <c r="D486" s="94"/>
      <c r="E486" s="162"/>
      <c r="F486" s="3"/>
    </row>
    <row r="487" spans="1:6" s="4" customFormat="1" x14ac:dyDescent="0.25">
      <c r="A487" s="57" t="s">
        <v>302</v>
      </c>
      <c r="B487" s="267"/>
      <c r="C487" s="94"/>
      <c r="D487" s="94"/>
      <c r="E487" s="162"/>
      <c r="F487" s="3"/>
    </row>
    <row r="488" spans="1:6" s="4" customFormat="1" ht="15" customHeight="1" x14ac:dyDescent="0.25">
      <c r="A488" s="60" t="s">
        <v>303</v>
      </c>
      <c r="B488" s="270"/>
      <c r="C488" s="94"/>
      <c r="D488" s="94"/>
      <c r="E488" s="162"/>
      <c r="F488" s="3"/>
    </row>
    <row r="489" spans="1:6" s="4" customFormat="1" x14ac:dyDescent="0.25">
      <c r="A489" s="57" t="s">
        <v>304</v>
      </c>
      <c r="B489" s="267"/>
      <c r="C489" s="94"/>
      <c r="D489" s="94"/>
      <c r="E489" s="162"/>
      <c r="F489" s="3"/>
    </row>
    <row r="490" spans="1:6" s="4" customFormat="1" x14ac:dyDescent="0.25">
      <c r="A490" s="57" t="s">
        <v>305</v>
      </c>
      <c r="B490" s="267"/>
      <c r="C490" s="94"/>
      <c r="D490" s="94"/>
      <c r="E490" s="162"/>
      <c r="F490" s="3"/>
    </row>
    <row r="491" spans="1:6" s="4" customFormat="1" x14ac:dyDescent="0.25">
      <c r="A491" s="57" t="s">
        <v>306</v>
      </c>
      <c r="B491" s="267"/>
      <c r="C491" s="94"/>
      <c r="D491" s="94"/>
      <c r="E491" s="162"/>
      <c r="F491" s="3"/>
    </row>
    <row r="492" spans="1:6" s="4" customFormat="1" x14ac:dyDescent="0.25">
      <c r="A492" s="115" t="s">
        <v>307</v>
      </c>
      <c r="B492" s="267"/>
      <c r="C492" s="94"/>
      <c r="D492" s="94"/>
      <c r="E492" s="162"/>
      <c r="F492" s="3"/>
    </row>
    <row r="493" spans="1:6" s="4" customFormat="1" x14ac:dyDescent="0.25">
      <c r="A493" s="115" t="s">
        <v>308</v>
      </c>
      <c r="B493" s="267"/>
      <c r="C493" s="94"/>
      <c r="D493" s="94"/>
      <c r="E493" s="162"/>
      <c r="F493" s="3"/>
    </row>
    <row r="494" spans="1:6" s="4" customFormat="1" x14ac:dyDescent="0.25">
      <c r="A494" s="115" t="s">
        <v>309</v>
      </c>
      <c r="B494" s="267"/>
      <c r="C494" s="94"/>
      <c r="D494" s="94"/>
      <c r="E494" s="162"/>
      <c r="F494" s="3"/>
    </row>
    <row r="495" spans="1:6" s="4" customFormat="1" x14ac:dyDescent="0.25">
      <c r="A495" s="115" t="s">
        <v>310</v>
      </c>
      <c r="B495" s="267"/>
      <c r="C495" s="94"/>
      <c r="D495" s="94"/>
      <c r="E495" s="162"/>
      <c r="F495" s="3"/>
    </row>
    <row r="496" spans="1:6" s="4" customFormat="1" x14ac:dyDescent="0.25">
      <c r="A496" s="115" t="s">
        <v>311</v>
      </c>
      <c r="B496" s="267"/>
      <c r="C496" s="94"/>
      <c r="D496" s="94"/>
      <c r="E496" s="162"/>
      <c r="F496" s="3"/>
    </row>
    <row r="497" spans="1:6" s="4" customFormat="1" x14ac:dyDescent="0.25">
      <c r="A497" s="115" t="s">
        <v>312</v>
      </c>
      <c r="B497" s="267"/>
      <c r="C497" s="94"/>
      <c r="D497" s="94"/>
      <c r="E497" s="162"/>
      <c r="F497" s="3"/>
    </row>
    <row r="498" spans="1:6" s="4" customFormat="1" x14ac:dyDescent="0.25">
      <c r="A498" s="115" t="s">
        <v>313</v>
      </c>
      <c r="B498" s="267"/>
      <c r="C498" s="94"/>
      <c r="D498" s="94"/>
      <c r="E498" s="162"/>
      <c r="F498" s="3"/>
    </row>
    <row r="499" spans="1:6" s="4" customFormat="1" x14ac:dyDescent="0.25">
      <c r="A499" s="57" t="s">
        <v>314</v>
      </c>
      <c r="B499" s="267"/>
      <c r="C499" s="94"/>
      <c r="D499" s="94"/>
      <c r="E499" s="162"/>
      <c r="F499" s="3"/>
    </row>
    <row r="500" spans="1:6" s="4" customFormat="1" x14ac:dyDescent="0.25">
      <c r="A500" s="115" t="s">
        <v>315</v>
      </c>
      <c r="B500" s="267"/>
      <c r="C500" s="94"/>
      <c r="D500" s="94"/>
      <c r="E500" s="162"/>
      <c r="F500" s="3"/>
    </row>
    <row r="501" spans="1:6" s="4" customFormat="1" x14ac:dyDescent="0.25">
      <c r="A501" s="57" t="s">
        <v>316</v>
      </c>
      <c r="B501" s="267"/>
      <c r="C501" s="94"/>
      <c r="D501" s="94"/>
      <c r="E501" s="162"/>
      <c r="F501" s="3"/>
    </row>
    <row r="502" spans="1:6" s="4" customFormat="1" x14ac:dyDescent="0.25">
      <c r="A502" s="118" t="s">
        <v>317</v>
      </c>
      <c r="B502" s="267"/>
      <c r="C502" s="95"/>
      <c r="D502" s="95"/>
      <c r="E502" s="163"/>
      <c r="F502" s="3"/>
    </row>
    <row r="503" spans="1:6" s="4" customFormat="1" ht="15" customHeight="1" x14ac:dyDescent="0.25">
      <c r="A503" s="88" t="s">
        <v>318</v>
      </c>
      <c r="B503" s="255">
        <v>140</v>
      </c>
      <c r="C503" s="93"/>
      <c r="D503" s="92"/>
      <c r="E503" s="161">
        <f>C503*D503</f>
        <v>0</v>
      </c>
      <c r="F503" s="3"/>
    </row>
    <row r="504" spans="1:6" s="4" customFormat="1" x14ac:dyDescent="0.25">
      <c r="A504" s="57" t="s">
        <v>319</v>
      </c>
      <c r="B504" s="267"/>
      <c r="C504" s="94"/>
      <c r="D504" s="94"/>
      <c r="E504" s="162"/>
      <c r="F504" s="3"/>
    </row>
    <row r="505" spans="1:6" s="4" customFormat="1" x14ac:dyDescent="0.25">
      <c r="A505" s="115" t="s">
        <v>320</v>
      </c>
      <c r="B505" s="267"/>
      <c r="C505" s="94"/>
      <c r="D505" s="94"/>
      <c r="E505" s="162"/>
      <c r="F505" s="3"/>
    </row>
    <row r="506" spans="1:6" s="4" customFormat="1" x14ac:dyDescent="0.25">
      <c r="A506" s="115" t="s">
        <v>321</v>
      </c>
      <c r="B506" s="267"/>
      <c r="C506" s="94"/>
      <c r="D506" s="94"/>
      <c r="E506" s="162"/>
      <c r="F506" s="3"/>
    </row>
    <row r="507" spans="1:6" s="4" customFormat="1" ht="15" customHeight="1" x14ac:dyDescent="0.25">
      <c r="A507" s="115" t="s">
        <v>322</v>
      </c>
      <c r="B507" s="267"/>
      <c r="C507" s="94"/>
      <c r="D507" s="94"/>
      <c r="E507" s="162"/>
      <c r="F507" s="3"/>
    </row>
    <row r="508" spans="1:6" s="4" customFormat="1" x14ac:dyDescent="0.25">
      <c r="A508" s="115" t="s">
        <v>323</v>
      </c>
      <c r="B508" s="267"/>
      <c r="C508" s="94"/>
      <c r="D508" s="94"/>
      <c r="E508" s="162"/>
      <c r="F508" s="3"/>
    </row>
    <row r="509" spans="1:6" s="4" customFormat="1" x14ac:dyDescent="0.25">
      <c r="A509" s="63" t="s">
        <v>618</v>
      </c>
      <c r="B509" s="274"/>
      <c r="C509" s="94"/>
      <c r="D509" s="94"/>
      <c r="E509" s="162"/>
      <c r="F509" s="3"/>
    </row>
    <row r="510" spans="1:6" s="4" customFormat="1" x14ac:dyDescent="0.25">
      <c r="A510" s="123" t="s">
        <v>617</v>
      </c>
      <c r="B510" s="274"/>
      <c r="C510" s="94"/>
      <c r="D510" s="94"/>
      <c r="E510" s="162"/>
      <c r="F510" s="3"/>
    </row>
    <row r="511" spans="1:6" s="4" customFormat="1" x14ac:dyDescent="0.25">
      <c r="A511" s="67" t="s">
        <v>324</v>
      </c>
      <c r="B511" s="267"/>
      <c r="C511" s="94"/>
      <c r="D511" s="94"/>
      <c r="E511" s="162"/>
      <c r="F511" s="3"/>
    </row>
    <row r="512" spans="1:6" s="4" customFormat="1" x14ac:dyDescent="0.25">
      <c r="A512" s="57" t="s">
        <v>325</v>
      </c>
      <c r="B512" s="267"/>
      <c r="C512" s="94"/>
      <c r="D512" s="94"/>
      <c r="E512" s="162"/>
      <c r="F512" s="3"/>
    </row>
    <row r="513" spans="1:6" s="4" customFormat="1" x14ac:dyDescent="0.25">
      <c r="A513" s="57" t="s">
        <v>326</v>
      </c>
      <c r="B513" s="267"/>
      <c r="C513" s="94"/>
      <c r="D513" s="94"/>
      <c r="E513" s="162"/>
      <c r="F513" s="3"/>
    </row>
    <row r="514" spans="1:6" s="4" customFormat="1" x14ac:dyDescent="0.25">
      <c r="A514" s="57" t="s">
        <v>327</v>
      </c>
      <c r="B514" s="267"/>
      <c r="C514" s="95"/>
      <c r="D514" s="95"/>
      <c r="E514" s="163"/>
      <c r="F514" s="3"/>
    </row>
    <row r="515" spans="1:6" s="4" customFormat="1" x14ac:dyDescent="0.25">
      <c r="A515" s="88" t="s">
        <v>328</v>
      </c>
      <c r="B515" s="255"/>
      <c r="C515" s="382"/>
      <c r="D515" s="383"/>
      <c r="E515" s="161"/>
      <c r="F515" s="3"/>
    </row>
    <row r="516" spans="1:6" s="4" customFormat="1" x14ac:dyDescent="0.25">
      <c r="A516" s="57" t="s">
        <v>329</v>
      </c>
      <c r="B516" s="267"/>
      <c r="C516" s="94"/>
      <c r="D516" s="94"/>
      <c r="E516" s="162"/>
      <c r="F516" s="3"/>
    </row>
    <row r="517" spans="1:6" s="4" customFormat="1" x14ac:dyDescent="0.25">
      <c r="A517" s="57" t="s">
        <v>330</v>
      </c>
      <c r="B517" s="267"/>
      <c r="C517" s="94"/>
      <c r="D517" s="94"/>
      <c r="E517" s="162"/>
      <c r="F517" s="3"/>
    </row>
    <row r="518" spans="1:6" s="4" customFormat="1" x14ac:dyDescent="0.25">
      <c r="A518" s="57" t="s">
        <v>331</v>
      </c>
      <c r="B518" s="267"/>
      <c r="C518" s="94"/>
      <c r="D518" s="94"/>
      <c r="E518" s="162"/>
      <c r="F518" s="3"/>
    </row>
    <row r="519" spans="1:6" s="4" customFormat="1" x14ac:dyDescent="0.25">
      <c r="A519" s="57" t="s">
        <v>332</v>
      </c>
      <c r="B519" s="267"/>
      <c r="C519" s="94"/>
      <c r="D519" s="94"/>
      <c r="E519" s="162"/>
      <c r="F519" s="3"/>
    </row>
    <row r="520" spans="1:6" s="4" customFormat="1" x14ac:dyDescent="0.25">
      <c r="A520" s="57" t="s">
        <v>333</v>
      </c>
      <c r="B520" s="267"/>
      <c r="C520" s="94"/>
      <c r="D520" s="94"/>
      <c r="E520" s="162"/>
      <c r="F520" s="3"/>
    </row>
    <row r="521" spans="1:6" s="4" customFormat="1" x14ac:dyDescent="0.25">
      <c r="A521" s="57" t="s">
        <v>334</v>
      </c>
      <c r="B521" s="267"/>
      <c r="C521" s="94"/>
      <c r="D521" s="94"/>
      <c r="E521" s="162"/>
      <c r="F521" s="3"/>
    </row>
    <row r="522" spans="1:6" s="4" customFormat="1" x14ac:dyDescent="0.25">
      <c r="A522" s="57" t="s">
        <v>335</v>
      </c>
      <c r="B522" s="267"/>
      <c r="C522" s="94"/>
      <c r="D522" s="94"/>
      <c r="E522" s="162"/>
      <c r="F522" s="3"/>
    </row>
    <row r="523" spans="1:6" s="4" customFormat="1" x14ac:dyDescent="0.25">
      <c r="A523" s="57" t="s">
        <v>336</v>
      </c>
      <c r="B523" s="267"/>
      <c r="C523" s="94"/>
      <c r="D523" s="94"/>
      <c r="E523" s="162"/>
      <c r="F523" s="3"/>
    </row>
    <row r="524" spans="1:6" s="4" customFormat="1" x14ac:dyDescent="0.25">
      <c r="A524" s="57" t="s">
        <v>337</v>
      </c>
      <c r="B524" s="267"/>
      <c r="C524" s="94"/>
      <c r="D524" s="94"/>
      <c r="E524" s="162"/>
      <c r="F524" s="3"/>
    </row>
    <row r="525" spans="1:6" s="4" customFormat="1" x14ac:dyDescent="0.25">
      <c r="A525" s="57" t="s">
        <v>338</v>
      </c>
      <c r="B525" s="267"/>
      <c r="C525" s="94"/>
      <c r="D525" s="94"/>
      <c r="E525" s="162"/>
      <c r="F525" s="3"/>
    </row>
    <row r="526" spans="1:6" s="4" customFormat="1" x14ac:dyDescent="0.25">
      <c r="A526" s="57" t="s">
        <v>339</v>
      </c>
      <c r="B526" s="267"/>
      <c r="C526" s="94"/>
      <c r="D526" s="94"/>
      <c r="E526" s="162"/>
      <c r="F526" s="3"/>
    </row>
    <row r="527" spans="1:6" s="4" customFormat="1" x14ac:dyDescent="0.25">
      <c r="A527" s="57" t="s">
        <v>340</v>
      </c>
      <c r="B527" s="267"/>
      <c r="C527" s="94"/>
      <c r="D527" s="94"/>
      <c r="E527" s="162"/>
      <c r="F527" s="3"/>
    </row>
    <row r="528" spans="1:6" s="4" customFormat="1" x14ac:dyDescent="0.25">
      <c r="A528" s="57" t="s">
        <v>341</v>
      </c>
      <c r="B528" s="267"/>
      <c r="C528" s="94"/>
      <c r="D528" s="94"/>
      <c r="E528" s="162"/>
      <c r="F528" s="3"/>
    </row>
    <row r="529" spans="1:8" s="4" customFormat="1" x14ac:dyDescent="0.25">
      <c r="A529" s="57" t="s">
        <v>342</v>
      </c>
      <c r="B529" s="267"/>
      <c r="C529" s="94"/>
      <c r="D529" s="94"/>
      <c r="E529" s="162"/>
      <c r="F529" s="3"/>
    </row>
    <row r="530" spans="1:8" s="4" customFormat="1" x14ac:dyDescent="0.25">
      <c r="A530" s="57" t="s">
        <v>343</v>
      </c>
      <c r="B530" s="267"/>
      <c r="C530" s="94"/>
      <c r="D530" s="94"/>
      <c r="E530" s="162"/>
      <c r="F530" s="3"/>
    </row>
    <row r="531" spans="1:8" s="4" customFormat="1" x14ac:dyDescent="0.25">
      <c r="A531" s="57" t="s">
        <v>344</v>
      </c>
      <c r="B531" s="267"/>
      <c r="C531" s="94"/>
      <c r="D531" s="94"/>
      <c r="E531" s="162"/>
      <c r="F531" s="3"/>
    </row>
    <row r="532" spans="1:8" s="4" customFormat="1" x14ac:dyDescent="0.25">
      <c r="A532" s="57" t="s">
        <v>345</v>
      </c>
      <c r="B532" s="267"/>
      <c r="C532" s="94"/>
      <c r="D532" s="94"/>
      <c r="E532" s="162"/>
      <c r="F532" s="3"/>
    </row>
    <row r="533" spans="1:8" s="4" customFormat="1" x14ac:dyDescent="0.25">
      <c r="A533" s="57" t="s">
        <v>346</v>
      </c>
      <c r="B533" s="267"/>
      <c r="C533" s="94"/>
      <c r="D533" s="94"/>
      <c r="E533" s="162"/>
      <c r="F533" s="3"/>
    </row>
    <row r="534" spans="1:8" s="4" customFormat="1" x14ac:dyDescent="0.25">
      <c r="A534" s="57" t="s">
        <v>347</v>
      </c>
      <c r="B534" s="267"/>
      <c r="C534" s="94"/>
      <c r="D534" s="94"/>
      <c r="E534" s="162"/>
      <c r="F534" s="3"/>
    </row>
    <row r="535" spans="1:8" s="4" customFormat="1" x14ac:dyDescent="0.25">
      <c r="A535" s="57" t="s">
        <v>348</v>
      </c>
      <c r="B535" s="267"/>
      <c r="C535" s="94"/>
      <c r="D535" s="94"/>
      <c r="E535" s="162"/>
      <c r="F535" s="3"/>
    </row>
    <row r="536" spans="1:8" s="4" customFormat="1" x14ac:dyDescent="0.25">
      <c r="A536" s="57" t="s">
        <v>349</v>
      </c>
      <c r="B536" s="267"/>
      <c r="C536" s="94"/>
      <c r="D536" s="94"/>
      <c r="E536" s="162"/>
      <c r="F536" s="3"/>
    </row>
    <row r="537" spans="1:8" s="4" customFormat="1" x14ac:dyDescent="0.25">
      <c r="A537" s="57" t="s">
        <v>350</v>
      </c>
      <c r="B537" s="267"/>
      <c r="C537" s="94"/>
      <c r="D537" s="94"/>
      <c r="E537" s="162"/>
      <c r="F537" s="3"/>
    </row>
    <row r="538" spans="1:8" s="4" customFormat="1" x14ac:dyDescent="0.25">
      <c r="A538" s="57" t="s">
        <v>351</v>
      </c>
      <c r="B538" s="267"/>
      <c r="C538" s="95"/>
      <c r="D538" s="95"/>
      <c r="E538" s="163"/>
      <c r="F538" s="3"/>
    </row>
    <row r="539" spans="1:8" s="4" customFormat="1" x14ac:dyDescent="0.25">
      <c r="A539" s="88" t="s">
        <v>352</v>
      </c>
      <c r="B539" s="255">
        <v>45</v>
      </c>
      <c r="C539" s="93"/>
      <c r="D539" s="92"/>
      <c r="E539" s="161">
        <f>C539*D539</f>
        <v>0</v>
      </c>
      <c r="F539" s="3"/>
    </row>
    <row r="540" spans="1:8" s="4" customFormat="1" x14ac:dyDescent="0.25">
      <c r="A540" s="57" t="s">
        <v>353</v>
      </c>
      <c r="B540" s="267"/>
      <c r="C540" s="94"/>
      <c r="D540" s="94"/>
      <c r="E540" s="162"/>
      <c r="F540" s="3"/>
    </row>
    <row r="541" spans="1:8" s="4" customFormat="1" x14ac:dyDescent="0.25">
      <c r="A541" s="57" t="s">
        <v>354</v>
      </c>
      <c r="B541" s="267"/>
      <c r="C541" s="94"/>
      <c r="D541" s="94"/>
      <c r="E541" s="162"/>
      <c r="F541" s="3"/>
    </row>
    <row r="542" spans="1:8" s="4" customFormat="1" x14ac:dyDescent="0.25">
      <c r="A542" s="57" t="s">
        <v>355</v>
      </c>
      <c r="B542" s="267"/>
      <c r="C542" s="94"/>
      <c r="D542" s="94"/>
      <c r="E542" s="162"/>
      <c r="F542" s="3"/>
    </row>
    <row r="543" spans="1:8" s="4" customFormat="1" x14ac:dyDescent="0.25">
      <c r="A543" s="58" t="s">
        <v>356</v>
      </c>
      <c r="B543" s="271"/>
      <c r="C543" s="95"/>
      <c r="D543" s="95"/>
      <c r="E543" s="163"/>
      <c r="F543" s="3"/>
    </row>
    <row r="544" spans="1:8" s="4" customFormat="1" x14ac:dyDescent="0.25">
      <c r="A544" s="81" t="s">
        <v>357</v>
      </c>
      <c r="B544" s="254"/>
      <c r="C544" s="82"/>
      <c r="D544" s="82"/>
      <c r="E544" s="166">
        <f>SUM(E545:E584)</f>
        <v>0</v>
      </c>
      <c r="F544" s="3"/>
      <c r="H544" s="212"/>
    </row>
    <row r="545" spans="1:6" s="4" customFormat="1" x14ac:dyDescent="0.25">
      <c r="A545" s="88" t="s">
        <v>358</v>
      </c>
      <c r="B545" s="255">
        <v>64</v>
      </c>
      <c r="C545" s="93"/>
      <c r="D545" s="92"/>
      <c r="E545" s="161">
        <f>C545*D545</f>
        <v>0</v>
      </c>
      <c r="F545" s="3"/>
    </row>
    <row r="546" spans="1:6" s="4" customFormat="1" x14ac:dyDescent="0.25">
      <c r="A546" s="57" t="s">
        <v>359</v>
      </c>
      <c r="B546" s="267"/>
      <c r="C546" s="94"/>
      <c r="D546" s="94"/>
      <c r="E546" s="162"/>
      <c r="F546" s="3"/>
    </row>
    <row r="547" spans="1:6" s="4" customFormat="1" x14ac:dyDescent="0.25">
      <c r="A547" s="57" t="s">
        <v>360</v>
      </c>
      <c r="B547" s="267"/>
      <c r="C547" s="94"/>
      <c r="D547" s="94"/>
      <c r="E547" s="162"/>
      <c r="F547" s="3"/>
    </row>
    <row r="548" spans="1:6" s="4" customFormat="1" x14ac:dyDescent="0.25">
      <c r="A548" s="57" t="s">
        <v>361</v>
      </c>
      <c r="B548" s="267"/>
      <c r="C548" s="94"/>
      <c r="D548" s="94"/>
      <c r="E548" s="162"/>
      <c r="F548" s="3"/>
    </row>
    <row r="549" spans="1:6" s="4" customFormat="1" x14ac:dyDescent="0.25">
      <c r="A549" s="57" t="s">
        <v>362</v>
      </c>
      <c r="B549" s="267"/>
      <c r="C549" s="94"/>
      <c r="D549" s="94"/>
      <c r="E549" s="162"/>
      <c r="F549" s="3"/>
    </row>
    <row r="550" spans="1:6" s="4" customFormat="1" x14ac:dyDescent="0.25">
      <c r="A550" s="57" t="s">
        <v>363</v>
      </c>
      <c r="B550" s="267"/>
      <c r="C550" s="94"/>
      <c r="D550" s="94"/>
      <c r="E550" s="162"/>
      <c r="F550" s="3"/>
    </row>
    <row r="551" spans="1:6" s="4" customFormat="1" x14ac:dyDescent="0.25">
      <c r="A551" s="57" t="s">
        <v>364</v>
      </c>
      <c r="B551" s="267"/>
      <c r="C551" s="94"/>
      <c r="D551" s="94"/>
      <c r="E551" s="162"/>
      <c r="F551" s="3"/>
    </row>
    <row r="552" spans="1:6" s="4" customFormat="1" x14ac:dyDescent="0.25">
      <c r="A552" s="57" t="s">
        <v>365</v>
      </c>
      <c r="B552" s="267"/>
      <c r="C552" s="94"/>
      <c r="D552" s="94"/>
      <c r="E552" s="162"/>
      <c r="F552" s="3"/>
    </row>
    <row r="553" spans="1:6" s="4" customFormat="1" x14ac:dyDescent="0.25">
      <c r="A553" s="57" t="s">
        <v>366</v>
      </c>
      <c r="B553" s="267"/>
      <c r="C553" s="94"/>
      <c r="D553" s="94"/>
      <c r="E553" s="162"/>
      <c r="F553" s="3"/>
    </row>
    <row r="554" spans="1:6" s="4" customFormat="1" x14ac:dyDescent="0.25">
      <c r="A554" s="57" t="s">
        <v>367</v>
      </c>
      <c r="B554" s="267"/>
      <c r="C554" s="94"/>
      <c r="D554" s="94"/>
      <c r="E554" s="162"/>
      <c r="F554" s="3"/>
    </row>
    <row r="555" spans="1:6" s="4" customFormat="1" x14ac:dyDescent="0.25">
      <c r="A555" s="57" t="s">
        <v>368</v>
      </c>
      <c r="B555" s="267"/>
      <c r="C555" s="94"/>
      <c r="D555" s="94"/>
      <c r="E555" s="162"/>
      <c r="F555" s="3"/>
    </row>
    <row r="556" spans="1:6" s="4" customFormat="1" ht="15" customHeight="1" x14ac:dyDescent="0.25">
      <c r="A556" s="57" t="s">
        <v>369</v>
      </c>
      <c r="B556" s="267"/>
      <c r="C556" s="94"/>
      <c r="D556" s="94"/>
      <c r="E556" s="162"/>
      <c r="F556" s="3"/>
    </row>
    <row r="557" spans="1:6" s="4" customFormat="1" x14ac:dyDescent="0.25">
      <c r="A557" s="57" t="s">
        <v>370</v>
      </c>
      <c r="B557" s="267"/>
      <c r="C557" s="94"/>
      <c r="D557" s="94"/>
      <c r="E557" s="162"/>
      <c r="F557" s="3"/>
    </row>
    <row r="558" spans="1:6" s="4" customFormat="1" ht="15" customHeight="1" x14ac:dyDescent="0.25">
      <c r="A558" s="57" t="s">
        <v>371</v>
      </c>
      <c r="B558" s="267"/>
      <c r="C558" s="94"/>
      <c r="D558" s="94"/>
      <c r="E558" s="162"/>
      <c r="F558" s="3"/>
    </row>
    <row r="559" spans="1:6" s="4" customFormat="1" x14ac:dyDescent="0.25">
      <c r="A559" s="57" t="s">
        <v>372</v>
      </c>
      <c r="B559" s="267"/>
      <c r="C559" s="94"/>
      <c r="D559" s="94"/>
      <c r="E559" s="162"/>
      <c r="F559" s="3"/>
    </row>
    <row r="560" spans="1:6" s="4" customFormat="1" x14ac:dyDescent="0.25">
      <c r="A560" s="57" t="s">
        <v>373</v>
      </c>
      <c r="B560" s="267"/>
      <c r="C560" s="94"/>
      <c r="D560" s="94"/>
      <c r="E560" s="162"/>
      <c r="F560" s="3"/>
    </row>
    <row r="561" spans="1:6" s="4" customFormat="1" ht="22.5" x14ac:dyDescent="0.25">
      <c r="A561" s="57" t="s">
        <v>374</v>
      </c>
      <c r="B561" s="267"/>
      <c r="C561" s="94"/>
      <c r="D561" s="94"/>
      <c r="E561" s="162"/>
      <c r="F561" s="3"/>
    </row>
    <row r="562" spans="1:6" s="4" customFormat="1" x14ac:dyDescent="0.25">
      <c r="A562" s="57" t="s">
        <v>375</v>
      </c>
      <c r="B562" s="267"/>
      <c r="C562" s="94"/>
      <c r="D562" s="94"/>
      <c r="E562" s="162"/>
      <c r="F562" s="3"/>
    </row>
    <row r="563" spans="1:6" s="4" customFormat="1" x14ac:dyDescent="0.25">
      <c r="A563" s="57" t="s">
        <v>376</v>
      </c>
      <c r="B563" s="267"/>
      <c r="C563" s="94"/>
      <c r="D563" s="94"/>
      <c r="E563" s="162"/>
      <c r="F563" s="3"/>
    </row>
    <row r="564" spans="1:6" s="4" customFormat="1" x14ac:dyDescent="0.25">
      <c r="A564" s="58" t="s">
        <v>377</v>
      </c>
      <c r="B564" s="271"/>
      <c r="C564" s="95"/>
      <c r="D564" s="95"/>
      <c r="E564" s="163"/>
      <c r="F564" s="3"/>
    </row>
    <row r="565" spans="1:6" s="4" customFormat="1" x14ac:dyDescent="0.25">
      <c r="A565" s="88" t="s">
        <v>678</v>
      </c>
      <c r="B565" s="255">
        <v>200</v>
      </c>
      <c r="C565" s="93"/>
      <c r="D565" s="92"/>
      <c r="E565" s="161">
        <f>C565*D565</f>
        <v>0</v>
      </c>
      <c r="F565" s="3"/>
    </row>
    <row r="566" spans="1:6" s="4" customFormat="1" x14ac:dyDescent="0.25">
      <c r="A566" s="185" t="s">
        <v>679</v>
      </c>
      <c r="B566" s="264"/>
      <c r="C566" s="186"/>
      <c r="D566" s="186"/>
      <c r="E566" s="187"/>
      <c r="F566" s="3"/>
    </row>
    <row r="567" spans="1:6" s="4" customFormat="1" x14ac:dyDescent="0.25">
      <c r="A567" s="185" t="s">
        <v>680</v>
      </c>
      <c r="B567" s="264"/>
      <c r="C567" s="186"/>
      <c r="D567" s="186"/>
      <c r="E567" s="187"/>
      <c r="F567" s="3"/>
    </row>
    <row r="568" spans="1:6" s="4" customFormat="1" x14ac:dyDescent="0.25">
      <c r="A568" s="185" t="s">
        <v>681</v>
      </c>
      <c r="B568" s="264"/>
      <c r="C568" s="186"/>
      <c r="D568" s="186"/>
      <c r="E568" s="187"/>
      <c r="F568" s="3"/>
    </row>
    <row r="569" spans="1:6" s="4" customFormat="1" x14ac:dyDescent="0.25">
      <c r="A569" s="88" t="s">
        <v>682</v>
      </c>
      <c r="B569" s="255">
        <v>100</v>
      </c>
      <c r="C569" s="93"/>
      <c r="D569" s="92"/>
      <c r="E569" s="161">
        <f>C569*D569</f>
        <v>0</v>
      </c>
      <c r="F569" s="3"/>
    </row>
    <row r="570" spans="1:6" s="4" customFormat="1" x14ac:dyDescent="0.25">
      <c r="A570" s="185" t="s">
        <v>683</v>
      </c>
      <c r="B570" s="264"/>
      <c r="C570" s="186"/>
      <c r="D570" s="186"/>
      <c r="E570" s="187"/>
      <c r="F570" s="3"/>
    </row>
    <row r="571" spans="1:6" s="4" customFormat="1" x14ac:dyDescent="0.25">
      <c r="A571" s="185" t="s">
        <v>684</v>
      </c>
      <c r="B571" s="264"/>
      <c r="C571" s="186"/>
      <c r="D571" s="186"/>
      <c r="E571" s="187"/>
      <c r="F571" s="3"/>
    </row>
    <row r="572" spans="1:6" s="4" customFormat="1" x14ac:dyDescent="0.25">
      <c r="A572" s="185" t="s">
        <v>685</v>
      </c>
      <c r="B572" s="264"/>
      <c r="C572" s="186"/>
      <c r="D572" s="186"/>
      <c r="E572" s="187"/>
      <c r="F572" s="3"/>
    </row>
    <row r="573" spans="1:6" s="4" customFormat="1" ht="23.25" x14ac:dyDescent="0.25">
      <c r="A573" s="185" t="s">
        <v>686</v>
      </c>
      <c r="B573" s="264"/>
      <c r="C573" s="186"/>
      <c r="D573" s="186"/>
      <c r="E573" s="187"/>
      <c r="F573" s="3"/>
    </row>
    <row r="574" spans="1:6" s="4" customFormat="1" x14ac:dyDescent="0.25">
      <c r="A574" s="185" t="s">
        <v>687</v>
      </c>
      <c r="B574" s="264"/>
      <c r="C574" s="186"/>
      <c r="D574" s="186"/>
      <c r="E574" s="187"/>
      <c r="F574" s="3"/>
    </row>
    <row r="575" spans="1:6" s="4" customFormat="1" x14ac:dyDescent="0.25">
      <c r="A575" s="88" t="s">
        <v>642</v>
      </c>
      <c r="B575" s="255">
        <v>150</v>
      </c>
      <c r="C575" s="93"/>
      <c r="D575" s="92"/>
      <c r="E575" s="161">
        <f t="shared" ref="E575:E585" si="0">C575*D575</f>
        <v>0</v>
      </c>
      <c r="F575" s="3"/>
    </row>
    <row r="576" spans="1:6" s="4" customFormat="1" x14ac:dyDescent="0.25">
      <c r="A576" s="88" t="s">
        <v>643</v>
      </c>
      <c r="B576" s="255">
        <v>100</v>
      </c>
      <c r="C576" s="93"/>
      <c r="D576" s="92"/>
      <c r="E576" s="161">
        <f t="shared" si="0"/>
        <v>0</v>
      </c>
      <c r="F576" s="3"/>
    </row>
    <row r="577" spans="1:6" s="4" customFormat="1" x14ac:dyDescent="0.25">
      <c r="A577" s="88" t="s">
        <v>644</v>
      </c>
      <c r="B577" s="255">
        <v>120</v>
      </c>
      <c r="C577" s="93"/>
      <c r="D577" s="92"/>
      <c r="E577" s="161">
        <f t="shared" si="0"/>
        <v>0</v>
      </c>
      <c r="F577" s="3"/>
    </row>
    <row r="578" spans="1:6" s="4" customFormat="1" x14ac:dyDescent="0.25">
      <c r="A578" s="88" t="s">
        <v>645</v>
      </c>
      <c r="B578" s="255">
        <v>64</v>
      </c>
      <c r="C578" s="93"/>
      <c r="D578" s="92"/>
      <c r="E578" s="161">
        <f t="shared" si="0"/>
        <v>0</v>
      </c>
      <c r="F578" s="3"/>
    </row>
    <row r="579" spans="1:6" s="4" customFormat="1" x14ac:dyDescent="0.25">
      <c r="A579" s="88" t="s">
        <v>646</v>
      </c>
      <c r="B579" s="255">
        <v>250</v>
      </c>
      <c r="C579" s="93"/>
      <c r="D579" s="92"/>
      <c r="E579" s="161">
        <f t="shared" si="0"/>
        <v>0</v>
      </c>
      <c r="F579" s="3"/>
    </row>
    <row r="580" spans="1:6" s="4" customFormat="1" x14ac:dyDescent="0.25">
      <c r="A580" s="88" t="s">
        <v>647</v>
      </c>
      <c r="B580" s="255">
        <v>100</v>
      </c>
      <c r="C580" s="93"/>
      <c r="D580" s="92"/>
      <c r="E580" s="161">
        <f t="shared" si="0"/>
        <v>0</v>
      </c>
      <c r="F580" s="3"/>
    </row>
    <row r="581" spans="1:6" s="4" customFormat="1" x14ac:dyDescent="0.25">
      <c r="A581" s="88" t="s">
        <v>648</v>
      </c>
      <c r="B581" s="255">
        <v>0</v>
      </c>
      <c r="C581" s="93"/>
      <c r="D581" s="92"/>
      <c r="E581" s="161">
        <f t="shared" si="0"/>
        <v>0</v>
      </c>
      <c r="F581" s="173"/>
    </row>
    <row r="582" spans="1:6" s="4" customFormat="1" x14ac:dyDescent="0.25">
      <c r="A582" s="88" t="s">
        <v>649</v>
      </c>
      <c r="B582" s="255">
        <v>81</v>
      </c>
      <c r="C582" s="93"/>
      <c r="D582" s="92"/>
      <c r="E582" s="161">
        <f t="shared" si="0"/>
        <v>0</v>
      </c>
      <c r="F582" s="3"/>
    </row>
    <row r="583" spans="1:6" s="4" customFormat="1" x14ac:dyDescent="0.25">
      <c r="A583" s="88" t="s">
        <v>859</v>
      </c>
      <c r="B583" s="255">
        <v>300</v>
      </c>
      <c r="C583" s="93"/>
      <c r="D583" s="92"/>
      <c r="E583" s="161">
        <f t="shared" ref="E583" si="1">C583*D583</f>
        <v>0</v>
      </c>
      <c r="F583" s="3"/>
    </row>
    <row r="584" spans="1:6" s="4" customFormat="1" x14ac:dyDescent="0.25">
      <c r="A584" s="88" t="s">
        <v>650</v>
      </c>
      <c r="B584" s="255">
        <v>300</v>
      </c>
      <c r="C584" s="93"/>
      <c r="D584" s="92"/>
      <c r="E584" s="161">
        <f t="shared" si="0"/>
        <v>0</v>
      </c>
      <c r="F584" s="3"/>
    </row>
    <row r="585" spans="1:6" s="4" customFormat="1" x14ac:dyDescent="0.25">
      <c r="A585" s="81" t="s">
        <v>734</v>
      </c>
      <c r="B585" s="254">
        <v>1500</v>
      </c>
      <c r="C585" s="93"/>
      <c r="D585" s="92"/>
      <c r="E585" s="166">
        <f t="shared" si="0"/>
        <v>0</v>
      </c>
      <c r="F585" s="3"/>
    </row>
    <row r="586" spans="1:6" s="4" customFormat="1" x14ac:dyDescent="0.25">
      <c r="A586" s="185" t="s">
        <v>651</v>
      </c>
      <c r="B586" s="264"/>
      <c r="C586" s="186"/>
      <c r="D586" s="186"/>
      <c r="E586" s="187"/>
      <c r="F586" s="3"/>
    </row>
    <row r="587" spans="1:6" s="4" customFormat="1" x14ac:dyDescent="0.25">
      <c r="A587" s="185" t="s">
        <v>652</v>
      </c>
      <c r="B587" s="264"/>
      <c r="C587" s="186"/>
      <c r="D587" s="186"/>
      <c r="E587" s="187"/>
      <c r="F587" s="3"/>
    </row>
    <row r="588" spans="1:6" s="4" customFormat="1" x14ac:dyDescent="0.25">
      <c r="A588" s="185" t="s">
        <v>653</v>
      </c>
      <c r="B588" s="264"/>
      <c r="C588" s="186"/>
      <c r="D588" s="186"/>
      <c r="E588" s="187"/>
      <c r="F588" s="3"/>
    </row>
    <row r="589" spans="1:6" s="4" customFormat="1" x14ac:dyDescent="0.25">
      <c r="A589" s="185" t="s">
        <v>654</v>
      </c>
      <c r="B589" s="264"/>
      <c r="C589" s="186"/>
      <c r="D589" s="186"/>
      <c r="E589" s="187"/>
      <c r="F589" s="3"/>
    </row>
    <row r="590" spans="1:6" s="4" customFormat="1" x14ac:dyDescent="0.25">
      <c r="A590" s="185" t="s">
        <v>655</v>
      </c>
      <c r="B590" s="264"/>
      <c r="C590" s="186"/>
      <c r="D590" s="186"/>
      <c r="E590" s="187"/>
      <c r="F590" s="3"/>
    </row>
    <row r="591" spans="1:6" s="4" customFormat="1" x14ac:dyDescent="0.25">
      <c r="A591" s="185" t="s">
        <v>656</v>
      </c>
      <c r="B591" s="264"/>
      <c r="C591" s="186"/>
      <c r="D591" s="186"/>
      <c r="E591" s="187"/>
      <c r="F591" s="3"/>
    </row>
    <row r="592" spans="1:6" s="4" customFormat="1" x14ac:dyDescent="0.25">
      <c r="A592" s="185" t="s">
        <v>657</v>
      </c>
      <c r="B592" s="264"/>
      <c r="C592" s="186"/>
      <c r="D592" s="186"/>
      <c r="E592" s="187"/>
      <c r="F592" s="3"/>
    </row>
    <row r="593" spans="1:8" s="4" customFormat="1" x14ac:dyDescent="0.25">
      <c r="A593" s="185" t="s">
        <v>658</v>
      </c>
      <c r="B593" s="264"/>
      <c r="C593" s="186"/>
      <c r="D593" s="186"/>
      <c r="E593" s="187"/>
      <c r="F593" s="3"/>
    </row>
    <row r="594" spans="1:8" s="4" customFormat="1" x14ac:dyDescent="0.25">
      <c r="A594" s="185" t="s">
        <v>659</v>
      </c>
      <c r="B594" s="264"/>
      <c r="C594" s="186"/>
      <c r="D594" s="186"/>
      <c r="E594" s="187"/>
      <c r="F594" s="3"/>
    </row>
    <row r="595" spans="1:8" s="4" customFormat="1" x14ac:dyDescent="0.25">
      <c r="A595" s="185" t="s">
        <v>660</v>
      </c>
      <c r="B595" s="264"/>
      <c r="C595" s="186"/>
      <c r="D595" s="186"/>
      <c r="E595" s="187"/>
      <c r="F595" s="3"/>
    </row>
    <row r="596" spans="1:8" s="4" customFormat="1" x14ac:dyDescent="0.25">
      <c r="A596" s="185" t="s">
        <v>661</v>
      </c>
      <c r="B596" s="264"/>
      <c r="C596" s="186"/>
      <c r="D596" s="186"/>
      <c r="E596" s="187"/>
      <c r="F596" s="3"/>
    </row>
    <row r="597" spans="1:8" s="4" customFormat="1" x14ac:dyDescent="0.25">
      <c r="A597" s="185" t="s">
        <v>662</v>
      </c>
      <c r="B597" s="264"/>
      <c r="C597" s="186"/>
      <c r="D597" s="186"/>
      <c r="E597" s="187"/>
      <c r="F597" s="3"/>
    </row>
    <row r="598" spans="1:8" s="4" customFormat="1" x14ac:dyDescent="0.25">
      <c r="A598" s="185" t="s">
        <v>663</v>
      </c>
      <c r="B598" s="264"/>
      <c r="C598" s="186"/>
      <c r="D598" s="186"/>
      <c r="E598" s="187"/>
      <c r="F598" s="3"/>
    </row>
    <row r="599" spans="1:8" s="4" customFormat="1" x14ac:dyDescent="0.25">
      <c r="A599" s="185" t="s">
        <v>664</v>
      </c>
      <c r="B599" s="264"/>
      <c r="C599" s="186"/>
      <c r="D599" s="186"/>
      <c r="E599" s="187"/>
      <c r="F599" s="3"/>
    </row>
    <row r="600" spans="1:8" s="4" customFormat="1" x14ac:dyDescent="0.25">
      <c r="A600" s="185" t="s">
        <v>665</v>
      </c>
      <c r="B600" s="264"/>
      <c r="C600" s="186"/>
      <c r="D600" s="186"/>
      <c r="E600" s="187"/>
      <c r="F600" s="3"/>
    </row>
    <row r="601" spans="1:8" s="4" customFormat="1" ht="26.25" x14ac:dyDescent="0.25">
      <c r="A601" s="185" t="s">
        <v>666</v>
      </c>
      <c r="B601" s="264"/>
      <c r="C601" s="186"/>
      <c r="D601" s="186"/>
      <c r="E601" s="187"/>
      <c r="F601" s="3"/>
    </row>
    <row r="602" spans="1:8" s="4" customFormat="1" x14ac:dyDescent="0.25">
      <c r="A602" s="185" t="s">
        <v>667</v>
      </c>
      <c r="B602" s="264"/>
      <c r="C602" s="186"/>
      <c r="D602" s="186"/>
      <c r="E602" s="187"/>
      <c r="F602" s="3"/>
    </row>
    <row r="603" spans="1:8" s="4" customFormat="1" x14ac:dyDescent="0.25">
      <c r="A603" s="185" t="s">
        <v>668</v>
      </c>
      <c r="B603" s="264"/>
      <c r="C603" s="186"/>
      <c r="D603" s="186"/>
      <c r="E603" s="187"/>
      <c r="F603" s="3"/>
    </row>
    <row r="604" spans="1:8" s="4" customFormat="1" x14ac:dyDescent="0.25">
      <c r="A604" s="185" t="s">
        <v>669</v>
      </c>
      <c r="B604" s="264"/>
      <c r="C604" s="186"/>
      <c r="D604" s="186"/>
      <c r="E604" s="187"/>
      <c r="F604" s="3"/>
    </row>
    <row r="605" spans="1:8" s="4" customFormat="1" x14ac:dyDescent="0.25">
      <c r="A605" s="185" t="s">
        <v>670</v>
      </c>
      <c r="B605" s="264"/>
      <c r="C605" s="186"/>
      <c r="D605" s="186"/>
      <c r="E605" s="187"/>
      <c r="F605" s="3"/>
    </row>
    <row r="606" spans="1:8" s="4" customFormat="1" x14ac:dyDescent="0.25">
      <c r="A606" s="81" t="s">
        <v>671</v>
      </c>
      <c r="B606" s="254">
        <v>900</v>
      </c>
      <c r="C606" s="93"/>
      <c r="D606" s="92"/>
      <c r="E606" s="166">
        <f>C606*D606</f>
        <v>0</v>
      </c>
      <c r="F606" s="3"/>
      <c r="H606" s="212"/>
    </row>
    <row r="607" spans="1:8" s="4" customFormat="1" x14ac:dyDescent="0.25">
      <c r="A607" s="185" t="s">
        <v>672</v>
      </c>
      <c r="B607" s="264"/>
      <c r="C607" s="186"/>
      <c r="D607" s="186"/>
      <c r="E607" s="187"/>
      <c r="F607" s="3"/>
    </row>
    <row r="608" spans="1:8" s="4" customFormat="1" x14ac:dyDescent="0.25">
      <c r="A608" s="185" t="s">
        <v>673</v>
      </c>
      <c r="B608" s="264"/>
      <c r="C608" s="186"/>
      <c r="D608" s="186"/>
      <c r="E608" s="187"/>
      <c r="F608" s="3"/>
    </row>
    <row r="609" spans="1:8" s="4" customFormat="1" ht="23.25" x14ac:dyDescent="0.25">
      <c r="A609" s="185" t="s">
        <v>674</v>
      </c>
      <c r="B609" s="264"/>
      <c r="C609" s="186"/>
      <c r="D609" s="186"/>
      <c r="E609" s="187"/>
      <c r="F609" s="3"/>
    </row>
    <row r="610" spans="1:8" s="4" customFormat="1" x14ac:dyDescent="0.25">
      <c r="A610" s="185" t="s">
        <v>675</v>
      </c>
      <c r="B610" s="264"/>
      <c r="C610" s="186"/>
      <c r="D610" s="186"/>
      <c r="E610" s="187"/>
      <c r="F610" s="3"/>
    </row>
    <row r="611" spans="1:8" s="4" customFormat="1" x14ac:dyDescent="0.25">
      <c r="A611" s="185" t="s">
        <v>676</v>
      </c>
      <c r="B611" s="264"/>
      <c r="C611" s="186"/>
      <c r="D611" s="186"/>
      <c r="E611" s="187"/>
      <c r="F611" s="3"/>
    </row>
    <row r="612" spans="1:8" s="4" customFormat="1" x14ac:dyDescent="0.25">
      <c r="A612" s="185" t="s">
        <v>677</v>
      </c>
      <c r="B612" s="264"/>
      <c r="C612" s="186"/>
      <c r="D612" s="186"/>
      <c r="E612" s="187"/>
      <c r="F612" s="3"/>
    </row>
    <row r="613" spans="1:8" s="4" customFormat="1" x14ac:dyDescent="0.25">
      <c r="A613" s="84" t="s">
        <v>378</v>
      </c>
      <c r="B613" s="256"/>
      <c r="C613" s="82"/>
      <c r="D613" s="82"/>
      <c r="E613" s="166">
        <f>SUM(E614)</f>
        <v>0</v>
      </c>
      <c r="F613" s="3"/>
    </row>
    <row r="614" spans="1:8" s="4" customFormat="1" ht="22.5" x14ac:dyDescent="0.25">
      <c r="A614" s="89" t="s">
        <v>379</v>
      </c>
      <c r="B614" s="282">
        <v>190</v>
      </c>
      <c r="C614" s="93"/>
      <c r="D614" s="92"/>
      <c r="E614" s="169">
        <f>C614*D614</f>
        <v>0</v>
      </c>
      <c r="F614" s="3"/>
    </row>
    <row r="615" spans="1:8" s="4" customFormat="1" x14ac:dyDescent="0.25">
      <c r="A615" s="57" t="s">
        <v>380</v>
      </c>
      <c r="B615" s="283"/>
      <c r="C615" s="99"/>
      <c r="D615" s="94"/>
      <c r="E615" s="162"/>
      <c r="F615" s="3"/>
    </row>
    <row r="616" spans="1:8" s="4" customFormat="1" x14ac:dyDescent="0.25">
      <c r="A616" s="58" t="s">
        <v>455</v>
      </c>
      <c r="B616" s="284"/>
      <c r="C616" s="100"/>
      <c r="D616" s="95"/>
      <c r="E616" s="163"/>
      <c r="F616" s="3"/>
    </row>
    <row r="617" spans="1:8" s="4" customFormat="1" x14ac:dyDescent="0.25">
      <c r="A617" s="81" t="s">
        <v>381</v>
      </c>
      <c r="B617" s="254"/>
      <c r="C617" s="82"/>
      <c r="D617" s="82"/>
      <c r="E617" s="166">
        <f>SUM(E618)</f>
        <v>0</v>
      </c>
      <c r="F617" s="3"/>
    </row>
    <row r="618" spans="1:8" s="4" customFormat="1" x14ac:dyDescent="0.25">
      <c r="A618" s="89" t="s">
        <v>382</v>
      </c>
      <c r="B618" s="282">
        <v>64</v>
      </c>
      <c r="C618" s="93"/>
      <c r="D618" s="92"/>
      <c r="E618" s="169">
        <f>C618*D618</f>
        <v>0</v>
      </c>
      <c r="F618" s="3"/>
    </row>
    <row r="619" spans="1:8" s="4" customFormat="1" x14ac:dyDescent="0.25">
      <c r="A619" s="58" t="s">
        <v>383</v>
      </c>
      <c r="B619" s="284"/>
      <c r="C619" s="100"/>
      <c r="D619" s="95"/>
      <c r="E619" s="163"/>
      <c r="F619" s="3"/>
    </row>
    <row r="620" spans="1:8" s="4" customFormat="1" x14ac:dyDescent="0.25">
      <c r="A620" s="85" t="s">
        <v>430</v>
      </c>
      <c r="B620" s="280"/>
      <c r="C620" s="82"/>
      <c r="D620" s="82"/>
      <c r="E620" s="166">
        <f>E621</f>
        <v>0</v>
      </c>
      <c r="F620" s="3"/>
      <c r="H620" s="212"/>
    </row>
    <row r="621" spans="1:8" s="4" customFormat="1" ht="45" x14ac:dyDescent="0.25">
      <c r="A621" s="90" t="s">
        <v>434</v>
      </c>
      <c r="B621" s="285">
        <v>100</v>
      </c>
      <c r="C621" s="93"/>
      <c r="D621" s="92"/>
      <c r="E621" s="164">
        <f>C621*D621</f>
        <v>0</v>
      </c>
      <c r="F621" s="3"/>
    </row>
    <row r="622" spans="1:8" s="4" customFormat="1" ht="15" customHeight="1" thickBot="1" x14ac:dyDescent="0.3">
      <c r="A622" s="84" t="s">
        <v>433</v>
      </c>
      <c r="B622" s="353">
        <v>130000</v>
      </c>
      <c r="C622" s="189" t="s">
        <v>3</v>
      </c>
      <c r="D622" s="189" t="s">
        <v>3</v>
      </c>
      <c r="E622" s="190"/>
      <c r="F622" s="128"/>
      <c r="G622" s="127"/>
    </row>
    <row r="623" spans="1:8" s="4" customFormat="1" ht="24" customHeight="1" thickBot="1" x14ac:dyDescent="0.3">
      <c r="A623" s="191" t="s">
        <v>431</v>
      </c>
      <c r="B623" s="257"/>
      <c r="C623" s="192"/>
      <c r="D623" s="193"/>
      <c r="E623" s="194">
        <f>E622+E620+E617+E613+E432+E415+E387+E386+E227+E158+E12</f>
        <v>0</v>
      </c>
      <c r="F623" s="3"/>
    </row>
    <row r="624" spans="1:8" s="4" customFormat="1" x14ac:dyDescent="0.25">
      <c r="A624" s="72"/>
      <c r="B624" s="286"/>
      <c r="C624" s="73"/>
      <c r="D624" s="73"/>
      <c r="E624" s="170"/>
      <c r="F624" s="3"/>
    </row>
    <row r="625" spans="1:6" s="4" customFormat="1" ht="45.75" customHeight="1" x14ac:dyDescent="0.25">
      <c r="A625" s="365" t="s">
        <v>860</v>
      </c>
      <c r="B625" s="365"/>
      <c r="C625" s="365"/>
      <c r="D625" s="365"/>
      <c r="E625" s="365"/>
      <c r="F625" s="3"/>
    </row>
    <row r="626" spans="1:6" s="4" customFormat="1" x14ac:dyDescent="0.25">
      <c r="A626" s="2"/>
      <c r="B626" s="260"/>
      <c r="C626" s="175"/>
      <c r="D626" s="175"/>
      <c r="E626" s="175"/>
      <c r="F626" s="3"/>
    </row>
    <row r="627" spans="1:6" s="4" customFormat="1" x14ac:dyDescent="0.25">
      <c r="A627" s="2" t="s">
        <v>850</v>
      </c>
      <c r="B627" s="260"/>
      <c r="C627" s="175"/>
      <c r="D627" s="175"/>
      <c r="E627" s="175"/>
      <c r="F627" s="3"/>
    </row>
    <row r="628" spans="1:6" s="4" customFormat="1" x14ac:dyDescent="0.25">
      <c r="A628" s="72"/>
      <c r="B628" s="286"/>
      <c r="C628" s="73"/>
      <c r="D628" s="73"/>
      <c r="E628" s="170"/>
      <c r="F628" s="3"/>
    </row>
    <row r="629" spans="1:6" s="4" customFormat="1" x14ac:dyDescent="0.25">
      <c r="A629" s="72"/>
      <c r="B629" s="286"/>
      <c r="C629" s="73"/>
      <c r="D629" s="73"/>
      <c r="E629" s="170"/>
      <c r="F629" s="3"/>
    </row>
    <row r="630" spans="1:6" s="4" customFormat="1" x14ac:dyDescent="0.25">
      <c r="A630" s="72"/>
      <c r="B630" s="286"/>
      <c r="C630" s="73"/>
      <c r="D630" s="73"/>
      <c r="E630" s="170"/>
      <c r="F630" s="3"/>
    </row>
    <row r="631" spans="1:6" s="74" customFormat="1" ht="18" x14ac:dyDescent="0.25">
      <c r="A631" s="75" t="s">
        <v>713</v>
      </c>
      <c r="B631" s="252"/>
      <c r="C631" s="73"/>
      <c r="D631" s="73"/>
      <c r="E631" s="170"/>
      <c r="F631" s="3"/>
    </row>
    <row r="632" spans="1:6" s="4" customFormat="1" ht="15" customHeight="1" x14ac:dyDescent="0.25">
      <c r="A632" s="375" t="s">
        <v>470</v>
      </c>
      <c r="B632" s="375"/>
      <c r="C632" s="375"/>
      <c r="D632" s="375"/>
      <c r="E632" s="375"/>
      <c r="F632" s="3"/>
    </row>
    <row r="633" spans="1:6" s="4" customFormat="1" ht="24" x14ac:dyDescent="0.25">
      <c r="A633" s="217" t="s">
        <v>432</v>
      </c>
      <c r="B633" s="287"/>
      <c r="C633" s="218" t="s">
        <v>384</v>
      </c>
      <c r="D633" s="219" t="s">
        <v>385</v>
      </c>
      <c r="E633" s="220" t="s">
        <v>451</v>
      </c>
      <c r="F633" s="3"/>
    </row>
    <row r="634" spans="1:6" s="4" customFormat="1" ht="25.5" customHeight="1" x14ac:dyDescent="0.25">
      <c r="A634" s="376" t="s">
        <v>452</v>
      </c>
      <c r="B634" s="377"/>
      <c r="C634" s="378"/>
      <c r="D634" s="378"/>
      <c r="E634" s="379"/>
      <c r="F634" s="3"/>
    </row>
    <row r="635" spans="1:6" s="4" customFormat="1" x14ac:dyDescent="0.25">
      <c r="A635" s="221" t="s">
        <v>622</v>
      </c>
      <c r="B635" s="288"/>
      <c r="C635" s="222"/>
      <c r="D635" s="222"/>
      <c r="E635" s="223">
        <f>SUM(E636:E642)</f>
        <v>0</v>
      </c>
      <c r="F635" s="3"/>
    </row>
    <row r="636" spans="1:6" s="4" customFormat="1" x14ac:dyDescent="0.25">
      <c r="A636" s="224" t="s">
        <v>726</v>
      </c>
      <c r="B636" s="289">
        <v>28</v>
      </c>
      <c r="C636" s="225"/>
      <c r="D636" s="226"/>
      <c r="E636" s="227">
        <f t="shared" ref="E636:E642" si="2">C636*D636</f>
        <v>0</v>
      </c>
      <c r="F636" s="3"/>
    </row>
    <row r="637" spans="1:6" s="4" customFormat="1" x14ac:dyDescent="0.25">
      <c r="A637" s="224" t="s">
        <v>623</v>
      </c>
      <c r="B637" s="289">
        <v>145</v>
      </c>
      <c r="C637" s="225"/>
      <c r="D637" s="226"/>
      <c r="E637" s="227">
        <f t="shared" si="2"/>
        <v>0</v>
      </c>
      <c r="F637" s="3"/>
    </row>
    <row r="638" spans="1:6" s="4" customFormat="1" x14ac:dyDescent="0.25">
      <c r="A638" s="224" t="s">
        <v>624</v>
      </c>
      <c r="B638" s="289">
        <v>180</v>
      </c>
      <c r="C638" s="225"/>
      <c r="D638" s="226"/>
      <c r="E638" s="227">
        <f t="shared" si="2"/>
        <v>0</v>
      </c>
      <c r="F638" s="3"/>
    </row>
    <row r="639" spans="1:6" s="4" customFormat="1" x14ac:dyDescent="0.25">
      <c r="A639" s="224" t="s">
        <v>625</v>
      </c>
      <c r="B639" s="289">
        <v>90</v>
      </c>
      <c r="C639" s="225"/>
      <c r="D639" s="226"/>
      <c r="E639" s="227">
        <f t="shared" si="2"/>
        <v>0</v>
      </c>
      <c r="F639" s="3"/>
    </row>
    <row r="640" spans="1:6" s="4" customFormat="1" x14ac:dyDescent="0.25">
      <c r="A640" s="224" t="s">
        <v>626</v>
      </c>
      <c r="B640" s="289">
        <v>54</v>
      </c>
      <c r="C640" s="225"/>
      <c r="D640" s="226"/>
      <c r="E640" s="227">
        <f t="shared" si="2"/>
        <v>0</v>
      </c>
      <c r="F640" s="3"/>
    </row>
    <row r="641" spans="1:6" s="4" customFormat="1" x14ac:dyDescent="0.25">
      <c r="A641" s="224" t="s">
        <v>627</v>
      </c>
      <c r="B641" s="289">
        <v>48</v>
      </c>
      <c r="C641" s="225"/>
      <c r="D641" s="226"/>
      <c r="E641" s="227">
        <f t="shared" si="2"/>
        <v>0</v>
      </c>
      <c r="F641" s="3"/>
    </row>
    <row r="642" spans="1:6" s="4" customFormat="1" x14ac:dyDescent="0.25">
      <c r="A642" s="224" t="s">
        <v>727</v>
      </c>
      <c r="B642" s="289">
        <v>200</v>
      </c>
      <c r="C642" s="225"/>
      <c r="D642" s="226"/>
      <c r="E642" s="227">
        <f t="shared" si="2"/>
        <v>0</v>
      </c>
      <c r="F642" s="3"/>
    </row>
    <row r="643" spans="1:6" s="4" customFormat="1" x14ac:dyDescent="0.25">
      <c r="A643" s="221" t="s">
        <v>628</v>
      </c>
      <c r="B643" s="288"/>
      <c r="C643" s="222"/>
      <c r="D643" s="222"/>
      <c r="E643" s="223">
        <f>SUM(E644:E648)</f>
        <v>0</v>
      </c>
      <c r="F643" s="3"/>
    </row>
    <row r="644" spans="1:6" s="4" customFormat="1" x14ac:dyDescent="0.25">
      <c r="A644" s="224" t="s">
        <v>721</v>
      </c>
      <c r="B644" s="289">
        <v>200</v>
      </c>
      <c r="C644" s="225"/>
      <c r="D644" s="226"/>
      <c r="E644" s="227">
        <f t="shared" ref="E644:E653" si="3">C644*D644</f>
        <v>0</v>
      </c>
      <c r="F644" s="3"/>
    </row>
    <row r="645" spans="1:6" s="4" customFormat="1" x14ac:dyDescent="0.25">
      <c r="A645" s="224" t="s">
        <v>722</v>
      </c>
      <c r="B645" s="289">
        <v>2750</v>
      </c>
      <c r="C645" s="225"/>
      <c r="D645" s="226"/>
      <c r="E645" s="227">
        <f t="shared" si="3"/>
        <v>0</v>
      </c>
      <c r="F645" s="3"/>
    </row>
    <row r="646" spans="1:6" s="4" customFormat="1" ht="30" customHeight="1" x14ac:dyDescent="0.25">
      <c r="A646" s="224" t="s">
        <v>723</v>
      </c>
      <c r="B646" s="289">
        <v>900</v>
      </c>
      <c r="C646" s="225"/>
      <c r="D646" s="226"/>
      <c r="E646" s="227">
        <f t="shared" si="3"/>
        <v>0</v>
      </c>
      <c r="F646" s="3"/>
    </row>
    <row r="647" spans="1:6" s="4" customFormat="1" x14ac:dyDescent="0.25">
      <c r="A647" s="224" t="s">
        <v>724</v>
      </c>
      <c r="B647" s="289">
        <v>2000</v>
      </c>
      <c r="C647" s="225"/>
      <c r="D647" s="226"/>
      <c r="E647" s="227">
        <f t="shared" si="3"/>
        <v>0</v>
      </c>
      <c r="F647" s="3"/>
    </row>
    <row r="648" spans="1:6" s="4" customFormat="1" x14ac:dyDescent="0.25">
      <c r="A648" s="224" t="s">
        <v>858</v>
      </c>
      <c r="B648" s="289">
        <v>900</v>
      </c>
      <c r="C648" s="225"/>
      <c r="D648" s="226"/>
      <c r="E648" s="227">
        <f t="shared" si="3"/>
        <v>0</v>
      </c>
      <c r="F648" s="3"/>
    </row>
    <row r="649" spans="1:6" s="4" customFormat="1" x14ac:dyDescent="0.25">
      <c r="A649" s="230" t="s">
        <v>728</v>
      </c>
      <c r="B649" s="290">
        <v>180</v>
      </c>
      <c r="C649" s="225"/>
      <c r="D649" s="226"/>
      <c r="E649" s="223">
        <f t="shared" si="3"/>
        <v>0</v>
      </c>
      <c r="F649" s="3"/>
    </row>
    <row r="650" spans="1:6" s="4" customFormat="1" x14ac:dyDescent="0.25">
      <c r="A650" s="230" t="s">
        <v>729</v>
      </c>
      <c r="B650" s="290">
        <v>300</v>
      </c>
      <c r="C650" s="225"/>
      <c r="D650" s="226"/>
      <c r="E650" s="223">
        <f t="shared" si="3"/>
        <v>0</v>
      </c>
      <c r="F650" s="3"/>
    </row>
    <row r="651" spans="1:6" s="4" customFormat="1" x14ac:dyDescent="0.25">
      <c r="A651" s="230" t="s">
        <v>730</v>
      </c>
      <c r="B651" s="290">
        <v>175</v>
      </c>
      <c r="C651" s="225"/>
      <c r="D651" s="226"/>
      <c r="E651" s="223">
        <f t="shared" si="3"/>
        <v>0</v>
      </c>
      <c r="F651" s="3"/>
    </row>
    <row r="652" spans="1:6" s="4" customFormat="1" x14ac:dyDescent="0.25">
      <c r="A652" s="230" t="s">
        <v>731</v>
      </c>
      <c r="B652" s="290">
        <v>210</v>
      </c>
      <c r="C652" s="225"/>
      <c r="D652" s="226"/>
      <c r="E652" s="223">
        <f t="shared" si="3"/>
        <v>0</v>
      </c>
      <c r="F652" s="3"/>
    </row>
    <row r="653" spans="1:6" s="4" customFormat="1" x14ac:dyDescent="0.25">
      <c r="A653" s="230" t="s">
        <v>732</v>
      </c>
      <c r="B653" s="290">
        <v>228</v>
      </c>
      <c r="C653" s="228"/>
      <c r="D653" s="229"/>
      <c r="E653" s="223">
        <f t="shared" si="3"/>
        <v>0</v>
      </c>
      <c r="F653" s="3"/>
    </row>
    <row r="654" spans="1:6" s="4" customFormat="1" x14ac:dyDescent="0.25">
      <c r="A654" s="230" t="s">
        <v>433</v>
      </c>
      <c r="B654" s="354">
        <v>150000</v>
      </c>
      <c r="C654" s="231" t="s">
        <v>3</v>
      </c>
      <c r="D654" s="231" t="s">
        <v>3</v>
      </c>
      <c r="E654" s="232"/>
      <c r="F654" s="3"/>
    </row>
    <row r="655" spans="1:6" ht="18.75" x14ac:dyDescent="0.25">
      <c r="A655" s="233" t="s">
        <v>725</v>
      </c>
      <c r="B655" s="291"/>
      <c r="C655" s="234"/>
      <c r="D655" s="234"/>
      <c r="E655" s="235">
        <f>E635+E643+E649+E650+E651+E652+E654+E653</f>
        <v>0</v>
      </c>
    </row>
  </sheetData>
  <sheetProtection selectLockedCells="1" selectUnlockedCells="1"/>
  <autoFilter ref="A10:E623"/>
  <mergeCells count="10">
    <mergeCell ref="A634:E634"/>
    <mergeCell ref="A9:E9"/>
    <mergeCell ref="A632:E632"/>
    <mergeCell ref="A2:E2"/>
    <mergeCell ref="A3:E3"/>
    <mergeCell ref="A5:E5"/>
    <mergeCell ref="A11:E11"/>
    <mergeCell ref="A4:E4"/>
    <mergeCell ref="A625:E625"/>
    <mergeCell ref="C515:D515"/>
  </mergeCells>
  <printOptions horizontalCentered="1"/>
  <pageMargins left="0.43307086614173229" right="0.23622047244094491" top="0.55118110236220474" bottom="0.35433070866141736" header="0.31496062992125984" footer="0.31496062992125984"/>
  <pageSetup paperSize="9" scale="97"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6" zoomScaleNormal="100" zoomScaleSheetLayoutView="100" workbookViewId="0">
      <selection activeCell="C26" sqref="C26:D26"/>
    </sheetView>
  </sheetViews>
  <sheetFormatPr defaultColWidth="11.5703125" defaultRowHeight="12.75" x14ac:dyDescent="0.2"/>
  <cols>
    <col min="1" max="1" width="57.85546875" style="12" customWidth="1"/>
    <col min="2" max="2" width="21" style="305" customWidth="1"/>
    <col min="3" max="3" width="11.5703125" style="13" customWidth="1"/>
    <col min="4" max="4" width="15.7109375" style="13" customWidth="1"/>
    <col min="5" max="16384" width="11.5703125" style="12"/>
  </cols>
  <sheetData>
    <row r="1" spans="1:5" s="1" customFormat="1" ht="27.75" customHeight="1" x14ac:dyDescent="0.25">
      <c r="A1" s="380" t="s">
        <v>2</v>
      </c>
      <c r="B1" s="380"/>
      <c r="C1" s="380"/>
      <c r="D1" s="380"/>
      <c r="E1" s="380"/>
    </row>
    <row r="2" spans="1:5" ht="48" customHeight="1" x14ac:dyDescent="0.35">
      <c r="A2" s="386" t="s">
        <v>866</v>
      </c>
      <c r="B2" s="386"/>
      <c r="C2" s="386"/>
      <c r="D2" s="386"/>
      <c r="E2" s="386"/>
    </row>
    <row r="3" spans="1:5" ht="18" x14ac:dyDescent="0.25">
      <c r="A3" s="42" t="s">
        <v>870</v>
      </c>
      <c r="B3" s="300"/>
      <c r="C3" s="236"/>
      <c r="D3" s="237"/>
      <c r="E3" s="14"/>
    </row>
    <row r="4" spans="1:5" ht="18" x14ac:dyDescent="0.25">
      <c r="A4" s="42"/>
      <c r="B4" s="300"/>
      <c r="C4" s="236"/>
      <c r="D4" s="237"/>
      <c r="E4" s="14"/>
    </row>
    <row r="5" spans="1:5" ht="24" customHeight="1" x14ac:dyDescent="0.2">
      <c r="A5" s="387" t="s">
        <v>443</v>
      </c>
      <c r="B5" s="387"/>
      <c r="C5" s="387"/>
      <c r="D5" s="387"/>
      <c r="E5" s="387"/>
    </row>
    <row r="6" spans="1:5" x14ac:dyDescent="0.2">
      <c r="A6" s="18"/>
      <c r="B6" s="301"/>
      <c r="C6" s="236"/>
      <c r="D6" s="237"/>
      <c r="E6" s="14"/>
    </row>
    <row r="7" spans="1:5" ht="26.25" customHeight="1" x14ac:dyDescent="0.2">
      <c r="A7" s="384" t="s">
        <v>429</v>
      </c>
      <c r="B7" s="384" t="s">
        <v>813</v>
      </c>
      <c r="C7" s="238" t="s">
        <v>408</v>
      </c>
      <c r="D7" s="238" t="s">
        <v>409</v>
      </c>
      <c r="E7" s="142" t="s">
        <v>386</v>
      </c>
    </row>
    <row r="8" spans="1:5" ht="19.5" customHeight="1" x14ac:dyDescent="0.2">
      <c r="A8" s="385"/>
      <c r="B8" s="385"/>
      <c r="C8" s="239" t="s">
        <v>410</v>
      </c>
      <c r="D8" s="239" t="s">
        <v>411</v>
      </c>
      <c r="E8" s="140" t="s">
        <v>393</v>
      </c>
    </row>
    <row r="9" spans="1:5" ht="17.25" customHeight="1" x14ac:dyDescent="0.2">
      <c r="A9" s="139" t="s">
        <v>412</v>
      </c>
      <c r="B9" s="295"/>
      <c r="C9" s="239"/>
      <c r="D9" s="239"/>
      <c r="E9" s="176"/>
    </row>
    <row r="10" spans="1:5" x14ac:dyDescent="0.2">
      <c r="A10" s="178" t="s">
        <v>741</v>
      </c>
      <c r="B10" s="296">
        <v>32</v>
      </c>
      <c r="C10" s="240"/>
      <c r="D10" s="240"/>
      <c r="E10" s="241">
        <f>C10*D10</f>
        <v>0</v>
      </c>
    </row>
    <row r="11" spans="1:5" x14ac:dyDescent="0.2">
      <c r="A11" s="177" t="s">
        <v>638</v>
      </c>
      <c r="B11" s="297">
        <v>8</v>
      </c>
      <c r="C11" s="240"/>
      <c r="D11" s="240"/>
      <c r="E11" s="241">
        <f>C11*D11</f>
        <v>0</v>
      </c>
    </row>
    <row r="12" spans="1:5" ht="114.75" x14ac:dyDescent="0.2">
      <c r="A12" s="178" t="s">
        <v>856</v>
      </c>
      <c r="B12" s="296">
        <v>950</v>
      </c>
      <c r="C12" s="240"/>
      <c r="D12" s="240"/>
      <c r="E12" s="245">
        <f>C12*D12</f>
        <v>0</v>
      </c>
    </row>
    <row r="13" spans="1:5" x14ac:dyDescent="0.2">
      <c r="A13" s="133" t="s">
        <v>414</v>
      </c>
      <c r="B13" s="298"/>
      <c r="C13" s="242"/>
      <c r="D13" s="243"/>
      <c r="E13" s="148">
        <f>SUM(E10:E12)</f>
        <v>0</v>
      </c>
    </row>
    <row r="14" spans="1:5" x14ac:dyDescent="0.2">
      <c r="A14" s="179"/>
      <c r="B14" s="302"/>
      <c r="C14" s="244"/>
      <c r="D14" s="244"/>
      <c r="E14" s="180"/>
    </row>
    <row r="15" spans="1:5" ht="38.25" x14ac:dyDescent="0.2">
      <c r="A15" s="139" t="s">
        <v>415</v>
      </c>
      <c r="B15" s="295" t="s">
        <v>813</v>
      </c>
      <c r="C15" s="238" t="s">
        <v>416</v>
      </c>
      <c r="D15" s="238" t="s">
        <v>417</v>
      </c>
      <c r="E15" s="142" t="s">
        <v>418</v>
      </c>
    </row>
    <row r="16" spans="1:5" ht="51" x14ac:dyDescent="0.2">
      <c r="A16" s="136" t="s">
        <v>742</v>
      </c>
      <c r="B16" s="303">
        <v>300</v>
      </c>
      <c r="C16" s="240"/>
      <c r="D16" s="240"/>
      <c r="E16" s="245">
        <f>C16*D16</f>
        <v>0</v>
      </c>
    </row>
    <row r="17" spans="1:5" ht="25.5" x14ac:dyDescent="0.2">
      <c r="A17" s="136" t="s">
        <v>743</v>
      </c>
      <c r="B17" s="303">
        <v>200</v>
      </c>
      <c r="C17" s="240"/>
      <c r="D17" s="240"/>
      <c r="E17" s="245">
        <f>C17*D17</f>
        <v>0</v>
      </c>
    </row>
    <row r="18" spans="1:5" ht="25.5" x14ac:dyDescent="0.2">
      <c r="A18" s="136" t="s">
        <v>744</v>
      </c>
      <c r="B18" s="303">
        <v>500</v>
      </c>
      <c r="C18" s="240"/>
      <c r="D18" s="240"/>
      <c r="E18" s="245">
        <f>C18*D18</f>
        <v>0</v>
      </c>
    </row>
    <row r="19" spans="1:5" x14ac:dyDescent="0.2">
      <c r="A19" s="133" t="s">
        <v>420</v>
      </c>
      <c r="B19" s="298"/>
      <c r="C19" s="242"/>
      <c r="D19" s="243"/>
      <c r="E19" s="148">
        <f>SUM(E16:E18)</f>
        <v>0</v>
      </c>
    </row>
    <row r="20" spans="1:5" ht="15" x14ac:dyDescent="0.2">
      <c r="A20" s="181"/>
      <c r="B20" s="304"/>
      <c r="C20" s="246"/>
      <c r="D20" s="246"/>
      <c r="E20" s="182"/>
    </row>
    <row r="21" spans="1:5" ht="38.25" x14ac:dyDescent="0.2">
      <c r="A21" s="139" t="s">
        <v>421</v>
      </c>
      <c r="B21" s="295" t="s">
        <v>813</v>
      </c>
      <c r="C21" s="239" t="s">
        <v>416</v>
      </c>
      <c r="D21" s="239" t="s">
        <v>417</v>
      </c>
      <c r="E21" s="140" t="s">
        <v>418</v>
      </c>
    </row>
    <row r="22" spans="1:5" ht="102" x14ac:dyDescent="0.2">
      <c r="A22" s="141" t="s">
        <v>857</v>
      </c>
      <c r="B22" s="297">
        <v>600</v>
      </c>
      <c r="C22" s="240"/>
      <c r="D22" s="240"/>
      <c r="E22" s="146">
        <f>C22*D22</f>
        <v>0</v>
      </c>
    </row>
    <row r="23" spans="1:5" x14ac:dyDescent="0.2">
      <c r="A23" s="133" t="s">
        <v>423</v>
      </c>
      <c r="B23" s="298"/>
      <c r="C23" s="242"/>
      <c r="D23" s="243"/>
      <c r="E23" s="148">
        <f>SUM(E22)</f>
        <v>0</v>
      </c>
    </row>
    <row r="24" spans="1:5" ht="15" x14ac:dyDescent="0.2">
      <c r="A24" s="181"/>
      <c r="B24" s="304"/>
      <c r="C24" s="246"/>
      <c r="D24" s="246"/>
      <c r="E24" s="182"/>
    </row>
    <row r="25" spans="1:5" ht="38.25" x14ac:dyDescent="0.2">
      <c r="A25" s="139" t="s">
        <v>424</v>
      </c>
      <c r="B25" s="295" t="s">
        <v>813</v>
      </c>
      <c r="C25" s="239" t="s">
        <v>416</v>
      </c>
      <c r="D25" s="239" t="s">
        <v>417</v>
      </c>
      <c r="E25" s="140" t="s">
        <v>418</v>
      </c>
    </row>
    <row r="26" spans="1:5" ht="63.75" x14ac:dyDescent="0.2">
      <c r="A26" s="141" t="s">
        <v>425</v>
      </c>
      <c r="B26" s="297">
        <v>410</v>
      </c>
      <c r="C26" s="240"/>
      <c r="D26" s="240"/>
      <c r="E26" s="146">
        <f>C26*D26</f>
        <v>0</v>
      </c>
    </row>
    <row r="27" spans="1:5" x14ac:dyDescent="0.2">
      <c r="A27" s="133" t="s">
        <v>426</v>
      </c>
      <c r="B27" s="298"/>
      <c r="C27" s="243"/>
      <c r="D27" s="243"/>
      <c r="E27" s="148">
        <f>SUM(E26:E26)</f>
        <v>0</v>
      </c>
    </row>
    <row r="28" spans="1:5" x14ac:dyDescent="0.2">
      <c r="A28" s="153" t="s">
        <v>427</v>
      </c>
      <c r="B28" s="299"/>
      <c r="C28" s="247"/>
      <c r="D28" s="247"/>
      <c r="E28" s="151">
        <f>E13+E19+E23+E27</f>
        <v>0</v>
      </c>
    </row>
  </sheetData>
  <sheetProtection selectLockedCells="1" selectUnlockedCells="1"/>
  <mergeCells count="5">
    <mergeCell ref="A7:A8"/>
    <mergeCell ref="A1:E1"/>
    <mergeCell ref="A2:E2"/>
    <mergeCell ref="A5:E5"/>
    <mergeCell ref="B7:B8"/>
  </mergeCells>
  <printOptions horizontalCentered="1"/>
  <pageMargins left="0.39370078740157483" right="0.19685039370078741" top="0.47244094488188981" bottom="0.47244094488188981" header="0.78740157480314965" footer="0.78740157480314965"/>
  <pageSetup paperSize="9" orientation="portrait" useFirstPageNumber="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opLeftCell="A47" zoomScaleNormal="100" zoomScaleSheetLayoutView="100" workbookViewId="0">
      <selection activeCell="C59" sqref="C59:D59"/>
    </sheetView>
  </sheetViews>
  <sheetFormatPr defaultColWidth="11.5703125" defaultRowHeight="12.75" x14ac:dyDescent="0.2"/>
  <cols>
    <col min="1" max="1" width="47.140625" style="12" customWidth="1"/>
    <col min="2" max="2" width="20.85546875" style="305" customWidth="1"/>
    <col min="3" max="3" width="11.5703125" style="13"/>
    <col min="4" max="4" width="16.42578125" style="13" customWidth="1"/>
    <col min="5" max="16384" width="11.5703125" style="12"/>
  </cols>
  <sheetData>
    <row r="1" spans="1:11" s="1" customFormat="1" ht="27.75" customHeight="1" x14ac:dyDescent="0.25">
      <c r="A1" s="389" t="s">
        <v>2</v>
      </c>
      <c r="B1" s="389"/>
      <c r="C1" s="389"/>
      <c r="D1" s="389"/>
      <c r="E1" s="389"/>
    </row>
    <row r="2" spans="1:11" ht="29.25" customHeight="1" x14ac:dyDescent="0.35">
      <c r="A2" s="386" t="s">
        <v>866</v>
      </c>
      <c r="B2" s="386"/>
      <c r="C2" s="386"/>
      <c r="D2" s="386"/>
      <c r="E2" s="386"/>
    </row>
    <row r="3" spans="1:11" ht="18" x14ac:dyDescent="0.25">
      <c r="A3" s="42" t="s">
        <v>869</v>
      </c>
      <c r="B3" s="300"/>
      <c r="C3" s="14"/>
      <c r="D3" s="15"/>
      <c r="E3" s="14"/>
    </row>
    <row r="4" spans="1:11" ht="9.75" customHeight="1" x14ac:dyDescent="0.25">
      <c r="A4" s="42"/>
      <c r="B4" s="300"/>
      <c r="C4" s="14"/>
      <c r="D4" s="15"/>
      <c r="E4" s="14"/>
    </row>
    <row r="5" spans="1:11" ht="24" customHeight="1" x14ac:dyDescent="0.2">
      <c r="A5" s="387" t="s">
        <v>443</v>
      </c>
      <c r="B5" s="387"/>
      <c r="C5" s="387"/>
      <c r="D5" s="387"/>
      <c r="E5" s="387"/>
    </row>
    <row r="6" spans="1:11" x14ac:dyDescent="0.2">
      <c r="A6" s="18"/>
      <c r="B6" s="301"/>
      <c r="C6" s="14"/>
      <c r="D6" s="15"/>
      <c r="E6" s="14"/>
    </row>
    <row r="7" spans="1:11" ht="12.75" customHeight="1" x14ac:dyDescent="0.2">
      <c r="A7" s="384" t="s">
        <v>429</v>
      </c>
      <c r="B7" s="384" t="s">
        <v>813</v>
      </c>
      <c r="C7" s="142" t="s">
        <v>408</v>
      </c>
      <c r="D7" s="142" t="s">
        <v>409</v>
      </c>
      <c r="E7" s="142" t="s">
        <v>386</v>
      </c>
    </row>
    <row r="8" spans="1:11" ht="24" customHeight="1" x14ac:dyDescent="0.2">
      <c r="A8" s="385"/>
      <c r="B8" s="385"/>
      <c r="C8" s="142" t="s">
        <v>410</v>
      </c>
      <c r="D8" s="142" t="s">
        <v>411</v>
      </c>
      <c r="E8" s="142" t="s">
        <v>393</v>
      </c>
      <c r="H8" s="388"/>
      <c r="I8" s="388"/>
      <c r="J8" s="388"/>
      <c r="K8" s="388"/>
    </row>
    <row r="9" spans="1:11" ht="17.25" customHeight="1" x14ac:dyDescent="0.2">
      <c r="A9" s="154" t="s">
        <v>412</v>
      </c>
      <c r="B9" s="295"/>
      <c r="C9" s="140"/>
      <c r="D9" s="140"/>
      <c r="E9" s="140"/>
    </row>
    <row r="10" spans="1:11" ht="96.75" customHeight="1" x14ac:dyDescent="0.2">
      <c r="A10" s="178" t="s">
        <v>745</v>
      </c>
      <c r="B10" s="296">
        <v>30</v>
      </c>
      <c r="C10" s="143"/>
      <c r="D10" s="143"/>
      <c r="E10" s="146">
        <f>C10*D10</f>
        <v>0</v>
      </c>
    </row>
    <row r="11" spans="1:11" x14ac:dyDescent="0.2">
      <c r="A11" s="131" t="s">
        <v>413</v>
      </c>
      <c r="B11" s="297">
        <v>25</v>
      </c>
      <c r="C11" s="143"/>
      <c r="D11" s="143"/>
      <c r="E11" s="146">
        <f t="shared" ref="E11" si="0">C11*D11</f>
        <v>0</v>
      </c>
    </row>
    <row r="12" spans="1:11" ht="114.75" x14ac:dyDescent="0.2">
      <c r="A12" s="132" t="s">
        <v>865</v>
      </c>
      <c r="B12" s="296">
        <v>900</v>
      </c>
      <c r="C12" s="143"/>
      <c r="D12" s="143"/>
      <c r="E12" s="146">
        <f t="shared" ref="E12" si="1">C12*D12</f>
        <v>0</v>
      </c>
    </row>
    <row r="13" spans="1:11" x14ac:dyDescent="0.2">
      <c r="A13" s="133" t="s">
        <v>414</v>
      </c>
      <c r="B13" s="298"/>
      <c r="C13" s="147"/>
      <c r="D13" s="144"/>
      <c r="E13" s="148">
        <f>SUM(E10:E12)</f>
        <v>0</v>
      </c>
    </row>
    <row r="14" spans="1:11" x14ac:dyDescent="0.2">
      <c r="A14" s="134"/>
      <c r="B14" s="306"/>
      <c r="C14" s="135"/>
      <c r="D14" s="135"/>
      <c r="E14" s="135"/>
    </row>
    <row r="15" spans="1:11" ht="38.25" x14ac:dyDescent="0.2">
      <c r="A15" s="139" t="s">
        <v>415</v>
      </c>
      <c r="B15" s="295" t="s">
        <v>813</v>
      </c>
      <c r="C15" s="140" t="s">
        <v>416</v>
      </c>
      <c r="D15" s="140" t="s">
        <v>417</v>
      </c>
      <c r="E15" s="140" t="s">
        <v>418</v>
      </c>
    </row>
    <row r="16" spans="1:11" ht="25.5" x14ac:dyDescent="0.2">
      <c r="A16" s="136" t="s">
        <v>394</v>
      </c>
      <c r="B16" s="303">
        <v>32</v>
      </c>
      <c r="C16" s="143"/>
      <c r="D16" s="143"/>
      <c r="E16" s="245">
        <f>C16*D16</f>
        <v>0</v>
      </c>
    </row>
    <row r="17" spans="1:5" ht="25.5" x14ac:dyDescent="0.2">
      <c r="A17" s="136" t="s">
        <v>395</v>
      </c>
      <c r="B17" s="303">
        <v>24</v>
      </c>
      <c r="C17" s="143"/>
      <c r="D17" s="143"/>
      <c r="E17" s="245">
        <f t="shared" ref="E17:E51" si="2">C17*D17</f>
        <v>0</v>
      </c>
    </row>
    <row r="18" spans="1:5" ht="25.5" x14ac:dyDescent="0.2">
      <c r="A18" s="136" t="s">
        <v>746</v>
      </c>
      <c r="B18" s="303"/>
      <c r="C18" s="390" t="s">
        <v>814</v>
      </c>
      <c r="D18" s="391"/>
      <c r="E18" s="245"/>
    </row>
    <row r="19" spans="1:5" ht="25.5" x14ac:dyDescent="0.2">
      <c r="A19" s="136" t="s">
        <v>747</v>
      </c>
      <c r="B19" s="303"/>
      <c r="C19" s="390" t="s">
        <v>814</v>
      </c>
      <c r="D19" s="391"/>
      <c r="E19" s="245"/>
    </row>
    <row r="20" spans="1:5" ht="38.25" x14ac:dyDescent="0.2">
      <c r="A20" s="136" t="s">
        <v>748</v>
      </c>
      <c r="B20" s="303"/>
      <c r="C20" s="390" t="s">
        <v>814</v>
      </c>
      <c r="D20" s="391"/>
      <c r="E20" s="245"/>
    </row>
    <row r="21" spans="1:5" ht="25.5" x14ac:dyDescent="0.2">
      <c r="A21" s="136" t="s">
        <v>396</v>
      </c>
      <c r="B21" s="303">
        <v>80</v>
      </c>
      <c r="C21" s="143"/>
      <c r="D21" s="143"/>
      <c r="E21" s="245">
        <f t="shared" si="2"/>
        <v>0</v>
      </c>
    </row>
    <row r="22" spans="1:5" ht="63.75" x14ac:dyDescent="0.2">
      <c r="A22" s="136" t="s">
        <v>749</v>
      </c>
      <c r="B22" s="303"/>
      <c r="C22" s="149"/>
      <c r="D22" s="149"/>
      <c r="E22" s="245">
        <f>SUM(E23:E27)</f>
        <v>0</v>
      </c>
    </row>
    <row r="23" spans="1:5" ht="25.5" x14ac:dyDescent="0.2">
      <c r="A23" s="137" t="s">
        <v>397</v>
      </c>
      <c r="B23" s="307">
        <v>350</v>
      </c>
      <c r="C23" s="143"/>
      <c r="D23" s="143"/>
      <c r="E23" s="248">
        <f t="shared" si="2"/>
        <v>0</v>
      </c>
    </row>
    <row r="24" spans="1:5" ht="25.5" x14ac:dyDescent="0.2">
      <c r="A24" s="137" t="s">
        <v>750</v>
      </c>
      <c r="B24" s="307">
        <v>150</v>
      </c>
      <c r="C24" s="143"/>
      <c r="D24" s="143"/>
      <c r="E24" s="248">
        <f t="shared" si="2"/>
        <v>0</v>
      </c>
    </row>
    <row r="25" spans="1:5" ht="24.75" customHeight="1" x14ac:dyDescent="0.2">
      <c r="A25" s="137" t="s">
        <v>398</v>
      </c>
      <c r="B25" s="307">
        <v>100</v>
      </c>
      <c r="C25" s="143"/>
      <c r="D25" s="143"/>
      <c r="E25" s="248">
        <f t="shared" si="2"/>
        <v>0</v>
      </c>
    </row>
    <row r="26" spans="1:5" ht="25.5" x14ac:dyDescent="0.2">
      <c r="A26" s="137" t="s">
        <v>751</v>
      </c>
      <c r="B26" s="307">
        <v>150</v>
      </c>
      <c r="C26" s="143"/>
      <c r="D26" s="143"/>
      <c r="E26" s="248">
        <f t="shared" si="2"/>
        <v>0</v>
      </c>
    </row>
    <row r="27" spans="1:5" x14ac:dyDescent="0.2">
      <c r="A27" s="137" t="s">
        <v>752</v>
      </c>
      <c r="B27" s="307">
        <v>80</v>
      </c>
      <c r="C27" s="143"/>
      <c r="D27" s="143"/>
      <c r="E27" s="248">
        <f t="shared" si="2"/>
        <v>0</v>
      </c>
    </row>
    <row r="28" spans="1:5" ht="38.25" x14ac:dyDescent="0.2">
      <c r="A28" s="136" t="s">
        <v>753</v>
      </c>
      <c r="B28" s="303">
        <v>170</v>
      </c>
      <c r="C28" s="143"/>
      <c r="D28" s="143"/>
      <c r="E28" s="245">
        <f t="shared" si="2"/>
        <v>0</v>
      </c>
    </row>
    <row r="29" spans="1:5" ht="25.5" customHeight="1" x14ac:dyDescent="0.2">
      <c r="A29" s="136" t="s">
        <v>754</v>
      </c>
      <c r="B29" s="303">
        <v>170</v>
      </c>
      <c r="C29" s="143"/>
      <c r="D29" s="143"/>
      <c r="E29" s="245">
        <f t="shared" si="2"/>
        <v>0</v>
      </c>
    </row>
    <row r="30" spans="1:5" ht="38.25" x14ac:dyDescent="0.2">
      <c r="A30" s="136" t="s">
        <v>755</v>
      </c>
      <c r="B30" s="303">
        <v>90</v>
      </c>
      <c r="C30" s="143"/>
      <c r="D30" s="143"/>
      <c r="E30" s="245">
        <f t="shared" si="2"/>
        <v>0</v>
      </c>
    </row>
    <row r="31" spans="1:5" ht="38.25" x14ac:dyDescent="0.2">
      <c r="A31" s="136" t="s">
        <v>756</v>
      </c>
      <c r="B31" s="303">
        <v>90</v>
      </c>
      <c r="C31" s="143"/>
      <c r="D31" s="143"/>
      <c r="E31" s="245">
        <f t="shared" si="2"/>
        <v>0</v>
      </c>
    </row>
    <row r="32" spans="1:5" ht="25.5" x14ac:dyDescent="0.2">
      <c r="A32" s="136" t="s">
        <v>399</v>
      </c>
      <c r="B32" s="303">
        <v>80</v>
      </c>
      <c r="C32" s="143"/>
      <c r="D32" s="143"/>
      <c r="E32" s="245">
        <f t="shared" si="2"/>
        <v>0</v>
      </c>
    </row>
    <row r="33" spans="1:7" ht="25.5" customHeight="1" x14ac:dyDescent="0.2">
      <c r="A33" s="136" t="s">
        <v>757</v>
      </c>
      <c r="B33" s="303">
        <v>35</v>
      </c>
      <c r="C33" s="143"/>
      <c r="D33" s="143"/>
      <c r="E33" s="245">
        <f t="shared" si="2"/>
        <v>0</v>
      </c>
    </row>
    <row r="34" spans="1:7" ht="24.75" customHeight="1" x14ac:dyDescent="0.2">
      <c r="A34" s="136" t="s">
        <v>400</v>
      </c>
      <c r="B34" s="303">
        <v>40</v>
      </c>
      <c r="C34" s="143"/>
      <c r="D34" s="143"/>
      <c r="E34" s="245">
        <f t="shared" si="2"/>
        <v>0</v>
      </c>
      <c r="F34" s="213"/>
      <c r="G34" s="213"/>
    </row>
    <row r="35" spans="1:7" ht="25.5" x14ac:dyDescent="0.2">
      <c r="A35" s="136" t="s">
        <v>758</v>
      </c>
      <c r="B35" s="303">
        <v>40</v>
      </c>
      <c r="C35" s="143"/>
      <c r="D35" s="143"/>
      <c r="E35" s="245">
        <f t="shared" si="2"/>
        <v>0</v>
      </c>
    </row>
    <row r="36" spans="1:7" ht="25.5" x14ac:dyDescent="0.2">
      <c r="A36" s="136" t="s">
        <v>401</v>
      </c>
      <c r="B36" s="303">
        <v>119</v>
      </c>
      <c r="C36" s="143"/>
      <c r="D36" s="143"/>
      <c r="E36" s="245">
        <f t="shared" si="2"/>
        <v>0</v>
      </c>
    </row>
    <row r="37" spans="1:7" ht="38.25" x14ac:dyDescent="0.2">
      <c r="A37" s="136" t="s">
        <v>759</v>
      </c>
      <c r="B37" s="303"/>
      <c r="C37" s="149"/>
      <c r="D37" s="149"/>
      <c r="E37" s="245">
        <f>SUM(E38:E41)</f>
        <v>0</v>
      </c>
    </row>
    <row r="38" spans="1:7" x14ac:dyDescent="0.2">
      <c r="A38" s="137" t="s">
        <v>402</v>
      </c>
      <c r="B38" s="307">
        <v>120</v>
      </c>
      <c r="C38" s="143"/>
      <c r="D38" s="143"/>
      <c r="E38" s="248">
        <f t="shared" si="2"/>
        <v>0</v>
      </c>
    </row>
    <row r="39" spans="1:7" ht="25.5" x14ac:dyDescent="0.2">
      <c r="A39" s="137" t="s">
        <v>403</v>
      </c>
      <c r="B39" s="307">
        <v>250</v>
      </c>
      <c r="C39" s="143"/>
      <c r="D39" s="143"/>
      <c r="E39" s="248">
        <f t="shared" si="2"/>
        <v>0</v>
      </c>
    </row>
    <row r="40" spans="1:7" x14ac:dyDescent="0.2">
      <c r="A40" s="137" t="s">
        <v>404</v>
      </c>
      <c r="B40" s="307">
        <v>90</v>
      </c>
      <c r="C40" s="143"/>
      <c r="D40" s="143"/>
      <c r="E40" s="248">
        <f t="shared" si="2"/>
        <v>0</v>
      </c>
    </row>
    <row r="41" spans="1:7" x14ac:dyDescent="0.2">
      <c r="A41" s="137" t="s">
        <v>405</v>
      </c>
      <c r="B41" s="307"/>
      <c r="C41" s="390" t="s">
        <v>814</v>
      </c>
      <c r="D41" s="391"/>
      <c r="E41" s="245"/>
    </row>
    <row r="42" spans="1:7" ht="51" x14ac:dyDescent="0.2">
      <c r="A42" s="136" t="s">
        <v>760</v>
      </c>
      <c r="B42" s="303">
        <v>100</v>
      </c>
      <c r="C42" s="143"/>
      <c r="D42" s="143"/>
      <c r="E42" s="245">
        <f t="shared" si="2"/>
        <v>0</v>
      </c>
    </row>
    <row r="43" spans="1:7" x14ac:dyDescent="0.2">
      <c r="A43" s="136" t="s">
        <v>407</v>
      </c>
      <c r="B43" s="303">
        <v>190</v>
      </c>
      <c r="C43" s="143"/>
      <c r="D43" s="143"/>
      <c r="E43" s="245">
        <f t="shared" si="2"/>
        <v>0</v>
      </c>
    </row>
    <row r="44" spans="1:7" ht="51" x14ac:dyDescent="0.2">
      <c r="A44" s="136" t="s">
        <v>406</v>
      </c>
      <c r="B44" s="303">
        <v>70</v>
      </c>
      <c r="C44" s="143"/>
      <c r="D44" s="143"/>
      <c r="E44" s="245">
        <f t="shared" si="2"/>
        <v>0</v>
      </c>
    </row>
    <row r="45" spans="1:7" ht="25.5" x14ac:dyDescent="0.2">
      <c r="A45" s="138" t="s">
        <v>419</v>
      </c>
      <c r="B45" s="303">
        <v>120</v>
      </c>
      <c r="C45" s="143"/>
      <c r="D45" s="143"/>
      <c r="E45" s="245">
        <f t="shared" si="2"/>
        <v>0</v>
      </c>
    </row>
    <row r="46" spans="1:7" ht="38.25" x14ac:dyDescent="0.2">
      <c r="A46" s="138" t="s">
        <v>761</v>
      </c>
      <c r="B46" s="303">
        <v>80</v>
      </c>
      <c r="C46" s="143"/>
      <c r="D46" s="143"/>
      <c r="E46" s="245">
        <f t="shared" si="2"/>
        <v>0</v>
      </c>
    </row>
    <row r="47" spans="1:7" ht="38.25" x14ac:dyDescent="0.2">
      <c r="A47" s="138" t="s">
        <v>762</v>
      </c>
      <c r="B47" s="303">
        <v>60</v>
      </c>
      <c r="C47" s="143"/>
      <c r="D47" s="143"/>
      <c r="E47" s="245">
        <f t="shared" si="2"/>
        <v>0</v>
      </c>
    </row>
    <row r="48" spans="1:7" ht="38.25" x14ac:dyDescent="0.2">
      <c r="A48" s="138" t="s">
        <v>763</v>
      </c>
      <c r="B48" s="303">
        <v>90</v>
      </c>
      <c r="C48" s="143"/>
      <c r="D48" s="143"/>
      <c r="E48" s="245">
        <f t="shared" si="2"/>
        <v>0</v>
      </c>
    </row>
    <row r="49" spans="1:5" ht="25.5" x14ac:dyDescent="0.2">
      <c r="A49" s="138" t="s">
        <v>764</v>
      </c>
      <c r="B49" s="303">
        <v>55</v>
      </c>
      <c r="C49" s="143"/>
      <c r="D49" s="143"/>
      <c r="E49" s="245">
        <f t="shared" si="2"/>
        <v>0</v>
      </c>
    </row>
    <row r="50" spans="1:5" x14ac:dyDescent="0.2">
      <c r="A50" s="138" t="s">
        <v>765</v>
      </c>
      <c r="B50" s="303">
        <v>90</v>
      </c>
      <c r="C50" s="143"/>
      <c r="D50" s="143"/>
      <c r="E50" s="245">
        <f t="shared" si="2"/>
        <v>0</v>
      </c>
    </row>
    <row r="51" spans="1:5" ht="25.5" x14ac:dyDescent="0.2">
      <c r="A51" s="138" t="s">
        <v>766</v>
      </c>
      <c r="B51" s="303">
        <v>135</v>
      </c>
      <c r="C51" s="143"/>
      <c r="D51" s="143"/>
      <c r="E51" s="245">
        <f t="shared" si="2"/>
        <v>0</v>
      </c>
    </row>
    <row r="52" spans="1:5" x14ac:dyDescent="0.2">
      <c r="A52" s="133" t="s">
        <v>420</v>
      </c>
      <c r="B52" s="298"/>
      <c r="C52" s="147"/>
      <c r="D52" s="144"/>
      <c r="E52" s="148">
        <f>E16+E17+E18+E19+E20+E21+E22+E28+E29+E30+E31+E32+E33+E34+E35+E36+E37+E42+E43+E44+E45+E46+E48+E49+E50+E51+E47</f>
        <v>0</v>
      </c>
    </row>
    <row r="53" spans="1:5" ht="15" x14ac:dyDescent="0.2">
      <c r="A53" s="155"/>
      <c r="B53" s="308"/>
      <c r="C53" s="156"/>
      <c r="D53" s="156"/>
      <c r="E53" s="156"/>
    </row>
    <row r="54" spans="1:5" ht="38.25" x14ac:dyDescent="0.2">
      <c r="A54" s="139" t="s">
        <v>421</v>
      </c>
      <c r="B54" s="295" t="s">
        <v>813</v>
      </c>
      <c r="C54" s="140" t="s">
        <v>416</v>
      </c>
      <c r="D54" s="140" t="s">
        <v>417</v>
      </c>
      <c r="E54" s="140" t="s">
        <v>418</v>
      </c>
    </row>
    <row r="55" spans="1:5" ht="102" x14ac:dyDescent="0.2">
      <c r="A55" s="141" t="s">
        <v>422</v>
      </c>
      <c r="B55" s="297">
        <v>200</v>
      </c>
      <c r="C55" s="143"/>
      <c r="D55" s="143"/>
      <c r="E55" s="146">
        <f>C55*D55</f>
        <v>0</v>
      </c>
    </row>
    <row r="56" spans="1:5" x14ac:dyDescent="0.2">
      <c r="A56" s="133" t="s">
        <v>423</v>
      </c>
      <c r="B56" s="298"/>
      <c r="C56" s="147"/>
      <c r="D56" s="144"/>
      <c r="E56" s="148">
        <f>SUM(E55)</f>
        <v>0</v>
      </c>
    </row>
    <row r="57" spans="1:5" ht="15" x14ac:dyDescent="0.2">
      <c r="A57" s="16"/>
      <c r="B57" s="309"/>
      <c r="C57" s="150"/>
      <c r="D57" s="150"/>
      <c r="E57" s="150"/>
    </row>
    <row r="58" spans="1:5" ht="38.25" x14ac:dyDescent="0.2">
      <c r="A58" s="139" t="s">
        <v>424</v>
      </c>
      <c r="B58" s="295" t="s">
        <v>813</v>
      </c>
      <c r="C58" s="140" t="s">
        <v>416</v>
      </c>
      <c r="D58" s="140" t="s">
        <v>417</v>
      </c>
      <c r="E58" s="140" t="s">
        <v>418</v>
      </c>
    </row>
    <row r="59" spans="1:5" ht="63.75" x14ac:dyDescent="0.2">
      <c r="A59" s="141" t="s">
        <v>425</v>
      </c>
      <c r="B59" s="297">
        <v>100</v>
      </c>
      <c r="C59" s="143"/>
      <c r="D59" s="143"/>
      <c r="E59" s="146">
        <f>C59*D59</f>
        <v>0</v>
      </c>
    </row>
    <row r="60" spans="1:5" x14ac:dyDescent="0.2">
      <c r="A60" s="152" t="s">
        <v>426</v>
      </c>
      <c r="B60" s="298"/>
      <c r="C60" s="144"/>
      <c r="D60" s="144"/>
      <c r="E60" s="148">
        <f>SUM(E59:E59)</f>
        <v>0</v>
      </c>
    </row>
    <row r="61" spans="1:5" x14ac:dyDescent="0.2">
      <c r="A61" s="153" t="s">
        <v>427</v>
      </c>
      <c r="B61" s="299"/>
      <c r="C61" s="145"/>
      <c r="D61" s="145"/>
      <c r="E61" s="151">
        <f>E13+E52+E56+E60</f>
        <v>0</v>
      </c>
    </row>
  </sheetData>
  <sheetProtection selectLockedCells="1" selectUnlockedCells="1"/>
  <mergeCells count="10">
    <mergeCell ref="C20:D20"/>
    <mergeCell ref="C18:D18"/>
    <mergeCell ref="C41:D41"/>
    <mergeCell ref="A2:E2"/>
    <mergeCell ref="A7:A8"/>
    <mergeCell ref="H8:K8"/>
    <mergeCell ref="A1:E1"/>
    <mergeCell ref="A5:E5"/>
    <mergeCell ref="B7:B8"/>
    <mergeCell ref="C19:D19"/>
  </mergeCells>
  <pageMargins left="0.59055118110236227" right="0.59055118110236227" top="0.86614173228346458" bottom="0.6692913385826772" header="0.78740157480314965" footer="0.78740157480314965"/>
  <pageSetup paperSize="9" orientation="portrait" useFirstPageNumber="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zoomScaleNormal="100" zoomScalePageLayoutView="80" workbookViewId="0">
      <selection activeCell="C9" sqref="C9:C12"/>
    </sheetView>
  </sheetViews>
  <sheetFormatPr defaultColWidth="9.140625" defaultRowHeight="12.75" x14ac:dyDescent="0.25"/>
  <cols>
    <col min="1" max="1" width="74.5703125" style="313" customWidth="1"/>
    <col min="2" max="3" width="16" style="313" customWidth="1"/>
    <col min="4" max="4" width="16" style="350" customWidth="1"/>
    <col min="5" max="8" width="7.140625" style="313" customWidth="1"/>
    <col min="9" max="16384" width="9.140625" style="313"/>
  </cols>
  <sheetData>
    <row r="1" spans="1:5" ht="13.5" thickBot="1" x14ac:dyDescent="0.3">
      <c r="A1" s="311"/>
      <c r="B1" s="312" t="s">
        <v>818</v>
      </c>
      <c r="C1" s="311"/>
      <c r="D1" s="311"/>
    </row>
    <row r="2" spans="1:5" ht="30" customHeight="1" thickBot="1" x14ac:dyDescent="0.3">
      <c r="A2" s="396" t="s">
        <v>847</v>
      </c>
      <c r="B2" s="397"/>
      <c r="C2" s="397"/>
      <c r="D2" s="398"/>
    </row>
    <row r="3" spans="1:5" ht="13.5" thickBot="1" x14ac:dyDescent="0.3">
      <c r="A3" s="311"/>
      <c r="B3" s="312"/>
      <c r="C3" s="312"/>
      <c r="D3" s="311"/>
    </row>
    <row r="4" spans="1:5" ht="30" customHeight="1" thickBot="1" x14ac:dyDescent="0.3">
      <c r="A4" s="399" t="s">
        <v>871</v>
      </c>
      <c r="B4" s="400"/>
      <c r="C4" s="401"/>
      <c r="D4" s="402"/>
    </row>
    <row r="5" spans="1:5" ht="18" x14ac:dyDescent="0.25">
      <c r="A5" s="314"/>
      <c r="B5" s="314"/>
      <c r="C5" s="314"/>
      <c r="D5" s="314"/>
    </row>
    <row r="6" spans="1:5" ht="13.5" customHeight="1" thickBot="1" x14ac:dyDescent="0.3">
      <c r="D6" s="313"/>
    </row>
    <row r="7" spans="1:5" ht="15.75" thickBot="1" x14ac:dyDescent="0.3">
      <c r="A7" s="315"/>
      <c r="B7" s="316" t="s">
        <v>700</v>
      </c>
      <c r="C7" s="316" t="s">
        <v>819</v>
      </c>
      <c r="D7" s="317" t="s">
        <v>701</v>
      </c>
    </row>
    <row r="8" spans="1:5" customFormat="1" ht="15" x14ac:dyDescent="0.25">
      <c r="A8" s="352" t="s">
        <v>848</v>
      </c>
      <c r="B8" s="318"/>
      <c r="C8" s="319"/>
      <c r="D8" s="319"/>
      <c r="E8" s="313"/>
    </row>
    <row r="9" spans="1:5" customFormat="1" ht="15" x14ac:dyDescent="0.25">
      <c r="A9" s="320" t="s">
        <v>845</v>
      </c>
      <c r="B9" s="321">
        <v>120</v>
      </c>
      <c r="C9" s="393"/>
      <c r="D9" s="322">
        <f>B9*C9</f>
        <v>0</v>
      </c>
      <c r="E9" s="313"/>
    </row>
    <row r="10" spans="1:5" customFormat="1" ht="30" x14ac:dyDescent="0.25">
      <c r="A10" s="351" t="s">
        <v>846</v>
      </c>
      <c r="B10" s="321">
        <v>550</v>
      </c>
      <c r="C10" s="394"/>
      <c r="D10" s="322">
        <f>C9*B10</f>
        <v>0</v>
      </c>
      <c r="E10" s="313"/>
    </row>
    <row r="11" spans="1:5" customFormat="1" ht="15" x14ac:dyDescent="0.25">
      <c r="A11" s="320" t="s">
        <v>820</v>
      </c>
      <c r="B11" s="321">
        <v>120</v>
      </c>
      <c r="C11" s="394"/>
      <c r="D11" s="322">
        <f>C9*B11</f>
        <v>0</v>
      </c>
      <c r="E11" s="313"/>
    </row>
    <row r="12" spans="1:5" ht="15" x14ac:dyDescent="0.25">
      <c r="A12" s="320" t="s">
        <v>821</v>
      </c>
      <c r="B12" s="321">
        <f>B24</f>
        <v>1245</v>
      </c>
      <c r="C12" s="395"/>
      <c r="D12" s="322">
        <f>C9*B12</f>
        <v>0</v>
      </c>
    </row>
    <row r="13" spans="1:5" ht="15" x14ac:dyDescent="0.25">
      <c r="A13" s="323" t="s">
        <v>822</v>
      </c>
      <c r="B13" s="323">
        <f>SUM(B9:B12)</f>
        <v>2035</v>
      </c>
      <c r="C13" s="324"/>
      <c r="D13" s="324">
        <f>SUM(D9:D12)</f>
        <v>0</v>
      </c>
    </row>
    <row r="14" spans="1:5" ht="15" x14ac:dyDescent="0.25">
      <c r="A14" s="315" t="s">
        <v>823</v>
      </c>
      <c r="B14" s="4"/>
      <c r="D14" s="313"/>
    </row>
    <row r="15" spans="1:5" x14ac:dyDescent="0.25">
      <c r="D15" s="313"/>
    </row>
    <row r="16" spans="1:5" ht="15.75" thickBot="1" x14ac:dyDescent="0.3">
      <c r="A16" s="325" t="s">
        <v>824</v>
      </c>
      <c r="B16" s="326" t="s">
        <v>825</v>
      </c>
      <c r="D16" s="313"/>
    </row>
    <row r="17" spans="1:8" ht="15.75" thickBot="1" x14ac:dyDescent="0.3">
      <c r="A17" s="327" t="s">
        <v>826</v>
      </c>
      <c r="B17" s="328" t="s">
        <v>410</v>
      </c>
      <c r="D17" s="313"/>
    </row>
    <row r="18" spans="1:8" ht="89.25" customHeight="1" x14ac:dyDescent="0.25">
      <c r="A18" s="329" t="s">
        <v>827</v>
      </c>
      <c r="B18" s="330">
        <v>95</v>
      </c>
      <c r="D18" s="313"/>
      <c r="F18" s="331"/>
      <c r="H18"/>
    </row>
    <row r="19" spans="1:8" ht="75" x14ac:dyDescent="0.25">
      <c r="A19" s="329" t="s">
        <v>828</v>
      </c>
      <c r="B19" s="330">
        <v>400</v>
      </c>
      <c r="D19" s="313"/>
    </row>
    <row r="20" spans="1:8" ht="45" x14ac:dyDescent="0.25">
      <c r="A20" s="329" t="s">
        <v>829</v>
      </c>
      <c r="B20" s="332">
        <v>60</v>
      </c>
      <c r="D20" s="313"/>
    </row>
    <row r="21" spans="1:8" ht="15" x14ac:dyDescent="0.25">
      <c r="A21" s="329" t="s">
        <v>830</v>
      </c>
      <c r="B21" s="330">
        <v>240</v>
      </c>
      <c r="D21" s="313"/>
    </row>
    <row r="22" spans="1:8" ht="90" x14ac:dyDescent="0.25">
      <c r="A22" s="333" t="s">
        <v>831</v>
      </c>
      <c r="B22" s="330">
        <v>100</v>
      </c>
      <c r="D22" s="313"/>
    </row>
    <row r="23" spans="1:8" ht="162.75" customHeight="1" x14ac:dyDescent="0.25">
      <c r="A23" s="333" t="s">
        <v>832</v>
      </c>
      <c r="B23" s="330">
        <v>350</v>
      </c>
      <c r="D23" s="313"/>
    </row>
    <row r="24" spans="1:8" ht="15" x14ac:dyDescent="0.25">
      <c r="A24" s="334" t="s">
        <v>833</v>
      </c>
      <c r="B24" s="335">
        <f>SUM(B18:B23)</f>
        <v>1245</v>
      </c>
      <c r="D24" s="313"/>
    </row>
    <row r="25" spans="1:8" ht="15" x14ac:dyDescent="0.25">
      <c r="A25" s="334" t="s">
        <v>385</v>
      </c>
      <c r="B25" s="336">
        <f>C12</f>
        <v>0</v>
      </c>
      <c r="D25" s="313"/>
    </row>
    <row r="26" spans="1:8" ht="15" x14ac:dyDescent="0.25">
      <c r="A26" s="334" t="s">
        <v>834</v>
      </c>
      <c r="B26" s="337">
        <f>B24*B25</f>
        <v>0</v>
      </c>
      <c r="D26" s="313"/>
      <c r="F26" s="338"/>
      <c r="G26" s="338"/>
      <c r="H26" s="338"/>
    </row>
    <row r="27" spans="1:8" ht="15" x14ac:dyDescent="0.25">
      <c r="A27" s="325" t="s">
        <v>835</v>
      </c>
      <c r="B27" s="339"/>
      <c r="D27" s="313"/>
      <c r="H27" s="340"/>
    </row>
    <row r="28" spans="1:8" ht="15" x14ac:dyDescent="0.25">
      <c r="A28" s="341" t="s">
        <v>836</v>
      </c>
      <c r="B28" s="341"/>
      <c r="C28" s="341"/>
      <c r="D28" s="342"/>
    </row>
    <row r="29" spans="1:8" ht="78" customHeight="1" x14ac:dyDescent="0.25">
      <c r="A29" s="392" t="s">
        <v>837</v>
      </c>
      <c r="B29" s="403"/>
      <c r="C29" s="403"/>
      <c r="D29" s="403"/>
      <c r="F29"/>
      <c r="G29" s="343"/>
      <c r="H29" s="340"/>
    </row>
    <row r="30" spans="1:8" ht="52.5" customHeight="1" x14ac:dyDescent="0.25">
      <c r="A30" s="392" t="s">
        <v>838</v>
      </c>
      <c r="B30" s="403"/>
      <c r="C30" s="403"/>
      <c r="D30" s="403"/>
      <c r="F30"/>
      <c r="G30" s="343"/>
    </row>
    <row r="31" spans="1:8" ht="51.75" customHeight="1" x14ac:dyDescent="0.25">
      <c r="A31" s="392" t="s">
        <v>839</v>
      </c>
      <c r="B31" s="403"/>
      <c r="C31" s="403"/>
      <c r="D31" s="403"/>
    </row>
    <row r="32" spans="1:8" ht="19.5" customHeight="1" x14ac:dyDescent="0.25">
      <c r="A32" s="392" t="s">
        <v>840</v>
      </c>
      <c r="B32" s="392"/>
      <c r="C32" s="392"/>
      <c r="D32" s="392"/>
    </row>
    <row r="39" spans="1:4" ht="15" x14ac:dyDescent="0.25">
      <c r="A39" s="344" t="s">
        <v>841</v>
      </c>
      <c r="B39" s="345"/>
      <c r="C39" s="345"/>
      <c r="D39" s="345"/>
    </row>
    <row r="40" spans="1:4" ht="15" x14ac:dyDescent="0.25">
      <c r="B40" s="346" t="s">
        <v>842</v>
      </c>
      <c r="C40" s="347"/>
      <c r="D40" s="348"/>
    </row>
    <row r="41" spans="1:4" ht="15" x14ac:dyDescent="0.25">
      <c r="B41" s="349" t="s">
        <v>843</v>
      </c>
      <c r="C41" s="344"/>
      <c r="D41" s="344"/>
    </row>
    <row r="42" spans="1:4" ht="15" x14ac:dyDescent="0.25">
      <c r="A42"/>
      <c r="B42" s="344" t="s">
        <v>844</v>
      </c>
      <c r="C42" s="344"/>
      <c r="D42" s="344"/>
    </row>
  </sheetData>
  <mergeCells count="7">
    <mergeCell ref="A32:D32"/>
    <mergeCell ref="C9:C12"/>
    <mergeCell ref="A2:D2"/>
    <mergeCell ref="A4:D4"/>
    <mergeCell ref="A29:D29"/>
    <mergeCell ref="A30:D30"/>
    <mergeCell ref="A31:D31"/>
  </mergeCells>
  <printOptions horizontalCentered="1"/>
  <pageMargins left="0.70866141732283472" right="0.31496062992125984" top="0.39370078740157483" bottom="0.39370078740157483"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7</vt:i4>
      </vt:variant>
    </vt:vector>
  </HeadingPairs>
  <TitlesOfParts>
    <vt:vector size="14" baseType="lpstr">
      <vt:lpstr>I. Celkový součet</vt:lpstr>
      <vt:lpstr>II. Sazebník</vt:lpstr>
      <vt:lpstr>III.A1) Projektové práce</vt:lpstr>
      <vt:lpstr>III.A2) Projektové práce</vt:lpstr>
      <vt:lpstr>III.B1) IČ k ÚR</vt:lpstr>
      <vt:lpstr>III.B2) IČ k SP</vt:lpstr>
      <vt:lpstr>IV. TP</vt:lpstr>
      <vt:lpstr>'III.A2) Projektové práce'!Názvy_tisku</vt:lpstr>
      <vt:lpstr>'I. Celkový součet'!Oblast_tisku</vt:lpstr>
      <vt:lpstr>'II. Sazebník'!Oblast_tisku</vt:lpstr>
      <vt:lpstr>'III.A1) Projektové práce'!Oblast_tisku</vt:lpstr>
      <vt:lpstr>'III.A2) Projektové práce'!Oblast_tisku</vt:lpstr>
      <vt:lpstr>'III.B1) IČ k ÚR'!Oblast_tisku</vt:lpstr>
      <vt:lpstr>'III.B2) IČ k SP'!Oblast_tisku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2012-11-23T09:14:16Z</dcterms:created>
  <dcterms:modified xsi:type="dcterms:W3CDTF">2018-11-28T15:32:14Z</dcterms:modified>
</cp:coreProperties>
</file>