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345" activeTab="6"/>
  </bookViews>
  <sheets>
    <sheet name="I. Celkový součet" sheetId="13" r:id="rId1"/>
    <sheet name="II. Sazebník" sheetId="17" r:id="rId2"/>
    <sheet name="III.A1) Projektové práce" sheetId="19" r:id="rId3"/>
    <sheet name="III.A2) Projektové práce" sheetId="12" r:id="rId4"/>
    <sheet name="III.B1) IČ k ÚR" sheetId="20" r:id="rId5"/>
    <sheet name="III.B2) IČ k SP" sheetId="16" r:id="rId6"/>
    <sheet name="IV. TP" sheetId="22" r:id="rId7"/>
  </sheets>
  <externalReferences>
    <externalReference r:id="rId8"/>
    <externalReference r:id="rId9"/>
    <externalReference r:id="rId10"/>
  </externalReferences>
  <definedNames>
    <definedName name="_xlnm._FilterDatabase" localSheetId="3" hidden="1">'III.A2) Projektové práce'!$A$10:$E$623</definedName>
    <definedName name="Excel_BuiltIn__FilterDatabase_1" localSheetId="2">'III.A1) Projektové práce'!#REF!</definedName>
    <definedName name="Excel_BuiltIn__FilterDatabase_1" localSheetId="3">'III.A2) Projektové práce'!#REF!</definedName>
    <definedName name="Excel_BuiltIn__FilterDatabase_1" localSheetId="4">'[1]3'!#REF!</definedName>
    <definedName name="Excel_BuiltIn__FilterDatabase_1" localSheetId="6">'[2]3'!#REF!</definedName>
    <definedName name="Excel_BuiltIn__FilterDatabase_1">'[3]3'!#REF!</definedName>
    <definedName name="_xlnm.Print_Titles" localSheetId="3">'III.A2) Projektové práce'!$10:$10</definedName>
    <definedName name="_xlnm.Print_Area" localSheetId="0">'I. Celkový součet'!$A$1:$E$21</definedName>
    <definedName name="_xlnm.Print_Area" localSheetId="1">'II. Sazebník'!$A$1:$J$58</definedName>
    <definedName name="_xlnm.Print_Area" localSheetId="2">'III.A1) Projektové práce'!$A$1:$E$10</definedName>
    <definedName name="_xlnm.Print_Area" localSheetId="3">'III.A2) Projektové práce'!$A$1:$E$654</definedName>
    <definedName name="_xlnm.Print_Area" localSheetId="4">'III.B1) IČ k ÚR'!$A$1:$E$28</definedName>
    <definedName name="_xlnm.Print_Area" localSheetId="5">'III.B2) IČ k SP'!$A$1:$E$61</definedName>
  </definedNames>
  <calcPr calcId="162913"/>
</workbook>
</file>

<file path=xl/calcChain.xml><?xml version="1.0" encoding="utf-8"?>
<calcChain xmlns="http://schemas.openxmlformats.org/spreadsheetml/2006/main">
  <c r="E12" i="16" l="1"/>
  <c r="E583" i="12"/>
  <c r="E12" i="20"/>
  <c r="D8" i="17"/>
  <c r="E41" i="19"/>
  <c r="E45" i="19"/>
  <c r="E57" i="19"/>
  <c r="E58" i="19"/>
  <c r="B24" i="22" l="1"/>
  <c r="B12" i="22" s="1"/>
  <c r="B13" i="22" s="1"/>
  <c r="B25" i="22"/>
  <c r="D9" i="22" l="1"/>
  <c r="F17" i="13"/>
  <c r="D11" i="22"/>
  <c r="D10" i="22"/>
  <c r="F53" i="17"/>
  <c r="D12" i="22"/>
  <c r="B26" i="22"/>
  <c r="D13" i="22" l="1"/>
  <c r="E53" i="17" s="1"/>
  <c r="C17" i="13"/>
  <c r="I10" i="17"/>
  <c r="E56" i="17"/>
  <c r="I11" i="17" l="1"/>
  <c r="I12" i="17" s="1"/>
  <c r="E49" i="17" s="1"/>
  <c r="D17" i="17" l="1"/>
  <c r="E69" i="19"/>
  <c r="E68" i="19"/>
  <c r="E67" i="19"/>
  <c r="E65" i="19"/>
  <c r="E64" i="19"/>
  <c r="E63" i="19"/>
  <c r="E62" i="19"/>
  <c r="E61" i="19"/>
  <c r="E60" i="19"/>
  <c r="E59" i="19"/>
  <c r="E54" i="19"/>
  <c r="E53" i="19"/>
  <c r="E52" i="19"/>
  <c r="E51" i="19"/>
  <c r="D15" i="17" s="1"/>
  <c r="E49" i="19"/>
  <c r="E47" i="19"/>
  <c r="E46" i="19"/>
  <c r="E44" i="19"/>
  <c r="E43" i="19"/>
  <c r="E42" i="19"/>
  <c r="E40" i="19"/>
  <c r="E38" i="19"/>
  <c r="E37" i="19"/>
  <c r="E34" i="19"/>
  <c r="E33" i="19"/>
  <c r="E32" i="19"/>
  <c r="E31" i="19"/>
  <c r="E29" i="19"/>
  <c r="E28" i="19"/>
  <c r="E27" i="19"/>
  <c r="E26" i="19"/>
  <c r="E25" i="19"/>
  <c r="E24" i="19"/>
  <c r="E23" i="19"/>
  <c r="E22" i="19"/>
  <c r="E20" i="19"/>
  <c r="E19" i="19"/>
  <c r="E18" i="19"/>
  <c r="E17" i="19"/>
  <c r="E16" i="19"/>
  <c r="E30" i="19" l="1"/>
  <c r="E21" i="19"/>
  <c r="E15" i="19"/>
  <c r="E36" i="19"/>
  <c r="E50" i="19"/>
  <c r="D16" i="17" s="1"/>
  <c r="E71" i="19" l="1"/>
  <c r="C11" i="13" s="1"/>
  <c r="E59" i="16"/>
  <c r="E60" i="16" s="1"/>
  <c r="E55" i="16"/>
  <c r="E56" i="16" s="1"/>
  <c r="E51" i="16"/>
  <c r="E50" i="16"/>
  <c r="E49" i="16"/>
  <c r="E48" i="16"/>
  <c r="E47" i="16"/>
  <c r="E46" i="16"/>
  <c r="E45" i="16"/>
  <c r="E44" i="16"/>
  <c r="E43" i="16"/>
  <c r="E42" i="16"/>
  <c r="E40" i="16"/>
  <c r="E39" i="16"/>
  <c r="E38" i="16"/>
  <c r="E36" i="16"/>
  <c r="E35" i="16"/>
  <c r="E34" i="16"/>
  <c r="E33" i="16"/>
  <c r="E32" i="16"/>
  <c r="E31" i="16"/>
  <c r="E30" i="16"/>
  <c r="E29" i="16"/>
  <c r="E28" i="16"/>
  <c r="E27" i="16"/>
  <c r="E26" i="16"/>
  <c r="E25" i="16"/>
  <c r="E24" i="16"/>
  <c r="E23" i="16"/>
  <c r="E21" i="16"/>
  <c r="E17" i="16"/>
  <c r="E16" i="16"/>
  <c r="E11" i="16"/>
  <c r="E10" i="16"/>
  <c r="E22" i="16" l="1"/>
  <c r="E37" i="16"/>
  <c r="E13" i="16"/>
  <c r="E52" i="16" l="1"/>
  <c r="E61" i="16" s="1"/>
  <c r="C14" i="13" l="1"/>
  <c r="E26" i="20"/>
  <c r="E22" i="20"/>
  <c r="E23" i="20" s="1"/>
  <c r="E18" i="20"/>
  <c r="E17" i="20"/>
  <c r="E16" i="20"/>
  <c r="E11" i="20"/>
  <c r="E10" i="20"/>
  <c r="E27" i="20" l="1"/>
  <c r="E19" i="20"/>
  <c r="E13" i="20"/>
  <c r="E28" i="20" l="1"/>
  <c r="C12" i="13" l="1"/>
  <c r="E653" i="12" l="1"/>
  <c r="E652" i="12"/>
  <c r="E651" i="12"/>
  <c r="E650" i="12"/>
  <c r="E649" i="12"/>
  <c r="E648" i="12"/>
  <c r="E647" i="12"/>
  <c r="E646" i="12"/>
  <c r="E645" i="12"/>
  <c r="E644" i="12"/>
  <c r="E642" i="12"/>
  <c r="E641" i="12"/>
  <c r="E640" i="12"/>
  <c r="E639" i="12"/>
  <c r="E638" i="12"/>
  <c r="E637" i="12"/>
  <c r="E636" i="12"/>
  <c r="E643" i="12" l="1"/>
  <c r="E635" i="12"/>
  <c r="E655" i="12" l="1"/>
  <c r="C15" i="13" l="1"/>
  <c r="E307" i="12" l="1"/>
  <c r="E273" i="12"/>
  <c r="D17" i="13"/>
  <c r="E272" i="12" l="1"/>
  <c r="E54" i="17" l="1"/>
  <c r="E17" i="13"/>
  <c r="H10" i="17" l="1"/>
  <c r="F10" i="17"/>
  <c r="D10" i="17"/>
  <c r="C10" i="17"/>
  <c r="E569" i="12" l="1"/>
  <c r="E565" i="12"/>
  <c r="E575" i="12"/>
  <c r="E576" i="12"/>
  <c r="E606" i="12"/>
  <c r="E585" i="12"/>
  <c r="E15" i="17" s="1"/>
  <c r="E584" i="12"/>
  <c r="E582" i="12"/>
  <c r="E581" i="12"/>
  <c r="E580" i="12"/>
  <c r="E579" i="12"/>
  <c r="E578" i="12"/>
  <c r="E577" i="12"/>
  <c r="E614" i="12"/>
  <c r="E613" i="12" s="1"/>
  <c r="E618" i="12"/>
  <c r="E617" i="12" s="1"/>
  <c r="E621" i="12"/>
  <c r="E620" i="12" s="1"/>
  <c r="E17" i="17" l="1"/>
  <c r="D12" i="17" l="1"/>
  <c r="E34" i="17" s="1"/>
  <c r="E35" i="17" s="1"/>
  <c r="C11" i="17"/>
  <c r="C12" i="17" l="1"/>
  <c r="E10" i="17" l="1"/>
  <c r="D11" i="13"/>
  <c r="E12" i="17" l="1"/>
  <c r="E29" i="17" s="1"/>
  <c r="E30" i="17" s="1"/>
  <c r="E11" i="13"/>
  <c r="D12" i="13" l="1"/>
  <c r="E12" i="13" l="1"/>
  <c r="D15" i="13"/>
  <c r="E230" i="12"/>
  <c r="E69" i="12"/>
  <c r="E61" i="12"/>
  <c r="E56" i="12"/>
  <c r="E416" i="12"/>
  <c r="E415" i="12" s="1"/>
  <c r="E386" i="12"/>
  <c r="E389" i="12"/>
  <c r="E406" i="12"/>
  <c r="E410" i="12"/>
  <c r="E413" i="12"/>
  <c r="E149" i="12"/>
  <c r="E387" i="12" l="1"/>
  <c r="E343" i="12"/>
  <c r="E243" i="12" l="1"/>
  <c r="E229" i="12" s="1"/>
  <c r="H12" i="17"/>
  <c r="E44" i="17" s="1"/>
  <c r="E45" i="17" s="1"/>
  <c r="F11" i="17" l="1"/>
  <c r="J11" i="17" s="1"/>
  <c r="E503" i="12"/>
  <c r="E344" i="12"/>
  <c r="E334" i="12"/>
  <c r="E186" i="12"/>
  <c r="E545" i="12"/>
  <c r="E544" i="12" s="1"/>
  <c r="E539" i="12"/>
  <c r="E434" i="12"/>
  <c r="E347" i="12"/>
  <c r="E319" i="12"/>
  <c r="E222" i="12"/>
  <c r="E198" i="12"/>
  <c r="E187" i="12"/>
  <c r="E165" i="12"/>
  <c r="E159" i="12"/>
  <c r="E141" i="12"/>
  <c r="E125" i="12"/>
  <c r="E118" i="12"/>
  <c r="E107" i="12"/>
  <c r="E100" i="12"/>
  <c r="E98" i="12"/>
  <c r="E72" i="12"/>
  <c r="E52" i="12"/>
  <c r="E40" i="12"/>
  <c r="E17" i="12"/>
  <c r="E13" i="12"/>
  <c r="E227" i="12" l="1"/>
  <c r="E12" i="12"/>
  <c r="E16" i="17"/>
  <c r="G10" i="17" s="1"/>
  <c r="J10" i="17" s="1"/>
  <c r="E433" i="12"/>
  <c r="E432" i="12" s="1"/>
  <c r="E158" i="12"/>
  <c r="F12" i="17"/>
  <c r="E623" i="12" l="1"/>
  <c r="G12" i="17"/>
  <c r="E39" i="17" s="1"/>
  <c r="E57" i="17" s="1"/>
  <c r="J12" i="17" l="1"/>
  <c r="D14" i="13"/>
  <c r="E15" i="13"/>
  <c r="C13" i="13"/>
  <c r="D13" i="13" s="1"/>
  <c r="D19" i="13" l="1"/>
  <c r="C16" i="13"/>
  <c r="E58" i="17"/>
  <c r="E40" i="17"/>
  <c r="E50" i="17"/>
  <c r="C18" i="13" l="1"/>
  <c r="G15" i="13"/>
  <c r="E14" i="13"/>
  <c r="E13" i="13"/>
  <c r="E20" i="13" l="1"/>
</calcChain>
</file>

<file path=xl/sharedStrings.xml><?xml version="1.0" encoding="utf-8"?>
<sst xmlns="http://schemas.openxmlformats.org/spreadsheetml/2006/main" count="974" uniqueCount="873">
  <si>
    <t>1. Identifikační údaje</t>
  </si>
  <si>
    <t>2. Základní údaje o stavbě</t>
  </si>
  <si>
    <t xml:space="preserve">OCENĚNÝ ROZPIS SLUŽEB  </t>
  </si>
  <si>
    <t>x</t>
  </si>
  <si>
    <t>SPECIFIKACE DSP</t>
  </si>
  <si>
    <t>Počet hodin</t>
  </si>
  <si>
    <t>Hodinová sazba Kč/hod.</t>
  </si>
  <si>
    <t>Cena Kč</t>
  </si>
  <si>
    <t xml:space="preserve">A. PRŮVODNÍ ZPRÁVA – celkem            </t>
  </si>
  <si>
    <t xml:space="preserve">     - zahájení stavby</t>
  </si>
  <si>
    <t xml:space="preserve">     - etapizace a uvádění do provozu </t>
  </si>
  <si>
    <t xml:space="preserve">     - dokončení stavby</t>
  </si>
  <si>
    <t xml:space="preserve">     - na obyvatelstvo (hluk atd)</t>
  </si>
  <si>
    <t xml:space="preserve">     - na antropogenní systémy (budovy a ostatní kulturní hodnoty)</t>
  </si>
  <si>
    <t xml:space="preserve">     - vztahy k ostatním plánovaným stavbám v zájmovém území</t>
  </si>
  <si>
    <t xml:space="preserve">     - vztahy na dosavadní využití území</t>
  </si>
  <si>
    <t xml:space="preserve">     -  změny dosavadních staveb dotčených projektovanou stavbou </t>
  </si>
  <si>
    <t xml:space="preserve">     -  ostatní údaje</t>
  </si>
  <si>
    <t>3. Přehled výchozích podkladů a průzkumů</t>
  </si>
  <si>
    <r>
      <t>b)</t>
    </r>
    <r>
      <rPr>
        <sz val="8"/>
        <color indexed="8"/>
        <rFont val="Arial"/>
        <family val="2"/>
        <charset val="238"/>
      </rPr>
      <t xml:space="preserve"> regulační plán, územní plán, územně plánovací informace</t>
    </r>
  </si>
  <si>
    <r>
      <t>c)</t>
    </r>
    <r>
      <rPr>
        <sz val="8"/>
        <color indexed="8"/>
        <rFont val="Arial"/>
        <family val="2"/>
        <charset val="238"/>
      </rPr>
      <t xml:space="preserve"> mapové podklady, zaměření území a další geodetické podklady</t>
    </r>
  </si>
  <si>
    <r>
      <t>d)</t>
    </r>
    <r>
      <rPr>
        <sz val="8"/>
        <color indexed="8"/>
        <rFont val="Arial"/>
        <family val="2"/>
        <charset val="238"/>
      </rPr>
      <t xml:space="preserve"> dopravní průzkum</t>
    </r>
  </si>
  <si>
    <r>
      <t xml:space="preserve">e) </t>
    </r>
    <r>
      <rPr>
        <sz val="8"/>
        <color indexed="8"/>
        <rFont val="Arial"/>
        <family val="2"/>
        <charset val="238"/>
      </rPr>
      <t>geotechnický a hydrogeologický průzkum, korozní průzkum</t>
    </r>
  </si>
  <si>
    <r>
      <t>f)</t>
    </r>
    <r>
      <rPr>
        <sz val="8"/>
        <color indexed="8"/>
        <rFont val="Arial"/>
        <family val="2"/>
        <charset val="238"/>
      </rPr>
      <t xml:space="preserve"> diagnostický průzkum konstrukcí</t>
    </r>
  </si>
  <si>
    <r>
      <t>g)</t>
    </r>
    <r>
      <rPr>
        <sz val="8"/>
        <color indexed="8"/>
        <rFont val="Arial"/>
        <family val="2"/>
        <charset val="238"/>
      </rPr>
      <t xml:space="preserve"> hydrometeorologické a hydrologické údaje, plavební podmínky, inundace, </t>
    </r>
  </si>
  <si>
    <r>
      <t>h)</t>
    </r>
    <r>
      <rPr>
        <sz val="8"/>
        <color indexed="8"/>
        <rFont val="Arial"/>
        <family val="2"/>
        <charset val="238"/>
      </rPr>
      <t xml:space="preserve"> klimatologické údaje</t>
    </r>
  </si>
  <si>
    <t>4. Členění stavby</t>
  </si>
  <si>
    <t>5. Podmínky realizace stavby</t>
  </si>
  <si>
    <t>6. Přehled budoucích správců a vlastníků</t>
  </si>
  <si>
    <t>7. Předávání částí stavby do užívání</t>
  </si>
  <si>
    <t>8. Souhrnný technický popis stavby</t>
  </si>
  <si>
    <t>Technický popis jednotlivých objektů a jejich součástí stanoví pro:</t>
  </si>
  <si>
    <t>dopravy, požární bezpečnost aj.</t>
  </si>
  <si>
    <t>9. Výsledky a závěry z podkladů, průzkumů a měření</t>
  </si>
  <si>
    <t>Souhrnný přehled zjištěných skutečností s vyhodnocením jejich vlivu na řešení stavby</t>
  </si>
  <si>
    <t>10. Dotčená ochranná pásma, chráněná území, zátopová území,</t>
  </si>
  <si>
    <t xml:space="preserve">      kulturní památky, památkové rezervace, památkové zóny</t>
  </si>
  <si>
    <r>
      <t xml:space="preserve">          </t>
    </r>
    <r>
      <rPr>
        <sz val="8"/>
        <color indexed="8"/>
        <rFont val="Arial"/>
        <family val="2"/>
        <charset val="238"/>
      </rPr>
      <t xml:space="preserve">-  rozsah dotčení </t>
    </r>
  </si>
  <si>
    <t xml:space="preserve">          -  podmínky pro zásah</t>
  </si>
  <si>
    <t xml:space="preserve">          -  způsob ochrany nebo úprav</t>
  </si>
  <si>
    <t xml:space="preserve">             (u chráněných ložisek včetně návrhu odpisu zásob)</t>
  </si>
  <si>
    <t xml:space="preserve">          -  vliv na stavebně-technické řešení stavby </t>
  </si>
  <si>
    <t xml:space="preserve">11. Zásah stavby do území </t>
  </si>
  <si>
    <t xml:space="preserve"> Vymezení a zdůvodnění změn současného stavu vyvolaných stavbou</t>
  </si>
  <si>
    <t xml:space="preserve">          -  demolice</t>
  </si>
  <si>
    <t xml:space="preserve">          -  kácení mimolesní zeleně a její případná náhrada</t>
  </si>
  <si>
    <t xml:space="preserve">          -  rozsah zemních prací a konečná úprava terénu</t>
  </si>
  <si>
    <t xml:space="preserve">          -  ozelenění nebo  jiné úpravy nezastavěných ploch</t>
  </si>
  <si>
    <t xml:space="preserve">          -  zásah do ZPF a případné rekultivace</t>
  </si>
  <si>
    <t xml:space="preserve">          -  zásah do pozemků určených k plnění funkce lesa</t>
  </si>
  <si>
    <t xml:space="preserve">          -  zásah do jiných pozemků</t>
  </si>
  <si>
    <t>12. Nároky stavby na zdroje a její potřeby</t>
  </si>
  <si>
    <t>Určení  a zdůvodnění nároků stavby:</t>
  </si>
  <si>
    <t xml:space="preserve">          -  všechny druhy energií</t>
  </si>
  <si>
    <t xml:space="preserve">          -  telekomunikace</t>
  </si>
  <si>
    <t xml:space="preserve">          -  vodní hospodářství</t>
  </si>
  <si>
    <t xml:space="preserve">          -  možnosti napojení na dopravní a technickou infrastrukturu</t>
  </si>
  <si>
    <t xml:space="preserve">          -  druh, množství a nakládání s odpady vznikajícími užíváním stavby</t>
  </si>
  <si>
    <t xml:space="preserve"> 13.  Vliv stavby a silničního provozu na zdraví a životní prostředí</t>
  </si>
  <si>
    <t xml:space="preserve"> Jde zejména o:</t>
  </si>
  <si>
    <t xml:space="preserve">      -  ochranu krajiny a přírody (ÚSES, zásah do VKP apod.)</t>
  </si>
  <si>
    <t xml:space="preserve">      -  vliv stavby na zvláštně chráněná území</t>
  </si>
  <si>
    <t xml:space="preserve">      -  vliv stavby na územní systém ekologické stability</t>
  </si>
  <si>
    <t xml:space="preserve">      -  vliv stavby na krajinný ráz</t>
  </si>
  <si>
    <t xml:space="preserve">      -  vliv stavby na VKP</t>
  </si>
  <si>
    <t xml:space="preserve">      -  vliv stavby na zvláště chráněné druhy rostlin a živočichů</t>
  </si>
  <si>
    <t xml:space="preserve">      -  hluk </t>
  </si>
  <si>
    <t xml:space="preserve">      -  emise z dopravy </t>
  </si>
  <si>
    <t xml:space="preserve">      -  vliv znečištěných vod na vodní toky a vodní zdroje</t>
  </si>
  <si>
    <t xml:space="preserve">      -  ochrana zdraví a bezpečnosti pracovníků při výstavbě  </t>
  </si>
  <si>
    <t xml:space="preserve">      -  nakládání s odpady</t>
  </si>
  <si>
    <t xml:space="preserve">14. Obecné požadavky na bezpečnost a užitné vlastnosti </t>
  </si>
  <si>
    <t xml:space="preserve">       -  mechanickou odolnost a stabilitu</t>
  </si>
  <si>
    <t xml:space="preserve">       -  požární bezpečnosti</t>
  </si>
  <si>
    <t xml:space="preserve">       -  ochranu zdraví, životních podmínek a životního prostředí</t>
  </si>
  <si>
    <t xml:space="preserve">       -  ochranu proti hluku</t>
  </si>
  <si>
    <t xml:space="preserve">       -  bezpečnost při užívání</t>
  </si>
  <si>
    <t xml:space="preserve">       -  úspora energie a ochrana tepla</t>
  </si>
  <si>
    <t>15. Další požadavky</t>
  </si>
  <si>
    <t>Popis návrhu řešení z hlediska dosažení:</t>
  </si>
  <si>
    <t xml:space="preserve">       -  ochrany stavby před škodlivými účinky vnějšího prostředí</t>
  </si>
  <si>
    <t xml:space="preserve">       -  splnění podmínek dalších zvláštních předpisů</t>
  </si>
  <si>
    <t xml:space="preserve">B. SOUHRNNÉ ŘEŠENÍ STAVBY  – celkem </t>
  </si>
  <si>
    <r>
      <t xml:space="preserve">1. Celková (přehledná) situace </t>
    </r>
    <r>
      <rPr>
        <sz val="8"/>
        <color indexed="8"/>
        <rFont val="Arial"/>
        <family val="2"/>
        <charset val="238"/>
      </rPr>
      <t xml:space="preserve"> v měř. 1:5000                  </t>
    </r>
  </si>
  <si>
    <t xml:space="preserve">Zachycení širších vztahů v zájmové oblasti stavby a to zejména:  </t>
  </si>
  <si>
    <t xml:space="preserve">        -  osy komunikace se začátkem a koncem úpravy  </t>
  </si>
  <si>
    <t xml:space="preserve">        -  objížděk, přeložek a úprav dotčených PK i dalších objektů, demolic</t>
  </si>
  <si>
    <t xml:space="preserve">        -  chráněných území</t>
  </si>
  <si>
    <t xml:space="preserve">        -  inženýrských sítí významného charakteru (ovlivňující polohu stavby)</t>
  </si>
  <si>
    <t>Vyznačit zejména:</t>
  </si>
  <si>
    <t xml:space="preserve">        -  území (současný stav uvedený na katastrální mapě)</t>
  </si>
  <si>
    <t xml:space="preserve">        -  chráněné území, zátopové oblasti</t>
  </si>
  <si>
    <t xml:space="preserve">        -  přístupy na pozemky</t>
  </si>
  <si>
    <t xml:space="preserve">        -  demolice</t>
  </si>
  <si>
    <t xml:space="preserve">        -  seznam všech objektů</t>
  </si>
  <si>
    <t>3. Geodetický koordinační výkres</t>
  </si>
  <si>
    <t xml:space="preserve">4. Bilance zemin a ornice </t>
  </si>
  <si>
    <t xml:space="preserve">- Dokumentace bude obsahovat platná hydrologická data vodních toků </t>
  </si>
  <si>
    <t>Technická zpráva</t>
  </si>
  <si>
    <t xml:space="preserve">- odvodnění stavby </t>
  </si>
  <si>
    <t>- dotčení současných zdrojů pitné vody a zdrojů podzemních vod</t>
  </si>
  <si>
    <t>- hydrotechnické a statické výpočty</t>
  </si>
  <si>
    <t>Výkresy:</t>
  </si>
  <si>
    <t xml:space="preserve">     - zásady řešení pro osoby s omezenou schopností pohybu</t>
  </si>
  <si>
    <t xml:space="preserve">     - zásady řešení pro osoby se zrakovým postižením</t>
  </si>
  <si>
    <t xml:space="preserve">     - zásady řešení pro osoby se sluchovým postižením</t>
  </si>
  <si>
    <t xml:space="preserve">     - použití stavebních výrobků pro bezbariérová řešení</t>
  </si>
  <si>
    <t xml:space="preserve">C. STAVEBNÍ ČÁST  – celkem                </t>
  </si>
  <si>
    <r>
      <t>1.1</t>
    </r>
    <r>
      <rPr>
        <sz val="8"/>
        <color indexed="8"/>
        <rFont val="Arial"/>
        <family val="2"/>
        <charset val="238"/>
      </rPr>
      <t xml:space="preserve">         </t>
    </r>
    <r>
      <rPr>
        <u/>
        <sz val="8"/>
        <color indexed="8"/>
        <rFont val="Arial"/>
        <family val="2"/>
        <charset val="238"/>
      </rPr>
      <t>Technická zpráva:</t>
    </r>
  </si>
  <si>
    <t xml:space="preserve">     - identifikační údaje objektu</t>
  </si>
  <si>
    <t xml:space="preserve">     - stručný technický popis se zdůvodněním navrženého řešení</t>
  </si>
  <si>
    <t xml:space="preserve">     - vyhodnocení průzkumů a podkladů, včetně jejich užití v dokumentaci</t>
  </si>
  <si>
    <t xml:space="preserve">     - vztahy pozemních komunikací k ostatním objektům stavby</t>
  </si>
  <si>
    <t xml:space="preserve">     - návrh zpevněných ploch včetně případných výpočtů dle TP </t>
  </si>
  <si>
    <t xml:space="preserve">     - režim povrchových a podzemních vod, zásady odvodnění, ochrana PK</t>
  </si>
  <si>
    <t xml:space="preserve">     - zvláštní podmínky a požadavky na postup výstavby, případně údržbu</t>
  </si>
  <si>
    <t xml:space="preserve">     - vazba na případné technologické vybavení </t>
  </si>
  <si>
    <t xml:space="preserve">     - přehled provedených výpočtů a konstatování o statickém ověření </t>
  </si>
  <si>
    <r>
      <t>1.2</t>
    </r>
    <r>
      <rPr>
        <sz val="8"/>
        <color indexed="8"/>
        <rFont val="Arial"/>
        <family val="2"/>
        <charset val="238"/>
      </rPr>
      <t xml:space="preserve">         </t>
    </r>
    <r>
      <rPr>
        <u/>
        <sz val="8"/>
        <color indexed="8"/>
        <rFont val="Arial"/>
        <family val="2"/>
        <charset val="238"/>
      </rPr>
      <t>Výkresy:</t>
    </r>
  </si>
  <si>
    <t xml:space="preserve">     - bude použito výřezu z koordinační situace stavby, který zobrazuje </t>
  </si>
  <si>
    <r>
      <t>b)</t>
    </r>
    <r>
      <rPr>
        <i/>
        <sz val="8"/>
        <color indexed="8"/>
        <rFont val="Arial"/>
        <family val="2"/>
        <charset val="238"/>
      </rPr>
      <t xml:space="preserve"> Podélný profil</t>
    </r>
  </si>
  <si>
    <t xml:space="preserve">     - zakreslí se umístění a druhy zpevnění příkopů, rigolů, bezpečnostního </t>
  </si>
  <si>
    <t xml:space="preserve">     - bude uveden návrh skladby PK</t>
  </si>
  <si>
    <r>
      <t>d)</t>
    </r>
    <r>
      <rPr>
        <i/>
        <sz val="8"/>
        <color indexed="8"/>
        <rFont val="Arial"/>
        <family val="2"/>
        <charset val="238"/>
      </rPr>
      <t xml:space="preserve"> Charakteristické příčné řezy</t>
    </r>
  </si>
  <si>
    <r>
      <t>e)</t>
    </r>
    <r>
      <rPr>
        <i/>
        <sz val="8"/>
        <color indexed="8"/>
        <rFont val="Arial"/>
        <family val="2"/>
        <charset val="238"/>
      </rPr>
      <t xml:space="preserve"> Schematické řešení křižovatek</t>
    </r>
  </si>
  <si>
    <r>
      <t>f)</t>
    </r>
    <r>
      <rPr>
        <i/>
        <sz val="8"/>
        <color indexed="8"/>
        <rFont val="Arial"/>
        <family val="2"/>
        <charset val="238"/>
      </rPr>
      <t xml:space="preserve"> Výkresy obslužných zařízení</t>
    </r>
  </si>
  <si>
    <t xml:space="preserve">     - bude zpracováno pro autobusové zastávky, parkoviště a odpočívky</t>
  </si>
  <si>
    <r>
      <t>g)</t>
    </r>
    <r>
      <rPr>
        <i/>
        <sz val="8"/>
        <color indexed="8"/>
        <rFont val="Arial"/>
        <family val="2"/>
        <charset val="238"/>
      </rPr>
      <t xml:space="preserve"> Výkresy dopravního značení a zařízení</t>
    </r>
  </si>
  <si>
    <r>
      <t>h)</t>
    </r>
    <r>
      <rPr>
        <i/>
        <sz val="8"/>
        <color indexed="8"/>
        <rFont val="Arial"/>
        <family val="2"/>
        <charset val="238"/>
      </rPr>
      <t xml:space="preserve"> Souřadnice hlavních bodů</t>
    </r>
  </si>
  <si>
    <t xml:space="preserve">2. Mostní objekty a konstrukce, zdi                          </t>
  </si>
  <si>
    <r>
      <t>2.1</t>
    </r>
    <r>
      <rPr>
        <sz val="8"/>
        <color indexed="8"/>
        <rFont val="Arial"/>
        <family val="2"/>
        <charset val="238"/>
      </rPr>
      <t xml:space="preserve">         </t>
    </r>
    <r>
      <rPr>
        <u/>
        <sz val="8"/>
        <color indexed="8"/>
        <rFont val="Arial"/>
        <family val="2"/>
        <charset val="238"/>
      </rPr>
      <t>Technická zpráva</t>
    </r>
  </si>
  <si>
    <r>
      <t>a)</t>
    </r>
    <r>
      <rPr>
        <i/>
        <sz val="8"/>
        <color indexed="8"/>
        <rFont val="Arial"/>
        <family val="2"/>
        <charset val="238"/>
      </rPr>
      <t xml:space="preserve"> identifikační údaje</t>
    </r>
  </si>
  <si>
    <t xml:space="preserve">     - stavba a objekt č., název mostu, event. č. mostu</t>
  </si>
  <si>
    <t xml:space="preserve">     - katastrální území, obec, kraj</t>
  </si>
  <si>
    <t xml:space="preserve">     - stavebník a jeho sídlo, uvažovaný správce mostu,nadřízený orgán</t>
  </si>
  <si>
    <t xml:space="preserve">     - projektant, jeho sídlo, oprávnění, autorizace, HIP, IČ, podzhotovitelé</t>
  </si>
  <si>
    <t xml:space="preserve">       volná výška atd. dle vyhl. 146/2008</t>
  </si>
  <si>
    <r>
      <t>b)</t>
    </r>
    <r>
      <rPr>
        <i/>
        <sz val="8"/>
        <color indexed="8"/>
        <rFont val="Arial"/>
        <family val="2"/>
        <charset val="238"/>
      </rPr>
      <t xml:space="preserve"> základní údaje o mostu</t>
    </r>
  </si>
  <si>
    <t xml:space="preserve">     - charakteristika mostu, délka mostu, přemostění a nosné konstrukce</t>
  </si>
  <si>
    <t xml:space="preserve">     - rozpětí jednotlivých polí, šikmost mostu</t>
  </si>
  <si>
    <t xml:space="preserve">     - volná šířka mostu, šířka průchozího prostoru, šířka mostu </t>
  </si>
  <si>
    <t xml:space="preserve">     - výška mostu nad terénem, stavební výška</t>
  </si>
  <si>
    <t xml:space="preserve">     - plocha nosné konstrukce mostu a zatížení mostu atd. dle vyhl. 146/2008</t>
  </si>
  <si>
    <r>
      <t>c)</t>
    </r>
    <r>
      <rPr>
        <i/>
        <sz val="8"/>
        <color indexed="8"/>
        <rFont val="Arial"/>
        <family val="2"/>
        <charset val="238"/>
      </rPr>
      <t xml:space="preserve"> zdůvodnění mostu a jeho umístění</t>
    </r>
  </si>
  <si>
    <t xml:space="preserve">     - účel mostu, požadavky, návaznost na předchozí dokumentaci</t>
  </si>
  <si>
    <r>
      <t xml:space="preserve">  </t>
    </r>
    <r>
      <rPr>
        <sz val="8"/>
        <color indexed="8"/>
        <rFont val="Arial"/>
        <family val="2"/>
        <charset val="238"/>
      </rPr>
      <t xml:space="preserve">   - charakter přemosťované překážky, územní a geotechnické podmínky</t>
    </r>
  </si>
  <si>
    <r>
      <t>d)</t>
    </r>
    <r>
      <rPr>
        <i/>
        <sz val="8"/>
        <color indexed="8"/>
        <rFont val="Arial"/>
        <family val="2"/>
        <charset val="238"/>
      </rPr>
      <t xml:space="preserve"> technické řešení mostu</t>
    </r>
  </si>
  <si>
    <t xml:space="preserve">     - popis konstrukce, vybavení, statické a hydrotechnické posouzení, řešení   </t>
  </si>
  <si>
    <t xml:space="preserve">     - cizí zařízení na mostě</t>
  </si>
  <si>
    <r>
      <t>e)</t>
    </r>
    <r>
      <rPr>
        <i/>
        <sz val="8"/>
        <color indexed="8"/>
        <rFont val="Arial"/>
        <family val="2"/>
        <charset val="238"/>
      </rPr>
      <t xml:space="preserve"> výstavba mostu</t>
    </r>
  </si>
  <si>
    <t xml:space="preserve">     - související objekty stavby, vztah k území</t>
  </si>
  <si>
    <t xml:space="preserve">     - vytyčovací údaje, prostorová úprava a geometrie mostu</t>
  </si>
  <si>
    <t xml:space="preserve">     - statický výpočet základů, spodní stavby, nosné konstrukce</t>
  </si>
  <si>
    <t xml:space="preserve">     - hydrotechnické výpočty</t>
  </si>
  <si>
    <r>
      <t>2.2</t>
    </r>
    <r>
      <rPr>
        <sz val="8"/>
        <color indexed="8"/>
        <rFont val="Arial"/>
        <family val="2"/>
        <charset val="238"/>
      </rPr>
      <t xml:space="preserve">         </t>
    </r>
    <r>
      <rPr>
        <u/>
        <sz val="8"/>
        <color indexed="8"/>
        <rFont val="Arial"/>
        <family val="2"/>
        <charset val="238"/>
      </rPr>
      <t>Výkresy</t>
    </r>
  </si>
  <si>
    <r>
      <t xml:space="preserve">a)  </t>
    </r>
    <r>
      <rPr>
        <sz val="8"/>
        <color indexed="8"/>
        <rFont val="Arial"/>
        <family val="2"/>
        <charset val="238"/>
      </rPr>
      <t>situace mostu 1:500 a jeho koordinace s ostatními stavebními objekty</t>
    </r>
  </si>
  <si>
    <t xml:space="preserve">      včetně jejich ochranných pásem a zvláštních omezení</t>
  </si>
  <si>
    <r>
      <t xml:space="preserve">b) </t>
    </r>
    <r>
      <rPr>
        <sz val="8"/>
        <color indexed="8"/>
        <rFont val="Arial"/>
        <family val="2"/>
        <charset val="238"/>
      </rPr>
      <t xml:space="preserve"> půdorys 1:100, nebo u velkých mostů nad 100 m délky 1:250 (1:500)</t>
    </r>
  </si>
  <si>
    <r>
      <t xml:space="preserve">c)  </t>
    </r>
    <r>
      <rPr>
        <sz val="8"/>
        <color indexed="8"/>
        <rFont val="Arial"/>
        <family val="2"/>
        <charset val="238"/>
      </rPr>
      <t xml:space="preserve">podélný řez 1:100 (1:250, 1:500) </t>
    </r>
  </si>
  <si>
    <r>
      <t>d)</t>
    </r>
    <r>
      <rPr>
        <i/>
        <sz val="8"/>
        <color indexed="8"/>
        <rFont val="Arial"/>
        <family val="2"/>
        <charset val="238"/>
      </rPr>
      <t xml:space="preserve"> </t>
    </r>
    <r>
      <rPr>
        <sz val="8"/>
        <color indexed="8"/>
        <rFont val="Arial"/>
        <family val="2"/>
        <charset val="238"/>
      </rPr>
      <t>vzorový příčný řez nosnou konstrukcí nad podpěrou a v poli 1:50</t>
    </r>
  </si>
  <si>
    <r>
      <t>f)</t>
    </r>
    <r>
      <rPr>
        <i/>
        <sz val="8"/>
        <color indexed="8"/>
        <rFont val="Arial"/>
        <family val="2"/>
        <charset val="238"/>
      </rPr>
      <t xml:space="preserve">  </t>
    </r>
    <r>
      <rPr>
        <sz val="8"/>
        <color indexed="8"/>
        <rFont val="Arial"/>
        <family val="2"/>
        <charset val="238"/>
      </rPr>
      <t>výkres tvaru podpěry 1:50</t>
    </r>
  </si>
  <si>
    <r>
      <t>g)</t>
    </r>
    <r>
      <rPr>
        <i/>
        <sz val="8"/>
        <color indexed="8"/>
        <rFont val="Arial"/>
        <family val="2"/>
        <charset val="238"/>
      </rPr>
      <t xml:space="preserve"> </t>
    </r>
    <r>
      <rPr>
        <sz val="8"/>
        <color indexed="8"/>
        <rFont val="Arial"/>
        <family val="2"/>
        <charset val="238"/>
      </rPr>
      <t>výkres tvaru opěry a křídel 1:50</t>
    </r>
  </si>
  <si>
    <r>
      <t xml:space="preserve">h)  </t>
    </r>
    <r>
      <rPr>
        <sz val="8"/>
        <color indexed="8"/>
        <rFont val="Arial"/>
        <family val="2"/>
        <charset val="238"/>
      </rPr>
      <t>vytyčovací schéma a schéma tecnologie výstavby</t>
    </r>
  </si>
  <si>
    <t>3. Vodohospodářské objekty</t>
  </si>
  <si>
    <r>
      <t xml:space="preserve">a) </t>
    </r>
    <r>
      <rPr>
        <i/>
        <sz val="8"/>
        <color indexed="8"/>
        <rFont val="Arial"/>
        <family val="2"/>
        <charset val="238"/>
      </rPr>
      <t xml:space="preserve"> technická zpráva</t>
    </r>
  </si>
  <si>
    <t xml:space="preserve">    - identifikační údaje, popis charakteristik, zdůvodnění technického řešení</t>
  </si>
  <si>
    <t xml:space="preserve">    - popis napojení na dosavadní sítě nebo recipient</t>
  </si>
  <si>
    <t xml:space="preserve">    - požadavky na postu stavebních prací (provoz, údržbu)</t>
  </si>
  <si>
    <t xml:space="preserve">    - popis ochrany proti agresivnímu prostředí, či bludným proudům atd.</t>
  </si>
  <si>
    <r>
      <t xml:space="preserve">b) </t>
    </r>
    <r>
      <rPr>
        <i/>
        <sz val="8"/>
        <color indexed="8"/>
        <rFont val="Arial"/>
        <family val="2"/>
        <charset val="238"/>
      </rPr>
      <t xml:space="preserve"> hydrotechnické a statické výpočty</t>
    </r>
  </si>
  <si>
    <t xml:space="preserve">    - v rozsahu potřebném prostanovení velikosti profilů potrubí, DUN, rigolů, </t>
  </si>
  <si>
    <t xml:space="preserve">      příkopů, pro návrh typu a únosnosti atd.</t>
  </si>
  <si>
    <r>
      <t xml:space="preserve">c) </t>
    </r>
    <r>
      <rPr>
        <i/>
        <sz val="8"/>
        <color indexed="8"/>
        <rFont val="Arial"/>
        <family val="2"/>
        <charset val="238"/>
      </rPr>
      <t xml:space="preserve"> výkresy</t>
    </r>
  </si>
  <si>
    <t xml:space="preserve">    - podélný profil </t>
  </si>
  <si>
    <t xml:space="preserve">    - vzorový příčný řez uložení navrhovaných potrubí, rigolů či příkopů</t>
  </si>
  <si>
    <t xml:space="preserve">    - výkresy atypických objektů</t>
  </si>
  <si>
    <t>- identifikační údaje, stručný stavebně technický popis zařízení</t>
  </si>
  <si>
    <t>- typ stožárů a svítidel, napojení na rozvodnou síť NN</t>
  </si>
  <si>
    <t>- světelně technický výpočet, doklady týkající se objektů</t>
  </si>
  <si>
    <r>
      <t xml:space="preserve">b) </t>
    </r>
    <r>
      <rPr>
        <i/>
        <sz val="8"/>
        <color indexed="8"/>
        <rFont val="Arial"/>
        <family val="2"/>
        <charset val="238"/>
      </rPr>
      <t xml:space="preserve"> výkresy</t>
    </r>
  </si>
  <si>
    <t>- situace (určení polohy zařízení v souřadnicích)</t>
  </si>
  <si>
    <t>- vzorový příčný řez</t>
  </si>
  <si>
    <t>- výkres tvaru stožárů se svítidlem</t>
  </si>
  <si>
    <t>7. Ostatní objekty</t>
  </si>
  <si>
    <t>zpracovat v rozsahu a obsahu dle vyhlášky č.146/2008 Sb.</t>
  </si>
  <si>
    <r>
      <t>a)</t>
    </r>
    <r>
      <rPr>
        <sz val="8"/>
        <color indexed="8"/>
        <rFont val="Arial"/>
        <family val="2"/>
        <charset val="238"/>
      </rPr>
      <t xml:space="preserve">         </t>
    </r>
    <r>
      <rPr>
        <u/>
        <sz val="8"/>
        <color indexed="8"/>
        <rFont val="Arial"/>
        <family val="2"/>
        <charset val="238"/>
      </rPr>
      <t>Technická zpráva:</t>
    </r>
  </si>
  <si>
    <t>- identifikační údaje</t>
  </si>
  <si>
    <t>- struční stavebně technický popis včetně zdůvodnění</t>
  </si>
  <si>
    <t>- statické ověření rozhodujících dimenzí a průřezů</t>
  </si>
  <si>
    <t>- příslušné výpočty</t>
  </si>
  <si>
    <t>- zvláštní požadavky na způsob a postup výstavby</t>
  </si>
  <si>
    <t>- budoucí využití</t>
  </si>
  <si>
    <r>
      <t>b)</t>
    </r>
    <r>
      <rPr>
        <sz val="8"/>
        <color indexed="8"/>
        <rFont val="Arial"/>
        <family val="2"/>
        <charset val="238"/>
      </rPr>
      <t xml:space="preserve">         </t>
    </r>
    <r>
      <rPr>
        <u/>
        <sz val="8"/>
        <color indexed="8"/>
        <rFont val="Arial"/>
        <family val="2"/>
        <charset val="238"/>
      </rPr>
      <t>Výkresy:</t>
    </r>
  </si>
  <si>
    <t>- měřítka dle charakteristiky objektu</t>
  </si>
  <si>
    <t>- situace jednotlivých objektů, návaznosti na ostatní objekty</t>
  </si>
  <si>
    <t>- podélné profily</t>
  </si>
  <si>
    <t>- vzorové příčné řezy</t>
  </si>
  <si>
    <t>- příčné řezy</t>
  </si>
  <si>
    <t>- detaily konstrukčního řešení (pokud jsou potřebné pro stavební</t>
  </si>
  <si>
    <t xml:space="preserve">  řízení nebo pokud jejich zpracování pro stavební řízení požaduje</t>
  </si>
  <si>
    <t xml:space="preserve">  majitel či správce objektu)</t>
  </si>
  <si>
    <t>- ostatní výkresy – např. půdorysy, řezy, pohledy atd. (pokud jsou</t>
  </si>
  <si>
    <t xml:space="preserve">  potřebné pro stavební řízení nebo pokud jejich zpracování pro </t>
  </si>
  <si>
    <t xml:space="preserve">  stavební řízení požaduje majitel či správce objektu)</t>
  </si>
  <si>
    <t>K objektům inženýrských sítí a vedení:</t>
  </si>
  <si>
    <t xml:space="preserve">- Přeložky budou navrženy s ohledem na § 36 odst. 7 zákona </t>
  </si>
  <si>
    <t xml:space="preserve">  č. 13/1997 Sb. o pozemních komunikacích v platném znění.</t>
  </si>
  <si>
    <t>- Součástí dokumentace těchto stavebních objektů bude popis</t>
  </si>
  <si>
    <t xml:space="preserve">  technologie provádění přeložky (druh použitého materiálu včetně</t>
  </si>
  <si>
    <t xml:space="preserve">  spojovacího a armatur, technologie zemních prací, provozní výluky a </t>
  </si>
  <si>
    <t xml:space="preserve">  ostatní související náklady atd.).Toto technické řešení bude v </t>
  </si>
  <si>
    <t xml:space="preserve">  rámci zpracování DSP odsouhlaseno majitelem či správcem </t>
  </si>
  <si>
    <t>K objektům rekultivací:</t>
  </si>
  <si>
    <t xml:space="preserve">- Zpracovat plán rekultivací dočasných záborů a rušených komunikací </t>
  </si>
  <si>
    <t xml:space="preserve">  v rozsahu pro DSP a v rámci zpracování dokumentace projednat </t>
  </si>
  <si>
    <t xml:space="preserve">   s orgánem ochrany ZPF  </t>
  </si>
  <si>
    <t xml:space="preserve">- Plán rekultivace dočasných záborů musí obsahovat technickou </t>
  </si>
  <si>
    <t xml:space="preserve">  a biologickou část, popis území, přírodní podmínky, propočet </t>
  </si>
  <si>
    <t xml:space="preserve">  biologické části rekultivace, propočet technické části rekultivace </t>
  </si>
  <si>
    <t xml:space="preserve">  bude součástí propočtu stavby. Dále dle vyhlášky č.13/1994 Sb. </t>
  </si>
  <si>
    <t xml:space="preserve">E. ZÁSADY ORGANIZACE VÝSTAVBY – celkem </t>
  </si>
  <si>
    <r>
      <t>1. </t>
    </r>
    <r>
      <rPr>
        <sz val="8"/>
        <color indexed="8"/>
        <rFont val="Arial"/>
        <family val="2"/>
        <charset val="238"/>
      </rPr>
      <t xml:space="preserve">        </t>
    </r>
    <r>
      <rPr>
        <u/>
        <sz val="8"/>
        <color indexed="8"/>
        <rFont val="Arial"/>
        <family val="2"/>
        <charset val="238"/>
      </rPr>
      <t>Technická zpráva</t>
    </r>
    <r>
      <rPr>
        <sz val="8"/>
        <color indexed="8"/>
        <rFont val="Arial"/>
        <family val="2"/>
        <charset val="238"/>
      </rPr>
      <t xml:space="preserve"> </t>
    </r>
  </si>
  <si>
    <t xml:space="preserve"> - charakteristika a celkové uspořádání staveniště včetně</t>
  </si>
  <si>
    <t xml:space="preserve">   jeho obvodu a  odvodnění</t>
  </si>
  <si>
    <t xml:space="preserve"> - údaje o pozemcích zařízení staveniště - návrh</t>
  </si>
  <si>
    <t xml:space="preserve">             - možné napojení na zdroje (voda, energie, telekomunikace)</t>
  </si>
  <si>
    <t xml:space="preserve">             - možnosti zdrojů materiálů</t>
  </si>
  <si>
    <t xml:space="preserve">             - plochy zemníků a skládek (návrh) </t>
  </si>
  <si>
    <t xml:space="preserve">             - přístupy na staveniště (vjezdy a výjezdy)</t>
  </si>
  <si>
    <t xml:space="preserve">             - požadavky na zabezpečení ochrany staveniště a jeho okolí</t>
  </si>
  <si>
    <t xml:space="preserve">             - zvláštní podmínky pro provádění stavby, které vyžadují </t>
  </si>
  <si>
    <t xml:space="preserve">               bezpečnostní opatření</t>
  </si>
  <si>
    <t xml:space="preserve">             - návrh řešení dopravy během výstavby – dopravně-inženýrská </t>
  </si>
  <si>
    <t xml:space="preserve">               opatření (přepravní a přístupové trasy, zvláštní užívání PK, </t>
  </si>
  <si>
    <t xml:space="preserve">               uzavírky, objížďky, výluky)</t>
  </si>
  <si>
    <t xml:space="preserve">Situace organizace výstavby </t>
  </si>
  <si>
    <t>- měřítko 1:5000</t>
  </si>
  <si>
    <t xml:space="preserve">         - bude zpracován pro potřeby stavebního řízení</t>
  </si>
  <si>
    <t xml:space="preserve">F. DOKLADOVÁ ČÁST – celkem          </t>
  </si>
  <si>
    <t>Záznamy z projednání dokumentace v průběhu jejího zpracování včetně</t>
  </si>
  <si>
    <t>získaných vyjádření a stanovisek k DSP od:</t>
  </si>
  <si>
    <t xml:space="preserve">      organizací, ostatních známých účastníků řízení  i veřejnosti</t>
  </si>
  <si>
    <t xml:space="preserve">      komunikací včetně objednatele</t>
  </si>
  <si>
    <t xml:space="preserve">Doklady o  předběžném souhlasu budoucích majitelů a správců </t>
  </si>
  <si>
    <t xml:space="preserve">jednotlivých stavebních objektů s jejich převzetím do majetku či </t>
  </si>
  <si>
    <t xml:space="preserve">správy po dokončení stavby. </t>
  </si>
  <si>
    <t xml:space="preserve">Vyjádření ve věci zařazení nově budovaných komunikací, přeřazení </t>
  </si>
  <si>
    <t xml:space="preserve">či vyřazení stávajících komunikací v rámci silniční sítě a s tím </t>
  </si>
  <si>
    <t>související změny majitele či správce dle zákona č. 13/1997 Sb.</t>
  </si>
  <si>
    <t xml:space="preserve">Doklady o vazbě na územně plánovací dokumentaci VÚC a </t>
  </si>
  <si>
    <t xml:space="preserve">dotčených obcí, doklad o zařazení stavby mezi veřejně </t>
  </si>
  <si>
    <t>prospěšné (prokázání veřejného zájmu)</t>
  </si>
  <si>
    <t xml:space="preserve">G. SOUVISEJÍCÍ DOKUMENTACE  – celkem  </t>
  </si>
  <si>
    <t xml:space="preserve">G1. Účinky stavby – celkem                          </t>
  </si>
  <si>
    <r>
      <t>1. Záborový elaborát</t>
    </r>
    <r>
      <rPr>
        <sz val="8"/>
        <color indexed="8"/>
        <rFont val="Arial"/>
        <family val="2"/>
        <charset val="238"/>
      </rPr>
      <t xml:space="preserve"> </t>
    </r>
  </si>
  <si>
    <t>Rozsah záboru:</t>
  </si>
  <si>
    <t xml:space="preserve">Při tvorbě záboru, zejména trvalého, bude přihlédnuto k </t>
  </si>
  <si>
    <r>
      <t xml:space="preserve">      situování záboru do skutečného terénu. Zábory cca do 5 m</t>
    </r>
    <r>
      <rPr>
        <vertAlign val="superscript"/>
        <sz val="8"/>
        <color indexed="8"/>
        <rFont val="Arial"/>
        <family val="2"/>
        <charset val="238"/>
      </rPr>
      <t>2</t>
    </r>
  </si>
  <si>
    <r>
      <t xml:space="preserve">       </t>
    </r>
    <r>
      <rPr>
        <sz val="8"/>
        <color indexed="8"/>
        <rFont val="Arial"/>
        <family val="2"/>
        <charset val="238"/>
      </rPr>
      <t xml:space="preserve"> budou  u větších staveb vyloučeny. Pokud při dělení pozemku </t>
    </r>
  </si>
  <si>
    <t xml:space="preserve">      vznikne zbytková část pozemku nevhodného tvaru nebo část </t>
  </si>
  <si>
    <t xml:space="preserve">      nepřístupná, uvážit její zařazení do trval.záboru po předchozí </t>
  </si>
  <si>
    <t xml:space="preserve">      konzultaci se zadavatelem. V uvedeném případě není podmínkou</t>
  </si>
  <si>
    <t xml:space="preserve">      vynětí zbytkové části ze ZPF, tyto části pozemků je třeba </t>
  </si>
  <si>
    <t xml:space="preserve">      v elaborátu oddělit.</t>
  </si>
  <si>
    <t>Plochy ZS, skládek, zemníků nebudou žádným způsobem zahrnuty do záboru.</t>
  </si>
  <si>
    <t xml:space="preserve">V doč. záboru bude zahrnuta pouze deponie ornice (pro zpětné ohumusování +      </t>
  </si>
  <si>
    <t>svahy silničního tělesa.</t>
  </si>
  <si>
    <t>Pozemky situované pod mostem budou  zařazeny celé do</t>
  </si>
  <si>
    <t xml:space="preserve">      dočasného záboru a graficky odlišeny v mapovém podkladu </t>
  </si>
  <si>
    <t xml:space="preserve">      (s výjimkou nově budovaných komunikací, jejich součástí a </t>
  </si>
  <si>
    <t xml:space="preserve">      příslušenství). U silnic bude postupováno individuálně.</t>
  </si>
  <si>
    <t xml:space="preserve">      U uvedených zbytkových pozemků budou uvedeny BPEJ, </t>
  </si>
  <si>
    <t xml:space="preserve">      u  ostatních to není třeba. Do zbytkových pozemků nebudou</t>
  </si>
  <si>
    <t xml:space="preserve">      zařazeny pozemky související s jinými pozemky téhož vlastníka.</t>
  </si>
  <si>
    <t>Textová část:</t>
  </si>
  <si>
    <t xml:space="preserve">1)  Pozemky dotčené stavbou  </t>
  </si>
  <si>
    <t xml:space="preserve">Seznam obsahuje číslo záboru, parc.č. dle KN, parc.č. dle PK, </t>
  </si>
  <si>
    <t xml:space="preserve">      číslo LV, kultura, celk.výměra pozemku, údaje o vlastnictví, že </t>
  </si>
  <si>
    <t xml:space="preserve">      jde o SJM, údaje o BPEJ. U každého čísla záboru je dále uvedeno: </t>
  </si>
  <si>
    <t xml:space="preserve">      celková výměra trvalého, dočasného a krátkodobého záboru; u </t>
  </si>
  <si>
    <t xml:space="preserve">      každého takového záboru budou vypsány stavební objekty dotčené</t>
  </si>
  <si>
    <t xml:space="preserve">      záborem a u každého objektu bude uvedena příslušná výměra záboru</t>
  </si>
  <si>
    <t xml:space="preserve">Seznam pozemků dotčených stavbou bude zpracován dvěma </t>
  </si>
  <si>
    <t xml:space="preserve">způsoby dle následujícího : </t>
  </si>
  <si>
    <r>
      <t xml:space="preserve">            </t>
    </r>
    <r>
      <rPr>
        <b/>
        <i/>
        <sz val="8"/>
        <color indexed="8"/>
        <rFont val="Arial"/>
        <family val="2"/>
        <charset val="238"/>
      </rPr>
      <t>a)</t>
    </r>
    <r>
      <rPr>
        <sz val="8"/>
        <color indexed="8"/>
        <rFont val="Arial"/>
        <family val="2"/>
        <charset val="238"/>
      </rPr>
      <t xml:space="preserve"> podle katastrálních území  a parcelních čísel pozemků </t>
    </r>
  </si>
  <si>
    <t xml:space="preserve">                (u každého pozemku budou  kromě obvyklých údajů uvedeny</t>
  </si>
  <si>
    <t xml:space="preserve">                 čísla stavebních objektů a délka záboru)</t>
  </si>
  <si>
    <r>
      <t xml:space="preserve">          </t>
    </r>
    <r>
      <rPr>
        <b/>
        <i/>
        <sz val="8"/>
        <color indexed="8"/>
        <rFont val="Arial"/>
        <family val="2"/>
        <charset val="238"/>
      </rPr>
      <t>b)</t>
    </r>
    <r>
      <rPr>
        <sz val="8"/>
        <color indexed="8"/>
        <rFont val="Arial"/>
        <family val="2"/>
        <charset val="238"/>
      </rPr>
      <t xml:space="preserve"> podle vlastníků pozemků – pozemky jednoho vlastníka budou </t>
    </r>
  </si>
  <si>
    <t xml:space="preserve">                řazeny k sobě</t>
  </si>
  <si>
    <t xml:space="preserve">·         U pozemků dotčených trvalým záborem bude uveden seznam </t>
  </si>
  <si>
    <t xml:space="preserve">      sousedních pozemků, včetně jmen uživatelů a majitelů.</t>
  </si>
  <si>
    <t xml:space="preserve">·         U  pozemků, které jsou dotčeny záborem a jsou mimo trasu, </t>
  </si>
  <si>
    <t xml:space="preserve">      požadujeme rovněž vypracování jejich seznamu.</t>
  </si>
  <si>
    <t>2) Seznam stavebních objektů:</t>
  </si>
  <si>
    <t xml:space="preserve">Seznam stavebních objektů bude zpracován dvěma způsoby </t>
  </si>
  <si>
    <t xml:space="preserve">      dle následujícího : </t>
  </si>
  <si>
    <t xml:space="preserve">      a) podle stavebních objektů – u každého SO budou uvedena </t>
  </si>
  <si>
    <t xml:space="preserve">          čísla parcel dle KÚ, které budou stavebním objektem </t>
  </si>
  <si>
    <t xml:space="preserve">          dotčeny, přičemž parcely budou dále členěny podle délky </t>
  </si>
  <si>
    <t xml:space="preserve">          záboru (trvalý, dočasný nad 1 rok, dočasný do 1 roku) </t>
  </si>
  <si>
    <t xml:space="preserve">      b) podle parcelních čísel pozemků – u každé parcely budou </t>
  </si>
  <si>
    <t xml:space="preserve">          uvedena čísla všech stavebních objektů, kterými bude </t>
  </si>
  <si>
    <t xml:space="preserve">          uvedená parcela dotčena</t>
  </si>
  <si>
    <t>Výkresová část:</t>
  </si>
  <si>
    <t>·         barevný soutisk koordinační situace a katastrální mapy</t>
  </si>
  <si>
    <t>·         Přehled kladu listů a map KN, situace a detaily záboru</t>
  </si>
  <si>
    <t xml:space="preserve">·         Výkresová část záborového elaborátu bude zpracována </t>
  </si>
  <si>
    <t xml:space="preserve">       v graf. formě v měř. mapy KN (1:1000). </t>
  </si>
  <si>
    <t xml:space="preserve">       Kilometráž po 100 m. V grafické části bude provedena </t>
  </si>
  <si>
    <t xml:space="preserve">       identifikace PK do KN. Čísla parcel PK budou v závorce. </t>
  </si>
  <si>
    <t xml:space="preserve">       Trvalý zábor, doč.zábor nad 1 rok, doč. zábor do 1 roku </t>
  </si>
  <si>
    <t xml:space="preserve">       budou barevně odlišeny. Budou vyznačena čísla záborů. </t>
  </si>
  <si>
    <t xml:space="preserve">       Jednotlivé objekty budou graf. odlišeny čarou a označeny </t>
  </si>
  <si>
    <t xml:space="preserve">       čísly v kroužku. </t>
  </si>
  <si>
    <t xml:space="preserve">·         Kat. území řádně a jasně vyznačena. Vyznačení sekcí </t>
  </si>
  <si>
    <t xml:space="preserve">      map. listů z KN. Vyznačení intravilánu a extravilánu.</t>
  </si>
  <si>
    <t xml:space="preserve">·         Záborový elaborát bude zakreslen do mapových </t>
  </si>
  <si>
    <t xml:space="preserve">podkladů potvrzených příslušným katastrálním úřadem                           </t>
  </si>
  <si>
    <t xml:space="preserve">2. Dokumentace pro vynětí ze ZPF  </t>
  </si>
  <si>
    <t>·         Podklady k žádosti o souhlas k odnětí půdy ze ZPF vč. výpočtu</t>
  </si>
  <si>
    <t xml:space="preserve">      odvodů ve smyslu zákona č. 334/92 Sb. a vyhl. MŽP ČR </t>
  </si>
  <si>
    <t xml:space="preserve">      č. 13 z 29.12.1994dle přílohy č. 5 a 7 s uvedením podkladů od</t>
  </si>
  <si>
    <t xml:space="preserve">      PF ČR (bonitace), údaje o ochranných pásmech vodních zdrojů, území</t>
  </si>
  <si>
    <t xml:space="preserve">     CHKO  apod.)</t>
  </si>
  <si>
    <t xml:space="preserve">Situace záboru pozemků odnímaných ze ZPF s rozlišením dle </t>
  </si>
  <si>
    <t xml:space="preserve">      délky a druhu záboru (trvalý, trvalý – zbytkové plochy, dočasný </t>
  </si>
  <si>
    <t xml:space="preserve">      nad 1 rok) a vyznačením ostatních důležitých údajů (hranice k.ú,</t>
  </si>
  <si>
    <t xml:space="preserve">      parcely dle KN a PK, hranice a údaje o BPEJ aj.) </t>
  </si>
  <si>
    <t>3. Dokumentace pro vynětí z LPF</t>
  </si>
  <si>
    <t xml:space="preserve">Dokumentace pro odnětí pozemků z LPF byla zpracována v DÚR. </t>
  </si>
  <si>
    <t>V případě nutnosti v rámci DSP zpracovat aktualizaci dokumentace.</t>
  </si>
  <si>
    <t>·         Minimalizovat dočasný zábor LPF!</t>
  </si>
  <si>
    <t xml:space="preserve">Podklady pro vynětí lesních pozemků z LPF ve smyslu </t>
  </si>
  <si>
    <t xml:space="preserve">      lesního zákona a souvisejících předpisů.</t>
  </si>
  <si>
    <t xml:space="preserve">Seznam pozemků dotčených záborem LPF bude </t>
  </si>
  <si>
    <t xml:space="preserve">      obsahovat   parc. č. dle KN, parc. č. dle PK, číslo LV, </t>
  </si>
  <si>
    <t xml:space="preserve">      kultura, celková výměra pozemku, údaje  o vlastnictví</t>
  </si>
  <si>
    <t xml:space="preserve">      (SJM),  výměra trval. záboru, výměra dočasného záboru</t>
  </si>
  <si>
    <t xml:space="preserve">      nad 1 rok, výměra dočasného záboru   do 1 roku, čísla </t>
  </si>
  <si>
    <t xml:space="preserve">      stavebních objektů, kterými je uvedený pozemek dotčen</t>
  </si>
  <si>
    <t xml:space="preserve">·       Seznam pozemků dotčených záborem LPF bude rozdělen </t>
  </si>
  <si>
    <t xml:space="preserve">     dle následujícího : </t>
  </si>
  <si>
    <t xml:space="preserve">            a) podle katastrálních území  a parcelních čísel pozemků </t>
  </si>
  <si>
    <t xml:space="preserve">            b) podle vlastníků pozemků – pozemky jednoho vlastníka </t>
  </si>
  <si>
    <t xml:space="preserve">                budou řazeny k sobě</t>
  </si>
  <si>
    <t>V případě nutnosti aktualizovat komplexní výpočet náhrad</t>
  </si>
  <si>
    <t xml:space="preserve">       škod na lesních pozemcích</t>
  </si>
  <si>
    <t xml:space="preserve">V případě nutnosti aktualizovat stanovení výše poplatků </t>
  </si>
  <si>
    <t xml:space="preserve">       za odnětí</t>
  </si>
  <si>
    <t>Návrh plánu rekultivace včetně předpokládaných i</t>
  </si>
  <si>
    <t xml:space="preserve">      investičních nákladů v rozsahu pro DSP</t>
  </si>
  <si>
    <t>Situace</t>
  </si>
  <si>
    <t xml:space="preserve">4. Projekt odpadového hospodářství z výstavby </t>
  </si>
  <si>
    <t>·         Zpracovat v rozsahu pro DSP</t>
  </si>
  <si>
    <t>·         Požaduje se především bilance odpadů, jejich třídění dle Katalogu</t>
  </si>
  <si>
    <t>vyhl.č. 381/2001 a zákona č.185/2001 v platném znění, návrh jejich využití</t>
  </si>
  <si>
    <t>či likvidace včetně seznamu skládek v regionu pro uložení odpadu</t>
  </si>
  <si>
    <t xml:space="preserve">G2. Podklady a průzkumy – celkem         </t>
  </si>
  <si>
    <t>1. Aktualizace dendrologického průzkumu</t>
  </si>
  <si>
    <t xml:space="preserve">·         podkladem pro zpracování je dendrologický průzkum </t>
  </si>
  <si>
    <t xml:space="preserve">      zpracovaný v rámci DÚR</t>
  </si>
  <si>
    <t>zpracovat v souladu s vyhláškou MŽP 395/1992 Sb. tak,aby investor</t>
  </si>
  <si>
    <t>mohl požádat o povolení kácení dřevin i rostoucích mimo les</t>
  </si>
  <si>
    <t>pasportizace (číselné označení) jednotlivých druhů dřevin dle katastrálních</t>
  </si>
  <si>
    <t>území, označení dřevin určených ke smýcení</t>
  </si>
  <si>
    <t>uvést druh vč. českého názvu, počet, velikost, plochy keřů, obvod kmene</t>
  </si>
  <si>
    <t>stromu ve výšce 130cm nad zemí</t>
  </si>
  <si>
    <t>seznam dřevin, které je nutno po dobu výstavby chránit před poškozením</t>
  </si>
  <si>
    <t>seznam s číselným označením kácených dřevin s uvedením čísel parcel</t>
  </si>
  <si>
    <t>dotčených tímto kácením vč. uvedení vlastníků parcel a uvedení druhu záboru</t>
  </si>
  <si>
    <t xml:space="preserve">(trvalého či dočasného) u pozemku dotčených kácením dřevin (seznam </t>
  </si>
  <si>
    <t>zpracovat tak, že parcely jednoho vlastníka dotčené kácením budou řazeny</t>
  </si>
  <si>
    <t>k sobě)</t>
  </si>
  <si>
    <t xml:space="preserve">návrh kompenzace za kácení dřevin (v rámci SO "Vegetační úpravy" a </t>
  </si>
  <si>
    <t xml:space="preserve">"Vegetační pás" - náhradní výsadba) a zapracování požadavku obcí na náhradní </t>
  </si>
  <si>
    <t>výsadbu dle § 9 zákona č. 114/1992 Sb.</t>
  </si>
  <si>
    <t xml:space="preserve">situace zakreslena do KM s čiselným vyznačením stáv. dřevin a dále s </t>
  </si>
  <si>
    <t>vyznačením hranic trvalého, dočasného a krátkodobého záboru.</t>
  </si>
  <si>
    <t>H. ROZPOČET</t>
  </si>
  <si>
    <t>Ocenění stavby po stavebních objektech a rekapitulace stavby - stanovení nákladů</t>
  </si>
  <si>
    <t xml:space="preserve">         nákladů , t.j.  Rozhodující výměry - celkem</t>
  </si>
  <si>
    <t>I.   PLÁN BOZP</t>
  </si>
  <si>
    <t xml:space="preserve">         - bude zpracován v souladu se zákonem č. 309/2006 Sb. a směrnicí </t>
  </si>
  <si>
    <t xml:space="preserve">           GŘ ŘSD ČR č. 29/2006.</t>
  </si>
  <si>
    <t>počet
hodin</t>
  </si>
  <si>
    <t>Kč/hod</t>
  </si>
  <si>
    <t>Cena</t>
  </si>
  <si>
    <t>Dokumentace ke stavebnímu povolení</t>
  </si>
  <si>
    <t>Inženýrská činnost ke stavebnímu povolení</t>
  </si>
  <si>
    <t>Kč bez DPH</t>
  </si>
  <si>
    <t>DPH</t>
  </si>
  <si>
    <t>Kč vč. DPH</t>
  </si>
  <si>
    <t>Cena celkem vč. DPH</t>
  </si>
  <si>
    <t>Kč</t>
  </si>
  <si>
    <t>seznámení všech vlastníků pozemků se záměrem uskutečnit veřejně prospěšnou stavbu</t>
  </si>
  <si>
    <t>obstarání všech existujících  výpisů z příslušných katastrů  nemovitostí</t>
  </si>
  <si>
    <t>dohledávání neznámých,  neurčených a nedosažitelných  vlastníků</t>
  </si>
  <si>
    <t>A ) kupní smlouvy na pozemky, porosty a budovy v trvalém záboru</t>
  </si>
  <si>
    <t>C ) kupní smlouvy na porosty v dočasném záboru a pod VB</t>
  </si>
  <si>
    <t>zajištění, sestavení a  uzavření smluv o přeložkách inženýrských sítí</t>
  </si>
  <si>
    <t>zajištění uzavření smluv o zřízení věcného břemene s oprávněným a povinným z věcného břemene</t>
  </si>
  <si>
    <t>zajištění a uzavření smluv o budoucím převzetí SO ( obce, kraje, ZVHS apod. )</t>
  </si>
  <si>
    <t>A) aktuální výpis z katastru nemovitostí</t>
  </si>
  <si>
    <t>B) listiny prokazující splnění podmínky vyvlastnění dle § 5 zákona č. 184/2006 Sb.</t>
  </si>
  <si>
    <t>C) GP oddělovací nebo GP na VB</t>
  </si>
  <si>
    <t xml:space="preserve">D) znalecký posudek o ceně nemovitosti </t>
  </si>
  <si>
    <t>zajištění souhlasu vlastníků k dotčení ochranného pásma lesa ( 50 m od okraje lesa ) a - zajištění souhlasu vlastníků ke změně souhlasu s vynětím ze ZPF a k uložení přebytečné ornice</t>
  </si>
  <si>
    <t>zajištění pravomocného rozhodnutí o vyvlastnění</t>
  </si>
  <si>
    <t xml:space="preserve">Počet </t>
  </si>
  <si>
    <t>Hodinová sazba</t>
  </si>
  <si>
    <t>hodin</t>
  </si>
  <si>
    <t>Kč / hod</t>
  </si>
  <si>
    <t>SPECIFIKACE INŽENÝRSKÉ ČINNOSTI – část A</t>
  </si>
  <si>
    <t xml:space="preserve">Kompletace podkladů z předchozího projednání stavby  </t>
  </si>
  <si>
    <t>ČÁST A – CELKEM</t>
  </si>
  <si>
    <t>SPECIFIKACE INŽENÝRSKÉ ČINNOSTI – část B</t>
  </si>
  <si>
    <t>Počet  hodin</t>
  </si>
  <si>
    <t xml:space="preserve">Hodinová sazba  Kč/ hod  </t>
  </si>
  <si>
    <t>Cena                 Kč</t>
  </si>
  <si>
    <t>Kompletace uzavřených smluv a souvisejících podkladů pro podání žádosti o stavební povolení.</t>
  </si>
  <si>
    <t>ČÁST B CELKEM</t>
  </si>
  <si>
    <t>SPECIFIKACE INŽENÝRSKÉ ČINNOSTI – část C</t>
  </si>
  <si>
    <t>Zajištění  vydání  stavebního povolení, kompletace a doplnění podkladů, vyjádření, stanovisek, sestavení seznamu účastníků řízení, sestavení žádostí o vydání  stavebního povolení a jeho podání u příslušného stavebního úřadu včetně zajištění dalších podkladů dle požadavků příslušného stavebního úřadu v rámci  stavebního  řízení, účast na jednáních, předání pravomocného  stavebního povolení</t>
  </si>
  <si>
    <t>ČÁST C CELKEM</t>
  </si>
  <si>
    <t>SPECIFIKACE INŽENÝRSKÉ ČINNOSTI – část D</t>
  </si>
  <si>
    <t>Zajištění konzultací, kontrolních dnů k IČ zhotovitele, osobní průběžné informování objednatele o průběhu IČ zhotovitele, zastupování objednatele ve správních řízeních k IČ, plynoucích z předmětu smlouvy, zajištění předání výstupů jednotlivých smluvních IČ.</t>
  </si>
  <si>
    <t>ČÁST D CELKEM</t>
  </si>
  <si>
    <t xml:space="preserve">CELKEM ČÁST A+B+C+D  IČ </t>
  </si>
  <si>
    <t>NÁZEV AKCE:</t>
  </si>
  <si>
    <t xml:space="preserve">Služba </t>
  </si>
  <si>
    <t>J.   Propagační buletin stavby</t>
  </si>
  <si>
    <t>SOUČET A – J celkem za DSP (bez DPH)</t>
  </si>
  <si>
    <t xml:space="preserve">Popis prací </t>
  </si>
  <si>
    <t>Reprografie v počtu dle VOP</t>
  </si>
  <si>
    <t>- zahrnuje vypracování propagačního buletinu popisující stavbu v grafickém návrhu dle zhotovitele. Součástí buletinu je minimálně 10 zákresových fotografií stavby do krajiny - fotovizualizace stavby. Počet vyhotovení - 50 v tiskové podobě a 25x na CD/DVD</t>
  </si>
  <si>
    <t>Procentní podíl nabídkové a předpokládané ceny v %</t>
  </si>
  <si>
    <t>*)</t>
  </si>
  <si>
    <t>Kontrolní část pro Zadavatele - uchazeč neoceňuje</t>
  </si>
  <si>
    <t>DSP bez zaměření, průzkumů a ostatních prací - 25% z "C"</t>
  </si>
  <si>
    <t>Předpokládaná hodnota zadavatele v Kč celkem</t>
  </si>
  <si>
    <t>Nabídková cena uchazeče v Kč celkem</t>
  </si>
  <si>
    <r>
      <t xml:space="preserve">2. Situace stavby (koordinační) </t>
    </r>
    <r>
      <rPr>
        <sz val="8"/>
        <color indexed="8"/>
        <rFont val="Arial"/>
        <family val="2"/>
        <charset val="238"/>
      </rPr>
      <t>v měřítku 1:1 000 (2 000)</t>
    </r>
    <r>
      <rPr>
        <b/>
        <sz val="8"/>
        <color indexed="8"/>
        <rFont val="Arial"/>
        <family val="2"/>
        <charset val="238"/>
      </rPr>
      <t xml:space="preserve">  na podkladu katastrální mapy s vyznačením hranic pozemků a jejich parcelních čísel, vč. sousedních                                            </t>
    </r>
  </si>
  <si>
    <t>**)</t>
  </si>
  <si>
    <t>Pozn.: Uchazeč v rámci této části vyplní předpokládaný počet v rámci dílčí činnosti, hodinovou sazbu a cenu - modré buňky</t>
  </si>
  <si>
    <t xml:space="preserve">     - měřítko 1:1000/100 nebo 1:2000/200  </t>
  </si>
  <si>
    <r>
      <t>c)</t>
    </r>
    <r>
      <rPr>
        <i/>
        <sz val="8"/>
        <rFont val="Arial"/>
        <family val="2"/>
        <charset val="238"/>
      </rPr>
      <t xml:space="preserve"> Vzorové příčné řezy</t>
    </r>
  </si>
  <si>
    <t xml:space="preserve">     - měřítko 1:50 nebo 1:100</t>
  </si>
  <si>
    <t xml:space="preserve">     - měřítko 1:100 nebo 1:200</t>
  </si>
  <si>
    <t>Předpokládaná hodnota stavebních nákladů v Kč</t>
  </si>
  <si>
    <t>Nabízená cena služeb v Kč</t>
  </si>
  <si>
    <t>Zaměření v Kč</t>
  </si>
  <si>
    <t>Cena v Kč</t>
  </si>
  <si>
    <t>Nerealizované položky nebudou oceňovány (označeny "Neobsazeno")</t>
  </si>
  <si>
    <t xml:space="preserve">D. NEOBSAZENO         </t>
  </si>
  <si>
    <t xml:space="preserve">5. NEOBSAZENO                   </t>
  </si>
  <si>
    <t xml:space="preserve">      ·  bude sloužit jako podklad pro zpracování soupisu prací  do ZDS</t>
  </si>
  <si>
    <t>Vyhodnocení vlivů negativních účinků stavby a jejího užívání,  návrhy na opatření k jejich prevenci, eliminaci, případně minimalizaci  v souladu právními předpisy.</t>
  </si>
  <si>
    <t>Průkaz, že stavba a její objekty jsou navrženy tak, aby splnila základní požadavky a zejména:</t>
  </si>
  <si>
    <t xml:space="preserve">             a.1) podle čísel stavebních objektů</t>
  </si>
  <si>
    <t xml:space="preserve">             a.2) podle budoucích majitelů a správců</t>
  </si>
  <si>
    <t>Slouží pro vydání stavebního povolení dle § 15 stavebního zákona 183/2006 Sb. a obsahuje řešení vodohospodářských objektů</t>
  </si>
  <si>
    <t xml:space="preserve">       - ovlivnění chemismu vod vlivem realizace a následného provozu stavby</t>
  </si>
  <si>
    <t xml:space="preserve">- výkresy jednotlivých vodohospodářských stavebních objektů </t>
  </si>
  <si>
    <t>- výústní objekty, propustky</t>
  </si>
  <si>
    <t>Pro každý stavební objekt se vypracuje samostatná dokumentace, která bude součástí části C dokumentace. Zařazení a označení stavebních objektů bude vycházet ze zadávacích podmínek. V závěru technické zprávy pro každý stavební objekt budou uvedeny souřadnice hlavních bodů, které určují jeho polohu. K dokumentaci stavebního objektu bude připojen výřez ze situace stavby, který příslušný objekt zobrazuje. Výkresy k jednotlivým stavebním objektům budou vypracovány dle platných norem vycházejících z platných technických pravidel a směrnic pro projektování a provádění v příslušném oboru.</t>
  </si>
  <si>
    <t xml:space="preserve">     Vypracuje se pro celou stavbu a obsahuje zásady uvažovaného průběhu výstavby a její organizace.  V rámci zpracování DSP bude projednáno s příslušnými orgány státní správy a samosprávy a odsouhlaseno.</t>
  </si>
  <si>
    <t>Popis prací</t>
  </si>
  <si>
    <r>
      <t xml:space="preserve">2.         </t>
    </r>
    <r>
      <rPr>
        <b/>
        <u/>
        <sz val="8"/>
        <color indexed="8"/>
        <rFont val="Arial"/>
        <family val="2"/>
        <charset val="238"/>
      </rPr>
      <t xml:space="preserve">Výkresy </t>
    </r>
  </si>
  <si>
    <t>5. Celkové vodohospodářské řešení</t>
  </si>
  <si>
    <t xml:space="preserve">6. Bezbariérové užívání </t>
  </si>
  <si>
    <r>
      <t xml:space="preserve">Pozn.: </t>
    </r>
    <r>
      <rPr>
        <i/>
        <sz val="8"/>
        <color indexed="8"/>
        <rFont val="Arial"/>
        <family val="2"/>
        <charset val="238"/>
      </rPr>
      <t>Uchazeč v rámci této části vyplní předpokládaný počet v rámci dílčí činnosti, hodinovou sazbu a cenu</t>
    </r>
    <r>
      <rPr>
        <b/>
        <i/>
        <sz val="8"/>
        <color indexed="8"/>
        <rFont val="Arial"/>
        <family val="2"/>
        <charset val="238"/>
      </rPr>
      <t>-</t>
    </r>
    <r>
      <rPr>
        <b/>
        <i/>
        <u/>
        <sz val="8"/>
        <color indexed="8"/>
        <rFont val="Arial"/>
        <family val="2"/>
        <charset val="238"/>
      </rPr>
      <t>modré buňky</t>
    </r>
    <r>
      <rPr>
        <b/>
        <i/>
        <sz val="8"/>
        <color indexed="8"/>
        <rFont val="Arial"/>
        <family val="2"/>
        <charset val="238"/>
      </rPr>
      <t>.</t>
    </r>
  </si>
  <si>
    <r>
      <t xml:space="preserve">Pozn.: </t>
    </r>
    <r>
      <rPr>
        <sz val="8"/>
        <color indexed="8"/>
        <rFont val="Arial"/>
        <family val="2"/>
        <charset val="238"/>
      </rPr>
      <t xml:space="preserve"> V technické zprávě bude výslovně uvedeno, že na mostě nejsou uloženy  žádné inženýrské sítě (všechny IS z mostních objektů je nutno vymístit) </t>
    </r>
  </si>
  <si>
    <r>
      <t>h)</t>
    </r>
    <r>
      <rPr>
        <sz val="8"/>
        <color indexed="8"/>
        <rFont val="Arial"/>
        <family val="2"/>
        <charset val="238"/>
      </rPr>
      <t xml:space="preserve">  vytyčovací schéma a schéma technologie výstavby </t>
    </r>
  </si>
  <si>
    <t>na územní rozhodnutí (příp. územní souhlas)</t>
  </si>
  <si>
    <t xml:space="preserve">životní prostředí </t>
  </si>
  <si>
    <t xml:space="preserve">     - na ekosystemy, jejich složky a funkce (ovzduší a klima, podzemní a </t>
  </si>
  <si>
    <t>a flora)</t>
  </si>
  <si>
    <t xml:space="preserve">povrchové vody - toky a zdroje, půda a geologické podmínky, fauna </t>
  </si>
  <si>
    <t>stavby, ostatní).</t>
  </si>
  <si>
    <t xml:space="preserve">     - na strukturu a funkční využití území (doprava, navazující a související </t>
  </si>
  <si>
    <r>
      <rPr>
        <b/>
        <i/>
        <sz val="8"/>
        <color indexed="8"/>
        <rFont val="Arial"/>
        <family val="2"/>
        <charset val="238"/>
      </rPr>
      <t>a)</t>
    </r>
    <r>
      <rPr>
        <sz val="8"/>
        <color indexed="8"/>
        <rFont val="Arial"/>
        <family val="2"/>
        <charset val="238"/>
      </rPr>
      <t xml:space="preserve">  Označení stavby</t>
    </r>
  </si>
  <si>
    <r>
      <rPr>
        <b/>
        <i/>
        <sz val="8"/>
        <color indexed="8"/>
        <rFont val="Arial"/>
        <family val="2"/>
        <charset val="238"/>
      </rPr>
      <t>b)</t>
    </r>
    <r>
      <rPr>
        <sz val="8"/>
        <color indexed="8"/>
        <rFont val="Arial"/>
        <family val="2"/>
        <charset val="238"/>
      </rPr>
      <t xml:space="preserve">  Stavebník nebo objednatel stavby</t>
    </r>
  </si>
  <si>
    <r>
      <t xml:space="preserve"> </t>
    </r>
    <r>
      <rPr>
        <b/>
        <i/>
        <sz val="8"/>
        <color indexed="8"/>
        <rFont val="Arial"/>
        <family val="2"/>
        <charset val="238"/>
      </rPr>
      <t>c)</t>
    </r>
    <r>
      <rPr>
        <sz val="8"/>
        <color indexed="8"/>
        <rFont val="Arial"/>
        <family val="2"/>
        <charset val="238"/>
      </rPr>
      <t xml:space="preserve">  Projektant</t>
    </r>
  </si>
  <si>
    <r>
      <t>a)</t>
    </r>
    <r>
      <rPr>
        <sz val="8"/>
        <color indexed="8"/>
        <rFont val="Arial"/>
        <family val="2"/>
        <charset val="238"/>
      </rPr>
      <t xml:space="preserve">  Stručný popis návrhu stavby, její funkce, význam a umístění</t>
    </r>
  </si>
  <si>
    <r>
      <t>b)</t>
    </r>
    <r>
      <rPr>
        <sz val="8"/>
        <color indexed="8"/>
        <rFont val="Arial"/>
        <family val="2"/>
        <charset val="238"/>
      </rPr>
      <t xml:space="preserve">  Předpokládaný průběh výstavby</t>
    </r>
  </si>
  <si>
    <r>
      <t xml:space="preserve">c) </t>
    </r>
    <r>
      <rPr>
        <sz val="8"/>
        <color indexed="8"/>
        <rFont val="Arial"/>
        <family val="2"/>
        <charset val="238"/>
      </rPr>
      <t xml:space="preserve"> Vazby na regulační plán, územní plán, územně plánovací informace a                     </t>
    </r>
  </si>
  <si>
    <r>
      <t>d)</t>
    </r>
    <r>
      <rPr>
        <sz val="8"/>
        <color indexed="8"/>
        <rFont val="Arial"/>
        <family val="2"/>
        <charset val="238"/>
      </rPr>
      <t xml:space="preserve">  Stručná charakteristika území a jeho dosavadní využití</t>
    </r>
  </si>
  <si>
    <r>
      <t>e)</t>
    </r>
    <r>
      <rPr>
        <sz val="8"/>
        <color indexed="8"/>
        <rFont val="Arial"/>
        <family val="2"/>
        <charset val="238"/>
      </rPr>
      <t xml:space="preserve">  Vliv technického řešení stavby a jejího provozu na krajinu, zdraví a  </t>
    </r>
  </si>
  <si>
    <r>
      <t>f)</t>
    </r>
    <r>
      <rPr>
        <sz val="8"/>
        <color indexed="8"/>
        <rFont val="Arial"/>
        <family val="2"/>
        <charset val="238"/>
      </rPr>
      <t xml:space="preserve">   Celkový dopad stavby do zájmového území a navrhovaná opatření </t>
    </r>
  </si>
  <si>
    <r>
      <t>a)</t>
    </r>
    <r>
      <rPr>
        <sz val="8"/>
        <color indexed="8"/>
        <rFont val="Arial"/>
        <family val="2"/>
        <charset val="238"/>
      </rPr>
      <t xml:space="preserve"> dokumentace záměru k žádosti o vydání rozhodnutí o umístění stavby </t>
    </r>
  </si>
  <si>
    <t xml:space="preserve">o změně stavby </t>
  </si>
  <si>
    <t xml:space="preserve">nebo k oznámení záměru pro získání územního souhlasu nebo rozhodnutí </t>
  </si>
  <si>
    <t>kvalita vody</t>
  </si>
  <si>
    <r>
      <t>a)</t>
    </r>
    <r>
      <rPr>
        <sz val="8"/>
        <color indexed="8"/>
        <rFont val="Arial"/>
        <family val="2"/>
        <charset val="238"/>
      </rPr>
      <t xml:space="preserve">  Způsob číslování a značení</t>
    </r>
  </si>
  <si>
    <r>
      <t xml:space="preserve">b)  </t>
    </r>
    <r>
      <rPr>
        <sz val="8"/>
        <color indexed="8"/>
        <rFont val="Arial"/>
        <family val="2"/>
        <charset val="238"/>
      </rPr>
      <t>Určení jednotlivých částí stavby</t>
    </r>
  </si>
  <si>
    <r>
      <rPr>
        <b/>
        <i/>
        <sz val="8"/>
        <color indexed="8"/>
        <rFont val="Arial"/>
        <family val="2"/>
        <charset val="238"/>
      </rPr>
      <t>c)</t>
    </r>
    <r>
      <rPr>
        <sz val="8"/>
        <color indexed="8"/>
        <rFont val="Arial"/>
        <family val="2"/>
        <charset val="238"/>
      </rPr>
      <t xml:space="preserve">  Členění stavby na části stavby, na stavební objekty a provozní soubory</t>
    </r>
  </si>
  <si>
    <r>
      <rPr>
        <b/>
        <i/>
        <sz val="8"/>
        <color indexed="8"/>
        <rFont val="Arial"/>
        <family val="2"/>
        <charset val="238"/>
      </rPr>
      <t xml:space="preserve">a) </t>
    </r>
    <r>
      <rPr>
        <sz val="8"/>
        <color indexed="8"/>
        <rFont val="Arial"/>
        <family val="2"/>
        <charset val="238"/>
      </rPr>
      <t xml:space="preserve"> Věcné a časové vazby souvisejících staveb jiných stavebníků</t>
    </r>
  </si>
  <si>
    <r>
      <t>b)</t>
    </r>
    <r>
      <rPr>
        <sz val="8"/>
        <color indexed="8"/>
        <rFont val="Arial"/>
        <family val="2"/>
        <charset val="238"/>
      </rPr>
      <t xml:space="preserve">  Uvažovaný průběh výstavby a zajištění její plynulosti a koordinovanosti </t>
    </r>
  </si>
  <si>
    <r>
      <rPr>
        <b/>
        <i/>
        <sz val="8"/>
        <color indexed="8"/>
        <rFont val="Arial"/>
        <family val="2"/>
        <charset val="238"/>
      </rPr>
      <t xml:space="preserve">c) </t>
    </r>
    <r>
      <rPr>
        <sz val="8"/>
        <color indexed="8"/>
        <rFont val="Arial"/>
        <family val="2"/>
        <charset val="238"/>
      </rPr>
      <t xml:space="preserve"> Zajištění přístupu na stavbu</t>
    </r>
  </si>
  <si>
    <r>
      <rPr>
        <b/>
        <i/>
        <sz val="8"/>
        <color indexed="8"/>
        <rFont val="Arial"/>
        <family val="2"/>
        <charset val="238"/>
      </rPr>
      <t>d)</t>
    </r>
    <r>
      <rPr>
        <sz val="8"/>
        <color indexed="8"/>
        <rFont val="Arial"/>
        <family val="2"/>
        <charset val="238"/>
      </rPr>
      <t xml:space="preserve">  Dopravní omezení</t>
    </r>
  </si>
  <si>
    <t xml:space="preserve">stavební objekty po jejich dokončení do majetku či správy.     </t>
  </si>
  <si>
    <r>
      <t xml:space="preserve">a)  </t>
    </r>
    <r>
      <rPr>
        <sz val="8"/>
        <color indexed="8"/>
        <rFont val="Arial"/>
        <family val="2"/>
        <charset val="238"/>
      </rPr>
      <t xml:space="preserve">Seznam budoucích správců a vlastníků, kteří převezmou jednotlivé </t>
    </r>
  </si>
  <si>
    <t>dle následujícího): dle následujícího):</t>
  </si>
  <si>
    <t xml:space="preserve">(Seznam budoucích správců a vlastníků bude zpracován dvěma </t>
  </si>
  <si>
    <r>
      <t xml:space="preserve">b)  </t>
    </r>
    <r>
      <rPr>
        <sz val="8"/>
        <color indexed="8"/>
        <rFont val="Arial"/>
        <family val="2"/>
        <charset val="238"/>
      </rPr>
      <t>Způsob užívání jednotlivých částí stavby</t>
    </r>
  </si>
  <si>
    <r>
      <rPr>
        <b/>
        <i/>
        <sz val="8"/>
        <color indexed="8"/>
        <rFont val="Arial"/>
        <family val="2"/>
        <charset val="238"/>
      </rPr>
      <t xml:space="preserve">a) </t>
    </r>
    <r>
      <rPr>
        <sz val="8"/>
        <color indexed="8"/>
        <rFont val="Arial"/>
        <family val="2"/>
        <charset val="238"/>
      </rPr>
      <t xml:space="preserve"> Návrh postupného předávání částí stavby do užívání (úseky, objekty)</t>
    </r>
  </si>
  <si>
    <r>
      <t xml:space="preserve"> b)</t>
    </r>
    <r>
      <rPr>
        <sz val="8"/>
        <color indexed="8"/>
        <rFont val="Arial"/>
        <family val="2"/>
        <charset val="238"/>
      </rPr>
      <t xml:space="preserve">  Zdůvodnění užívání části stavby před dokončením celé stavby</t>
    </r>
  </si>
  <si>
    <t xml:space="preserve">technické parametry, základní dopravní, dispoziční, stavební a technologické </t>
  </si>
  <si>
    <t>technologické řešení stavby, začlenění stavby do území atd.</t>
  </si>
  <si>
    <t xml:space="preserve">Bude uveden celkový projektovaný rozsah, kapacitní údaje, základní </t>
  </si>
  <si>
    <r>
      <rPr>
        <b/>
        <i/>
        <sz val="8"/>
        <color indexed="8"/>
        <rFont val="Arial"/>
        <family val="2"/>
        <charset val="238"/>
      </rPr>
      <t>8.1</t>
    </r>
    <r>
      <rPr>
        <sz val="8"/>
        <color indexed="8"/>
        <rFont val="Arial"/>
        <family val="2"/>
        <charset val="238"/>
      </rPr>
      <t xml:space="preserve">  Pozemní komunikace:</t>
    </r>
  </si>
  <si>
    <t xml:space="preserve">a)  výčet jednotlivých PK stavby </t>
  </si>
  <si>
    <t>b)  základní charakteristiky příslušných PK (kategorie, parametry, atd.)</t>
  </si>
  <si>
    <r>
      <rPr>
        <b/>
        <i/>
        <sz val="8"/>
        <color indexed="8"/>
        <rFont val="Arial"/>
        <family val="2"/>
        <charset val="238"/>
      </rPr>
      <t>8.2</t>
    </r>
    <r>
      <rPr>
        <sz val="8"/>
        <color indexed="8"/>
        <rFont val="Arial"/>
        <family val="2"/>
        <charset val="238"/>
      </rPr>
      <t xml:space="preserve">  Mostní objekty a zdi:</t>
    </r>
  </si>
  <si>
    <t>a)  výčet objektů a zdí</t>
  </si>
  <si>
    <t>vybavení, druh konstrukcí, postup a technologie výstavby, aj.</t>
  </si>
  <si>
    <t xml:space="preserve">b)  základní charakteristiky objektů (zákl. údaje, zákl. technické řešení a </t>
  </si>
  <si>
    <r>
      <rPr>
        <b/>
        <i/>
        <sz val="8"/>
        <color indexed="8"/>
        <rFont val="Arial"/>
        <family val="2"/>
        <charset val="238"/>
      </rPr>
      <t>8.3 </t>
    </r>
    <r>
      <rPr>
        <sz val="8"/>
        <color indexed="8"/>
        <rFont val="Arial"/>
        <family val="2"/>
        <charset val="238"/>
      </rPr>
      <t> Odvodnění PK</t>
    </r>
  </si>
  <si>
    <t>a) stavebně technické řešení, charakteristiky, rozsah</t>
  </si>
  <si>
    <r>
      <t>8.4</t>
    </r>
    <r>
      <rPr>
        <sz val="8"/>
        <color indexed="8"/>
        <rFont val="Arial"/>
        <family val="2"/>
        <charset val="238"/>
      </rPr>
      <t xml:space="preserve">  Tunely, podzemní stavby a galerie </t>
    </r>
  </si>
  <si>
    <t xml:space="preserve">a) základní údaje, technické vybavení, technologie výstavby, princip řízení </t>
  </si>
  <si>
    <t>clony</t>
  </si>
  <si>
    <r>
      <t>8.5</t>
    </r>
    <r>
      <rPr>
        <sz val="8"/>
        <color indexed="8"/>
        <rFont val="Arial"/>
        <family val="2"/>
        <charset val="238"/>
      </rPr>
      <t xml:space="preserve">  Obslužná zařízení, veřejná parkoviště, únikové zóny a protihlukové </t>
    </r>
  </si>
  <si>
    <t>a) umístění, rozsah, vybavení</t>
  </si>
  <si>
    <r>
      <rPr>
        <b/>
        <i/>
        <sz val="8"/>
        <color indexed="8"/>
        <rFont val="Arial"/>
        <family val="2"/>
        <charset val="238"/>
      </rPr>
      <t>8.6</t>
    </r>
    <r>
      <rPr>
        <sz val="8"/>
        <color indexed="8"/>
        <rFont val="Arial"/>
        <family val="2"/>
        <charset val="238"/>
      </rPr>
      <t xml:space="preserve">  Vybavení PK</t>
    </r>
  </si>
  <si>
    <t xml:space="preserve">a) záchytná BZ, dopravní značení a zařízení, světelná signalizace, </t>
  </si>
  <si>
    <t>sítě  proti oslunění atd.</t>
  </si>
  <si>
    <t xml:space="preserve">veřejné osvětlení, ochrana proti vniku volně žijících živočichů, clony a </t>
  </si>
  <si>
    <r>
      <rPr>
        <b/>
        <i/>
        <sz val="8"/>
        <color indexed="8"/>
        <rFont val="Arial"/>
        <family val="2"/>
        <charset val="238"/>
      </rPr>
      <t>8.7</t>
    </r>
    <r>
      <rPr>
        <sz val="8"/>
        <color indexed="8"/>
        <rFont val="Arial"/>
        <family val="2"/>
        <charset val="238"/>
      </rPr>
      <t xml:space="preserve">  Objekty ostatní skupin objektů</t>
    </r>
  </si>
  <si>
    <t xml:space="preserve">     a)  výčet, charakteristika technické řešení, postup a technologie výstavby</t>
  </si>
  <si>
    <t xml:space="preserve">          -  vyvolané změny staveb dopravní a technické infrastruktury a </t>
  </si>
  <si>
    <t xml:space="preserve">          - vodních toků</t>
  </si>
  <si>
    <t xml:space="preserve">      -  vliv stavby na Natura 2000 (pokud je určena rozhodnutím org. ochrany </t>
  </si>
  <si>
    <t xml:space="preserve">         přírody) </t>
  </si>
  <si>
    <t xml:space="preserve">splnění obecně technických požadavků na výstavbu a výrobky, snadná </t>
  </si>
  <si>
    <t>údržba apod.)</t>
  </si>
  <si>
    <t xml:space="preserve">       -  užitných vlastností stavby (dostatečná kapacita objektů, životnosti, </t>
  </si>
  <si>
    <t>a orientace</t>
  </si>
  <si>
    <t xml:space="preserve">       -  zabezpečení užívání staveb osobami s omezenou schopností pohybu</t>
  </si>
  <si>
    <t>rozlišit,  stávající slabě, přeložky silně)</t>
  </si>
  <si>
    <t xml:space="preserve">        -  inženýrské sítě (současné i budoucí, ochranná pásma - barevně   </t>
  </si>
  <si>
    <t xml:space="preserve">okraje </t>
  </si>
  <si>
    <t xml:space="preserve">        -  komunikace se staničením a údaje oblouků, přechodnic a přímek, </t>
  </si>
  <si>
    <t>staveniště</t>
  </si>
  <si>
    <t xml:space="preserve">           silniční koruny příp. jízdních pásů, hranice sil.pozemku a hranice </t>
  </si>
  <si>
    <t>překládky inž. sítí</t>
  </si>
  <si>
    <t xml:space="preserve">        -  objekty stavby s popisem (očíslováním) obvody území, které zahrnují </t>
  </si>
  <si>
    <t xml:space="preserve">trvalý a dočasný zábor pozemků vč. dočasných záborů pro </t>
  </si>
  <si>
    <t xml:space="preserve">jednotlivými stavebními objekty, z důvodu jednoznačné identifikace při </t>
  </si>
  <si>
    <t xml:space="preserve">        -  v koordinační situaci musí být barevně vyznačeny hranice mezi </t>
  </si>
  <si>
    <t>tak docházet ke změnám majitele či správce)</t>
  </si>
  <si>
    <t xml:space="preserve">vyřazovány, zařazovány či přeřazovány v rámci silniční sítě a bude </t>
  </si>
  <si>
    <t xml:space="preserve">převodu majetku (týká se především komunikací, které budou </t>
  </si>
  <si>
    <t xml:space="preserve">  - Zpracovat seznam vlastníků na kterých bude rozprostřena skrývka </t>
  </si>
  <si>
    <t xml:space="preserve">kulturních vrstev půdy s uvedením plochy pozemku, mocnosti a  </t>
  </si>
  <si>
    <t>zeminy</t>
  </si>
  <si>
    <t xml:space="preserve">projednat předběžné souhlasy majitelů těchto pozemků s rozprostřením </t>
  </si>
  <si>
    <t xml:space="preserve">celkového a celkového objemu. V rámci zpracování dokumentace </t>
  </si>
  <si>
    <t xml:space="preserve">přímého využití na stavbě, řešení přebytku či nedostatku zemin a hornin </t>
  </si>
  <si>
    <t xml:space="preserve"> - Bilance výkopů, násypů a skrývky kulturních vrstev půdy,vhodnost </t>
  </si>
  <si>
    <t xml:space="preserve"> - Zpracovat dle vyhl.č.13/1994 Sb. přílohy č.5 s uvedením popisu území, </t>
  </si>
  <si>
    <t>atd.</t>
  </si>
  <si>
    <t xml:space="preserve">klimatických poměrů, hydrologických poměrů, pedologického průzkumu </t>
  </si>
  <si>
    <t xml:space="preserve">správce povodí a ostatních dotčených účastníků řízení </t>
  </si>
  <si>
    <t xml:space="preserve">- Nutno respektovat oprávněné požadavky a podm. Správních orgánů, </t>
  </si>
  <si>
    <t xml:space="preserve">(zmapování stávajících intenzifikačních zařízení na zemědělské dotčení </t>
  </si>
  <si>
    <t>- styk se stávajícími vodotečemi a vodohospodářskými zařízeními a objekty</t>
  </si>
  <si>
    <t>funkčnosti těchto zařízení)</t>
  </si>
  <si>
    <t xml:space="preserve">těchto systému navrhnout dostatečná technická opatření pro zachování </t>
  </si>
  <si>
    <t>provedení a použitého materiálu</t>
  </si>
  <si>
    <t xml:space="preserve">      - navrhované vodohospodářské objekty a jejich popis včetně způsobu </t>
  </si>
  <si>
    <t xml:space="preserve">- Nároky odvodnění na zábory (jen je-li přes rozsah situace PK)    </t>
  </si>
  <si>
    <t>odvodnění, případně hydrotechnická situace</t>
  </si>
  <si>
    <t xml:space="preserve">- situace se zákresem vodotečí, vodohospodářských objektů a způsobu </t>
  </si>
  <si>
    <t>pro dopravní telematiku aj.</t>
  </si>
  <si>
    <t xml:space="preserve">     - návrh dopravního značení, dopr. zařízení, světelné signalizace, zařízení </t>
  </si>
  <si>
    <t>rozhodujících dimenzí a průřezů</t>
  </si>
  <si>
    <t>příslušný objekt</t>
  </si>
  <si>
    <t>výkop, násyp, různý počet jízdních pruhů, větve křižovatek)</t>
  </si>
  <si>
    <t xml:space="preserve">     - zpracují se pro charakteristické případně odlišné úseky PK  (zářez, </t>
  </si>
  <si>
    <t xml:space="preserve">zařízení, oplocení, zdí a dalších typických detailů </t>
  </si>
  <si>
    <t>nepřehledný, se vykreslí na samostatných výkresech v měřítku</t>
  </si>
  <si>
    <t>komunikace PK nebo větším</t>
  </si>
  <si>
    <r>
      <t xml:space="preserve">   </t>
    </r>
    <r>
      <rPr>
        <sz val="8"/>
        <color indexed="8"/>
        <rFont val="Arial"/>
        <family val="2"/>
        <charset val="238"/>
      </rPr>
      <t xml:space="preserve">  - u složitějších typů křižovatek jejichž zákres do situace PK by byl </t>
    </r>
  </si>
  <si>
    <t>vypracují se zjednodušené podélné profily kritických větví</t>
  </si>
  <si>
    <r>
      <t xml:space="preserve">   </t>
    </r>
    <r>
      <rPr>
        <sz val="8"/>
        <color indexed="8"/>
        <rFont val="Arial"/>
        <family val="2"/>
        <charset val="238"/>
      </rPr>
      <t xml:space="preserve">  - v případě, že je potřebné ověřit sklonové poměry větví křižovatky, </t>
    </r>
  </si>
  <si>
    <t>definitivního dopravního značení</t>
  </si>
  <si>
    <t xml:space="preserve">     - rozlišen bude zejména stav provizorního dopravního značení a </t>
  </si>
  <si>
    <t>(část B)</t>
  </si>
  <si>
    <t xml:space="preserve">     - pouze nejsou-li tyto údaje součástí geodetického koordinačního výkresu </t>
  </si>
  <si>
    <t xml:space="preserve">     - pozemní komunikace, body křížení, staničení, úhly křížení překážek, volná </t>
  </si>
  <si>
    <t>sedání, zátěžové zkoušky, řešení protikorozní ochrany</t>
  </si>
  <si>
    <t>požadované protikorozní ochrany, požadované podmínky a měření</t>
  </si>
  <si>
    <t>stavby</t>
  </si>
  <si>
    <t xml:space="preserve">     - postup a technologie, specifické požadavky na požadovanou technologii </t>
  </si>
  <si>
    <t>průřezů</t>
  </si>
  <si>
    <r>
      <t>f)</t>
    </r>
    <r>
      <rPr>
        <b/>
        <sz val="8"/>
        <color indexed="8"/>
        <rFont val="Arial"/>
        <family val="2"/>
        <charset val="238"/>
      </rPr>
      <t xml:space="preserve"> </t>
    </r>
    <r>
      <rPr>
        <i/>
        <sz val="8"/>
        <color indexed="8"/>
        <rFont val="Arial"/>
        <family val="2"/>
        <charset val="238"/>
      </rPr>
      <t xml:space="preserve">přehled provedených výpočtů a konstatování rozhodujících dimenzí a </t>
    </r>
  </si>
  <si>
    <t>orient.</t>
  </si>
  <si>
    <r>
      <t>g)</t>
    </r>
    <r>
      <rPr>
        <b/>
        <sz val="8"/>
        <color indexed="8"/>
        <rFont val="Arial"/>
        <family val="2"/>
        <charset val="238"/>
      </rPr>
      <t xml:space="preserve"> </t>
    </r>
    <r>
      <rPr>
        <i/>
        <sz val="8"/>
        <color indexed="8"/>
        <rFont val="Arial"/>
        <family val="2"/>
        <charset val="238"/>
      </rPr>
      <t xml:space="preserve">řešení přístupu a užívání stavby osobami s omezenou schopností poh. a </t>
    </r>
  </si>
  <si>
    <t>podpěry</t>
  </si>
  <si>
    <r>
      <t>e)</t>
    </r>
    <r>
      <rPr>
        <i/>
        <sz val="8"/>
        <color indexed="8"/>
        <rFont val="Arial"/>
        <family val="2"/>
        <charset val="238"/>
      </rPr>
      <t xml:space="preserve"> </t>
    </r>
    <r>
      <rPr>
        <sz val="8"/>
        <color indexed="8"/>
        <rFont val="Arial"/>
        <family val="2"/>
        <charset val="238"/>
      </rPr>
      <t xml:space="preserve">příčné řezy 1:100 v polích opěr a osách pilířů, popř. s pohledem na </t>
    </r>
  </si>
  <si>
    <t xml:space="preserve">    (současných i plánovaných)</t>
  </si>
  <si>
    <t xml:space="preserve">    - situace stavby s výškopisem a zákresem podzemních vedení </t>
  </si>
  <si>
    <r>
      <t>a)</t>
    </r>
    <r>
      <rPr>
        <i/>
        <sz val="8"/>
        <color indexed="8"/>
        <rFont val="Arial"/>
        <family val="2"/>
        <charset val="238"/>
      </rPr>
      <t xml:space="preserve"> </t>
    </r>
    <r>
      <rPr>
        <u/>
        <sz val="8"/>
        <color indexed="8"/>
        <rFont val="Arial"/>
        <family val="2"/>
        <charset val="238"/>
      </rPr>
      <t>Technická zpráva</t>
    </r>
  </si>
  <si>
    <r>
      <t>b)</t>
    </r>
    <r>
      <rPr>
        <i/>
        <sz val="8"/>
        <color indexed="8"/>
        <rFont val="Arial"/>
        <family val="2"/>
        <charset val="238"/>
      </rPr>
      <t xml:space="preserve"> </t>
    </r>
    <r>
      <rPr>
        <u/>
        <sz val="8"/>
        <color indexed="8"/>
        <rFont val="Arial"/>
        <family val="2"/>
        <charset val="238"/>
      </rPr>
      <t>Výkresy</t>
    </r>
  </si>
  <si>
    <t xml:space="preserve">  realizaci překládek", které předá objednatel.</t>
  </si>
  <si>
    <t xml:space="preserve">  stavebního objektu. Bude přihlédnuto ke "smlouvám o přípravě a </t>
  </si>
  <si>
    <t>- zásady návrhu zařízení staveniště – návrh</t>
  </si>
  <si>
    <t xml:space="preserve">- návrh postupu a provádění výstavby </t>
  </si>
  <si>
    <t xml:space="preserve">- objekty, které je nutné uvést samostatně do provozu  (předčasné užívání) </t>
  </si>
  <si>
    <t>- budou vyznačeny především návrhy a údaje uvedené v technické zprávě</t>
  </si>
  <si>
    <t xml:space="preserve">- návrh časového postupu prací – podklad pro zpracování </t>
  </si>
  <si>
    <t>harmonogramu v RDS</t>
  </si>
  <si>
    <r>
      <t>a)</t>
    </r>
    <r>
      <rPr>
        <sz val="8"/>
        <color indexed="8"/>
        <rFont val="Arial"/>
        <family val="2"/>
        <charset val="238"/>
      </rPr>
      <t xml:space="preserve"> orgánů státní správy a samosprávy , dotčených obcí a </t>
    </r>
  </si>
  <si>
    <r>
      <t xml:space="preserve">b) </t>
    </r>
    <r>
      <rPr>
        <sz val="8"/>
        <color indexed="8"/>
        <rFont val="Arial"/>
        <family val="2"/>
        <charset val="238"/>
      </rPr>
      <t>všech majitelů a  správců dotčených inženýrských sítí a</t>
    </r>
  </si>
  <si>
    <r>
      <t>c)</t>
    </r>
    <r>
      <rPr>
        <sz val="8"/>
        <color indexed="8"/>
        <rFont val="Arial"/>
        <family val="2"/>
        <charset val="238"/>
      </rPr>
      <t xml:space="preserve"> dalších zainteresovaných subjektů</t>
    </r>
  </si>
  <si>
    <t>Upravit dle zpracované aktualizace a zapracovaných podmínek ÚR a připomínek majitelů pozemnků.</t>
  </si>
  <si>
    <t>půdní fond dle přílohy č. 5 k vyhlášce č. 13/1994 Sb.</t>
  </si>
  <si>
    <t xml:space="preserve">.      Vyhodnocení důsledků navrhovaného umístění staveb na zemědělský </t>
  </si>
  <si>
    <r>
      <t xml:space="preserve">3.         </t>
    </r>
    <r>
      <rPr>
        <b/>
        <u/>
        <sz val="8"/>
        <color indexed="8"/>
        <rFont val="Arial"/>
        <family val="2"/>
        <charset val="238"/>
      </rPr>
      <t>Harmonogram výstavby</t>
    </r>
  </si>
  <si>
    <r>
      <t xml:space="preserve">4.         </t>
    </r>
    <r>
      <rPr>
        <b/>
        <u/>
        <sz val="8"/>
        <color indexed="8"/>
        <rFont val="Arial"/>
        <family val="2"/>
        <charset val="238"/>
      </rPr>
      <t>Plán kontrolních prohlídek</t>
    </r>
  </si>
  <si>
    <t>Záborový elaborát bude graficky a tabulkově zpracován podle požadavků objednatele definovaných na výrobním výboru</t>
  </si>
  <si>
    <t>A. Souhrnné řešení stavby</t>
  </si>
  <si>
    <t>1. Přehledná situace</t>
  </si>
  <si>
    <t xml:space="preserve">2.  Koordinační situace </t>
  </si>
  <si>
    <t>3. Geodetické podklady (geodet.koord.výkres)</t>
  </si>
  <si>
    <t>4. Bilance zemních prací</t>
  </si>
  <si>
    <t>5. Zásady organizace výstavby</t>
  </si>
  <si>
    <t>B. Stavební část</t>
  </si>
  <si>
    <t>Dokumentace k územnímu rozhodnutí</t>
  </si>
  <si>
    <t>Inženýrská činnost k územnímu rozhodnutí</t>
  </si>
  <si>
    <t>Část DSP</t>
  </si>
  <si>
    <t>SPECIFIKACE DÚR</t>
  </si>
  <si>
    <t>D. VÝKRESOVÁ DOKUMENTACE</t>
  </si>
  <si>
    <t>E. Doklady</t>
  </si>
  <si>
    <t>F. SOUVISEJÍCÍ DOKUMENTACE, PODKLADY, PRŮZKUMY</t>
  </si>
  <si>
    <t>SOUČET A – G celkem za DÚR (bez DPH)</t>
  </si>
  <si>
    <t>Pozn.: Předběžný geotechnický průzkum není předmětem činnosti v rámci zpracování DÚR. Práce vyhotovuje jiný zhotovitel. Podklady budou zhotovitel předány objednatelem nejpozději k datu zahájení prací na DÚR. Výstupy z předběžného geotechnického průzkumu budou zhotovitelem v souladu s technickými předpisy zapracovány.</t>
  </si>
  <si>
    <t xml:space="preserve">Kompletace podkladů z dokladové části projednání </t>
  </si>
  <si>
    <t>Část DUR</t>
  </si>
  <si>
    <t>DÚR bez zaměření, průzkumů a ostatních prací - 19% z "C"</t>
  </si>
  <si>
    <t>*) Pozn. Požadované hodnoty se načítají z listu III.A1 popř. III.A2 (v Kč bez DPH)</t>
  </si>
  <si>
    <t>4. Aktualizace a prověření hlukové studie</t>
  </si>
  <si>
    <t>5. Biologický průzkum, migrační studie</t>
  </si>
  <si>
    <t>6. Aktualizace a prověření rozptylové studie</t>
  </si>
  <si>
    <t>7. Zpracování rešerše geotechnického průzkumu</t>
  </si>
  <si>
    <t>8. Zpracování hydrogeologického posudku</t>
  </si>
  <si>
    <t>9. Posouzení stávajících objektů v blízkosti stavby</t>
  </si>
  <si>
    <t>10. NEOBSAZENO</t>
  </si>
  <si>
    <t>11. Posouzení možnosti ovlivnění stávajících studní</t>
  </si>
  <si>
    <t>13. Další průzkumy dle úvahy uchazeče</t>
  </si>
  <si>
    <t>Geodetická dokumentace bude zpracována v rozsahu pro</t>
  </si>
  <si>
    <t>DSP dle zadávacích podmínek – viz. „Požadavky na zajištění</t>
  </si>
  <si>
    <t>geodetických prací“</t>
  </si>
  <si>
    <r>
      <t>·</t>
    </r>
    <r>
      <rPr>
        <sz val="8"/>
        <rFont val="Arial"/>
        <family val="2"/>
        <charset val="238"/>
      </rPr>
      <t>         Dokumentace bude obsahovat především:</t>
    </r>
  </si>
  <si>
    <t>- katastrální mapa se zákresem pozemkového katastru</t>
  </si>
  <si>
    <t xml:space="preserve">- technická zpráva a doklady o zaměření stávajících IS </t>
  </si>
  <si>
    <t xml:space="preserve">  jejich majiteli či správci</t>
  </si>
  <si>
    <t>- geodetické koordinační výkresy stavby</t>
  </si>
  <si>
    <t>- souřadnice hlavních vytyčovacích bodů všech stavebních objektů</t>
  </si>
  <si>
    <t xml:space="preserve">- souřadnice bodů určujících obvod staveniště (trvalý i dočasný </t>
  </si>
  <si>
    <t xml:space="preserve">  zábor)</t>
  </si>
  <si>
    <t>- souřadnice bodů určujících obvod trvalého záboru</t>
  </si>
  <si>
    <t xml:space="preserve">- projekt bodů vytyčovací sítě </t>
  </si>
  <si>
    <t xml:space="preserve">- seznam bodů polohového a základního výškového pole, </t>
  </si>
  <si>
    <t xml:space="preserve">  které budou dotčeny stavbou</t>
  </si>
  <si>
    <r>
      <t>·</t>
    </r>
    <r>
      <rPr>
        <sz val="7"/>
        <rFont val="Arial"/>
        <family val="2"/>
      </rPr>
      <t xml:space="preserve">         </t>
    </r>
    <r>
      <rPr>
        <sz val="10"/>
        <rFont val="Arial"/>
        <family val="2"/>
      </rPr>
      <t xml:space="preserve">Pro zpracování dokumentace budou použity tyto systémy: </t>
    </r>
  </si>
  <si>
    <t>- souřadnicový systém S-JTSK</t>
  </si>
  <si>
    <t>- výškový systém Bpv</t>
  </si>
  <si>
    <t xml:space="preserve">      • bude dodána samostatně v počtu - 2 ks v v listinné podobě</t>
  </si>
  <si>
    <t xml:space="preserve">                                                         - 3 ks digitálně na CD rom</t>
  </si>
  <si>
    <t xml:space="preserve">G4. Geometrický  plán  </t>
  </si>
  <si>
    <r>
      <t>pro výkup trvalého záboru</t>
    </r>
    <r>
      <rPr>
        <b/>
        <sz val="10"/>
        <rFont val="Arial"/>
        <family val="2"/>
        <charset val="238"/>
      </rPr>
      <t xml:space="preserve"> </t>
    </r>
    <r>
      <rPr>
        <sz val="10"/>
        <rFont val="Arial"/>
        <family val="2"/>
        <charset val="238"/>
      </rPr>
      <t>pro oddělení pozemků pro stavbu</t>
    </r>
  </si>
  <si>
    <t>výpisy z listů vlastnictví z KN (originály)</t>
  </si>
  <si>
    <t>pro pozemky ve vlastnictví ČR (mimo LV ŘSD) zpracovat srovnávací sestavení +</t>
  </si>
  <si>
    <t>listiny jak nabyl pozemky stát vč. restitučního šetření</t>
  </si>
  <si>
    <t>každá oddělená parcela bude mít své parcelní číslo</t>
  </si>
  <si>
    <t>- bude zpracován v počtu 10 ks a nebude začleněn do PD DSP</t>
  </si>
  <si>
    <t xml:space="preserve">2. Průzkum inženýrských.sítí vč. jejich ověření správci </t>
  </si>
  <si>
    <r>
      <t>a)</t>
    </r>
    <r>
      <rPr>
        <sz val="8"/>
        <rFont val="Arial"/>
        <family val="2"/>
        <charset val="238"/>
      </rPr>
      <t xml:space="preserve">         přeložky inženýrských sítí navrhnout s ohledem </t>
    </r>
  </si>
  <si>
    <t>na minimální negativní dopady na jednotlivé složky životního prostředí</t>
  </si>
  <si>
    <r>
      <t>b)</t>
    </r>
    <r>
      <rPr>
        <sz val="8"/>
        <rFont val="Arial"/>
        <family val="2"/>
        <charset val="238"/>
      </rPr>
      <t xml:space="preserve">         návrhy přeložek řádně projednat s jejich majiteli a správci </t>
    </r>
  </si>
  <si>
    <t xml:space="preserve">3. Podrobný pedologický průzkum  </t>
  </si>
  <si>
    <r>
      <t>·</t>
    </r>
    <r>
      <rPr>
        <sz val="8"/>
        <rFont val="Arial"/>
        <family val="2"/>
        <charset val="238"/>
      </rPr>
      <t>        provést po definitivním stanovení trasy, jeden z podkladů</t>
    </r>
  </si>
  <si>
    <t xml:space="preserve">      pro podání žádosti o vynětí pozemků ze ZPF</t>
  </si>
  <si>
    <r>
      <t>·</t>
    </r>
    <r>
      <rPr>
        <sz val="8"/>
        <rFont val="Arial"/>
        <family val="2"/>
        <charset val="238"/>
      </rPr>
      <t>         v situaci vyznačit především provedené pedologické sondy</t>
    </r>
  </si>
  <si>
    <t xml:space="preserve">      a mocnost skrývky jednotlivých kulturních vrstev půdy i výkopové zeminy</t>
  </si>
  <si>
    <r>
      <t>·</t>
    </r>
    <r>
      <rPr>
        <sz val="8"/>
        <rFont val="Arial"/>
        <family val="2"/>
        <charset val="238"/>
      </rPr>
      <t>         stanovení využitelnosti skrývky kulturních vrstev pro další účely</t>
    </r>
  </si>
  <si>
    <t xml:space="preserve"> Záborový elaborát bude zpracován dle DSP a</t>
  </si>
  <si>
    <t xml:space="preserve"> a dle geometrických plánů jednotlivých katastrálních území</t>
  </si>
  <si>
    <t>Nabídková cena uchazeče v Kč (DSP a IČ k SP)</t>
  </si>
  <si>
    <t>Žlutě - doplní uchazeč</t>
  </si>
  <si>
    <t>UNIKA Tabulka 13, odvětví - Stavby inženýrské  a vodohospodářské (vodní), PÁSMO III. dle kapitoly 3.5.13 Kategorie funkčních částí stavby Inženýrských a vodních (vodohospodářských)</t>
  </si>
  <si>
    <t>Ostatní práce  v Kč</t>
  </si>
  <si>
    <t>**) Pozn. Uchazeč doplní přirážku k ceně UNIKA za majetkoprávní projednání v Kč bez DPH dle vlastního uvážení</t>
  </si>
  <si>
    <t>Sleva (uveď kladnou hodnotu) /přirážka (uveď zápornou hodnotu)z UNIKY v %</t>
  </si>
  <si>
    <t>Výsledná cena po započtení slevy nebo přirážky v Kč bez DPH</t>
  </si>
  <si>
    <t>Technická pomoc objednateli</t>
  </si>
  <si>
    <t>Předpokládaná hodnota zadavatele v Kč (TP)</t>
  </si>
  <si>
    <t>Nabídková cena uchazeče v Kč (TP)</t>
  </si>
  <si>
    <t>Počet hod.</t>
  </si>
  <si>
    <t>Cena celkem</t>
  </si>
  <si>
    <t>Související průzkumy v Kč vztahující se ke konkrétnímu projektovému stupni</t>
  </si>
  <si>
    <t>Cena celkem bez DPH vč. Technické pomoci objednateli</t>
  </si>
  <si>
    <t>Cena celkem bez DPH a bez technické pomoci objednateli – srovnání s kontrolním výpočtem UNIKA</t>
  </si>
  <si>
    <t>paušální hod. sazba</t>
  </si>
  <si>
    <t>II. Tabulka kontroly výpočtu nabídkové ceny dle Sazebníku pro navrhování nabídkových cen projektových prací a inženýrských činností,</t>
  </si>
  <si>
    <t>Uchazečem zvolená hodnota "C" v Kč v intevalu  dle Tabulky 13 , pásma III.</t>
  </si>
  <si>
    <t>IČ k ÚR vč. Majetkoprávního projednání - 6% z "C" v Kč</t>
  </si>
  <si>
    <t>IČ k SP vč. Majetkoprávního projednání - 4% z "C" v Kč</t>
  </si>
  <si>
    <t>Majetkoprávní projednání - přirážka k předpokládané ceně UNIKA v Kč</t>
  </si>
  <si>
    <t>DPH (21%)</t>
  </si>
  <si>
    <t>VD-ZDS</t>
  </si>
  <si>
    <t>SPECIFIKACE VD-ZDS</t>
  </si>
  <si>
    <t>Hodinová sazba TP</t>
  </si>
  <si>
    <t>Kontrola rozdílu dle ZD</t>
  </si>
  <si>
    <t>Předpokládaná hodnota zadavatele v Kč (VD-ZDS)</t>
  </si>
  <si>
    <t>Nabídková cena uchazeče v Kč (VD-ZDS)</t>
  </si>
  <si>
    <t>Předpokládaná hodnota zadavatele v Kč (DSP)</t>
  </si>
  <si>
    <t>Nabídková cena uchazeče v Kč (DSP)</t>
  </si>
  <si>
    <t>Předpokládaná hodnota zadavatele v Kč (IČ k SP)</t>
  </si>
  <si>
    <t xml:space="preserve">Souhrnně stavební objekty řady 0xx </t>
  </si>
  <si>
    <t>Souhrnně stavební objekty řady 1xx</t>
  </si>
  <si>
    <t>Souhrnně stavební objekty řady 2x</t>
  </si>
  <si>
    <t>Souhrnně stavební objekty řady 3xx a 4xx</t>
  </si>
  <si>
    <t>Celkem VD-ZDS bez DPH</t>
  </si>
  <si>
    <t>0. Průvodní zpráva</t>
  </si>
  <si>
    <t>6. Celkové vodohospodářské řešení</t>
  </si>
  <si>
    <t>D. Doklady</t>
  </si>
  <si>
    <r>
      <t>E</t>
    </r>
    <r>
      <rPr>
        <b/>
        <sz val="8"/>
        <color indexed="8"/>
        <rFont val="Arial"/>
        <family val="2"/>
        <charset val="238"/>
      </rPr>
      <t>. Soupis prací (včetně Výkazu výměr)</t>
    </r>
  </si>
  <si>
    <r>
      <t>F</t>
    </r>
    <r>
      <rPr>
        <b/>
        <sz val="8"/>
        <color indexed="8"/>
        <rFont val="Arial"/>
        <family val="2"/>
        <charset val="238"/>
      </rPr>
      <t>. Kontrolní rozpočet</t>
    </r>
  </si>
  <si>
    <r>
      <t>G</t>
    </r>
    <r>
      <rPr>
        <b/>
        <sz val="8"/>
        <color indexed="8"/>
        <rFont val="Arial"/>
        <family val="2"/>
        <charset val="238"/>
      </rPr>
      <t>. Souvisící dokumentace</t>
    </r>
  </si>
  <si>
    <r>
      <t>H</t>
    </r>
    <r>
      <rPr>
        <b/>
        <sz val="8"/>
        <color indexed="8"/>
        <rFont val="Arial"/>
        <family val="2"/>
        <charset val="238"/>
      </rPr>
      <t>. ZTKP</t>
    </r>
  </si>
  <si>
    <t>Neobsazeno</t>
  </si>
  <si>
    <t>G3. Geodetická dokumentace a zaměření - Celkem</t>
  </si>
  <si>
    <t>Nabídková cena uchazeče v Kč (DUR )</t>
  </si>
  <si>
    <t xml:space="preserve">Předpokládaná hodnota zadavatele v Kč  (DUR) </t>
  </si>
  <si>
    <t>Nabídková cena uchazeče v Kč (IČ k ÚR )</t>
  </si>
  <si>
    <t>Předpokládaná hodnota zadavatele v Kč  (IČ k ÚR) a</t>
  </si>
  <si>
    <t>Průzkumy a zaměření, ostatní práce v Kč (DÚR)</t>
  </si>
  <si>
    <t>Průzkumy a zaměření, ostatní práce v Kč (DSP)</t>
  </si>
  <si>
    <t>Studium podkladů předaných objednatelem (DÚR, EIA,…)</t>
  </si>
  <si>
    <t>Činnosti spojené s majetkoprávním  vypořádáním, tj.zajištění všech existujících výpisů z příslušných katastrů nemovitostí, projednání s vlastníky dotčených pozemků a získání vyjádření (umístění stavby, ZPF, PUPFL, kácení MLZ,….)</t>
  </si>
  <si>
    <t>Zajištění souhlasu s převzetím nově budovaných stavebních objektů budoucími vlastníky</t>
  </si>
  <si>
    <r>
      <t xml:space="preserve">Projednání plánovaných přeložek inženýrských sítí s vlastníky resp.provozovateli, zajištění  smlouvy </t>
    </r>
    <r>
      <rPr>
        <sz val="10"/>
        <rFont val="Arial"/>
        <family val="2"/>
        <charset val="1"/>
      </rPr>
      <t xml:space="preserve"> o přeložce zařízení</t>
    </r>
  </si>
  <si>
    <t>Studium podkladů předaných objednatelem (ÚR, DSP, EIA,…)</t>
  </si>
  <si>
    <t>zajištění znaleckých posudků o ceně pozemků, porostů a budov v TZ</t>
  </si>
  <si>
    <t>zajištění znaleckých posudků o náhradě pro zřízení věcného břemene</t>
  </si>
  <si>
    <t>zajištění znaleckých posudků o ceně porostů (MLZ, lesní porosty) v dočasných záborech a pod věcným břemenem</t>
  </si>
  <si>
    <t>Sestavení  návrhu všech typů smluv, které jsou potřebné uzavřít v rámci stavby, jejich projednání s objednatelem (investorem), a po odsouhlasení objednatelem následné projednání s dotčenými vlastníky a uživateli zejména smlouvy typu:</t>
  </si>
  <si>
    <t>B) směnné smlouvy, smlouvy o  předání majetku státu a o změně příslušnosti hospodařit, aj.</t>
  </si>
  <si>
    <t>D) smlouvy o zřízení věcného břemene- služebnosti IS</t>
  </si>
  <si>
    <t>E) nájemní smlouvy, smlouvy o výpůjčce aj.</t>
  </si>
  <si>
    <t xml:space="preserve">jednání s vlastníky – fyz. i práv. osobami, příp. konkursními  správci, exekutory a  likvidátory vedoucí  k uzavření veškerých potřebných smluv v rámci stavby </t>
  </si>
  <si>
    <t>jednání vedoucí k projednání  dědictví, odstranění zástavních  práv (jednání s věřiteli a dlužníky),  odstranění duplicitních  vlastnictví a jiných překážek  bránících uzavření smlouvy  popř. vkladu  do KN</t>
  </si>
  <si>
    <t>jednání s příslušnými katastrálními úřady vedoucí k zápisu geom.plánů do KN a povolení vkladu příslušných smluv, dohod aj. do KN</t>
  </si>
  <si>
    <t>podávání návrhů na vklad (zejména kupní smlouvy, smlouvy o VB  aj.) a na záznam do KN (smlouvy o převodu, smlouvy o předání majetku státu aj.)</t>
  </si>
  <si>
    <t>projednání typů a návrhů smluv o  zřízení VB se správci IS a investorem vč. jejich uzavření</t>
  </si>
  <si>
    <t>podávání návrhů na vklad kompletních  smluv o zřízení věcného břemene</t>
  </si>
  <si>
    <t>zajištění podkladů pro vypracování žádosti na zahájení vyvlastňovacích řízení odnětím a omezením vlastnického práva a to zejména:</t>
  </si>
  <si>
    <t>sestavení návrhu  a podání žádostí na zahájení vyvlastňovacích řízení odnětím či omezením vlastnického práva a technická pomoc objednateli při vyvlatňovacím řízení</t>
  </si>
  <si>
    <t>kompletace podkladů k podání žádosti o výjimku MD dle platných vnitřních předpisů vč. zajištění aktualizovaných podkladů (výpisů LV, ZP, aj.)</t>
  </si>
  <si>
    <t>informování nájemců dotčených pozemků o termínech vstupu na pozemky za účelem zamezení škod na zemědělských kulturách a lesních pozemcích</t>
  </si>
  <si>
    <t>následné zajištění vymazu věcného břemene ze stav. zákona  (po přechodu vl. Práva na ČR - tedy splynutí osoby oprávněné a povinné)</t>
  </si>
  <si>
    <t>uzavření smluv o zřízení práva obdobnému věcnému břemeni</t>
  </si>
  <si>
    <t>Obstarání potřebných nabývacích listin</t>
  </si>
  <si>
    <t>Technická pomoc objednateli  při soudních a ostatních řízeních u správních orgánů</t>
  </si>
  <si>
    <t xml:space="preserve">Oceněný rozpis služeb bude zpracován dle Směrnice pro dokumentaci staveb pozemních komunikací schválená Ministerstvem dopravy, Odborem pozemních komunikací pod č. j. 158/2017-120-TN/1 ze dne 9. srpna 2017, s účinností od 14. srpna 2017, v platném znění v rozsahu přiměřeném charakteru stavby s upřesněním podle těchto zadávacích podmínek. </t>
  </si>
  <si>
    <t xml:space="preserve">A.  Průvodní zpráva </t>
  </si>
  <si>
    <t>2. Seznam vstupních podkladů</t>
  </si>
  <si>
    <t>3. Údaje o území</t>
  </si>
  <si>
    <t>4. Údaje o stavbě</t>
  </si>
  <si>
    <t>5. Členění stavby na objekty a technická a technologická zařízení</t>
  </si>
  <si>
    <t>B. Souhrnná technická zpráva</t>
  </si>
  <si>
    <t>1. Popis území</t>
  </si>
  <si>
    <t>2. Celkový popis stavby</t>
  </si>
  <si>
    <t>3. Připojení na technickou infrastrukturu</t>
  </si>
  <si>
    <t>4. Dopravní řešení</t>
  </si>
  <si>
    <t>5. Řešení vegetace s ouvisejících terénních úprav</t>
  </si>
  <si>
    <t>6. Popis vlivů na životní prostředí a jeho ochrana</t>
  </si>
  <si>
    <t>7. Ochrana obyvatelstva</t>
  </si>
  <si>
    <t>8. Zásady organizace výstavby</t>
  </si>
  <si>
    <t>C. Situační výkresy</t>
  </si>
  <si>
    <t>1. Situační výkres širších vztahů 1:10 000</t>
  </si>
  <si>
    <t>2. Celkový situační výkres 1: 1000</t>
  </si>
  <si>
    <t>3. Koordinační situační výkres 1:1000</t>
  </si>
  <si>
    <t>4. Katastrální situační výkres</t>
  </si>
  <si>
    <t>5. Speciální situační výkres</t>
  </si>
  <si>
    <t>1. Chrakteristické půdorysy 1:1000</t>
  </si>
  <si>
    <t>2. Charakteristické řezy (podélné profily 1:1000/100, vzorové příčné řezy 1:100, chrakteristické příčtné řezy 1:200)</t>
  </si>
  <si>
    <t>3. Základní pohledy</t>
  </si>
  <si>
    <t>4. Mostní objekty a zdi</t>
  </si>
  <si>
    <t>6. Vodohospodářské objekty</t>
  </si>
  <si>
    <t>8. Objekty trubních vedení</t>
  </si>
  <si>
    <t>11. Staveniště a organizace výstavby</t>
  </si>
  <si>
    <t>12 Dokumentace změn v uspořádání silniční sítě</t>
  </si>
  <si>
    <t>1. geodetické zaměření stavby</t>
  </si>
  <si>
    <t>2. průzkum inženýrských sítí</t>
  </si>
  <si>
    <t>3. dopravně inženýrský průzkum</t>
  </si>
  <si>
    <t>5. hydrogeologický průzkum</t>
  </si>
  <si>
    <t>6. klimatologický průzkum</t>
  </si>
  <si>
    <t>7. korozní průzkum</t>
  </si>
  <si>
    <t>8. diagnostický průzkum konstrukcí (vozovka, mosty, zdi, propustky, apod.)</t>
  </si>
  <si>
    <t>9. pedologický průzkum</t>
  </si>
  <si>
    <t>10. dendrologicý průzkum¨</t>
  </si>
  <si>
    <t>12 Hluková studie</t>
  </si>
  <si>
    <t>13 rozpylová studie</t>
  </si>
  <si>
    <t>14. Bilance zemin a ornice</t>
  </si>
  <si>
    <t>15. Podklady pro odnětí ze ZPF a PUPFL</t>
  </si>
  <si>
    <t>16. Dokumentace pro projednání s příslušnými útvary dráhy</t>
  </si>
  <si>
    <t>17. odhad stavebních nákladů</t>
  </si>
  <si>
    <t>18. projekt odpadového hospodářství</t>
  </si>
  <si>
    <t>G. Reprografie 5 paré (v Kč)</t>
  </si>
  <si>
    <t>Zadavatelem předpokládaný počet hod</t>
  </si>
  <si>
    <t>Neoceňuje se - zajišťuje objednatel</t>
  </si>
  <si>
    <t>III. A2) Položkový rozpočet - projektové práce (DSP a VD-ZDS)</t>
  </si>
  <si>
    <t>III. A1) Položkový rozpočet - projektové práce (DÚR)</t>
  </si>
  <si>
    <t>vydavatel UNIKA, Kolín, 2018, cenová úroveň 2018, I. čtvrtletí 2019</t>
  </si>
  <si>
    <t>OCENĚNÝ ROZPIS SLUŽEB</t>
  </si>
  <si>
    <t>Kč/hod *)</t>
  </si>
  <si>
    <t>Cena Technická pomoc v rámci výběrového řízení na zhotovitele stavby</t>
  </si>
  <si>
    <t>Cena  AD celkem bez DPH</t>
  </si>
  <si>
    <t>Celkem</t>
  </si>
  <si>
    <t>*) Sazba zarhnuje veškeré související náklady s AD, tj. cestovné, náklady na PHM, stravné apod.</t>
  </si>
  <si>
    <t>Dílčí činnosti při výkonu AD</t>
  </si>
  <si>
    <t>AD</t>
  </si>
  <si>
    <t>činnost</t>
  </si>
  <si>
    <t xml:space="preserve">Posuzování postupu výstavby z technického hlediska, sledování a kontrola technických a kvalitativních parametrů stavby. </t>
  </si>
  <si>
    <t xml:space="preserve">Vyjádření k požadavkům na zvětšený rozsah stavebních prací, popř. změn v průběhu výstavby oproti projektové dokumentaci, změn vycházejících z podmínek smlouvy se zhotovitelem stavby, posuzování jejich oprávněnosti, řešení množství a kvality, změny plnění z pohledu dodržení standardů, parametrů, kvality, množství, přiměřenosti ceny a prodloužení lhůt výstavby.  </t>
  </si>
  <si>
    <t xml:space="preserve">Odsouhlasení dílenské a provozní dokumentace zhotovitele stavby z hlediska souladu s dokumentací ověřenou stavebním úřadem a zadávací dokumentací pro výběr zhotovitele stavby. </t>
  </si>
  <si>
    <t xml:space="preserve">Účast na jakémkoliv jednání, které svolává objednatel a vyzývá AD k účasti. </t>
  </si>
  <si>
    <t>Vyjadřování se zástupci objednatele k plnění díla z hlediska pochybností k provedenému množství. Vyjadřovat se zástupci objednatele k požadavkům zhotovitele stavby a případně i budoucího provozovatele na změny plnění z pohledu dodržení standardů, parametrů, kvality, množství, přiměřenosti ceny a na prodloužení lhůt výstavby, případně dalších údajů a ukazatelů stanovených zadávací dokumentací</t>
  </si>
  <si>
    <t>Pouze na výzvu zadavatele dle aktuální potřeby se bude podílet na: 
• účasti  kontrolních dnech stavby
• účasti  přejímacích řízeních dílčích částí stavby a celé stavby 
• účasti při zásadních zkouškách a měřeních včetně vydání případných stanovisek k jejich výsledkům 
• odsouhlasování geodetické měření pohybů nosné konstrukce v určených bodech
• spolupráci se zástupcem objednatele při výběru a schvalování vzorků materiálů, zařízení a vybavení předkládaných zhotovitelem stavby, zejména z hlediska jejich jakosti, druhu provedení a vhodnosti použití a to z pohledu souladu s dokumentací ověřenou stavebním úřadem a zadávací dokumentací pro výběr zhotovitele stavby</t>
  </si>
  <si>
    <t>celkem hodin</t>
  </si>
  <si>
    <t>Celkem Kč bez DPH</t>
  </si>
  <si>
    <t>*) Pozn.: Hodinová sazba musí být u všech položek ve stejné výši</t>
  </si>
  <si>
    <t>Poznámky:</t>
  </si>
  <si>
    <t>1. Základním účelem výkonu AD je sledování, zda postup stavebních prací odpovídá schválené zadávací dokumentaci stavby a spolupráce při řešení nepředvídaných problémů. Zástupce zhotovitele zadávací dokumentace stavby se bude zúčastňovat kontrolních dnů na stavbě a dalších jednání svolaných investorem stavby na základě jeho výzev. V případě pochybnosti zhotovitele dokumentace o kvalitě prováděných prací na stavbě může zástupce zhotovitele dokumentace provést kontrolu stavby dle vlastního uvážení s tím, že předem na tuto skutečnost upozorní investora stavby.</t>
  </si>
  <si>
    <t>2. Výkon autorského dozoru bude realizován průběžně dle aktuálních potřeb, na základě výzvy objednatele. Výzva musí být zhotoviteli oznámena nejpozději dva pracovní dny před datem výkonu autorského dozoru. Za AD však nejsou považovány nesrovnalosti v původním projektu a jejich následné vysvětlování.</t>
  </si>
  <si>
    <t>3. Osoba pověřená výkonem autorského dozoru provádí zápisy do stavebního deníku o své účasti na stavbě, o zjištěných skutečnostech při kontrole a ověřování a jejich vyhodnocení, o návrzích na opatření a o svých doporučeních. Stanoviska k návrhům ostatních účastníků provádění stavby zapisuje do stavebního deníku nejpozději  do tří (3) pracovních dnů od doručení výzvy zástupce objednatele.</t>
  </si>
  <si>
    <t>4. Veškerá činnost bude zajišťována bez zbytečného odkladu tak, aby nebyl ohrožen postup stavby.</t>
  </si>
  <si>
    <t>V "doplní uchazeč" dne "doplní uchazeč"</t>
  </si>
  <si>
    <t>Jméno, příjmení a funkce</t>
  </si>
  <si>
    <t>osoby oprávněné podepisovat nabídku</t>
  </si>
  <si>
    <t>Podpis</t>
  </si>
  <si>
    <t>Cena Technická pomoc v rámci zajištění územního rzohodnutí</t>
  </si>
  <si>
    <t>Cena Technická pomoc v rámci majetkoprávího projednání - vedení aplikace MPP a stavebního řízení</t>
  </si>
  <si>
    <t>Technická pomoc objednateli a Autorský dozor</t>
  </si>
  <si>
    <t>Modře - oceňuje uchazeč</t>
  </si>
  <si>
    <t>19. Podklady pro verifikační stavnovisko*)</t>
  </si>
  <si>
    <t>*) V případě, že nebude verifikační stanovisko požadováno, nebude tato položka fakturována</t>
  </si>
  <si>
    <t xml:space="preserve">11. Záborový elaborát </t>
  </si>
  <si>
    <t>7. Elektro a sdělovací objekty, trakční vedení</t>
  </si>
  <si>
    <t>9. Objekty tramvajového svršku a spodku</t>
  </si>
  <si>
    <t>10. Objekty pozemních staveb (garáže), nástupiště a přístřešky</t>
  </si>
  <si>
    <t>5. Objekty pozemních komunikací</t>
  </si>
  <si>
    <t>Projednání s dotčenými subjekty, majetkovými správci a dotčenými orgány státní správy.                      Formulace a podání žádostí s cílem vydání zásadních stanovisek, vyjádření, rozhodnutí (vč. doložky právní moci), souhlasu a výjimek potřebných k vydání územního rozhodnutí, a to v souladu s platnými právními předpisy a zákony. Včetně dalších dle požadavků uvedených v získaných vyjádření, stanovisek a  příslušného stavebního úřadu v rámci stavebního řízení</t>
  </si>
  <si>
    <t>Podání žádosti o  vydání územního rozhodnutí, kompletace a doplnění podkladů, vyjádření, stanovisek, sestavení seznamu účastníků řízení, kompletace dokladů o majetkoprávním vypořádání, sestavení žádosti o vydání územního rozhodnutí a jejího podání u příslušného stavebního úřadu včetně zajištění dalších podkladů dle požadavků příslušného stavebního úřadu v rámci územního  řízení, umístění informace o ÚŘ v terénu, účast na jednání, předání pravomocného územního rozhodnutí</t>
  </si>
  <si>
    <t>Souhrnně stavební objekty řady 5xx, 6xx, 7xx, 8xx a 9xx</t>
  </si>
  <si>
    <t>12. Podklady pro verifikační stanovisko *)</t>
  </si>
  <si>
    <t>Pozn.: Podrobný geotechnický průzkum není předmětem činnosti v rámci zpracování DÚR. Práce vyhotovuje jiný zhotovitel. Podklady budou zhotovitel předány objednatelem nejpozději k datu zahájení prací na DÚR. Výstupy z předběžného geotechnického průzkumu budou zhotovitelem v souladu s technickými předpisy zapracovány.</t>
  </si>
  <si>
    <t xml:space="preserve">1. Objekty pozemních komunikací   a tramvajové tratě               </t>
  </si>
  <si>
    <r>
      <t>a)</t>
    </r>
    <r>
      <rPr>
        <i/>
        <sz val="8"/>
        <color indexed="8"/>
        <rFont val="Arial"/>
        <family val="2"/>
        <charset val="238"/>
      </rPr>
      <t xml:space="preserve"> Situace pozemních komunikací, tramvajové tratě</t>
    </r>
  </si>
  <si>
    <t xml:space="preserve">4. Objekty osvětlení PK, trakčního vedení, měnírna  </t>
  </si>
  <si>
    <t>6. Objekty pozemních staveb (parkovací dům, nástupiště, přístřeky)</t>
  </si>
  <si>
    <t>Projednání s dotčenými subjekty, majetkovými správci a dotčenými orgány státní správy.                      Formulace a podání žádostí s cílem vydání zásadních stanovisek, vyjádření, rozhodnutí (vč. doložky právní moci), souhlasu a výjimek potřebných k vydání stavebních povolení, a to v souladu s platnými právními předpisy a zákony dalších dle požadavků příslušného stavebního úřadu v rámci  stavebního řízení</t>
  </si>
  <si>
    <t>Tramvajová trať Kobylisy - Zdiby, PD</t>
  </si>
  <si>
    <t>4. Rešerše GTP a projekt podrobného GTP</t>
  </si>
  <si>
    <t>I. Celková součtová tabulka nabídkové ceny</t>
  </si>
  <si>
    <t>III. B2) Položkový rozpočet - IČ k SP včetně majetkoprávního projednání</t>
  </si>
  <si>
    <t xml:space="preserve">III. B1) Položkový rozpočet - IČ k ÚR </t>
  </si>
  <si>
    <t>IV. Tramvajová trať Kobylisy - Zdiby, PD</t>
  </si>
  <si>
    <t>VD-ZDS - 15% z "C" v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</si>
</sst>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Kč&quot;_-;\-* #,##0.00&quot; Kč&quot;_-;_-* \-??&quot; Kč&quot;_-;_-@_-"/>
    <numFmt numFmtId="165" formatCode="_-* #,##0&quot; Kč&quot;_-;\-* #,##0&quot; Kč&quot;_-;_-* \-??&quot; Kč&quot;_-;_-@_-"/>
    <numFmt numFmtId="166" formatCode="#,##0_ ;[Red]\-#,##0\ "/>
  </numFmts>
  <fonts count="55" x14ac:knownFonts="1">
    <font>
      <sz val="11"/>
      <color theme="1"/>
      <name val="Calibri"/>
      <family val="2"/>
      <charset val="238"/>
      <scheme val="minor"/>
    </font>
    <font>
      <sz val="11"/>
      <color indexed="8"/>
      <name val="Calibri"/>
      <family val="2"/>
      <charset val="238"/>
    </font>
    <font>
      <sz val="10"/>
      <name val="Arial CE"/>
      <charset val="238"/>
    </font>
    <font>
      <b/>
      <sz val="12"/>
      <color indexed="8"/>
      <name val="Arial"/>
      <family val="2"/>
      <charset val="238"/>
    </font>
    <font>
      <b/>
      <sz val="10"/>
      <color indexed="8"/>
      <name val="Arial"/>
      <family val="2"/>
      <charset val="238"/>
    </font>
    <font>
      <sz val="10"/>
      <color indexed="8"/>
      <name val="Arial"/>
      <family val="2"/>
      <charset val="238"/>
    </font>
    <font>
      <b/>
      <u/>
      <sz val="18"/>
      <color indexed="8"/>
      <name val="Calibri"/>
      <family val="2"/>
      <charset val="238"/>
    </font>
    <font>
      <b/>
      <sz val="8"/>
      <color indexed="8"/>
      <name val="Arial"/>
      <family val="2"/>
      <charset val="238"/>
    </font>
    <font>
      <b/>
      <sz val="14"/>
      <color indexed="8"/>
      <name val="Arial"/>
      <family val="2"/>
      <charset val="238"/>
    </font>
    <font>
      <sz val="12"/>
      <color indexed="8"/>
      <name val="Times New Roman"/>
      <family val="1"/>
      <charset val="238"/>
    </font>
    <font>
      <sz val="10"/>
      <color indexed="8"/>
      <name val="Times New Roman"/>
      <family val="1"/>
      <charset val="238"/>
    </font>
    <font>
      <sz val="8"/>
      <color indexed="8"/>
      <name val="Arial"/>
      <family val="2"/>
      <charset val="238"/>
    </font>
    <font>
      <i/>
      <sz val="8"/>
      <color indexed="8"/>
      <name val="Arial"/>
      <family val="2"/>
      <charset val="238"/>
    </font>
    <font>
      <b/>
      <i/>
      <sz val="8"/>
      <color indexed="8"/>
      <name val="Arial"/>
      <family val="2"/>
      <charset val="238"/>
    </font>
    <font>
      <u/>
      <sz val="8"/>
      <color indexed="8"/>
      <name val="Arial"/>
      <family val="2"/>
      <charset val="238"/>
    </font>
    <font>
      <vertAlign val="superscript"/>
      <sz val="8"/>
      <color indexed="8"/>
      <name val="Arial"/>
      <family val="2"/>
      <charset val="238"/>
    </font>
    <font>
      <b/>
      <sz val="10"/>
      <name val="Arial CE"/>
      <family val="2"/>
      <charset val="238"/>
    </font>
    <font>
      <b/>
      <sz val="9"/>
      <name val="Arial CE"/>
      <family val="2"/>
      <charset val="238"/>
    </font>
    <font>
      <sz val="10"/>
      <name val="Arial"/>
      <family val="2"/>
      <charset val="238"/>
    </font>
    <font>
      <b/>
      <sz val="10"/>
      <name val="Arial"/>
      <family val="2"/>
      <charset val="238"/>
    </font>
    <font>
      <sz val="12"/>
      <name val="Arial"/>
      <family val="2"/>
      <charset val="238"/>
    </font>
    <font>
      <sz val="10"/>
      <name val="Arial"/>
      <family val="2"/>
      <charset val="1"/>
    </font>
    <font>
      <i/>
      <sz val="10"/>
      <name val="Arial"/>
      <family val="2"/>
      <charset val="1"/>
    </font>
    <font>
      <b/>
      <sz val="11"/>
      <color indexed="8"/>
      <name val="Calibri"/>
      <family val="2"/>
      <charset val="238"/>
    </font>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b/>
      <i/>
      <sz val="9"/>
      <color theme="1"/>
      <name val="Calibri"/>
      <family val="2"/>
      <charset val="238"/>
      <scheme val="minor"/>
    </font>
    <font>
      <b/>
      <u/>
      <sz val="11"/>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4"/>
      <color theme="1"/>
      <name val="Calibri"/>
      <family val="2"/>
      <charset val="238"/>
      <scheme val="minor"/>
    </font>
    <font>
      <b/>
      <sz val="14"/>
      <color indexed="8"/>
      <name val="Calibri"/>
      <family val="2"/>
      <charset val="238"/>
      <scheme val="minor"/>
    </font>
    <font>
      <b/>
      <u/>
      <sz val="11"/>
      <color indexed="8"/>
      <name val="Calibri"/>
      <family val="2"/>
      <charset val="238"/>
      <scheme val="minor"/>
    </font>
    <font>
      <b/>
      <i/>
      <sz val="10"/>
      <color theme="1"/>
      <name val="Calibri"/>
      <family val="2"/>
      <charset val="238"/>
      <scheme val="minor"/>
    </font>
    <font>
      <sz val="11"/>
      <name val="Calibri"/>
      <family val="2"/>
      <charset val="238"/>
    </font>
    <font>
      <sz val="8"/>
      <name val="Arial"/>
      <family val="2"/>
      <charset val="238"/>
    </font>
    <font>
      <sz val="11"/>
      <name val="Calibri"/>
      <family val="2"/>
      <charset val="238"/>
      <scheme val="minor"/>
    </font>
    <font>
      <b/>
      <i/>
      <sz val="8"/>
      <name val="Arial"/>
      <family val="2"/>
      <charset val="238"/>
    </font>
    <font>
      <i/>
      <sz val="8"/>
      <name val="Arial"/>
      <family val="2"/>
      <charset val="238"/>
    </font>
    <font>
      <i/>
      <sz val="9"/>
      <color theme="1"/>
      <name val="Calibri"/>
      <family val="2"/>
      <charset val="238"/>
      <scheme val="minor"/>
    </font>
    <font>
      <b/>
      <u/>
      <sz val="8"/>
      <color indexed="8"/>
      <name val="Arial"/>
      <family val="2"/>
      <charset val="238"/>
    </font>
    <font>
      <b/>
      <i/>
      <u/>
      <sz val="8"/>
      <color indexed="8"/>
      <name val="Arial"/>
      <family val="2"/>
      <charset val="238"/>
    </font>
    <font>
      <sz val="9"/>
      <color indexed="8"/>
      <name val="Arial"/>
      <family val="2"/>
      <charset val="238"/>
    </font>
    <font>
      <sz val="7"/>
      <name val="Arial"/>
      <family val="2"/>
    </font>
    <font>
      <sz val="10"/>
      <name val="Arial"/>
      <family val="2"/>
    </font>
    <font>
      <sz val="10"/>
      <name val="Arial CE"/>
      <family val="2"/>
      <charset val="238"/>
    </font>
    <font>
      <b/>
      <sz val="14"/>
      <name val="Arial CE"/>
      <family val="2"/>
      <charset val="238"/>
    </font>
    <font>
      <sz val="14"/>
      <color indexed="8"/>
      <name val="Calibri"/>
      <family val="2"/>
      <charset val="238"/>
    </font>
    <font>
      <b/>
      <sz val="11"/>
      <name val="Calibri"/>
      <family val="2"/>
      <charset val="238"/>
    </font>
    <font>
      <b/>
      <sz val="13.5"/>
      <color theme="1"/>
      <name val="Calibri"/>
      <family val="2"/>
      <charset val="238"/>
      <scheme val="minor"/>
    </font>
    <font>
      <sz val="8"/>
      <name val="Arial"/>
      <family val="2"/>
    </font>
  </fonts>
  <fills count="3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51"/>
        <bgColor indexed="13"/>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26"/>
      </patternFill>
    </fill>
    <fill>
      <patternFill patternType="solid">
        <fgColor theme="0"/>
        <bgColor indexed="26"/>
      </patternFill>
    </fill>
    <fill>
      <patternFill patternType="solid">
        <fgColor rgb="FF00B0F0"/>
        <bgColor indexed="64"/>
      </patternFill>
    </fill>
    <fill>
      <patternFill patternType="solid">
        <fgColor theme="9" tint="0.39997558519241921"/>
        <bgColor indexed="31"/>
      </patternFill>
    </fill>
    <fill>
      <patternFill patternType="solid">
        <fgColor theme="9" tint="-0.249977111117893"/>
        <bgColor indexed="64"/>
      </patternFill>
    </fill>
    <fill>
      <patternFill patternType="solid">
        <fgColor theme="9" tint="-0.249977111117893"/>
        <bgColor indexed="22"/>
      </patternFill>
    </fill>
    <fill>
      <patternFill patternType="solid">
        <fgColor theme="3" tint="0.79998168889431442"/>
        <bgColor indexed="26"/>
      </patternFill>
    </fill>
    <fill>
      <patternFill patternType="solid">
        <fgColor rgb="FFCCFF99"/>
        <bgColor indexed="15"/>
      </patternFill>
    </fill>
    <fill>
      <patternFill patternType="solid">
        <fgColor rgb="FFFFCC66"/>
        <bgColor indexed="51"/>
      </patternFill>
    </fill>
    <fill>
      <patternFill patternType="solid">
        <fgColor rgb="FFCCFF99"/>
        <bgColor indexed="64"/>
      </patternFill>
    </fill>
    <fill>
      <patternFill patternType="solid">
        <fgColor theme="8" tint="0.59999389629810485"/>
        <bgColor indexed="64"/>
      </patternFill>
    </fill>
    <fill>
      <patternFill patternType="solid">
        <fgColor theme="8" tint="0.59999389629810485"/>
        <bgColor indexed="15"/>
      </patternFill>
    </fill>
    <fill>
      <patternFill patternType="solid">
        <fgColor theme="8" tint="0.59999389629810485"/>
        <bgColor indexed="51"/>
      </patternFill>
    </fill>
    <fill>
      <patternFill patternType="solid">
        <fgColor rgb="FFE6FCD0"/>
        <bgColor indexed="64"/>
      </patternFill>
    </fill>
    <fill>
      <patternFill patternType="solid">
        <fgColor rgb="FFFFFFCC"/>
        <bgColor indexed="64"/>
      </patternFill>
    </fill>
    <fill>
      <patternFill patternType="solid">
        <fgColor rgb="FFFFFF00"/>
        <bgColor indexed="26"/>
      </patternFill>
    </fill>
    <fill>
      <patternFill patternType="solid">
        <fgColor indexed="51"/>
        <bgColor indexed="64"/>
      </patternFill>
    </fill>
    <fill>
      <patternFill patternType="solid">
        <fgColor indexed="52"/>
        <bgColor indexed="64"/>
      </patternFill>
    </fill>
    <fill>
      <patternFill patternType="solid">
        <fgColor indexed="47"/>
        <bgColor indexed="51"/>
      </patternFill>
    </fill>
    <fill>
      <patternFill patternType="solid">
        <fgColor indexed="43"/>
        <bgColor indexed="64"/>
      </patternFill>
    </fill>
    <fill>
      <patternFill patternType="solid">
        <fgColor indexed="44"/>
        <bgColor indexed="64"/>
      </patternFill>
    </fill>
    <fill>
      <patternFill patternType="solid">
        <fgColor indexed="44"/>
        <bgColor indexed="15"/>
      </patternFill>
    </fill>
    <fill>
      <patternFill patternType="solid">
        <fgColor indexed="44"/>
        <bgColor indexed="51"/>
      </patternFill>
    </fill>
    <fill>
      <patternFill patternType="solid">
        <fgColor theme="0"/>
        <bgColor indexed="15"/>
      </patternFill>
    </fill>
    <fill>
      <patternFill patternType="solid">
        <fgColor theme="9" tint="0.39997558519241921"/>
        <bgColor indexed="64"/>
      </patternFill>
    </fill>
    <fill>
      <patternFill patternType="solid">
        <fgColor rgb="FFFFCC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164" fontId="1" fillId="0" borderId="0" applyFill="0" applyBorder="0" applyAlignment="0" applyProtection="0"/>
    <xf numFmtId="0" fontId="2" fillId="0" borderId="0"/>
    <xf numFmtId="0" fontId="1" fillId="0" borderId="0"/>
    <xf numFmtId="0" fontId="18" fillId="0" borderId="0"/>
    <xf numFmtId="0" fontId="2" fillId="0" borderId="0"/>
  </cellStyleXfs>
  <cellXfs count="404">
    <xf numFmtId="0" fontId="0" fillId="0" borderId="0" xfId="0"/>
    <xf numFmtId="0" fontId="0" fillId="2" borderId="0" xfId="0" applyFill="1"/>
    <xf numFmtId="0" fontId="1" fillId="0" borderId="0" xfId="3"/>
    <xf numFmtId="165" fontId="24" fillId="0" borderId="0" xfId="1" applyNumberFormat="1" applyFont="1" applyFill="1" applyBorder="1" applyAlignment="1" applyProtection="1"/>
    <xf numFmtId="0" fontId="1" fillId="0" borderId="0" xfId="3" applyFill="1"/>
    <xf numFmtId="0" fontId="1" fillId="3" borderId="0" xfId="3" applyFill="1"/>
    <xf numFmtId="0" fontId="7" fillId="3" borderId="0" xfId="3" applyFont="1" applyFill="1"/>
    <xf numFmtId="0" fontId="9" fillId="0" borderId="0" xfId="3" applyFont="1" applyFill="1"/>
    <xf numFmtId="0" fontId="5" fillId="0" borderId="0" xfId="3" applyFont="1" applyAlignment="1">
      <alignment horizontal="justify"/>
    </xf>
    <xf numFmtId="0" fontId="0" fillId="5" borderId="0" xfId="0" applyFill="1"/>
    <xf numFmtId="0" fontId="25" fillId="5" borderId="0" xfId="0" applyFont="1" applyFill="1"/>
    <xf numFmtId="0" fontId="27" fillId="6" borderId="1" xfId="0" applyFont="1" applyFill="1" applyBorder="1"/>
    <xf numFmtId="0" fontId="18" fillId="5" borderId="0" xfId="4" applyFill="1"/>
    <xf numFmtId="0" fontId="18" fillId="5" borderId="0" xfId="4" applyFont="1" applyFill="1"/>
    <xf numFmtId="3" fontId="18" fillId="5" borderId="0" xfId="4" applyNumberFormat="1" applyFont="1" applyFill="1" applyAlignment="1"/>
    <xf numFmtId="3" fontId="19" fillId="5" borderId="0" xfId="4" applyNumberFormat="1" applyFont="1" applyFill="1"/>
    <xf numFmtId="0" fontId="20" fillId="5" borderId="0" xfId="4" applyFont="1" applyFill="1"/>
    <xf numFmtId="0" fontId="0" fillId="7" borderId="1" xfId="0" applyFill="1" applyBorder="1"/>
    <xf numFmtId="0" fontId="13" fillId="3" borderId="0" xfId="3" applyFont="1" applyFill="1"/>
    <xf numFmtId="3" fontId="1" fillId="3" borderId="1" xfId="3" applyNumberFormat="1" applyFill="1" applyBorder="1"/>
    <xf numFmtId="10" fontId="1" fillId="3" borderId="1" xfId="3" applyNumberFormat="1" applyFill="1" applyBorder="1"/>
    <xf numFmtId="3" fontId="0" fillId="0" borderId="1" xfId="0" applyNumberFormat="1" applyFill="1" applyBorder="1" applyAlignment="1">
      <alignment wrapText="1"/>
    </xf>
    <xf numFmtId="165" fontId="24" fillId="5" borderId="0" xfId="1" applyNumberFormat="1" applyFont="1" applyFill="1" applyBorder="1" applyAlignment="1" applyProtection="1"/>
    <xf numFmtId="0" fontId="1" fillId="5" borderId="0" xfId="3" applyFill="1"/>
    <xf numFmtId="0" fontId="28"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3" fontId="29" fillId="8" borderId="2" xfId="0" applyNumberFormat="1" applyFont="1" applyFill="1" applyBorder="1" applyAlignment="1">
      <alignment horizontal="center" vertical="center"/>
    </xf>
    <xf numFmtId="0" fontId="30" fillId="5" borderId="0" xfId="0" applyFont="1" applyFill="1"/>
    <xf numFmtId="0" fontId="31" fillId="5" borderId="0" xfId="0" applyFont="1" applyFill="1"/>
    <xf numFmtId="3" fontId="0" fillId="0" borderId="1" xfId="0" applyNumberFormat="1" applyFill="1" applyBorder="1"/>
    <xf numFmtId="3" fontId="1" fillId="9" borderId="1" xfId="3" applyNumberFormat="1" applyFill="1" applyBorder="1"/>
    <xf numFmtId="3" fontId="0" fillId="5" borderId="1" xfId="0" applyNumberFormat="1" applyFill="1" applyBorder="1"/>
    <xf numFmtId="3" fontId="0" fillId="6" borderId="1" xfId="0" applyNumberFormat="1" applyFill="1" applyBorder="1"/>
    <xf numFmtId="0" fontId="25" fillId="5" borderId="0" xfId="0" applyFont="1" applyFill="1" applyAlignment="1">
      <alignment horizontal="center" wrapText="1"/>
    </xf>
    <xf numFmtId="3" fontId="26" fillId="5" borderId="1" xfId="0" applyNumberFormat="1" applyFont="1" applyFill="1" applyBorder="1"/>
    <xf numFmtId="0" fontId="32" fillId="10" borderId="0" xfId="3" applyFont="1" applyFill="1"/>
    <xf numFmtId="0" fontId="32" fillId="3" borderId="0" xfId="3" applyFont="1" applyFill="1"/>
    <xf numFmtId="0" fontId="32" fillId="5" borderId="0" xfId="3" applyFont="1" applyFill="1"/>
    <xf numFmtId="0" fontId="23" fillId="0" borderId="0" xfId="3" applyFont="1"/>
    <xf numFmtId="0" fontId="3" fillId="5" borderId="0" xfId="0" applyFont="1" applyFill="1" applyAlignment="1">
      <alignment horizontal="center"/>
    </xf>
    <xf numFmtId="0" fontId="34" fillId="5" borderId="0" xfId="0" applyFont="1" applyFill="1"/>
    <xf numFmtId="0" fontId="35" fillId="10" borderId="0" xfId="3" applyFont="1" applyFill="1"/>
    <xf numFmtId="0" fontId="8" fillId="3" borderId="0" xfId="3" applyFont="1" applyFill="1"/>
    <xf numFmtId="0" fontId="25" fillId="0" borderId="1" xfId="0" applyFont="1" applyBorder="1" applyAlignment="1">
      <alignment horizontal="center" wrapText="1"/>
    </xf>
    <xf numFmtId="0" fontId="0" fillId="5" borderId="0" xfId="0" applyFill="1" applyAlignment="1">
      <alignment wrapText="1"/>
    </xf>
    <xf numFmtId="0" fontId="37" fillId="5" borderId="0" xfId="0" applyFont="1" applyFill="1"/>
    <xf numFmtId="165" fontId="40" fillId="5" borderId="0" xfId="1" applyNumberFormat="1" applyFont="1" applyFill="1" applyBorder="1" applyAlignment="1" applyProtection="1"/>
    <xf numFmtId="0" fontId="38" fillId="5" borderId="0" xfId="3" applyFont="1" applyFill="1"/>
    <xf numFmtId="0" fontId="36" fillId="10" borderId="0" xfId="3" applyFont="1" applyFill="1" applyAlignment="1">
      <alignment wrapText="1"/>
    </xf>
    <xf numFmtId="3" fontId="27" fillId="6" borderId="1" xfId="0" applyNumberFormat="1" applyFont="1" applyFill="1" applyBorder="1"/>
    <xf numFmtId="3" fontId="0" fillId="5" borderId="0" xfId="0" applyNumberFormat="1" applyFill="1"/>
    <xf numFmtId="3" fontId="3" fillId="5" borderId="0" xfId="0" applyNumberFormat="1" applyFont="1" applyFill="1" applyAlignment="1">
      <alignment horizontal="center"/>
    </xf>
    <xf numFmtId="3" fontId="25" fillId="5" borderId="1" xfId="0" applyNumberFormat="1" applyFont="1" applyFill="1" applyBorder="1"/>
    <xf numFmtId="3" fontId="1" fillId="3" borderId="0" xfId="3" applyNumberFormat="1" applyFill="1"/>
    <xf numFmtId="3" fontId="0" fillId="8" borderId="1" xfId="0" applyNumberFormat="1" applyFill="1" applyBorder="1"/>
    <xf numFmtId="0" fontId="43" fillId="5" borderId="0" xfId="0" applyFont="1" applyFill="1"/>
    <xf numFmtId="0" fontId="5" fillId="2" borderId="0" xfId="0" applyFont="1" applyFill="1" applyBorder="1" applyAlignment="1">
      <alignment horizontal="left" wrapText="1"/>
    </xf>
    <xf numFmtId="0" fontId="11" fillId="0" borderId="4" xfId="3" applyFont="1" applyBorder="1" applyAlignment="1">
      <alignment vertical="center" wrapText="1"/>
    </xf>
    <xf numFmtId="0" fontId="11" fillId="0" borderId="3" xfId="3" applyFont="1" applyBorder="1" applyAlignment="1">
      <alignment vertical="center" wrapText="1"/>
    </xf>
    <xf numFmtId="0" fontId="13" fillId="0" borderId="4" xfId="3" applyFont="1" applyBorder="1" applyAlignment="1">
      <alignment vertical="center" wrapText="1"/>
    </xf>
    <xf numFmtId="0" fontId="7" fillId="0" borderId="4" xfId="3" applyFont="1" applyBorder="1" applyAlignment="1">
      <alignment vertical="center" wrapText="1"/>
    </xf>
    <xf numFmtId="49" fontId="11" fillId="0" borderId="2" xfId="3" applyNumberFormat="1" applyFont="1" applyBorder="1" applyAlignment="1">
      <alignment vertical="center" wrapText="1"/>
    </xf>
    <xf numFmtId="49" fontId="11" fillId="0" borderId="4" xfId="3" applyNumberFormat="1" applyFont="1" applyBorder="1" applyAlignment="1">
      <alignment horizontal="left" vertical="center" wrapText="1"/>
    </xf>
    <xf numFmtId="49" fontId="11" fillId="0" borderId="4" xfId="3" applyNumberFormat="1" applyFont="1" applyBorder="1" applyAlignment="1">
      <alignment vertical="center" wrapText="1"/>
    </xf>
    <xf numFmtId="0" fontId="11" fillId="0" borderId="8" xfId="3" applyFont="1" applyBorder="1" applyAlignment="1">
      <alignment vertical="center" wrapText="1"/>
    </xf>
    <xf numFmtId="0" fontId="13" fillId="0" borderId="8" xfId="3" applyFont="1" applyBorder="1" applyAlignment="1">
      <alignment vertical="center" wrapText="1"/>
    </xf>
    <xf numFmtId="0" fontId="12" fillId="0" borderId="4" xfId="3" applyFont="1" applyBorder="1" applyAlignment="1">
      <alignment vertical="center" wrapText="1"/>
    </xf>
    <xf numFmtId="0" fontId="11" fillId="0" borderId="4" xfId="3" applyFont="1" applyBorder="1" applyAlignment="1">
      <alignment horizontal="center" vertical="center" wrapText="1"/>
    </xf>
    <xf numFmtId="49" fontId="14" fillId="0" borderId="4" xfId="3" applyNumberFormat="1" applyFont="1" applyBorder="1" applyAlignment="1">
      <alignment vertical="center" wrapText="1"/>
    </xf>
    <xf numFmtId="0" fontId="39" fillId="5" borderId="4" xfId="3" applyFont="1" applyFill="1" applyBorder="1" applyAlignment="1">
      <alignment vertical="center" wrapText="1"/>
    </xf>
    <xf numFmtId="0" fontId="41" fillId="5" borderId="4" xfId="3" applyFont="1" applyFill="1" applyBorder="1" applyAlignment="1">
      <alignment vertical="center" wrapText="1"/>
    </xf>
    <xf numFmtId="0" fontId="15" fillId="0" borderId="4" xfId="3" applyFont="1" applyBorder="1" applyAlignment="1">
      <alignment vertical="center" wrapText="1"/>
    </xf>
    <xf numFmtId="0" fontId="16" fillId="0" borderId="0" xfId="3" applyFont="1" applyFill="1" applyBorder="1" applyAlignment="1">
      <alignment vertical="center"/>
    </xf>
    <xf numFmtId="0" fontId="1" fillId="0" borderId="0" xfId="3" applyFill="1" applyBorder="1" applyAlignment="1">
      <alignment vertical="center"/>
    </xf>
    <xf numFmtId="0" fontId="1" fillId="0" borderId="0" xfId="3" applyFill="1" applyBorder="1"/>
    <xf numFmtId="0" fontId="8" fillId="12" borderId="1" xfId="3" applyFont="1" applyFill="1" applyBorder="1" applyAlignment="1">
      <alignment horizontal="center" vertical="center" wrapText="1"/>
    </xf>
    <xf numFmtId="0" fontId="7" fillId="12" borderId="1" xfId="3" applyFont="1" applyFill="1" applyBorder="1" applyAlignment="1">
      <alignment horizontal="center" vertical="center" wrapText="1"/>
    </xf>
    <xf numFmtId="0" fontId="7" fillId="12" borderId="1" xfId="3" applyFont="1" applyFill="1" applyBorder="1" applyAlignment="1">
      <alignment horizontal="center" vertical="center"/>
    </xf>
    <xf numFmtId="0" fontId="7" fillId="17" borderId="2" xfId="3" applyFont="1" applyFill="1" applyBorder="1" applyAlignment="1">
      <alignment wrapText="1"/>
    </xf>
    <xf numFmtId="0" fontId="11" fillId="17" borderId="2" xfId="3" applyFont="1" applyFill="1" applyBorder="1"/>
    <xf numFmtId="0" fontId="11" fillId="17" borderId="1" xfId="3" applyFont="1" applyFill="1" applyBorder="1"/>
    <xf numFmtId="0" fontId="7" fillId="17" borderId="4" xfId="3" applyFont="1" applyFill="1" applyBorder="1" applyAlignment="1">
      <alignment vertical="center" wrapText="1"/>
    </xf>
    <xf numFmtId="0" fontId="11" fillId="17" borderId="1" xfId="3" applyFont="1" applyFill="1" applyBorder="1" applyAlignment="1">
      <alignment vertical="center"/>
    </xf>
    <xf numFmtId="0" fontId="11" fillId="17" borderId="1" xfId="3" applyFont="1" applyFill="1" applyBorder="1" applyAlignment="1">
      <alignment horizontal="center" vertical="center"/>
    </xf>
    <xf numFmtId="0" fontId="7" fillId="17" borderId="2" xfId="3" applyFont="1" applyFill="1" applyBorder="1" applyAlignment="1">
      <alignment vertical="center" wrapText="1"/>
    </xf>
    <xf numFmtId="0" fontId="7" fillId="17" borderId="3" xfId="3" applyFont="1" applyFill="1" applyBorder="1" applyAlignment="1">
      <alignment vertical="center" wrapText="1"/>
    </xf>
    <xf numFmtId="0" fontId="7" fillId="17" borderId="1" xfId="3" applyFont="1" applyFill="1" applyBorder="1" applyAlignment="1">
      <alignment vertical="center" wrapText="1"/>
    </xf>
    <xf numFmtId="0" fontId="7" fillId="16" borderId="4" xfId="3" applyFont="1" applyFill="1" applyBorder="1" applyAlignment="1">
      <alignment vertical="center" wrapText="1"/>
    </xf>
    <xf numFmtId="0" fontId="7" fillId="16" borderId="1" xfId="3" applyFont="1" applyFill="1" applyBorder="1" applyAlignment="1">
      <alignment vertical="center" wrapText="1"/>
    </xf>
    <xf numFmtId="0" fontId="11" fillId="18" borderId="2" xfId="3" applyFont="1" applyFill="1" applyBorder="1" applyAlignment="1">
      <alignment vertical="center" wrapText="1"/>
    </xf>
    <xf numFmtId="49" fontId="11" fillId="18" borderId="1" xfId="3" applyNumberFormat="1" applyFont="1" applyFill="1" applyBorder="1" applyAlignment="1">
      <alignment vertical="center" wrapText="1"/>
    </xf>
    <xf numFmtId="0" fontId="11" fillId="18" borderId="1" xfId="3" applyFont="1" applyFill="1" applyBorder="1" applyAlignment="1">
      <alignment horizontal="center" vertical="center"/>
    </xf>
    <xf numFmtId="0" fontId="11" fillId="20" borderId="1" xfId="3" applyFont="1" applyFill="1" applyBorder="1" applyAlignment="1">
      <alignment horizontal="center" vertical="center"/>
    </xf>
    <xf numFmtId="0" fontId="11" fillId="19" borderId="1" xfId="3" applyFont="1" applyFill="1" applyBorder="1" applyAlignment="1">
      <alignment vertical="center"/>
    </xf>
    <xf numFmtId="0" fontId="11" fillId="0" borderId="4"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0"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wrapText="1"/>
    </xf>
    <xf numFmtId="0" fontId="0" fillId="0" borderId="4" xfId="0" applyFill="1" applyBorder="1"/>
    <xf numFmtId="0" fontId="0" fillId="0" borderId="3" xfId="0" applyFill="1" applyBorder="1"/>
    <xf numFmtId="0" fontId="7" fillId="16" borderId="1" xfId="3" applyFont="1" applyFill="1" applyBorder="1" applyAlignment="1">
      <alignment horizontal="justify" vertical="center" wrapText="1"/>
    </xf>
    <xf numFmtId="0" fontId="11" fillId="18" borderId="1" xfId="3" applyFont="1" applyFill="1" applyBorder="1" applyAlignment="1">
      <alignment vertical="center" wrapText="1"/>
    </xf>
    <xf numFmtId="0" fontId="7" fillId="18" borderId="1" xfId="3" applyFont="1" applyFill="1" applyBorder="1" applyAlignment="1">
      <alignment vertical="center" wrapText="1"/>
    </xf>
    <xf numFmtId="0" fontId="7" fillId="16" borderId="1" xfId="3" applyFont="1" applyFill="1" applyBorder="1" applyAlignment="1">
      <alignment horizontal="justify" wrapText="1"/>
    </xf>
    <xf numFmtId="0" fontId="7" fillId="0" borderId="4" xfId="3" applyFont="1" applyBorder="1" applyAlignment="1">
      <alignment wrapText="1"/>
    </xf>
    <xf numFmtId="0" fontId="11" fillId="0" borderId="8" xfId="3" applyFont="1" applyBorder="1" applyAlignment="1">
      <alignment horizontal="left" vertical="center" wrapText="1" indent="3"/>
    </xf>
    <xf numFmtId="0" fontId="11" fillId="0" borderId="8" xfId="3" applyFont="1" applyBorder="1" applyAlignment="1">
      <alignment horizontal="left" vertical="center" wrapText="1" indent="2"/>
    </xf>
    <xf numFmtId="0" fontId="11" fillId="0" borderId="8" xfId="3" applyFont="1" applyBorder="1" applyAlignment="1">
      <alignment horizontal="left" vertical="center" wrapText="1"/>
    </xf>
    <xf numFmtId="0" fontId="11" fillId="0" borderId="4" xfId="3" applyFont="1" applyBorder="1" applyAlignment="1">
      <alignment horizontal="left" vertical="center" wrapText="1" indent="1"/>
    </xf>
    <xf numFmtId="0" fontId="11" fillId="0" borderId="4" xfId="3" applyFont="1" applyBorder="1" applyAlignment="1">
      <alignment horizontal="left" vertical="center" wrapText="1" indent="2"/>
    </xf>
    <xf numFmtId="0" fontId="12" fillId="0" borderId="4" xfId="3" applyFont="1" applyBorder="1" applyAlignment="1">
      <alignment horizontal="left" vertical="center" wrapText="1" indent="2"/>
    </xf>
    <xf numFmtId="0" fontId="11" fillId="0" borderId="4" xfId="3" applyFont="1" applyBorder="1" applyAlignment="1">
      <alignment horizontal="left" vertical="center" wrapText="1" indent="3"/>
    </xf>
    <xf numFmtId="0" fontId="11" fillId="0" borderId="4" xfId="3" applyFont="1" applyBorder="1" applyAlignment="1">
      <alignment horizontal="left" vertical="center" wrapText="1" indent="4"/>
    </xf>
    <xf numFmtId="49" fontId="11" fillId="0" borderId="4" xfId="3" applyNumberFormat="1" applyFont="1" applyBorder="1" applyAlignment="1">
      <alignment horizontal="left" vertical="center" wrapText="1" indent="2"/>
    </xf>
    <xf numFmtId="49" fontId="11" fillId="0" borderId="3" xfId="3" applyNumberFormat="1" applyFont="1" applyBorder="1" applyAlignment="1">
      <alignment horizontal="left" vertical="center" wrapText="1" indent="2"/>
    </xf>
    <xf numFmtId="49" fontId="11" fillId="0" borderId="8" xfId="3" applyNumberFormat="1" applyFont="1" applyBorder="1" applyAlignment="1">
      <alignment horizontal="left" vertical="center" wrapText="1" indent="2"/>
    </xf>
    <xf numFmtId="49" fontId="11" fillId="0" borderId="4" xfId="3" applyNumberFormat="1" applyFont="1" applyBorder="1" applyAlignment="1">
      <alignment horizontal="left" vertical="center" wrapText="1" indent="3"/>
    </xf>
    <xf numFmtId="0" fontId="11" fillId="0" borderId="3" xfId="3" applyFont="1" applyBorder="1" applyAlignment="1">
      <alignment horizontal="left" vertical="center" wrapText="1" indent="2"/>
    </xf>
    <xf numFmtId="0" fontId="12" fillId="0" borderId="4" xfId="3" applyFont="1" applyBorder="1" applyAlignment="1">
      <alignment horizontal="left" vertical="center" wrapText="1"/>
    </xf>
    <xf numFmtId="165" fontId="26" fillId="0" borderId="0" xfId="1" applyNumberFormat="1" applyFont="1" applyFill="1" applyBorder="1" applyAlignment="1" applyProtection="1">
      <alignment wrapText="1"/>
    </xf>
    <xf numFmtId="165" fontId="26" fillId="0" borderId="0" xfId="1" applyNumberFormat="1" applyFont="1" applyFill="1" applyBorder="1" applyAlignment="1" applyProtection="1">
      <alignment horizontal="left" wrapText="1"/>
    </xf>
    <xf numFmtId="165" fontId="26" fillId="0" borderId="8" xfId="1" applyNumberFormat="1" applyFont="1" applyFill="1" applyBorder="1" applyAlignment="1" applyProtection="1">
      <alignment horizontal="left"/>
    </xf>
    <xf numFmtId="0" fontId="13" fillId="22" borderId="1" xfId="3" applyFont="1" applyFill="1" applyBorder="1" applyAlignment="1">
      <alignment vertical="center" wrapText="1"/>
    </xf>
    <xf numFmtId="0" fontId="13" fillId="22" borderId="1" xfId="3" applyFont="1" applyFill="1" applyBorder="1" applyAlignment="1">
      <alignment horizontal="left" vertical="center" wrapText="1" indent="3"/>
    </xf>
    <xf numFmtId="0" fontId="18" fillId="7" borderId="1" xfId="4" applyFont="1" applyFill="1" applyBorder="1" applyAlignment="1">
      <alignment horizontal="left" vertical="top" wrapText="1"/>
    </xf>
    <xf numFmtId="0" fontId="19" fillId="7" borderId="1" xfId="4" applyFont="1" applyFill="1" applyBorder="1" applyAlignment="1">
      <alignment horizontal="left" vertical="top" wrapText="1"/>
    </xf>
    <xf numFmtId="0" fontId="19" fillId="13" borderId="1" xfId="4" applyFont="1" applyFill="1" applyBorder="1" applyAlignment="1">
      <alignment vertical="center" wrapText="1"/>
    </xf>
    <xf numFmtId="0" fontId="18" fillId="5" borderId="0" xfId="4" applyFont="1" applyFill="1" applyAlignment="1">
      <alignment horizontal="center" vertical="center" wrapText="1"/>
    </xf>
    <xf numFmtId="3" fontId="18" fillId="5" borderId="0" xfId="4" applyNumberFormat="1" applyFont="1" applyFill="1" applyAlignment="1">
      <alignment horizontal="center" vertical="center" wrapText="1"/>
    </xf>
    <xf numFmtId="0" fontId="21" fillId="7" borderId="1" xfId="4" applyFont="1" applyFill="1" applyBorder="1" applyAlignment="1">
      <alignment wrapText="1"/>
    </xf>
    <xf numFmtId="0" fontId="22" fillId="5" borderId="1" xfId="4" applyFont="1" applyFill="1" applyBorder="1" applyAlignment="1">
      <alignment wrapText="1"/>
    </xf>
    <xf numFmtId="0" fontId="21" fillId="7" borderId="1" xfId="4" applyFont="1" applyFill="1" applyBorder="1" applyAlignment="1">
      <alignment horizontal="left" vertical="top" wrapText="1"/>
    </xf>
    <xf numFmtId="0" fontId="19" fillId="23" borderId="1" xfId="4" applyFont="1" applyFill="1" applyBorder="1" applyAlignment="1">
      <alignment horizontal="left" vertical="center" wrapText="1"/>
    </xf>
    <xf numFmtId="3" fontId="18" fillId="23" borderId="1" xfId="4" applyNumberFormat="1" applyFont="1" applyFill="1" applyBorder="1" applyAlignment="1">
      <alignment horizontal="center" vertical="center" wrapText="1"/>
    </xf>
    <xf numFmtId="0" fontId="18" fillId="7" borderId="1" xfId="4" applyFont="1" applyFill="1" applyBorder="1" applyAlignment="1">
      <alignment vertical="top" wrapText="1"/>
    </xf>
    <xf numFmtId="3" fontId="19" fillId="23" borderId="1" xfId="4" applyNumberFormat="1" applyFont="1" applyFill="1" applyBorder="1" applyAlignment="1">
      <alignment horizontal="center" vertical="center" wrapText="1"/>
    </xf>
    <xf numFmtId="3" fontId="18" fillId="11" borderId="1" xfId="4" applyNumberFormat="1" applyFont="1" applyFill="1" applyBorder="1" applyAlignment="1">
      <alignment horizontal="center" vertical="center" wrapText="1"/>
    </xf>
    <xf numFmtId="3" fontId="18" fillId="13" borderId="1" xfId="4" applyNumberFormat="1" applyFont="1" applyFill="1" applyBorder="1" applyAlignment="1">
      <alignment horizontal="center" vertical="center" wrapText="1"/>
    </xf>
    <xf numFmtId="3" fontId="18" fillId="6" borderId="1" xfId="4" applyNumberFormat="1" applyFont="1" applyFill="1" applyBorder="1" applyAlignment="1">
      <alignment horizontal="center" vertical="center" wrapText="1"/>
    </xf>
    <xf numFmtId="3" fontId="18" fillId="7" borderId="1" xfId="4" applyNumberFormat="1" applyFont="1" applyFill="1" applyBorder="1" applyAlignment="1">
      <alignment horizontal="center" vertical="center" wrapText="1"/>
    </xf>
    <xf numFmtId="3" fontId="19" fillId="13" borderId="1" xfId="4" applyNumberFormat="1" applyFont="1" applyFill="1" applyBorder="1" applyAlignment="1">
      <alignment horizontal="center" vertical="center" wrapText="1"/>
    </xf>
    <xf numFmtId="3" fontId="19" fillId="14" borderId="1" xfId="4" applyNumberFormat="1" applyFont="1" applyFill="1" applyBorder="1" applyAlignment="1">
      <alignment horizontal="center" vertical="center" wrapText="1"/>
    </xf>
    <xf numFmtId="0" fontId="18" fillId="7" borderId="1" xfId="4" applyFont="1" applyFill="1" applyBorder="1" applyAlignment="1">
      <alignment horizontal="center" vertical="center"/>
    </xf>
    <xf numFmtId="3" fontId="18" fillId="5" borderId="0" xfId="4" applyNumberFormat="1" applyFont="1" applyFill="1" applyAlignment="1">
      <alignment horizontal="center" vertical="center"/>
    </xf>
    <xf numFmtId="3" fontId="19" fillId="6" borderId="1" xfId="4" applyNumberFormat="1" applyFont="1" applyFill="1" applyBorder="1" applyAlignment="1">
      <alignment horizontal="center" vertical="center" wrapText="1"/>
    </xf>
    <xf numFmtId="0" fontId="19" fillId="13" borderId="1" xfId="4" applyFont="1" applyFill="1" applyBorder="1" applyAlignment="1">
      <alignment horizontal="left" vertical="center" wrapText="1"/>
    </xf>
    <xf numFmtId="0" fontId="19" fillId="6" borderId="1" xfId="4" applyFont="1" applyFill="1" applyBorder="1" applyAlignment="1">
      <alignment horizontal="left" vertical="center" wrapText="1"/>
    </xf>
    <xf numFmtId="0" fontId="19" fillId="23" borderId="1" xfId="4" applyFont="1" applyFill="1" applyBorder="1" applyAlignment="1">
      <alignment horizontal="left" vertical="top" wrapText="1"/>
    </xf>
    <xf numFmtId="0" fontId="20" fillId="0" borderId="0" xfId="4" applyFont="1" applyFill="1"/>
    <xf numFmtId="3" fontId="18" fillId="0" borderId="0" xfId="4" applyNumberFormat="1" applyFont="1" applyFill="1" applyAlignment="1">
      <alignment horizontal="center" vertical="center"/>
    </xf>
    <xf numFmtId="3" fontId="1" fillId="0" borderId="0" xfId="3" applyNumberFormat="1"/>
    <xf numFmtId="3" fontId="5" fillId="2" borderId="0" xfId="0" applyNumberFormat="1" applyFont="1" applyFill="1" applyBorder="1" applyAlignment="1">
      <alignment horizontal="left" wrapText="1"/>
    </xf>
    <xf numFmtId="3" fontId="7" fillId="12" borderId="1" xfId="3" applyNumberFormat="1" applyFont="1" applyFill="1" applyBorder="1" applyAlignment="1">
      <alignment horizontal="center" vertical="center"/>
    </xf>
    <xf numFmtId="3" fontId="11" fillId="17" borderId="2" xfId="3" applyNumberFormat="1" applyFont="1" applyFill="1" applyBorder="1" applyAlignment="1">
      <alignment horizontal="center"/>
    </xf>
    <xf numFmtId="3" fontId="11" fillId="16" borderId="1" xfId="3" applyNumberFormat="1" applyFont="1" applyFill="1" applyBorder="1" applyAlignment="1">
      <alignment horizontal="center" vertical="center"/>
    </xf>
    <xf numFmtId="3" fontId="11" fillId="0" borderId="4" xfId="3" applyNumberFormat="1" applyFont="1" applyFill="1" applyBorder="1" applyAlignment="1">
      <alignment horizontal="center" vertical="center"/>
    </xf>
    <xf numFmtId="3" fontId="11" fillId="0" borderId="3" xfId="3" applyNumberFormat="1" applyFont="1" applyFill="1" applyBorder="1" applyAlignment="1">
      <alignment horizontal="center" vertical="center"/>
    </xf>
    <xf numFmtId="3" fontId="11" fillId="18" borderId="1" xfId="3" applyNumberFormat="1" applyFont="1" applyFill="1" applyBorder="1" applyAlignment="1">
      <alignment horizontal="center" vertical="center"/>
    </xf>
    <xf numFmtId="3" fontId="11" fillId="0" borderId="2" xfId="3" applyNumberFormat="1" applyFont="1" applyFill="1" applyBorder="1" applyAlignment="1">
      <alignment horizontal="center" vertical="center"/>
    </xf>
    <xf numFmtId="3" fontId="11" fillId="17" borderId="1" xfId="3" applyNumberFormat="1" applyFont="1" applyFill="1" applyBorder="1" applyAlignment="1">
      <alignment horizontal="center" vertical="center"/>
    </xf>
    <xf numFmtId="3" fontId="11" fillId="0" borderId="11" xfId="3" applyNumberFormat="1" applyFont="1" applyFill="1" applyBorder="1" applyAlignment="1">
      <alignment horizontal="center" vertical="center"/>
    </xf>
    <xf numFmtId="3" fontId="11" fillId="22" borderId="1" xfId="3" applyNumberFormat="1" applyFont="1" applyFill="1" applyBorder="1" applyAlignment="1">
      <alignment horizontal="center" vertical="center"/>
    </xf>
    <xf numFmtId="3" fontId="11" fillId="18" borderId="2" xfId="3" applyNumberFormat="1" applyFont="1" applyFill="1" applyBorder="1" applyAlignment="1">
      <alignment horizontal="center" vertical="center"/>
    </xf>
    <xf numFmtId="3" fontId="24" fillId="0" borderId="0" xfId="1" applyNumberFormat="1" applyFont="1" applyFill="1" applyBorder="1" applyAlignment="1" applyProtection="1">
      <alignment vertical="center"/>
    </xf>
    <xf numFmtId="3" fontId="5" fillId="2" borderId="0" xfId="0" applyNumberFormat="1" applyFont="1" applyFill="1" applyBorder="1" applyAlignment="1">
      <alignment horizontal="center" vertical="center" wrapText="1"/>
    </xf>
    <xf numFmtId="3" fontId="1" fillId="3" borderId="0" xfId="3" applyNumberFormat="1" applyFill="1" applyAlignment="1">
      <alignment horizontal="center" vertical="center"/>
    </xf>
    <xf numFmtId="165" fontId="0" fillId="0" borderId="0" xfId="1" applyNumberFormat="1" applyFont="1" applyFill="1" applyBorder="1" applyAlignment="1" applyProtection="1"/>
    <xf numFmtId="0" fontId="1" fillId="0" borderId="0" xfId="3" applyAlignment="1">
      <alignment horizontal="center" vertical="center"/>
    </xf>
    <xf numFmtId="3" fontId="1" fillId="0" borderId="0" xfId="3" applyNumberFormat="1" applyAlignment="1">
      <alignment horizontal="center" vertical="center"/>
    </xf>
    <xf numFmtId="3" fontId="18" fillId="23" borderId="1" xfId="4" applyNumberFormat="1" applyFont="1" applyFill="1" applyBorder="1" applyAlignment="1">
      <alignment wrapText="1"/>
    </xf>
    <xf numFmtId="0" fontId="18" fillId="7" borderId="1" xfId="4" applyFont="1" applyFill="1" applyBorder="1" applyAlignment="1">
      <alignment horizontal="left" vertical="center" wrapText="1"/>
    </xf>
    <xf numFmtId="0" fontId="19" fillId="7" borderId="1" xfId="4" applyFont="1" applyFill="1" applyBorder="1" applyAlignment="1">
      <alignment horizontal="left" vertical="center" wrapText="1"/>
    </xf>
    <xf numFmtId="0" fontId="18" fillId="5" borderId="0" xfId="4" applyFont="1" applyFill="1" applyBorder="1" applyAlignment="1">
      <alignment horizontal="center" vertical="top" wrapText="1"/>
    </xf>
    <xf numFmtId="3" fontId="18" fillId="5" borderId="0" xfId="4" applyNumberFormat="1" applyFont="1" applyFill="1" applyBorder="1" applyAlignment="1">
      <alignment horizontal="center" vertical="top" wrapText="1"/>
    </xf>
    <xf numFmtId="0" fontId="20" fillId="5" borderId="0" xfId="4" applyFont="1" applyFill="1" applyBorder="1"/>
    <xf numFmtId="3" fontId="18" fillId="5" borderId="0" xfId="4" applyNumberFormat="1" applyFont="1" applyFill="1" applyBorder="1" applyAlignment="1"/>
    <xf numFmtId="3" fontId="40" fillId="5" borderId="1" xfId="0" applyNumberFormat="1" applyFont="1" applyFill="1" applyBorder="1"/>
    <xf numFmtId="0" fontId="25" fillId="5" borderId="0" xfId="0" applyFont="1" applyFill="1" applyAlignment="1">
      <alignment horizontal="center"/>
    </xf>
    <xf numFmtId="0" fontId="11" fillId="0" borderId="8" xfId="3" applyFont="1" applyBorder="1" applyAlignment="1">
      <alignment wrapText="1"/>
    </xf>
    <xf numFmtId="0" fontId="11" fillId="0" borderId="4" xfId="3" applyFont="1" applyBorder="1" applyAlignment="1">
      <alignment horizontal="center" vertical="center"/>
    </xf>
    <xf numFmtId="3" fontId="11" fillId="0" borderId="4" xfId="3" applyNumberFormat="1" applyFont="1" applyBorder="1" applyAlignment="1">
      <alignment horizontal="center" vertical="center"/>
    </xf>
    <xf numFmtId="3" fontId="11" fillId="17" borderId="2" xfId="3" applyNumberFormat="1" applyFont="1" applyFill="1" applyBorder="1" applyAlignment="1">
      <alignment horizontal="center" vertical="center"/>
    </xf>
    <xf numFmtId="0" fontId="11" fillId="17" borderId="2" xfId="3" applyFont="1" applyFill="1" applyBorder="1" applyAlignment="1">
      <alignment horizontal="center" vertical="center"/>
    </xf>
    <xf numFmtId="3" fontId="11" fillId="21" borderId="2" xfId="3" applyNumberFormat="1" applyFont="1" applyFill="1" applyBorder="1" applyAlignment="1">
      <alignment horizontal="center" vertical="center"/>
    </xf>
    <xf numFmtId="0" fontId="3" fillId="4" borderId="14" xfId="3" applyFont="1" applyFill="1" applyBorder="1" applyAlignment="1">
      <alignment vertical="center" wrapText="1"/>
    </xf>
    <xf numFmtId="0" fontId="11" fillId="4" borderId="15" xfId="3" applyFont="1" applyFill="1" applyBorder="1" applyAlignment="1">
      <alignment horizontal="center" vertical="center"/>
    </xf>
    <xf numFmtId="0" fontId="7" fillId="4" borderId="15" xfId="3" applyFont="1" applyFill="1" applyBorder="1" applyAlignment="1">
      <alignment horizontal="center" vertical="center"/>
    </xf>
    <xf numFmtId="3" fontId="3" fillId="4" borderId="16" xfId="3" applyNumberFormat="1" applyFont="1" applyFill="1" applyBorder="1" applyAlignment="1">
      <alignment horizontal="center" vertical="center"/>
    </xf>
    <xf numFmtId="3" fontId="11" fillId="20" borderId="1" xfId="3" applyNumberFormat="1" applyFont="1" applyFill="1" applyBorder="1" applyAlignment="1">
      <alignment horizontal="center" vertical="center"/>
    </xf>
    <xf numFmtId="3" fontId="11" fillId="4" borderId="15" xfId="3" applyNumberFormat="1" applyFont="1" applyFill="1" applyBorder="1" applyAlignment="1">
      <alignment horizontal="center" vertical="center"/>
    </xf>
    <xf numFmtId="3" fontId="7" fillId="4" borderId="15" xfId="3" applyNumberFormat="1" applyFont="1" applyFill="1" applyBorder="1" applyAlignment="1">
      <alignment horizontal="center" vertical="center"/>
    </xf>
    <xf numFmtId="3" fontId="11" fillId="19" borderId="1" xfId="3" applyNumberFormat="1" applyFont="1" applyFill="1" applyBorder="1" applyAlignment="1">
      <alignment horizontal="center" vertical="center"/>
    </xf>
    <xf numFmtId="0" fontId="7" fillId="9" borderId="0" xfId="3" applyFont="1" applyFill="1" applyAlignment="1">
      <alignment horizontal="left" wrapText="1"/>
    </xf>
    <xf numFmtId="0" fontId="7" fillId="3" borderId="0" xfId="3" applyFont="1" applyFill="1" applyAlignment="1">
      <alignment wrapText="1"/>
    </xf>
    <xf numFmtId="3" fontId="0" fillId="5" borderId="1" xfId="0" applyNumberFormat="1" applyFont="1" applyFill="1" applyBorder="1"/>
    <xf numFmtId="0" fontId="33" fillId="24" borderId="0" xfId="3" applyFont="1" applyFill="1"/>
    <xf numFmtId="10" fontId="0" fillId="8" borderId="1" xfId="0" applyNumberFormat="1" applyFill="1" applyBorder="1"/>
    <xf numFmtId="0" fontId="25" fillId="0" borderId="1" xfId="0" applyFont="1" applyFill="1" applyBorder="1" applyAlignment="1">
      <alignment horizontal="center" wrapText="1"/>
    </xf>
    <xf numFmtId="3" fontId="0" fillId="0" borderId="1" xfId="0" applyNumberFormat="1" applyFill="1" applyBorder="1" applyAlignment="1">
      <alignment horizontal="center" vertical="center"/>
    </xf>
    <xf numFmtId="0" fontId="0" fillId="5" borderId="0" xfId="0" applyFill="1" applyAlignment="1">
      <alignment vertical="center" wrapText="1"/>
    </xf>
    <xf numFmtId="0" fontId="25" fillId="6" borderId="1" xfId="0" applyFont="1" applyFill="1" applyBorder="1" applyAlignment="1">
      <alignment wrapText="1"/>
    </xf>
    <xf numFmtId="0" fontId="30" fillId="5" borderId="1" xfId="0" applyFont="1" applyFill="1" applyBorder="1" applyAlignment="1">
      <alignment horizontal="center" wrapText="1"/>
    </xf>
    <xf numFmtId="0" fontId="0" fillId="5" borderId="0" xfId="0" applyFill="1" applyAlignment="1">
      <alignment horizontal="center" vertical="center" wrapText="1"/>
    </xf>
    <xf numFmtId="0" fontId="27" fillId="6" borderId="1" xfId="0" applyFont="1" applyFill="1" applyBorder="1" applyAlignment="1">
      <alignment wrapText="1"/>
    </xf>
    <xf numFmtId="0" fontId="49" fillId="0" borderId="0" xfId="0" applyFont="1" applyBorder="1"/>
    <xf numFmtId="3" fontId="1" fillId="0" borderId="0" xfId="3" applyNumberFormat="1" applyFill="1"/>
    <xf numFmtId="3" fontId="18" fillId="5" borderId="0" xfId="4" applyNumberFormat="1" applyFill="1"/>
    <xf numFmtId="0" fontId="23" fillId="2" borderId="1" xfId="0" applyFont="1" applyFill="1" applyBorder="1" applyAlignment="1">
      <alignment horizontal="center" vertical="center"/>
    </xf>
    <xf numFmtId="0" fontId="28" fillId="5" borderId="0" xfId="0" applyFont="1" applyFill="1" applyAlignment="1">
      <alignment vertical="center"/>
    </xf>
    <xf numFmtId="166" fontId="0" fillId="6" borderId="0" xfId="0" applyNumberFormat="1" applyFill="1" applyAlignment="1">
      <alignment vertical="center"/>
    </xf>
    <xf numFmtId="0" fontId="17" fillId="26" borderId="1" xfId="3" applyFont="1" applyFill="1" applyBorder="1" applyAlignment="1">
      <alignment horizontal="center" vertical="center"/>
    </xf>
    <xf numFmtId="0" fontId="17" fillId="26" borderId="1" xfId="3" applyFont="1" applyFill="1" applyBorder="1" applyAlignment="1">
      <alignment horizontal="center" vertical="center" wrapText="1"/>
    </xf>
    <xf numFmtId="0" fontId="17" fillId="26" borderId="3" xfId="3" applyFont="1" applyFill="1" applyBorder="1" applyAlignment="1">
      <alignment horizontal="center" vertical="center"/>
    </xf>
    <xf numFmtId="3" fontId="17" fillId="26" borderId="3" xfId="1" applyNumberFormat="1" applyFont="1" applyFill="1" applyBorder="1" applyAlignment="1" applyProtection="1">
      <alignment horizontal="center" vertical="center"/>
    </xf>
    <xf numFmtId="0" fontId="7" fillId="27" borderId="3" xfId="3" applyFont="1" applyFill="1" applyBorder="1" applyAlignment="1">
      <alignment vertical="center" wrapText="1"/>
    </xf>
    <xf numFmtId="0" fontId="11" fillId="27" borderId="1" xfId="3" applyFont="1" applyFill="1" applyBorder="1" applyAlignment="1">
      <alignment vertical="center"/>
    </xf>
    <xf numFmtId="3" fontId="11" fillId="27" borderId="1" xfId="3" applyNumberFormat="1" applyFont="1" applyFill="1" applyBorder="1" applyAlignment="1">
      <alignment horizontal="center" vertical="center"/>
    </xf>
    <xf numFmtId="49" fontId="11" fillId="28" borderId="1" xfId="3" applyNumberFormat="1" applyFont="1" applyFill="1" applyBorder="1" applyAlignment="1">
      <alignment vertical="center" wrapText="1"/>
    </xf>
    <xf numFmtId="0" fontId="11" fillId="29" borderId="1" xfId="3" applyFont="1" applyFill="1" applyBorder="1" applyAlignment="1">
      <alignment vertical="center"/>
    </xf>
    <xf numFmtId="0" fontId="11" fillId="30" borderId="1" xfId="3" applyFont="1" applyFill="1" applyBorder="1" applyAlignment="1">
      <alignment horizontal="center" vertical="center"/>
    </xf>
    <xf numFmtId="3" fontId="11" fillId="28" borderId="1" xfId="3" applyNumberFormat="1" applyFont="1" applyFill="1" applyBorder="1" applyAlignment="1">
      <alignment horizontal="center" vertical="center"/>
    </xf>
    <xf numFmtId="0" fontId="11" fillId="29" borderId="2" xfId="3" applyFont="1" applyFill="1" applyBorder="1" applyAlignment="1">
      <alignment vertical="center"/>
    </xf>
    <xf numFmtId="0" fontId="11" fillId="30" borderId="2" xfId="3" applyFont="1" applyFill="1" applyBorder="1" applyAlignment="1">
      <alignment horizontal="center" vertical="center"/>
    </xf>
    <xf numFmtId="0" fontId="7" fillId="27" borderId="2" xfId="3" applyFont="1" applyFill="1" applyBorder="1" applyAlignment="1">
      <alignment vertical="center" wrapText="1"/>
    </xf>
    <xf numFmtId="0" fontId="11" fillId="27" borderId="2" xfId="3" applyFont="1" applyFill="1" applyBorder="1" applyAlignment="1">
      <alignment horizontal="center" vertical="center"/>
    </xf>
    <xf numFmtId="3" fontId="11" fillId="31" borderId="2" xfId="3" applyNumberFormat="1" applyFont="1" applyFill="1" applyBorder="1" applyAlignment="1">
      <alignment horizontal="center" vertical="center"/>
    </xf>
    <xf numFmtId="0" fontId="50" fillId="4" borderId="1" xfId="3" applyFont="1" applyFill="1" applyBorder="1" applyAlignment="1">
      <alignment vertical="center"/>
    </xf>
    <xf numFmtId="0" fontId="51" fillId="4" borderId="1" xfId="3" applyFont="1" applyFill="1" applyBorder="1" applyAlignment="1">
      <alignment vertical="center"/>
    </xf>
    <xf numFmtId="3" fontId="50" fillId="4" borderId="1" xfId="1" applyNumberFormat="1" applyFont="1" applyFill="1" applyBorder="1" applyAlignment="1" applyProtection="1">
      <alignment horizontal="center" vertical="center"/>
    </xf>
    <xf numFmtId="3" fontId="18" fillId="5" borderId="0" xfId="4" applyNumberFormat="1" applyFont="1" applyFill="1" applyAlignment="1">
      <alignment horizontal="right" vertical="center"/>
    </xf>
    <xf numFmtId="3" fontId="19" fillId="5" borderId="0" xfId="4" applyNumberFormat="1" applyFont="1" applyFill="1" applyAlignment="1">
      <alignment horizontal="right" vertical="center"/>
    </xf>
    <xf numFmtId="3" fontId="19" fillId="23" borderId="1" xfId="4" applyNumberFormat="1" applyFont="1" applyFill="1" applyBorder="1" applyAlignment="1">
      <alignment horizontal="right" vertical="center" wrapText="1"/>
    </xf>
    <xf numFmtId="3" fontId="18" fillId="23" borderId="1" xfId="4" applyNumberFormat="1" applyFont="1" applyFill="1" applyBorder="1" applyAlignment="1">
      <alignment horizontal="right" vertical="center" wrapText="1"/>
    </xf>
    <xf numFmtId="3" fontId="18" fillId="11" borderId="1" xfId="4" applyNumberFormat="1" applyFont="1" applyFill="1" applyBorder="1" applyAlignment="1">
      <alignment horizontal="right" vertical="center" wrapText="1"/>
    </xf>
    <xf numFmtId="3" fontId="18" fillId="7" borderId="1" xfId="4" applyNumberFormat="1" applyFont="1" applyFill="1" applyBorder="1" applyAlignment="1">
      <alignment horizontal="center" wrapText="1"/>
    </xf>
    <xf numFmtId="3" fontId="19" fillId="13" borderId="1" xfId="4" applyNumberFormat="1" applyFont="1" applyFill="1" applyBorder="1" applyAlignment="1">
      <alignment horizontal="right" vertical="center" wrapText="1"/>
    </xf>
    <xf numFmtId="3" fontId="18" fillId="13" borderId="1" xfId="4" applyNumberFormat="1" applyFont="1" applyFill="1" applyBorder="1" applyAlignment="1">
      <alignment horizontal="right" vertical="center" wrapText="1"/>
    </xf>
    <xf numFmtId="3" fontId="18" fillId="5" borderId="0" xfId="4" applyNumberFormat="1" applyFont="1" applyFill="1" applyBorder="1" applyAlignment="1">
      <alignment horizontal="right" vertical="center" wrapText="1"/>
    </xf>
    <xf numFmtId="3" fontId="18" fillId="7" borderId="1" xfId="4" applyNumberFormat="1" applyFont="1" applyFill="1" applyBorder="1" applyAlignment="1">
      <alignment horizontal="center" vertical="center"/>
    </xf>
    <xf numFmtId="3" fontId="18" fillId="5" borderId="0" xfId="4" applyNumberFormat="1" applyFont="1" applyFill="1" applyBorder="1" applyAlignment="1">
      <alignment horizontal="right" vertical="center"/>
    </xf>
    <xf numFmtId="3" fontId="18" fillId="6" borderId="1" xfId="4" applyNumberFormat="1" applyFont="1" applyFill="1" applyBorder="1" applyAlignment="1">
      <alignment horizontal="right" vertical="center" wrapText="1"/>
    </xf>
    <xf numFmtId="3" fontId="18" fillId="0" borderId="1" xfId="4" applyNumberFormat="1" applyFont="1" applyFill="1" applyBorder="1" applyAlignment="1">
      <alignment horizontal="center" vertical="center"/>
    </xf>
    <xf numFmtId="0" fontId="7" fillId="32" borderId="3" xfId="3" applyFont="1" applyFill="1" applyBorder="1" applyAlignment="1">
      <alignment wrapText="1"/>
    </xf>
    <xf numFmtId="3" fontId="11" fillId="32" borderId="1" xfId="3" applyNumberFormat="1" applyFont="1" applyFill="1" applyBorder="1" applyAlignment="1">
      <alignment horizontal="center" vertical="center"/>
    </xf>
    <xf numFmtId="0" fontId="7" fillId="32" borderId="3" xfId="3" applyFont="1" applyFill="1" applyBorder="1" applyAlignment="1">
      <alignment horizontal="left" vertical="top" wrapText="1"/>
    </xf>
    <xf numFmtId="0" fontId="8" fillId="12" borderId="0" xfId="3" applyFont="1" applyFill="1" applyBorder="1" applyAlignment="1">
      <alignment horizontal="right" vertical="center" wrapText="1"/>
    </xf>
    <xf numFmtId="0" fontId="7" fillId="17" borderId="1" xfId="3" applyFont="1" applyFill="1" applyBorder="1" applyAlignment="1">
      <alignment horizontal="right" vertical="center" wrapText="1"/>
    </xf>
    <xf numFmtId="0" fontId="7" fillId="17" borderId="4" xfId="3" applyFont="1" applyFill="1" applyBorder="1" applyAlignment="1">
      <alignment horizontal="right" vertical="center" wrapText="1"/>
    </xf>
    <xf numFmtId="0" fontId="7" fillId="16" borderId="1" xfId="3" applyFont="1" applyFill="1" applyBorder="1" applyAlignment="1">
      <alignment horizontal="right" vertical="center" wrapText="1"/>
    </xf>
    <xf numFmtId="0" fontId="7" fillId="17" borderId="2" xfId="3" applyFont="1" applyFill="1" applyBorder="1" applyAlignment="1">
      <alignment horizontal="right" vertical="center" wrapText="1"/>
    </xf>
    <xf numFmtId="0" fontId="3" fillId="4" borderId="17" xfId="3" applyFont="1" applyFill="1" applyBorder="1" applyAlignment="1">
      <alignment horizontal="right" vertical="center" wrapText="1"/>
    </xf>
    <xf numFmtId="0" fontId="5" fillId="2" borderId="0" xfId="0" applyFont="1" applyFill="1" applyBorder="1" applyAlignment="1">
      <alignment horizontal="right" vertical="center" wrapText="1"/>
    </xf>
    <xf numFmtId="0" fontId="7" fillId="3" borderId="0" xfId="3" applyFont="1" applyFill="1" applyAlignment="1">
      <alignment horizontal="right" vertical="center"/>
    </xf>
    <xf numFmtId="0" fontId="1" fillId="0" borderId="0" xfId="3" applyAlignment="1">
      <alignment horizontal="right" vertical="center"/>
    </xf>
    <xf numFmtId="0" fontId="7" fillId="32" borderId="3" xfId="3" applyFont="1" applyFill="1" applyBorder="1" applyAlignment="1">
      <alignment horizontal="right" vertical="center" wrapText="1"/>
    </xf>
    <xf numFmtId="0" fontId="7" fillId="32" borderId="9" xfId="3" applyFont="1" applyFill="1" applyBorder="1" applyAlignment="1">
      <alignment horizontal="right" vertical="center" wrapText="1"/>
    </xf>
    <xf numFmtId="0" fontId="7" fillId="12" borderId="1" xfId="3" applyFont="1" applyFill="1" applyBorder="1" applyAlignment="1">
      <alignment horizontal="right" vertical="center" wrapText="1"/>
    </xf>
    <xf numFmtId="0" fontId="11" fillId="0" borderId="8" xfId="3" applyFont="1" applyBorder="1" applyAlignment="1">
      <alignment horizontal="right" vertical="center" wrapText="1"/>
    </xf>
    <xf numFmtId="0" fontId="13" fillId="0" borderId="8" xfId="3" applyFont="1" applyBorder="1" applyAlignment="1">
      <alignment horizontal="right" vertical="center" wrapText="1"/>
    </xf>
    <xf numFmtId="0" fontId="13" fillId="0" borderId="4" xfId="3" applyFont="1" applyBorder="1" applyAlignment="1">
      <alignment horizontal="right" vertical="center" wrapText="1"/>
    </xf>
    <xf numFmtId="0" fontId="11" fillId="0" borderId="4" xfId="3" applyFont="1" applyBorder="1" applyAlignment="1">
      <alignment horizontal="right" vertical="center" wrapText="1"/>
    </xf>
    <xf numFmtId="0" fontId="12" fillId="0" borderId="4" xfId="3" applyFont="1" applyBorder="1" applyAlignment="1">
      <alignment horizontal="right" vertical="center" wrapText="1"/>
    </xf>
    <xf numFmtId="0" fontId="7" fillId="18" borderId="1" xfId="3" applyFont="1" applyFill="1" applyBorder="1" applyAlignment="1">
      <alignment horizontal="right" vertical="center" wrapText="1"/>
    </xf>
    <xf numFmtId="0" fontId="7" fillId="0" borderId="4" xfId="3" applyFont="1" applyBorder="1" applyAlignment="1">
      <alignment horizontal="right" vertical="center" wrapText="1"/>
    </xf>
    <xf numFmtId="0" fontId="11" fillId="0" borderId="3" xfId="3" applyFont="1" applyBorder="1" applyAlignment="1">
      <alignment horizontal="right" vertical="center" wrapText="1"/>
    </xf>
    <xf numFmtId="0" fontId="7" fillId="16" borderId="4" xfId="3" applyFont="1" applyFill="1" applyBorder="1" applyAlignment="1">
      <alignment horizontal="right" vertical="center" wrapText="1"/>
    </xf>
    <xf numFmtId="49" fontId="11" fillId="0" borderId="2" xfId="3" applyNumberFormat="1" applyFont="1" applyBorder="1" applyAlignment="1">
      <alignment horizontal="right" vertical="center" wrapText="1"/>
    </xf>
    <xf numFmtId="49" fontId="11" fillId="0" borderId="4" xfId="3" applyNumberFormat="1" applyFont="1" applyBorder="1" applyAlignment="1">
      <alignment horizontal="right" vertical="center" wrapText="1"/>
    </xf>
    <xf numFmtId="49" fontId="14" fillId="0" borderId="4" xfId="3" applyNumberFormat="1" applyFont="1" applyBorder="1" applyAlignment="1">
      <alignment horizontal="right" vertical="center" wrapText="1"/>
    </xf>
    <xf numFmtId="0" fontId="13" fillId="22" borderId="1" xfId="3" applyFont="1" applyFill="1" applyBorder="1" applyAlignment="1">
      <alignment horizontal="right" vertical="center" wrapText="1"/>
    </xf>
    <xf numFmtId="0" fontId="39" fillId="5" borderId="4" xfId="3" applyFont="1" applyFill="1" applyBorder="1" applyAlignment="1">
      <alignment horizontal="right" vertical="center" wrapText="1"/>
    </xf>
    <xf numFmtId="0" fontId="41" fillId="5" borderId="4" xfId="3" applyFont="1" applyFill="1" applyBorder="1" applyAlignment="1">
      <alignment horizontal="right" vertical="center" wrapText="1"/>
    </xf>
    <xf numFmtId="0" fontId="11" fillId="18" borderId="1" xfId="3" applyFont="1" applyFill="1" applyBorder="1" applyAlignment="1">
      <alignment horizontal="right" vertical="center" wrapText="1"/>
    </xf>
    <xf numFmtId="0" fontId="7" fillId="17" borderId="3" xfId="3" applyFont="1" applyFill="1" applyBorder="1" applyAlignment="1">
      <alignment horizontal="right" vertical="center" wrapText="1"/>
    </xf>
    <xf numFmtId="0" fontId="15" fillId="0" borderId="4" xfId="3" applyFont="1" applyBorder="1" applyAlignment="1">
      <alignment horizontal="right" vertical="center" wrapText="1"/>
    </xf>
    <xf numFmtId="0" fontId="11" fillId="18" borderId="2" xfId="3" applyFont="1" applyFill="1" applyBorder="1" applyAlignment="1">
      <alignment horizontal="right" vertical="center" wrapText="1"/>
    </xf>
    <xf numFmtId="0" fontId="11" fillId="0" borderId="11" xfId="3" applyFont="1" applyBorder="1" applyAlignment="1">
      <alignment horizontal="right" vertical="center" wrapText="1"/>
    </xf>
    <xf numFmtId="0" fontId="11" fillId="0" borderId="12" xfId="3" applyFont="1" applyBorder="1" applyAlignment="1">
      <alignment horizontal="right" vertical="center" wrapText="1"/>
    </xf>
    <xf numFmtId="49" fontId="11" fillId="18" borderId="1" xfId="3" applyNumberFormat="1" applyFont="1" applyFill="1" applyBorder="1" applyAlignment="1">
      <alignment horizontal="right" vertical="center" wrapText="1"/>
    </xf>
    <xf numFmtId="0" fontId="16" fillId="0" borderId="0" xfId="3" applyFont="1" applyFill="1" applyBorder="1" applyAlignment="1">
      <alignment horizontal="right" vertical="center"/>
    </xf>
    <xf numFmtId="0" fontId="17" fillId="26" borderId="1" xfId="3" applyFont="1" applyFill="1" applyBorder="1" applyAlignment="1">
      <alignment horizontal="right" vertical="center"/>
    </xf>
    <xf numFmtId="0" fontId="7" fillId="27" borderId="3" xfId="3" applyFont="1" applyFill="1" applyBorder="1" applyAlignment="1">
      <alignment horizontal="right" vertical="center" wrapText="1"/>
    </xf>
    <xf numFmtId="49" fontId="11" fillId="28" borderId="1" xfId="3" applyNumberFormat="1" applyFont="1" applyFill="1" applyBorder="1" applyAlignment="1">
      <alignment horizontal="right" vertical="center" wrapText="1"/>
    </xf>
    <xf numFmtId="0" fontId="7" fillId="27" borderId="2" xfId="3" applyFont="1" applyFill="1" applyBorder="1" applyAlignment="1">
      <alignment horizontal="right" vertical="center" wrapText="1"/>
    </xf>
    <xf numFmtId="0" fontId="50" fillId="4" borderId="1" xfId="3" applyFont="1" applyFill="1" applyBorder="1" applyAlignment="1">
      <alignment horizontal="right" vertical="center"/>
    </xf>
    <xf numFmtId="0" fontId="23" fillId="0" borderId="0" xfId="3" applyFont="1" applyAlignment="1">
      <alignment horizontal="right" vertical="center"/>
    </xf>
    <xf numFmtId="49" fontId="11" fillId="0" borderId="8" xfId="3" applyNumberFormat="1" applyFont="1" applyBorder="1" applyAlignment="1">
      <alignment horizontal="right" vertical="center" wrapText="1"/>
    </xf>
    <xf numFmtId="49" fontId="11" fillId="0" borderId="3" xfId="3" applyNumberFormat="1" applyFont="1" applyBorder="1" applyAlignment="1">
      <alignment horizontal="right" vertical="center" wrapText="1"/>
    </xf>
    <xf numFmtId="0" fontId="19" fillId="23" borderId="1" xfId="4" applyFont="1" applyFill="1" applyBorder="1" applyAlignment="1">
      <alignment horizontal="right" vertical="center" wrapText="1"/>
    </xf>
    <xf numFmtId="0" fontId="19" fillId="7" borderId="1" xfId="4" applyFont="1" applyFill="1" applyBorder="1" applyAlignment="1">
      <alignment horizontal="right" vertical="center" wrapText="1"/>
    </xf>
    <xf numFmtId="0" fontId="18" fillId="7" borderId="1" xfId="4" applyFont="1" applyFill="1" applyBorder="1" applyAlignment="1">
      <alignment horizontal="right" vertical="center" wrapText="1"/>
    </xf>
    <xf numFmtId="0" fontId="19" fillId="13" borderId="1" xfId="4" applyFont="1" applyFill="1" applyBorder="1" applyAlignment="1">
      <alignment horizontal="right" vertical="center" wrapText="1"/>
    </xf>
    <xf numFmtId="0" fontId="19" fillId="6" borderId="1" xfId="4" applyFont="1" applyFill="1" applyBorder="1" applyAlignment="1">
      <alignment horizontal="right" vertical="center" wrapText="1"/>
    </xf>
    <xf numFmtId="0" fontId="8" fillId="3" borderId="0" xfId="3" applyFont="1" applyFill="1" applyAlignment="1">
      <alignment horizontal="right" vertical="center"/>
    </xf>
    <xf numFmtId="0" fontId="13" fillId="3" borderId="0" xfId="3" applyFont="1" applyFill="1" applyAlignment="1">
      <alignment horizontal="right" vertical="center"/>
    </xf>
    <xf numFmtId="0" fontId="18" fillId="5" borderId="0" xfId="4" applyFont="1" applyFill="1" applyBorder="1" applyAlignment="1">
      <alignment horizontal="right" vertical="center" wrapText="1"/>
    </xf>
    <xf numFmtId="0" fontId="21" fillId="7" borderId="1" xfId="4" applyFont="1" applyFill="1" applyBorder="1" applyAlignment="1">
      <alignment horizontal="right" vertical="center" wrapText="1"/>
    </xf>
    <xf numFmtId="0" fontId="20" fillId="5" borderId="0" xfId="4" applyFont="1" applyFill="1" applyBorder="1" applyAlignment="1">
      <alignment horizontal="right" vertical="center"/>
    </xf>
    <xf numFmtId="0" fontId="18" fillId="5" borderId="0" xfId="4" applyFill="1" applyAlignment="1">
      <alignment horizontal="right" vertical="center"/>
    </xf>
    <xf numFmtId="0" fontId="18" fillId="5" borderId="0" xfId="4" applyFont="1" applyFill="1" applyAlignment="1">
      <alignment horizontal="right" vertical="center" wrapText="1"/>
    </xf>
    <xf numFmtId="0" fontId="22" fillId="5" borderId="1" xfId="4" applyFont="1" applyFill="1" applyBorder="1" applyAlignment="1">
      <alignment horizontal="right" vertical="center" wrapText="1"/>
    </xf>
    <xf numFmtId="0" fontId="20" fillId="0" borderId="0" xfId="4" applyFont="1" applyFill="1" applyAlignment="1">
      <alignment horizontal="right" vertical="center"/>
    </xf>
    <xf numFmtId="0" fontId="20" fillId="5" borderId="0" xfId="4" applyFont="1" applyFill="1" applyAlignment="1">
      <alignment horizontal="right" vertical="center"/>
    </xf>
    <xf numFmtId="0" fontId="0" fillId="0" borderId="0" xfId="0" applyAlignment="1">
      <alignment wrapText="1" shrinkToFit="1"/>
    </xf>
    <xf numFmtId="0" fontId="4" fillId="2" borderId="19" xfId="3" applyFont="1" applyFill="1" applyBorder="1" applyAlignment="1">
      <alignment horizontal="left" vertical="center" wrapText="1"/>
    </xf>
    <xf numFmtId="0" fontId="5" fillId="2" borderId="19" xfId="3" applyFont="1" applyFill="1" applyBorder="1" applyAlignment="1">
      <alignment horizontal="left" vertical="center"/>
    </xf>
    <xf numFmtId="0" fontId="48" fillId="0" borderId="0" xfId="5" applyFont="1" applyFill="1" applyBorder="1" applyAlignment="1">
      <alignment vertical="center"/>
    </xf>
    <xf numFmtId="0" fontId="8" fillId="0" borderId="0" xfId="0" applyFont="1" applyFill="1" applyBorder="1" applyAlignment="1">
      <alignment horizontal="center" vertical="center"/>
    </xf>
    <xf numFmtId="0" fontId="1" fillId="2" borderId="0" xfId="3" applyFill="1"/>
    <xf numFmtId="0" fontId="5" fillId="2" borderId="15" xfId="3" applyFont="1" applyFill="1" applyBorder="1" applyAlignment="1">
      <alignment horizontal="center" vertical="center" wrapText="1"/>
    </xf>
    <xf numFmtId="0" fontId="5" fillId="2" borderId="16" xfId="3" applyFont="1" applyFill="1" applyBorder="1" applyAlignment="1">
      <alignment horizontal="center" vertical="center" wrapText="1"/>
    </xf>
    <xf numFmtId="3" fontId="1" fillId="2" borderId="1" xfId="3" applyNumberFormat="1" applyFill="1" applyBorder="1"/>
    <xf numFmtId="0" fontId="1" fillId="2" borderId="1" xfId="3" applyFill="1" applyBorder="1"/>
    <xf numFmtId="0" fontId="52" fillId="25" borderId="3" xfId="3" applyFont="1" applyFill="1" applyBorder="1"/>
    <xf numFmtId="0" fontId="52" fillId="25" borderId="1" xfId="3" applyFont="1" applyFill="1" applyBorder="1"/>
    <xf numFmtId="3" fontId="52" fillId="25" borderId="1" xfId="3" applyNumberFormat="1" applyFont="1" applyFill="1" applyBorder="1"/>
    <xf numFmtId="0" fontId="52" fillId="25" borderId="0" xfId="3" applyFont="1" applyFill="1" applyBorder="1"/>
    <xf numFmtId="3" fontId="52" fillId="25" borderId="0" xfId="3" applyNumberFormat="1" applyFont="1" applyFill="1" applyBorder="1"/>
    <xf numFmtId="0" fontId="27" fillId="0" borderId="0" xfId="5" applyFont="1" applyFill="1" applyBorder="1"/>
    <xf numFmtId="0" fontId="23" fillId="6" borderId="1" xfId="3" applyFont="1" applyFill="1" applyBorder="1" applyAlignment="1">
      <alignment horizontal="center" vertical="top" wrapText="1"/>
    </xf>
    <xf numFmtId="0" fontId="27" fillId="0" borderId="14" xfId="5" applyFont="1" applyFill="1" applyBorder="1" applyAlignment="1">
      <alignment horizontal="center" vertical="center" wrapText="1"/>
    </xf>
    <xf numFmtId="0" fontId="27" fillId="0" borderId="15" xfId="5" applyFont="1" applyFill="1" applyBorder="1" applyAlignment="1">
      <alignment horizontal="center" vertical="center" wrapText="1"/>
    </xf>
    <xf numFmtId="0" fontId="40" fillId="0" borderId="24" xfId="5" applyFont="1" applyBorder="1" applyAlignment="1">
      <alignment wrapText="1"/>
    </xf>
    <xf numFmtId="0" fontId="40" fillId="7" borderId="1" xfId="5" applyFont="1" applyFill="1" applyBorder="1" applyAlignment="1">
      <alignment horizontal="center" vertical="center" wrapText="1"/>
    </xf>
    <xf numFmtId="0" fontId="53" fillId="0" borderId="0" xfId="0" applyFont="1" applyAlignment="1">
      <alignment vertical="center"/>
    </xf>
    <xf numFmtId="0" fontId="40" fillId="7" borderId="3" xfId="5" applyFont="1" applyFill="1" applyBorder="1" applyAlignment="1">
      <alignment horizontal="center" vertical="center" wrapText="1"/>
    </xf>
    <xf numFmtId="0" fontId="40" fillId="0" borderId="24" xfId="5" applyFont="1" applyBorder="1" applyAlignment="1">
      <alignment vertical="top" wrapText="1"/>
    </xf>
    <xf numFmtId="0" fontId="40" fillId="0" borderId="24" xfId="5" applyFont="1" applyFill="1" applyBorder="1" applyAlignment="1">
      <alignment horizontal="left" wrapText="1"/>
    </xf>
    <xf numFmtId="0" fontId="52" fillId="34" borderId="1" xfId="3" applyFont="1" applyFill="1" applyBorder="1" applyAlignment="1">
      <alignment horizontal="center" vertical="center"/>
    </xf>
    <xf numFmtId="0" fontId="27" fillId="34" borderId="1" xfId="5" applyFont="1" applyFill="1" applyBorder="1" applyAlignment="1">
      <alignment horizontal="center" vertical="center" wrapText="1"/>
    </xf>
    <xf numFmtId="3" fontId="27" fillId="34" borderId="1" xfId="5" applyNumberFormat="1" applyFont="1" applyFill="1" applyBorder="1" applyAlignment="1">
      <alignment horizontal="center" vertical="center" wrapText="1"/>
    </xf>
    <xf numFmtId="0" fontId="0" fillId="0" borderId="0" xfId="0" applyAlignment="1">
      <alignment vertical="center"/>
    </xf>
    <xf numFmtId="0" fontId="40" fillId="0" borderId="0" xfId="5" applyFont="1" applyFill="1" applyBorder="1"/>
    <xf numFmtId="0" fontId="29" fillId="0" borderId="0" xfId="0" applyFont="1"/>
    <xf numFmtId="0" fontId="40" fillId="0" borderId="0" xfId="5" applyFont="1" applyFill="1" applyBorder="1" applyAlignment="1">
      <alignment vertical="center" wrapText="1"/>
    </xf>
    <xf numFmtId="0" fontId="40" fillId="0" borderId="0" xfId="5" applyFont="1" applyFill="1" applyBorder="1" applyAlignment="1">
      <alignment horizontal="center" vertical="center" wrapText="1"/>
    </xf>
    <xf numFmtId="3" fontId="0" fillId="0" borderId="0" xfId="0" applyNumberFormat="1"/>
    <xf numFmtId="0" fontId="0" fillId="8" borderId="0" xfId="0" applyFill="1"/>
    <xf numFmtId="0" fontId="2" fillId="0" borderId="10" xfId="5" applyFont="1" applyBorder="1" applyAlignment="1">
      <alignment vertical="center" wrapText="1"/>
    </xf>
    <xf numFmtId="0" fontId="0" fillId="8" borderId="0" xfId="0" applyFont="1" applyFill="1" applyBorder="1" applyAlignment="1"/>
    <xf numFmtId="0" fontId="48" fillId="8" borderId="0" xfId="5" applyFont="1" applyFill="1" applyBorder="1" applyAlignment="1">
      <alignment vertical="center"/>
    </xf>
    <xf numFmtId="0" fontId="48" fillId="8" borderId="0" xfId="5" applyFont="1" applyFill="1" applyBorder="1" applyAlignment="1">
      <alignment horizontal="center" vertical="center"/>
    </xf>
    <xf numFmtId="0" fontId="54" fillId="8" borderId="0" xfId="5" applyFont="1" applyFill="1" applyBorder="1" applyAlignment="1">
      <alignment vertical="center"/>
    </xf>
    <xf numFmtId="0" fontId="48" fillId="0" borderId="0" xfId="5" applyFont="1" applyFill="1" applyBorder="1" applyAlignment="1">
      <alignment horizontal="center" vertical="center"/>
    </xf>
    <xf numFmtId="0" fontId="52" fillId="25" borderId="3" xfId="3" applyFont="1" applyFill="1" applyBorder="1" applyAlignment="1">
      <alignment wrapText="1"/>
    </xf>
    <xf numFmtId="0" fontId="1" fillId="11" borderId="0" xfId="3" applyFill="1"/>
    <xf numFmtId="3" fontId="7" fillId="17" borderId="2" xfId="3" applyNumberFormat="1" applyFont="1" applyFill="1" applyBorder="1" applyAlignment="1">
      <alignment horizontal="right" vertical="center" wrapText="1"/>
    </xf>
    <xf numFmtId="3" fontId="7" fillId="27" borderId="2" xfId="3" applyNumberFormat="1" applyFont="1" applyFill="1" applyBorder="1" applyAlignment="1">
      <alignment horizontal="right" vertical="center" wrapText="1"/>
    </xf>
    <xf numFmtId="3" fontId="0" fillId="2" borderId="1" xfId="0" applyNumberFormat="1" applyFill="1" applyBorder="1"/>
    <xf numFmtId="0" fontId="6" fillId="7" borderId="0" xfId="0" applyFont="1" applyFill="1" applyAlignment="1">
      <alignment horizontal="center"/>
    </xf>
    <xf numFmtId="0" fontId="3" fillId="5" borderId="0" xfId="0" applyFont="1" applyFill="1" applyAlignment="1">
      <alignment horizontal="center"/>
    </xf>
    <xf numFmtId="49" fontId="6" fillId="18" borderId="0" xfId="0" applyNumberFormat="1" applyFont="1" applyFill="1" applyAlignment="1">
      <alignment horizontal="center"/>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5" fillId="10" borderId="0" xfId="3" applyFont="1" applyFill="1" applyAlignment="1">
      <alignment horizontal="center"/>
    </xf>
    <xf numFmtId="0" fontId="34" fillId="0" borderId="0" xfId="0" applyFont="1" applyAlignment="1">
      <alignment horizontal="center"/>
    </xf>
    <xf numFmtId="0" fontId="35" fillId="10" borderId="0" xfId="3" applyFont="1" applyFill="1" applyAlignment="1">
      <alignment horizontal="center" wrapText="1" shrinkToFit="1"/>
    </xf>
    <xf numFmtId="0" fontId="0" fillId="0" borderId="0" xfId="0" applyAlignment="1">
      <alignment wrapText="1" shrinkToFit="1"/>
    </xf>
    <xf numFmtId="0" fontId="0" fillId="2" borderId="0" xfId="0" applyFill="1" applyAlignment="1">
      <alignment horizontal="left" vertical="top" wrapText="1"/>
    </xf>
    <xf numFmtId="0" fontId="11" fillId="32" borderId="13" xfId="3" applyFont="1" applyFill="1" applyBorder="1" applyAlignment="1">
      <alignment horizontal="center" vertical="center"/>
    </xf>
    <xf numFmtId="0" fontId="11" fillId="32" borderId="5" xfId="3" applyFont="1" applyFill="1" applyBorder="1" applyAlignment="1">
      <alignment horizontal="center" vertical="center"/>
    </xf>
    <xf numFmtId="0" fontId="10" fillId="0" borderId="13" xfId="3" applyFont="1" applyBorder="1" applyAlignment="1">
      <alignment horizontal="left" vertical="center" wrapText="1"/>
    </xf>
    <xf numFmtId="0" fontId="10" fillId="0" borderId="6" xfId="3" applyFont="1" applyBorder="1" applyAlignment="1">
      <alignment horizontal="left" vertical="center" wrapText="1"/>
    </xf>
    <xf numFmtId="0" fontId="10" fillId="0" borderId="5" xfId="3" applyFont="1" applyBorder="1" applyAlignment="1">
      <alignment horizontal="left" vertical="center" wrapText="1"/>
    </xf>
    <xf numFmtId="0" fontId="8" fillId="5" borderId="0" xfId="0" applyFont="1" applyFill="1" applyAlignment="1">
      <alignment horizontal="center" vertical="center"/>
    </xf>
    <xf numFmtId="49" fontId="6" fillId="18" borderId="0" xfId="0" applyNumberFormat="1" applyFont="1" applyFill="1" applyAlignment="1">
      <alignment horizontal="center" vertical="center"/>
    </xf>
    <xf numFmtId="0" fontId="8" fillId="2" borderId="0" xfId="0" applyFont="1" applyFill="1" applyBorder="1" applyAlignment="1">
      <alignment horizontal="center" vertical="center" wrapText="1"/>
    </xf>
    <xf numFmtId="0" fontId="46" fillId="2" borderId="0" xfId="0" applyFont="1" applyFill="1" applyBorder="1" applyAlignment="1">
      <alignment horizontal="left" wrapText="1"/>
    </xf>
    <xf numFmtId="0" fontId="13" fillId="15" borderId="10" xfId="3" applyFont="1" applyFill="1" applyBorder="1" applyAlignment="1">
      <alignment horizontal="left" wrapText="1"/>
    </xf>
    <xf numFmtId="0" fontId="10" fillId="0" borderId="7"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8" fillId="5" borderId="0" xfId="0" applyFont="1" applyFill="1" applyAlignment="1">
      <alignment horizontal="center"/>
    </xf>
    <xf numFmtId="0" fontId="10" fillId="0" borderId="1" xfId="3" applyFont="1" applyBorder="1" applyAlignment="1">
      <alignment horizontal="left" wrapText="1"/>
    </xf>
    <xf numFmtId="0" fontId="11" fillId="19" borderId="13" xfId="3" applyFont="1" applyFill="1" applyBorder="1" applyAlignment="1">
      <alignment horizontal="center" vertical="center"/>
    </xf>
    <xf numFmtId="0" fontId="11" fillId="19" borderId="5" xfId="3" applyFont="1" applyFill="1" applyBorder="1" applyAlignment="1">
      <alignment horizontal="center" vertical="center"/>
    </xf>
    <xf numFmtId="0" fontId="19" fillId="23" borderId="2" xfId="4" applyFont="1" applyFill="1" applyBorder="1" applyAlignment="1">
      <alignment horizontal="center" vertical="center" wrapText="1"/>
    </xf>
    <xf numFmtId="0" fontId="19" fillId="23" borderId="3" xfId="4" applyFont="1" applyFill="1" applyBorder="1" applyAlignment="1">
      <alignment horizontal="center" vertical="center" wrapText="1"/>
    </xf>
    <xf numFmtId="49" fontId="6" fillId="8" borderId="0" xfId="0" applyNumberFormat="1" applyFont="1" applyFill="1" applyAlignment="1">
      <alignment horizontal="center"/>
    </xf>
    <xf numFmtId="0" fontId="13" fillId="9" borderId="0" xfId="3" applyFont="1" applyFill="1" applyAlignment="1">
      <alignment horizontal="left" wrapText="1"/>
    </xf>
    <xf numFmtId="49" fontId="6" fillId="0" borderId="0" xfId="0" applyNumberFormat="1" applyFont="1" applyFill="1" applyAlignment="1">
      <alignment horizontal="center" vertical="center"/>
    </xf>
    <xf numFmtId="0" fontId="8" fillId="5" borderId="0" xfId="0" applyFont="1" applyFill="1" applyAlignment="1">
      <alignment horizontal="left"/>
    </xf>
    <xf numFmtId="3" fontId="18" fillId="11" borderId="13" xfId="4" applyNumberFormat="1" applyFont="1" applyFill="1" applyBorder="1" applyAlignment="1">
      <alignment horizontal="center" vertical="center" wrapText="1"/>
    </xf>
    <xf numFmtId="3" fontId="18" fillId="11" borderId="5" xfId="4" applyNumberFormat="1" applyFont="1" applyFill="1" applyBorder="1" applyAlignment="1">
      <alignment horizontal="center" vertical="center" wrapText="1"/>
    </xf>
    <xf numFmtId="0" fontId="40" fillId="0" borderId="0" xfId="5" applyFont="1" applyFill="1" applyBorder="1" applyAlignment="1">
      <alignment vertical="center" wrapText="1"/>
    </xf>
    <xf numFmtId="3" fontId="52" fillId="11" borderId="2" xfId="3" applyNumberFormat="1" applyFont="1" applyFill="1" applyBorder="1" applyAlignment="1">
      <alignment horizontal="center" vertical="center"/>
    </xf>
    <xf numFmtId="3" fontId="52" fillId="11" borderId="4" xfId="3" applyNumberFormat="1" applyFont="1" applyFill="1" applyBorder="1" applyAlignment="1">
      <alignment horizontal="center" vertical="center"/>
    </xf>
    <xf numFmtId="3" fontId="52" fillId="11" borderId="3" xfId="3" applyNumberFormat="1" applyFont="1" applyFill="1" applyBorder="1" applyAlignment="1">
      <alignment horizontal="center" vertical="center"/>
    </xf>
    <xf numFmtId="0" fontId="8" fillId="33" borderId="20" xfId="0" applyFont="1" applyFill="1" applyBorder="1" applyAlignment="1">
      <alignment horizontal="center" vertical="center"/>
    </xf>
    <xf numFmtId="0" fontId="8" fillId="33" borderId="21" xfId="0" applyFont="1" applyFill="1" applyBorder="1" applyAlignment="1">
      <alignment horizontal="center" vertical="center"/>
    </xf>
    <xf numFmtId="0" fontId="8" fillId="33" borderId="22" xfId="0" applyFont="1" applyFill="1" applyBorder="1" applyAlignment="1">
      <alignment horizontal="center" vertical="center"/>
    </xf>
    <xf numFmtId="0" fontId="8" fillId="33" borderId="14" xfId="0" applyNumberFormat="1" applyFont="1" applyFill="1" applyBorder="1" applyAlignment="1">
      <alignment horizontal="center" vertical="center"/>
    </xf>
    <xf numFmtId="0" fontId="8" fillId="33" borderId="15" xfId="0" applyNumberFormat="1" applyFont="1" applyFill="1" applyBorder="1" applyAlignment="1">
      <alignment horizontal="center" vertical="center"/>
    </xf>
    <xf numFmtId="0" fontId="8" fillId="33" borderId="23" xfId="0" applyNumberFormat="1" applyFont="1" applyFill="1" applyBorder="1" applyAlignment="1">
      <alignment horizontal="center" vertical="center"/>
    </xf>
    <xf numFmtId="0" fontId="8" fillId="33" borderId="16" xfId="0" applyNumberFormat="1" applyFont="1" applyFill="1" applyBorder="1" applyAlignment="1">
      <alignment horizontal="center" vertical="center"/>
    </xf>
    <xf numFmtId="0" fontId="40" fillId="0" borderId="0" xfId="5" applyFont="1" applyAlignment="1">
      <alignment vertical="center" wrapText="1"/>
    </xf>
  </cellXfs>
  <cellStyles count="6">
    <cellStyle name="Měna 2" xfId="1"/>
    <cellStyle name="Normální" xfId="0" builtinId="0"/>
    <cellStyle name="normální 2" xfId="2"/>
    <cellStyle name="Normální 3" xfId="3"/>
    <cellStyle name="Normální 4" xfId="4"/>
    <cellStyle name="Normální 5" xfId="5"/>
  </cellStyles>
  <dxfs count="0"/>
  <tableStyles count="0" defaultTableStyle="TableStyleMedium9" defaultPivotStyle="PivotStyleLight16"/>
  <colors>
    <mruColors>
      <color rgb="FFFFFFCC"/>
      <color rgb="FFCCFF99"/>
      <color rgb="FF66FF33"/>
      <color rgb="FFE6FCD0"/>
      <color rgb="FFFF9900"/>
      <color rgb="FFFFCC66"/>
      <color rgb="FF66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14\3%20velk&#233;%20kolo\Tendry-KD-ZD-OP-II.etapa%20a%20RS\II.kola-ZD-OP-soupisy_II.etapa\RS-PD\Typov&#233;%20studie\Zak&#225;zky\NOV&#201;%20VZORY\Z&#225;pis\D1-sout&#283;&#382;e\DSP-PDPS\Soupis%20prac&#237;%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Zak&#225;zky\NOV&#201;%20VZORY\Z&#225;pis\D1-sout&#283;&#382;e\DSP-PDPS\Soupis%20prac&#237;%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NOV&#201;%20VZORY\Z&#225;pis\D1-sout&#283;&#382;e\DSP-PDPS\Soupis%20prac&#2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4"/>
      <sheetName val="3"/>
      <sheetName val="List2"/>
      <sheetName val="List3"/>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4"/>
      <sheetName val="3"/>
      <sheetName val="List2"/>
      <sheetName val="List3"/>
    </sheetNames>
    <sheetDataSet>
      <sheetData sheetId="0"/>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4"/>
      <sheetName val="3"/>
      <sheetName val="List2"/>
      <sheetName val="List3"/>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zoomScale="115" zoomScaleNormal="115" zoomScaleSheetLayoutView="100" workbookViewId="0">
      <selection activeCell="B2" sqref="B2:E2"/>
    </sheetView>
  </sheetViews>
  <sheetFormatPr defaultRowHeight="15" x14ac:dyDescent="0.25"/>
  <cols>
    <col min="1" max="1" width="9.140625" style="9"/>
    <col min="2" max="2" width="43.28515625" style="9" customWidth="1"/>
    <col min="3" max="3" width="12.140625" style="50" customWidth="1"/>
    <col min="4" max="4" width="17" style="50" customWidth="1"/>
    <col min="5" max="5" width="16.28515625" style="50" bestFit="1" customWidth="1"/>
    <col min="6" max="6" width="20.28515625" style="9" customWidth="1"/>
    <col min="7" max="7" width="17.28515625" style="9" customWidth="1"/>
    <col min="8" max="16384" width="9.140625" style="9"/>
  </cols>
  <sheetData>
    <row r="1" spans="2:7" x14ac:dyDescent="0.25">
      <c r="B1" s="10" t="s">
        <v>428</v>
      </c>
    </row>
    <row r="2" spans="2:7" ht="23.25" x14ac:dyDescent="0.35">
      <c r="B2" s="356" t="s">
        <v>866</v>
      </c>
      <c r="C2" s="356"/>
      <c r="D2" s="356"/>
      <c r="E2" s="356"/>
    </row>
    <row r="5" spans="2:7" ht="15.75" x14ac:dyDescent="0.25">
      <c r="B5" s="357" t="s">
        <v>2</v>
      </c>
      <c r="C5" s="357"/>
      <c r="D5" s="357"/>
      <c r="E5" s="357"/>
    </row>
    <row r="6" spans="2:7" ht="15.75" x14ac:dyDescent="0.25">
      <c r="B6" s="39"/>
      <c r="C6" s="51"/>
      <c r="D6" s="51"/>
      <c r="E6" s="51"/>
    </row>
    <row r="7" spans="2:7" ht="18.75" x14ac:dyDescent="0.3">
      <c r="B7" s="40" t="s">
        <v>868</v>
      </c>
    </row>
    <row r="8" spans="2:7" x14ac:dyDescent="0.25">
      <c r="B8" s="10"/>
    </row>
    <row r="9" spans="2:7" x14ac:dyDescent="0.25">
      <c r="B9" s="10"/>
    </row>
    <row r="10" spans="2:7" x14ac:dyDescent="0.25">
      <c r="C10" s="52" t="s">
        <v>389</v>
      </c>
      <c r="D10" s="52" t="s">
        <v>390</v>
      </c>
      <c r="E10" s="52" t="s">
        <v>391</v>
      </c>
    </row>
    <row r="11" spans="2:7" x14ac:dyDescent="0.25">
      <c r="B11" s="17" t="s">
        <v>629</v>
      </c>
      <c r="C11" s="201">
        <f>'III.A1) Projektové práce'!E71</f>
        <v>0</v>
      </c>
      <c r="D11" s="31">
        <f>C11*0.21</f>
        <v>0</v>
      </c>
      <c r="E11" s="31">
        <f t="shared" ref="E11:E17" si="0">C11+D11</f>
        <v>0</v>
      </c>
    </row>
    <row r="12" spans="2:7" x14ac:dyDescent="0.25">
      <c r="B12" s="17" t="s">
        <v>630</v>
      </c>
      <c r="C12" s="201">
        <f>'III.B1) IČ k ÚR'!E28</f>
        <v>0</v>
      </c>
      <c r="D12" s="31">
        <f t="shared" ref="D12:D15" si="1">C12*0.21</f>
        <v>0</v>
      </c>
      <c r="E12" s="31">
        <f t="shared" si="0"/>
        <v>0</v>
      </c>
    </row>
    <row r="13" spans="2:7" x14ac:dyDescent="0.25">
      <c r="B13" s="17" t="s">
        <v>387</v>
      </c>
      <c r="C13" s="201">
        <f>'III.A2) Projektové práce'!E623</f>
        <v>0</v>
      </c>
      <c r="D13" s="31">
        <f t="shared" si="1"/>
        <v>0</v>
      </c>
      <c r="E13" s="31">
        <f t="shared" si="0"/>
        <v>0</v>
      </c>
    </row>
    <row r="14" spans="2:7" x14ac:dyDescent="0.25">
      <c r="B14" s="17" t="s">
        <v>388</v>
      </c>
      <c r="C14" s="201">
        <f>'III.B2) IČ k SP'!E61</f>
        <v>0</v>
      </c>
      <c r="D14" s="31">
        <f t="shared" si="1"/>
        <v>0</v>
      </c>
      <c r="E14" s="31">
        <f t="shared" si="0"/>
        <v>0</v>
      </c>
      <c r="G14" s="215" t="s">
        <v>715</v>
      </c>
    </row>
    <row r="15" spans="2:7" x14ac:dyDescent="0.25">
      <c r="B15" s="17" t="s">
        <v>712</v>
      </c>
      <c r="C15" s="201">
        <f>'III.A2) Projektové práce'!E655</f>
        <v>0</v>
      </c>
      <c r="D15" s="31">
        <f t="shared" si="1"/>
        <v>0</v>
      </c>
      <c r="E15" s="31">
        <f t="shared" si="0"/>
        <v>0</v>
      </c>
      <c r="G15" s="216">
        <f>C16-'II. Sazebník'!J12</f>
        <v>0</v>
      </c>
    </row>
    <row r="16" spans="2:7" ht="45" x14ac:dyDescent="0.25">
      <c r="B16" s="210" t="s">
        <v>704</v>
      </c>
      <c r="C16" s="49">
        <f>SUM(C11:C15)</f>
        <v>0</v>
      </c>
      <c r="D16" s="49" t="s">
        <v>3</v>
      </c>
      <c r="E16" s="49" t="s">
        <v>3</v>
      </c>
      <c r="F16" s="214" t="s">
        <v>714</v>
      </c>
    </row>
    <row r="17" spans="2:7" x14ac:dyDescent="0.25">
      <c r="B17" s="17" t="s">
        <v>697</v>
      </c>
      <c r="C17" s="201">
        <f>'IV. TP'!D13</f>
        <v>0</v>
      </c>
      <c r="D17" s="31">
        <f>C17*0.21</f>
        <v>0</v>
      </c>
      <c r="E17" s="31">
        <f t="shared" si="0"/>
        <v>0</v>
      </c>
      <c r="F17" s="355">
        <f>'IV. TP'!C9</f>
        <v>0</v>
      </c>
    </row>
    <row r="18" spans="2:7" s="10" customFormat="1" ht="30" x14ac:dyDescent="0.25">
      <c r="B18" s="210" t="s">
        <v>703</v>
      </c>
      <c r="C18" s="49">
        <f>C16+C17</f>
        <v>0</v>
      </c>
      <c r="D18" s="49" t="s">
        <v>3</v>
      </c>
      <c r="E18" s="49" t="s">
        <v>3</v>
      </c>
      <c r="F18" s="9"/>
    </row>
    <row r="19" spans="2:7" s="10" customFormat="1" x14ac:dyDescent="0.25">
      <c r="B19" s="11" t="s">
        <v>711</v>
      </c>
      <c r="C19" s="49" t="s">
        <v>3</v>
      </c>
      <c r="D19" s="49">
        <f>SUM(D11:D17)</f>
        <v>0</v>
      </c>
      <c r="E19" s="49" t="s">
        <v>3</v>
      </c>
      <c r="F19" s="9"/>
    </row>
    <row r="20" spans="2:7" s="10" customFormat="1" x14ac:dyDescent="0.25">
      <c r="B20" s="11" t="s">
        <v>392</v>
      </c>
      <c r="C20" s="49" t="s">
        <v>3</v>
      </c>
      <c r="D20" s="49" t="s">
        <v>3</v>
      </c>
      <c r="E20" s="49">
        <f>SUM(E11:E17)</f>
        <v>0</v>
      </c>
    </row>
    <row r="21" spans="2:7" x14ac:dyDescent="0.25">
      <c r="B21" s="6"/>
      <c r="C21" s="53"/>
      <c r="D21" s="53"/>
      <c r="E21" s="53"/>
      <c r="F21" s="22"/>
      <c r="G21" s="23"/>
    </row>
    <row r="22" spans="2:7" x14ac:dyDescent="0.25">
      <c r="C22" s="211"/>
      <c r="D22" s="211"/>
      <c r="E22" s="211"/>
    </row>
    <row r="23" spans="2:7" x14ac:dyDescent="0.25">
      <c r="C23" s="211"/>
      <c r="D23" s="211"/>
      <c r="E23" s="211"/>
    </row>
    <row r="24" spans="2:7" x14ac:dyDescent="0.25">
      <c r="C24" s="211"/>
      <c r="D24" s="211"/>
      <c r="E24" s="211"/>
    </row>
    <row r="25" spans="2:7" x14ac:dyDescent="0.25">
      <c r="C25" s="211"/>
      <c r="D25" s="211"/>
      <c r="E25" s="211"/>
    </row>
    <row r="26" spans="2:7" x14ac:dyDescent="0.25">
      <c r="C26" s="211"/>
      <c r="D26" s="211"/>
      <c r="E26" s="211"/>
    </row>
    <row r="27" spans="2:7" x14ac:dyDescent="0.25">
      <c r="C27" s="211"/>
      <c r="D27" s="211"/>
      <c r="E27" s="211"/>
    </row>
  </sheetData>
  <mergeCells count="2">
    <mergeCell ref="B2:E2"/>
    <mergeCell ref="B5:E5"/>
  </mergeCells>
  <printOptions horizontalCentered="1"/>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27" zoomScaleNormal="100" zoomScaleSheetLayoutView="85" workbookViewId="0">
      <selection activeCell="C53" sqref="C53"/>
    </sheetView>
  </sheetViews>
  <sheetFormatPr defaultRowHeight="15" x14ac:dyDescent="0.25"/>
  <cols>
    <col min="1" max="1" width="11.42578125" customWidth="1"/>
    <col min="2" max="2" width="15" customWidth="1"/>
    <col min="3" max="3" width="35" customWidth="1"/>
    <col min="4" max="4" width="17.28515625" customWidth="1"/>
    <col min="5" max="5" width="28.42578125" customWidth="1"/>
    <col min="6" max="6" width="16.42578125" customWidth="1"/>
    <col min="7" max="7" width="18.28515625" customWidth="1"/>
    <col min="8" max="9" width="16.42578125" customWidth="1"/>
    <col min="10" max="10" width="13.7109375" customWidth="1"/>
    <col min="14" max="14" width="9.85546875" bestFit="1" customWidth="1"/>
    <col min="15" max="15" width="10.85546875" bestFit="1" customWidth="1"/>
    <col min="16" max="16" width="10.42578125" bestFit="1" customWidth="1"/>
  </cols>
  <sheetData>
    <row r="1" spans="1:12" ht="18.75" x14ac:dyDescent="0.3">
      <c r="A1" s="362" t="s">
        <v>2</v>
      </c>
      <c r="B1" s="362"/>
      <c r="C1" s="362"/>
      <c r="D1" s="362"/>
      <c r="E1" s="362"/>
      <c r="F1" s="362"/>
      <c r="G1" s="362"/>
    </row>
    <row r="2" spans="1:12" ht="23.25" x14ac:dyDescent="0.35">
      <c r="A2" s="9"/>
      <c r="B2" s="9"/>
      <c r="C2" s="358" t="s">
        <v>866</v>
      </c>
      <c r="D2" s="358"/>
      <c r="E2" s="358"/>
      <c r="F2" s="358"/>
      <c r="G2" s="22"/>
      <c r="H2" s="23"/>
      <c r="I2" s="23"/>
    </row>
    <row r="3" spans="1:12" ht="18.75" x14ac:dyDescent="0.3">
      <c r="A3" s="363" t="s">
        <v>706</v>
      </c>
      <c r="B3" s="363"/>
      <c r="C3" s="363"/>
      <c r="D3" s="363"/>
      <c r="E3" s="363"/>
      <c r="F3" s="363"/>
      <c r="G3" s="363"/>
      <c r="H3" s="364"/>
      <c r="I3" s="310"/>
    </row>
    <row r="4" spans="1:12" ht="18.75" x14ac:dyDescent="0.3">
      <c r="A4" s="361" t="s">
        <v>817</v>
      </c>
      <c r="B4" s="361"/>
      <c r="C4" s="361"/>
      <c r="D4" s="361"/>
      <c r="E4" s="361"/>
      <c r="F4" s="361"/>
      <c r="G4" s="361"/>
      <c r="H4" s="37"/>
      <c r="I4" s="37"/>
    </row>
    <row r="5" spans="1:12" ht="18.75" x14ac:dyDescent="0.3">
      <c r="A5" s="9"/>
      <c r="B5" s="9"/>
      <c r="C5" s="41"/>
      <c r="D5" s="35"/>
      <c r="E5" s="35"/>
      <c r="F5" s="36"/>
      <c r="G5" s="22"/>
      <c r="H5" s="37"/>
      <c r="I5" s="37"/>
    </row>
    <row r="6" spans="1:12" x14ac:dyDescent="0.25">
      <c r="A6" s="9"/>
      <c r="B6" s="9"/>
      <c r="C6" s="202" t="s">
        <v>691</v>
      </c>
      <c r="D6" s="48"/>
      <c r="E6" s="35"/>
      <c r="F6" s="36"/>
      <c r="G6" s="22"/>
      <c r="H6" s="37"/>
      <c r="I6" s="37"/>
    </row>
    <row r="7" spans="1:12" ht="60" x14ac:dyDescent="0.25">
      <c r="A7" s="9"/>
      <c r="B7" s="9"/>
      <c r="C7" s="359" t="s">
        <v>692</v>
      </c>
      <c r="D7" s="43" t="s">
        <v>448</v>
      </c>
      <c r="E7" s="204" t="s">
        <v>707</v>
      </c>
      <c r="F7" s="9"/>
      <c r="G7" s="22"/>
      <c r="H7" s="23"/>
      <c r="I7" s="23"/>
    </row>
    <row r="8" spans="1:12" ht="41.25" customHeight="1" x14ac:dyDescent="0.25">
      <c r="A8" s="9"/>
      <c r="B8" s="9"/>
      <c r="C8" s="360"/>
      <c r="D8" s="205">
        <f>1732140000+173214000</f>
        <v>1905354000</v>
      </c>
      <c r="E8" s="26"/>
      <c r="F8" s="9"/>
      <c r="G8" s="22"/>
      <c r="H8" s="23"/>
      <c r="I8" s="23"/>
    </row>
    <row r="9" spans="1:12" ht="75" x14ac:dyDescent="0.25">
      <c r="A9" s="9"/>
      <c r="B9" s="9"/>
      <c r="C9" s="24" t="s">
        <v>640</v>
      </c>
      <c r="D9" s="24" t="s">
        <v>708</v>
      </c>
      <c r="E9" s="24" t="s">
        <v>739</v>
      </c>
      <c r="F9" s="24" t="s">
        <v>438</v>
      </c>
      <c r="G9" s="24" t="s">
        <v>740</v>
      </c>
      <c r="H9" s="24" t="s">
        <v>709</v>
      </c>
      <c r="I9" s="24" t="s">
        <v>872</v>
      </c>
      <c r="J9" s="25" t="s">
        <v>449</v>
      </c>
      <c r="K9" s="9"/>
    </row>
    <row r="10" spans="1:12" ht="72.75" x14ac:dyDescent="0.25">
      <c r="A10" s="9"/>
      <c r="B10" s="208" t="s">
        <v>695</v>
      </c>
      <c r="C10" s="21">
        <f>E8*19%</f>
        <v>0</v>
      </c>
      <c r="D10" s="21">
        <f>E8*6%</f>
        <v>0</v>
      </c>
      <c r="E10" s="21">
        <f>D15+D16+D17</f>
        <v>0</v>
      </c>
      <c r="F10" s="21">
        <f>E8*25%</f>
        <v>0</v>
      </c>
      <c r="G10" s="21">
        <f>E15+E16+E17</f>
        <v>0</v>
      </c>
      <c r="H10" s="21">
        <f>E8*4%</f>
        <v>0</v>
      </c>
      <c r="I10" s="21">
        <f>E8*15%</f>
        <v>0</v>
      </c>
      <c r="J10" s="29">
        <f>SUM(C10:I10)</f>
        <v>0</v>
      </c>
      <c r="K10" s="9"/>
    </row>
    <row r="11" spans="1:12" x14ac:dyDescent="0.25">
      <c r="A11" s="33"/>
      <c r="B11" s="203"/>
      <c r="C11" s="34">
        <f>$B$11*C10</f>
        <v>0</v>
      </c>
      <c r="D11" s="183" t="s">
        <v>3</v>
      </c>
      <c r="E11" s="183" t="s">
        <v>3</v>
      </c>
      <c r="F11" s="34">
        <f>$B$11*F10</f>
        <v>0</v>
      </c>
      <c r="G11" s="31" t="s">
        <v>3</v>
      </c>
      <c r="H11" s="31" t="s">
        <v>3</v>
      </c>
      <c r="I11" s="34">
        <f>$B$11*I10</f>
        <v>0</v>
      </c>
      <c r="J11" s="34">
        <f>C11+F11+I11</f>
        <v>0</v>
      </c>
      <c r="K11" s="9"/>
    </row>
    <row r="12" spans="1:12" ht="75" x14ac:dyDescent="0.25">
      <c r="A12" s="9"/>
      <c r="B12" s="207" t="s">
        <v>696</v>
      </c>
      <c r="C12" s="32">
        <f>C10-C11</f>
        <v>0</v>
      </c>
      <c r="D12" s="32">
        <f>D10+D18</f>
        <v>0</v>
      </c>
      <c r="E12" s="32">
        <f>E10</f>
        <v>0</v>
      </c>
      <c r="F12" s="32">
        <f>F10-F11</f>
        <v>0</v>
      </c>
      <c r="G12" s="32">
        <f>G10</f>
        <v>0</v>
      </c>
      <c r="H12" s="32">
        <f>H10+E18</f>
        <v>0</v>
      </c>
      <c r="I12" s="32">
        <f>I10++I11</f>
        <v>0</v>
      </c>
      <c r="J12" s="32">
        <f>C12+D12+E12+F12+G12+H12+I12</f>
        <v>0</v>
      </c>
      <c r="K12" s="9"/>
    </row>
    <row r="13" spans="1:12" x14ac:dyDescent="0.25">
      <c r="A13" s="9"/>
      <c r="B13" s="9"/>
      <c r="C13" s="55"/>
      <c r="D13" s="9"/>
      <c r="E13" s="48"/>
      <c r="F13" s="9"/>
      <c r="G13" s="9"/>
      <c r="H13" s="9"/>
      <c r="I13" s="9"/>
    </row>
    <row r="14" spans="1:12" x14ac:dyDescent="0.25">
      <c r="A14" s="9"/>
      <c r="B14" s="9"/>
      <c r="C14" s="9"/>
      <c r="D14" s="184" t="s">
        <v>639</v>
      </c>
      <c r="E14" s="184" t="s">
        <v>631</v>
      </c>
      <c r="F14" s="9"/>
      <c r="G14" s="9"/>
      <c r="H14" s="9"/>
      <c r="I14" s="9"/>
      <c r="J14" s="9"/>
    </row>
    <row r="15" spans="1:12" x14ac:dyDescent="0.25">
      <c r="A15" s="9"/>
      <c r="B15" s="9"/>
      <c r="C15" s="9" t="s">
        <v>450</v>
      </c>
      <c r="D15" s="29">
        <f>'III.A1) Projektové práce'!E51</f>
        <v>0</v>
      </c>
      <c r="E15" s="29">
        <f>'III.A2) Projektové práce'!E585</f>
        <v>0</v>
      </c>
      <c r="F15" s="9" t="s">
        <v>436</v>
      </c>
      <c r="G15" s="9"/>
      <c r="H15" s="9"/>
      <c r="I15" s="9"/>
      <c r="J15" s="9"/>
      <c r="K15" s="9"/>
      <c r="L15" s="9"/>
    </row>
    <row r="16" spans="1:12" ht="30" x14ac:dyDescent="0.25">
      <c r="A16" s="9"/>
      <c r="B16" s="9"/>
      <c r="C16" s="206" t="s">
        <v>702</v>
      </c>
      <c r="D16" s="29">
        <f>'III.A1) Projektové práce'!E50-'III.A1) Projektové práce'!E51</f>
        <v>0</v>
      </c>
      <c r="E16" s="29">
        <f>'III.A2) Projektové práce'!E434+'III.A2) Projektové práce'!E544+'III.A2) Projektové práce'!E606</f>
        <v>0</v>
      </c>
      <c r="F16" s="9" t="s">
        <v>436</v>
      </c>
      <c r="G16" s="9"/>
      <c r="H16" s="9"/>
      <c r="I16" s="9"/>
      <c r="J16" s="9"/>
      <c r="K16" s="9"/>
      <c r="L16" s="9"/>
    </row>
    <row r="17" spans="1:12" x14ac:dyDescent="0.25">
      <c r="A17" s="9"/>
      <c r="B17" s="9"/>
      <c r="C17" s="9" t="s">
        <v>693</v>
      </c>
      <c r="D17" s="29">
        <f>'III.A1) Projektové práce'!E70</f>
        <v>0</v>
      </c>
      <c r="E17" s="29">
        <f>'III.A2) Projektové práce'!E622+'III.A2) Projektové práce'!E620</f>
        <v>0</v>
      </c>
      <c r="F17" s="9" t="s">
        <v>436</v>
      </c>
      <c r="G17" s="50"/>
      <c r="H17" s="9"/>
      <c r="I17" s="9"/>
      <c r="J17" s="9"/>
      <c r="K17" s="9"/>
      <c r="L17" s="9"/>
    </row>
    <row r="18" spans="1:12" ht="30" x14ac:dyDescent="0.25">
      <c r="A18" s="9"/>
      <c r="B18" s="9"/>
      <c r="C18" s="44" t="s">
        <v>710</v>
      </c>
      <c r="D18" s="54"/>
      <c r="E18" s="54"/>
      <c r="F18" s="9" t="s">
        <v>442</v>
      </c>
      <c r="G18" s="50"/>
      <c r="H18" s="9"/>
      <c r="I18" s="9"/>
      <c r="J18" s="9"/>
      <c r="K18" s="9"/>
      <c r="L18" s="9"/>
    </row>
    <row r="19" spans="1:12" x14ac:dyDescent="0.25">
      <c r="A19" s="9"/>
      <c r="B19" s="9"/>
      <c r="C19" s="9"/>
      <c r="D19" s="9"/>
      <c r="E19" s="9"/>
      <c r="F19" s="9"/>
      <c r="G19" s="9"/>
      <c r="H19" s="9"/>
      <c r="I19" s="9"/>
    </row>
    <row r="20" spans="1:12" x14ac:dyDescent="0.25">
      <c r="A20" s="9"/>
      <c r="B20" s="9"/>
      <c r="C20" s="27" t="s">
        <v>641</v>
      </c>
      <c r="D20" s="9"/>
      <c r="E20" s="9"/>
      <c r="F20" s="9"/>
      <c r="G20" s="9"/>
      <c r="H20" s="9"/>
      <c r="I20" s="9"/>
    </row>
    <row r="21" spans="1:12" x14ac:dyDescent="0.25">
      <c r="A21" s="9"/>
      <c r="B21" s="48"/>
      <c r="C21" s="45" t="s">
        <v>694</v>
      </c>
      <c r="D21" s="9"/>
      <c r="E21" s="9"/>
      <c r="F21" s="9"/>
      <c r="G21" s="9"/>
      <c r="H21" s="9"/>
      <c r="I21" s="9"/>
    </row>
    <row r="22" spans="1:12" x14ac:dyDescent="0.25">
      <c r="A22" s="9"/>
      <c r="B22" s="9"/>
      <c r="C22" s="9"/>
      <c r="D22" s="9"/>
      <c r="E22" s="9"/>
      <c r="F22" s="9"/>
      <c r="G22" s="9"/>
      <c r="H22" s="9"/>
      <c r="I22" s="9"/>
    </row>
    <row r="23" spans="1:12" x14ac:dyDescent="0.25">
      <c r="A23" s="9"/>
      <c r="B23" s="9"/>
      <c r="C23" s="9"/>
      <c r="D23" s="9"/>
      <c r="E23" s="9"/>
      <c r="F23" s="9"/>
      <c r="G23" s="9"/>
      <c r="H23" s="9"/>
      <c r="I23" s="9"/>
    </row>
    <row r="24" spans="1:12" x14ac:dyDescent="0.25">
      <c r="A24" s="9"/>
      <c r="B24" s="9"/>
      <c r="C24" s="28" t="s">
        <v>437</v>
      </c>
      <c r="D24" s="9"/>
      <c r="E24" s="9"/>
      <c r="F24" s="9"/>
      <c r="G24" s="9"/>
      <c r="H24" s="9"/>
      <c r="I24" s="9"/>
    </row>
    <row r="25" spans="1:12" x14ac:dyDescent="0.25">
      <c r="A25" s="9"/>
      <c r="B25" s="9"/>
      <c r="C25" s="9"/>
      <c r="D25" s="9"/>
      <c r="E25" s="9"/>
      <c r="F25" s="9"/>
      <c r="G25" s="9"/>
      <c r="H25" s="9"/>
      <c r="I25" s="9"/>
    </row>
    <row r="26" spans="1:12" x14ac:dyDescent="0.25">
      <c r="A26" s="9"/>
      <c r="B26" s="9"/>
      <c r="C26" s="9"/>
      <c r="D26" s="9"/>
      <c r="E26" s="9"/>
      <c r="F26" s="9"/>
      <c r="G26" s="9"/>
      <c r="H26" s="9"/>
      <c r="I26" s="9"/>
    </row>
    <row r="27" spans="1:12" x14ac:dyDescent="0.25">
      <c r="A27" s="9"/>
      <c r="B27" s="9"/>
      <c r="C27" s="44"/>
      <c r="D27" s="9"/>
      <c r="E27" s="9"/>
      <c r="F27" s="9"/>
      <c r="G27" s="9"/>
      <c r="H27" s="9"/>
      <c r="I27" s="9"/>
    </row>
    <row r="28" spans="1:12" ht="23.25" x14ac:dyDescent="0.25">
      <c r="A28" s="9"/>
      <c r="B28" s="9"/>
      <c r="C28" s="199" t="s">
        <v>736</v>
      </c>
      <c r="D28" s="5"/>
      <c r="E28" s="30">
        <v>11000000</v>
      </c>
      <c r="F28" s="9"/>
      <c r="G28" s="9"/>
      <c r="H28" s="9"/>
      <c r="I28" s="9"/>
    </row>
    <row r="29" spans="1:12" x14ac:dyDescent="0.25">
      <c r="A29" s="9"/>
      <c r="B29" s="9"/>
      <c r="C29" s="200" t="s">
        <v>735</v>
      </c>
      <c r="D29" s="5"/>
      <c r="E29" s="19">
        <f>C12+E12</f>
        <v>0</v>
      </c>
      <c r="F29" s="9"/>
      <c r="G29" s="9"/>
      <c r="H29" s="9"/>
      <c r="I29" s="9"/>
    </row>
    <row r="30" spans="1:12" ht="23.25" x14ac:dyDescent="0.25">
      <c r="A30" s="9"/>
      <c r="B30" s="9"/>
      <c r="C30" s="200" t="s">
        <v>435</v>
      </c>
      <c r="D30" s="5"/>
      <c r="E30" s="20">
        <f>E29/E28</f>
        <v>0</v>
      </c>
      <c r="F30" s="9"/>
      <c r="G30" s="9"/>
      <c r="H30" s="9"/>
      <c r="I30" s="9"/>
    </row>
    <row r="31" spans="1:12" x14ac:dyDescent="0.25">
      <c r="A31" s="9"/>
      <c r="B31" s="9"/>
      <c r="C31" s="44"/>
      <c r="D31" s="9"/>
      <c r="E31" s="9"/>
      <c r="F31" s="9"/>
      <c r="G31" s="9"/>
      <c r="H31" s="9"/>
      <c r="I31" s="9"/>
    </row>
    <row r="32" spans="1:12" x14ac:dyDescent="0.25">
      <c r="A32" s="9"/>
      <c r="B32" s="9"/>
      <c r="C32" s="44"/>
      <c r="D32" s="9"/>
      <c r="E32" s="9"/>
      <c r="F32" s="9"/>
      <c r="G32" s="9"/>
      <c r="H32" s="9"/>
      <c r="I32" s="9"/>
    </row>
    <row r="33" spans="1:9" ht="23.25" x14ac:dyDescent="0.25">
      <c r="A33" s="9"/>
      <c r="B33" s="9"/>
      <c r="C33" s="199" t="s">
        <v>738</v>
      </c>
      <c r="D33" s="5"/>
      <c r="E33" s="30">
        <v>2400000</v>
      </c>
      <c r="F33" s="9"/>
      <c r="G33" s="9"/>
      <c r="H33" s="9"/>
      <c r="I33" s="9"/>
    </row>
    <row r="34" spans="1:9" x14ac:dyDescent="0.25">
      <c r="A34" s="9"/>
      <c r="B34" s="9"/>
      <c r="C34" s="200" t="s">
        <v>737</v>
      </c>
      <c r="D34" s="5"/>
      <c r="E34" s="19">
        <f>D12</f>
        <v>0</v>
      </c>
      <c r="F34" s="9"/>
      <c r="G34" s="9"/>
      <c r="H34" s="9"/>
      <c r="I34" s="9"/>
    </row>
    <row r="35" spans="1:9" ht="23.25" x14ac:dyDescent="0.25">
      <c r="A35" s="9"/>
      <c r="B35" s="9"/>
      <c r="C35" s="200" t="s">
        <v>435</v>
      </c>
      <c r="D35" s="5"/>
      <c r="E35" s="20">
        <f>E34/E33</f>
        <v>0</v>
      </c>
      <c r="F35" s="9"/>
      <c r="G35" s="9"/>
      <c r="H35" s="9"/>
      <c r="I35" s="9"/>
    </row>
    <row r="36" spans="1:9" x14ac:dyDescent="0.25">
      <c r="A36" s="9"/>
      <c r="B36" s="9"/>
      <c r="C36" s="44"/>
      <c r="D36" s="9"/>
      <c r="E36" s="9"/>
      <c r="F36" s="9"/>
      <c r="G36" s="9"/>
      <c r="H36" s="9"/>
      <c r="I36" s="9"/>
    </row>
    <row r="37" spans="1:9" x14ac:dyDescent="0.25">
      <c r="A37" s="9"/>
      <c r="B37" s="9"/>
      <c r="C37" s="44"/>
      <c r="D37" s="9"/>
      <c r="E37" s="9"/>
      <c r="F37" s="9"/>
      <c r="G37" s="9"/>
      <c r="H37" s="9"/>
      <c r="I37" s="9"/>
    </row>
    <row r="38" spans="1:9" ht="23.25" x14ac:dyDescent="0.25">
      <c r="A38" s="9"/>
      <c r="B38" s="9"/>
      <c r="C38" s="199" t="s">
        <v>718</v>
      </c>
      <c r="D38" s="5"/>
      <c r="E38" s="30">
        <v>14500000</v>
      </c>
      <c r="F38" s="9"/>
      <c r="G38" s="9"/>
      <c r="H38" s="9"/>
      <c r="I38" s="9"/>
    </row>
    <row r="39" spans="1:9" x14ac:dyDescent="0.25">
      <c r="A39" s="9"/>
      <c r="B39" s="9"/>
      <c r="C39" s="200" t="s">
        <v>719</v>
      </c>
      <c r="D39" s="5"/>
      <c r="E39" s="19">
        <f>F12+G12</f>
        <v>0</v>
      </c>
      <c r="F39" s="9"/>
      <c r="G39" s="9"/>
      <c r="H39" s="9"/>
      <c r="I39" s="9"/>
    </row>
    <row r="40" spans="1:9" ht="23.25" x14ac:dyDescent="0.25">
      <c r="A40" s="9"/>
      <c r="B40" s="9"/>
      <c r="C40" s="200" t="s">
        <v>435</v>
      </c>
      <c r="D40" s="5"/>
      <c r="E40" s="20">
        <f>E39/E38</f>
        <v>0</v>
      </c>
      <c r="F40" s="9"/>
      <c r="G40" s="9"/>
      <c r="H40" s="9"/>
      <c r="I40" s="9"/>
    </row>
    <row r="41" spans="1:9" x14ac:dyDescent="0.25">
      <c r="A41" s="9"/>
      <c r="B41" s="9"/>
      <c r="C41" s="200"/>
      <c r="D41" s="5"/>
      <c r="E41" s="5"/>
      <c r="F41" s="9"/>
      <c r="G41" s="9"/>
      <c r="H41" s="9"/>
      <c r="I41" s="9"/>
    </row>
    <row r="42" spans="1:9" x14ac:dyDescent="0.25">
      <c r="A42" s="9"/>
      <c r="B42" s="9"/>
      <c r="C42" s="200"/>
      <c r="D42" s="5"/>
      <c r="E42" s="5"/>
      <c r="F42" s="9"/>
      <c r="G42" s="9"/>
      <c r="H42" s="9"/>
      <c r="I42" s="9"/>
    </row>
    <row r="43" spans="1:9" ht="23.25" x14ac:dyDescent="0.25">
      <c r="A43" s="9"/>
      <c r="B43" s="9"/>
      <c r="C43" s="199" t="s">
        <v>720</v>
      </c>
      <c r="D43" s="5"/>
      <c r="E43" s="30">
        <v>3600000</v>
      </c>
      <c r="F43" s="9"/>
      <c r="G43" s="9"/>
      <c r="H43" s="9"/>
      <c r="I43" s="9"/>
    </row>
    <row r="44" spans="1:9" ht="23.25" x14ac:dyDescent="0.25">
      <c r="A44" s="9"/>
      <c r="B44" s="9"/>
      <c r="C44" s="200" t="s">
        <v>690</v>
      </c>
      <c r="D44" s="5"/>
      <c r="E44" s="19">
        <f>H12</f>
        <v>0</v>
      </c>
      <c r="F44" s="9"/>
      <c r="G44" s="9"/>
      <c r="H44" s="9"/>
      <c r="I44" s="9"/>
    </row>
    <row r="45" spans="1:9" ht="23.25" x14ac:dyDescent="0.25">
      <c r="A45" s="9"/>
      <c r="B45" s="9"/>
      <c r="C45" s="200" t="s">
        <v>435</v>
      </c>
      <c r="D45" s="5"/>
      <c r="E45" s="20">
        <f>E44/E43</f>
        <v>0</v>
      </c>
      <c r="F45" s="9"/>
      <c r="G45" s="9"/>
      <c r="H45" s="9"/>
      <c r="I45" s="9"/>
    </row>
    <row r="46" spans="1:9" x14ac:dyDescent="0.25">
      <c r="A46" s="9"/>
      <c r="B46" s="9"/>
      <c r="C46" s="200"/>
      <c r="D46" s="5"/>
      <c r="E46" s="5"/>
      <c r="F46" s="9"/>
      <c r="G46" s="9"/>
      <c r="H46" s="9"/>
      <c r="I46" s="9"/>
    </row>
    <row r="47" spans="1:9" x14ac:dyDescent="0.25">
      <c r="A47" s="9"/>
      <c r="B47" s="9"/>
      <c r="C47" s="200"/>
      <c r="D47" s="5"/>
      <c r="E47" s="5"/>
      <c r="F47" s="9"/>
      <c r="G47" s="9"/>
      <c r="H47" s="9"/>
      <c r="I47" s="9"/>
    </row>
    <row r="48" spans="1:9" ht="23.25" x14ac:dyDescent="0.25">
      <c r="A48" s="9"/>
      <c r="B48" s="9"/>
      <c r="C48" s="199" t="s">
        <v>716</v>
      </c>
      <c r="D48" s="5"/>
      <c r="E48" s="30">
        <v>6000000</v>
      </c>
      <c r="F48" s="9"/>
      <c r="G48" s="9"/>
      <c r="H48" s="9"/>
      <c r="I48" s="9"/>
    </row>
    <row r="49" spans="1:9" x14ac:dyDescent="0.25">
      <c r="A49" s="9"/>
      <c r="B49" s="9"/>
      <c r="C49" s="200" t="s">
        <v>717</v>
      </c>
      <c r="D49" s="5"/>
      <c r="E49" s="19">
        <f>I12</f>
        <v>0</v>
      </c>
      <c r="F49" s="9"/>
      <c r="G49" s="9"/>
      <c r="H49" s="9"/>
      <c r="I49" s="9"/>
    </row>
    <row r="50" spans="1:9" ht="23.25" x14ac:dyDescent="0.25">
      <c r="A50" s="9"/>
      <c r="B50" s="9"/>
      <c r="C50" s="200" t="s">
        <v>435</v>
      </c>
      <c r="D50" s="5"/>
      <c r="E50" s="20">
        <f>E49/E48</f>
        <v>0</v>
      </c>
      <c r="F50" s="9"/>
      <c r="G50" s="9"/>
      <c r="H50" s="9"/>
      <c r="I50" s="9"/>
    </row>
    <row r="51" spans="1:9" ht="30" x14ac:dyDescent="0.25">
      <c r="A51" s="9"/>
      <c r="B51" s="9"/>
      <c r="C51" s="44"/>
      <c r="D51" s="9"/>
      <c r="E51" s="9"/>
      <c r="F51" s="209" t="s">
        <v>705</v>
      </c>
      <c r="G51" s="9"/>
      <c r="H51" s="9"/>
      <c r="I51" s="9"/>
    </row>
    <row r="52" spans="1:9" ht="23.25" x14ac:dyDescent="0.25">
      <c r="A52" s="9"/>
      <c r="B52" s="9"/>
      <c r="C52" s="199" t="s">
        <v>698</v>
      </c>
      <c r="D52" s="5"/>
      <c r="E52" s="30">
        <v>1700000</v>
      </c>
      <c r="F52" s="30">
        <v>800</v>
      </c>
      <c r="G52" s="9"/>
      <c r="H52" s="9"/>
      <c r="I52" s="9"/>
    </row>
    <row r="53" spans="1:9" x14ac:dyDescent="0.25">
      <c r="A53" s="9"/>
      <c r="B53" s="9"/>
      <c r="C53" s="200" t="s">
        <v>699</v>
      </c>
      <c r="D53" s="5"/>
      <c r="E53" s="19">
        <f>'IV. TP'!D13</f>
        <v>0</v>
      </c>
      <c r="F53" s="19">
        <f>'IV. TP'!C9</f>
        <v>0</v>
      </c>
      <c r="G53" s="9"/>
      <c r="H53" s="9"/>
      <c r="I53" s="9"/>
    </row>
    <row r="54" spans="1:9" ht="23.25" x14ac:dyDescent="0.25">
      <c r="A54" s="9"/>
      <c r="B54" s="9"/>
      <c r="C54" s="200" t="s">
        <v>435</v>
      </c>
      <c r="D54" s="5"/>
      <c r="E54" s="20">
        <f>E53/E52</f>
        <v>0</v>
      </c>
      <c r="F54" s="9"/>
      <c r="G54" s="9"/>
      <c r="H54" s="9"/>
      <c r="I54" s="9"/>
    </row>
    <row r="55" spans="1:9" x14ac:dyDescent="0.25">
      <c r="A55" s="9"/>
      <c r="B55" s="9"/>
      <c r="C55" s="200"/>
      <c r="D55" s="5"/>
      <c r="E55" s="20"/>
      <c r="F55" s="9"/>
      <c r="G55" s="9"/>
      <c r="H55" s="9"/>
      <c r="I55" s="9"/>
    </row>
    <row r="56" spans="1:9" ht="23.25" x14ac:dyDescent="0.25">
      <c r="A56" s="9"/>
      <c r="B56" s="9"/>
      <c r="C56" s="199" t="s">
        <v>439</v>
      </c>
      <c r="D56" s="5"/>
      <c r="E56" s="30">
        <f>E48+E38+E28+E52+E43+E33</f>
        <v>39200000</v>
      </c>
      <c r="F56" s="9"/>
      <c r="G56" s="9"/>
      <c r="H56" s="9"/>
      <c r="I56" s="9"/>
    </row>
    <row r="57" spans="1:9" x14ac:dyDescent="0.25">
      <c r="A57" s="9"/>
      <c r="B57" s="9"/>
      <c r="C57" s="200" t="s">
        <v>440</v>
      </c>
      <c r="D57" s="5"/>
      <c r="E57" s="19">
        <f>E49+E39+E29+E53+E44+E34</f>
        <v>0</v>
      </c>
      <c r="F57" s="9"/>
      <c r="G57" s="9"/>
      <c r="H57" s="9"/>
      <c r="I57" s="9"/>
    </row>
    <row r="58" spans="1:9" ht="23.25" x14ac:dyDescent="0.25">
      <c r="A58" s="9"/>
      <c r="B58" s="9"/>
      <c r="C58" s="200" t="s">
        <v>435</v>
      </c>
      <c r="D58" s="5"/>
      <c r="E58" s="20">
        <f>E57/E56</f>
        <v>0</v>
      </c>
      <c r="F58" s="9"/>
      <c r="G58" s="9"/>
      <c r="H58" s="9"/>
      <c r="I58" s="9"/>
    </row>
  </sheetData>
  <mergeCells count="5">
    <mergeCell ref="C2:F2"/>
    <mergeCell ref="C7:C8"/>
    <mergeCell ref="A4:G4"/>
    <mergeCell ref="A1:G1"/>
    <mergeCell ref="A3:H3"/>
  </mergeCells>
  <pageMargins left="0.51181102362204722" right="0.51181102362204722" top="0.78740157480314965" bottom="0.78740157480314965" header="0.31496062992125984" footer="0.31496062992125984"/>
  <pageSetup paperSize="9" scale="7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48" zoomScaleNormal="100" zoomScaleSheetLayoutView="100" workbookViewId="0">
      <selection activeCell="E70" sqref="E70"/>
    </sheetView>
  </sheetViews>
  <sheetFormatPr defaultRowHeight="15" x14ac:dyDescent="0.25"/>
  <cols>
    <col min="1" max="1" width="60.28515625" style="2" customWidth="1"/>
    <col min="2" max="2" width="19.28515625" style="260" customWidth="1"/>
    <col min="3" max="3" width="12.85546875" style="175" customWidth="1"/>
    <col min="4" max="4" width="15.28515625" style="175" customWidth="1"/>
    <col min="5" max="5" width="19.7109375" style="175" customWidth="1"/>
    <col min="6" max="6" width="7.28515625" style="2" customWidth="1"/>
    <col min="7" max="7" width="10.85546875" style="2" bestFit="1" customWidth="1"/>
    <col min="8" max="8" width="16.42578125" style="2" customWidth="1"/>
    <col min="9" max="9" width="11.42578125" style="2" bestFit="1" customWidth="1"/>
    <col min="10" max="10" width="11" style="2" customWidth="1"/>
    <col min="11" max="11" width="9.85546875" style="2" bestFit="1" customWidth="1"/>
    <col min="12" max="16384" width="9.140625" style="2"/>
  </cols>
  <sheetData>
    <row r="1" spans="1:8" s="4" customFormat="1" ht="18" x14ac:dyDescent="0.25">
      <c r="A1" s="371"/>
      <c r="B1" s="371"/>
      <c r="C1" s="371"/>
      <c r="D1" s="371"/>
      <c r="E1" s="371"/>
      <c r="F1" s="3"/>
    </row>
    <row r="2" spans="1:8" s="4" customFormat="1" ht="59.25" customHeight="1" x14ac:dyDescent="0.25">
      <c r="A2" s="372" t="s">
        <v>866</v>
      </c>
      <c r="B2" s="372"/>
      <c r="C2" s="372"/>
      <c r="D2" s="372"/>
      <c r="E2" s="372"/>
      <c r="F2" s="3"/>
    </row>
    <row r="3" spans="1:8" s="4" customFormat="1" ht="29.25" customHeight="1" x14ac:dyDescent="0.25">
      <c r="A3" s="373" t="s">
        <v>816</v>
      </c>
      <c r="B3" s="373"/>
      <c r="C3" s="373"/>
      <c r="D3" s="373"/>
      <c r="E3" s="373"/>
      <c r="F3" s="3"/>
    </row>
    <row r="4" spans="1:8" s="4" customFormat="1" ht="36" customHeight="1" x14ac:dyDescent="0.25">
      <c r="A4" s="374" t="s">
        <v>767</v>
      </c>
      <c r="B4" s="374"/>
      <c r="C4" s="374"/>
      <c r="D4" s="374"/>
      <c r="E4" s="374"/>
      <c r="F4" s="3"/>
    </row>
    <row r="5" spans="1:8" s="4" customFormat="1" x14ac:dyDescent="0.25">
      <c r="A5" s="56"/>
      <c r="B5" s="258"/>
      <c r="C5" s="171"/>
      <c r="D5" s="171"/>
      <c r="E5" s="171"/>
      <c r="F5" s="3"/>
    </row>
    <row r="6" spans="1:8" s="4" customFormat="1" ht="9" customHeight="1" x14ac:dyDescent="0.25">
      <c r="A6" s="56"/>
      <c r="B6" s="258"/>
      <c r="C6" s="171"/>
      <c r="D6" s="171"/>
      <c r="E6" s="171"/>
      <c r="F6" s="3"/>
    </row>
    <row r="7" spans="1:8" s="4" customFormat="1" ht="9" customHeight="1" x14ac:dyDescent="0.25">
      <c r="A7" s="56"/>
      <c r="B7" s="258"/>
      <c r="C7" s="171"/>
      <c r="D7" s="171"/>
      <c r="E7" s="171"/>
      <c r="F7" s="3"/>
    </row>
    <row r="8" spans="1:8" s="4" customFormat="1" ht="9" customHeight="1" x14ac:dyDescent="0.25">
      <c r="A8" s="56"/>
      <c r="B8" s="258"/>
      <c r="C8" s="171"/>
      <c r="D8" s="171"/>
      <c r="E8" s="171"/>
      <c r="F8" s="3"/>
    </row>
    <row r="9" spans="1:8" s="4" customFormat="1" ht="19.5" customHeight="1" x14ac:dyDescent="0.25">
      <c r="A9" s="75" t="s">
        <v>632</v>
      </c>
      <c r="B9" s="252"/>
      <c r="C9" s="171"/>
      <c r="D9" s="171"/>
      <c r="E9" s="171"/>
      <c r="F9" s="3"/>
    </row>
    <row r="10" spans="1:8" s="4" customFormat="1" ht="9.75" customHeight="1" x14ac:dyDescent="0.25">
      <c r="A10" s="6"/>
      <c r="B10" s="259"/>
      <c r="C10" s="172"/>
      <c r="D10" s="172"/>
      <c r="E10" s="172"/>
      <c r="F10" s="3"/>
    </row>
    <row r="11" spans="1:8" x14ac:dyDescent="0.25">
      <c r="H11" s="8"/>
    </row>
    <row r="12" spans="1:8" x14ac:dyDescent="0.25">
      <c r="A12" s="375" t="s">
        <v>470</v>
      </c>
      <c r="B12" s="375"/>
      <c r="C12" s="375"/>
      <c r="D12" s="375"/>
      <c r="E12" s="375"/>
    </row>
    <row r="13" spans="1:8" ht="33.75" x14ac:dyDescent="0.25">
      <c r="A13" s="81" t="s">
        <v>466</v>
      </c>
      <c r="B13" s="254" t="s">
        <v>813</v>
      </c>
      <c r="C13" s="166" t="s">
        <v>5</v>
      </c>
      <c r="D13" s="166" t="s">
        <v>6</v>
      </c>
      <c r="E13" s="166" t="s">
        <v>7</v>
      </c>
    </row>
    <row r="14" spans="1:8" x14ac:dyDescent="0.25">
      <c r="A14" s="368" t="s">
        <v>452</v>
      </c>
      <c r="B14" s="369"/>
      <c r="C14" s="369"/>
      <c r="D14" s="369"/>
      <c r="E14" s="370"/>
    </row>
    <row r="15" spans="1:8" x14ac:dyDescent="0.25">
      <c r="A15" s="81" t="s">
        <v>768</v>
      </c>
      <c r="B15" s="254"/>
      <c r="C15" s="166"/>
      <c r="D15" s="166"/>
      <c r="E15" s="166">
        <f>SUM(E16:E20)</f>
        <v>0</v>
      </c>
    </row>
    <row r="16" spans="1:8" x14ac:dyDescent="0.25">
      <c r="A16" s="249" t="s">
        <v>0</v>
      </c>
      <c r="B16" s="261">
        <v>8</v>
      </c>
      <c r="C16" s="198"/>
      <c r="D16" s="195"/>
      <c r="E16" s="250">
        <f>C16*D16</f>
        <v>0</v>
      </c>
    </row>
    <row r="17" spans="1:13" s="174" customFormat="1" x14ac:dyDescent="0.25">
      <c r="A17" s="249" t="s">
        <v>769</v>
      </c>
      <c r="B17" s="261">
        <v>16</v>
      </c>
      <c r="C17" s="198"/>
      <c r="D17" s="195"/>
      <c r="E17" s="250">
        <f t="shared" ref="E17:E20" si="0">C17*D17</f>
        <v>0</v>
      </c>
      <c r="F17" s="2"/>
      <c r="G17" s="2"/>
      <c r="H17" s="2"/>
      <c r="I17" s="2"/>
      <c r="J17" s="2"/>
      <c r="K17" s="2"/>
      <c r="L17" s="2"/>
      <c r="M17" s="2"/>
    </row>
    <row r="18" spans="1:13" x14ac:dyDescent="0.25">
      <c r="A18" s="249" t="s">
        <v>770</v>
      </c>
      <c r="B18" s="261">
        <v>12</v>
      </c>
      <c r="C18" s="198"/>
      <c r="D18" s="195"/>
      <c r="E18" s="250">
        <f t="shared" si="0"/>
        <v>0</v>
      </c>
    </row>
    <row r="19" spans="1:13" x14ac:dyDescent="0.25">
      <c r="A19" s="249" t="s">
        <v>771</v>
      </c>
      <c r="B19" s="261">
        <v>8</v>
      </c>
      <c r="C19" s="198"/>
      <c r="D19" s="195"/>
      <c r="E19" s="250">
        <f t="shared" si="0"/>
        <v>0</v>
      </c>
    </row>
    <row r="20" spans="1:13" s="174" customFormat="1" x14ac:dyDescent="0.25">
      <c r="A20" s="249" t="s">
        <v>772</v>
      </c>
      <c r="B20" s="261">
        <v>48</v>
      </c>
      <c r="C20" s="198"/>
      <c r="D20" s="195"/>
      <c r="E20" s="250">
        <f t="shared" si="0"/>
        <v>0</v>
      </c>
      <c r="F20" s="2"/>
      <c r="G20" s="2"/>
      <c r="H20" s="2"/>
      <c r="I20" s="2"/>
      <c r="J20" s="2"/>
      <c r="K20" s="2"/>
      <c r="L20" s="2"/>
      <c r="M20" s="2"/>
    </row>
    <row r="21" spans="1:13" s="174" customFormat="1" x14ac:dyDescent="0.25">
      <c r="A21" s="81" t="s">
        <v>773</v>
      </c>
      <c r="B21" s="254"/>
      <c r="C21" s="166"/>
      <c r="D21" s="166"/>
      <c r="E21" s="166">
        <f>SUM(E22:E29)</f>
        <v>0</v>
      </c>
      <c r="F21" s="2"/>
      <c r="G21" s="2"/>
      <c r="H21" s="2"/>
      <c r="I21" s="2"/>
      <c r="J21" s="2"/>
      <c r="K21" s="2"/>
      <c r="L21" s="2"/>
      <c r="M21" s="2"/>
    </row>
    <row r="22" spans="1:13" x14ac:dyDescent="0.25">
      <c r="A22" s="249" t="s">
        <v>774</v>
      </c>
      <c r="B22" s="261">
        <v>10</v>
      </c>
      <c r="C22" s="198"/>
      <c r="D22" s="195"/>
      <c r="E22" s="250">
        <f>C22*D22</f>
        <v>0</v>
      </c>
    </row>
    <row r="23" spans="1:13" x14ac:dyDescent="0.25">
      <c r="A23" s="249" t="s">
        <v>775</v>
      </c>
      <c r="B23" s="261">
        <v>8</v>
      </c>
      <c r="C23" s="198"/>
      <c r="D23" s="195"/>
      <c r="E23" s="250">
        <f>C23*D23</f>
        <v>0</v>
      </c>
    </row>
    <row r="24" spans="1:13" x14ac:dyDescent="0.25">
      <c r="A24" s="249" t="s">
        <v>776</v>
      </c>
      <c r="B24" s="261">
        <v>64</v>
      </c>
      <c r="C24" s="198"/>
      <c r="D24" s="195"/>
      <c r="E24" s="250">
        <f>C24*D24</f>
        <v>0</v>
      </c>
    </row>
    <row r="25" spans="1:13" x14ac:dyDescent="0.25">
      <c r="A25" s="249" t="s">
        <v>777</v>
      </c>
      <c r="B25" s="261">
        <v>48</v>
      </c>
      <c r="C25" s="198"/>
      <c r="D25" s="195"/>
      <c r="E25" s="250">
        <f t="shared" ref="E25:E29" si="1">C25*D25</f>
        <v>0</v>
      </c>
    </row>
    <row r="26" spans="1:13" x14ac:dyDescent="0.25">
      <c r="A26" s="249" t="s">
        <v>778</v>
      </c>
      <c r="B26" s="261">
        <v>30</v>
      </c>
      <c r="C26" s="198"/>
      <c r="D26" s="195"/>
      <c r="E26" s="250">
        <f t="shared" si="1"/>
        <v>0</v>
      </c>
    </row>
    <row r="27" spans="1:13" x14ac:dyDescent="0.25">
      <c r="A27" s="249" t="s">
        <v>779</v>
      </c>
      <c r="B27" s="261">
        <v>64</v>
      </c>
      <c r="C27" s="198"/>
      <c r="D27" s="195"/>
      <c r="E27" s="250">
        <f t="shared" si="1"/>
        <v>0</v>
      </c>
    </row>
    <row r="28" spans="1:13" x14ac:dyDescent="0.25">
      <c r="A28" s="249" t="s">
        <v>780</v>
      </c>
      <c r="B28" s="261">
        <v>12</v>
      </c>
      <c r="C28" s="198"/>
      <c r="D28" s="195"/>
      <c r="E28" s="250">
        <f t="shared" si="1"/>
        <v>0</v>
      </c>
    </row>
    <row r="29" spans="1:13" x14ac:dyDescent="0.25">
      <c r="A29" s="249" t="s">
        <v>781</v>
      </c>
      <c r="B29" s="261">
        <v>24</v>
      </c>
      <c r="C29" s="198"/>
      <c r="D29" s="195"/>
      <c r="E29" s="250">
        <f t="shared" si="1"/>
        <v>0</v>
      </c>
    </row>
    <row r="30" spans="1:13" x14ac:dyDescent="0.25">
      <c r="A30" s="81" t="s">
        <v>782</v>
      </c>
      <c r="B30" s="254"/>
      <c r="C30" s="166"/>
      <c r="D30" s="166"/>
      <c r="E30" s="166">
        <f>SUM(E31:E35)</f>
        <v>0</v>
      </c>
    </row>
    <row r="31" spans="1:13" x14ac:dyDescent="0.25">
      <c r="A31" s="249" t="s">
        <v>783</v>
      </c>
      <c r="B31" s="261">
        <v>60</v>
      </c>
      <c r="C31" s="198"/>
      <c r="D31" s="195"/>
      <c r="E31" s="250">
        <f>C31*D31</f>
        <v>0</v>
      </c>
    </row>
    <row r="32" spans="1:13" x14ac:dyDescent="0.25">
      <c r="A32" s="249" t="s">
        <v>784</v>
      </c>
      <c r="B32" s="261">
        <v>130</v>
      </c>
      <c r="C32" s="198"/>
      <c r="D32" s="195"/>
      <c r="E32" s="250">
        <f>C32*D32</f>
        <v>0</v>
      </c>
    </row>
    <row r="33" spans="1:5" x14ac:dyDescent="0.25">
      <c r="A33" s="249" t="s">
        <v>785</v>
      </c>
      <c r="B33" s="261">
        <v>230</v>
      </c>
      <c r="C33" s="198"/>
      <c r="D33" s="195"/>
      <c r="E33" s="250">
        <f t="shared" ref="E33:E34" si="2">C33*D33</f>
        <v>0</v>
      </c>
    </row>
    <row r="34" spans="1:5" x14ac:dyDescent="0.25">
      <c r="A34" s="249" t="s">
        <v>786</v>
      </c>
      <c r="B34" s="261">
        <v>110</v>
      </c>
      <c r="C34" s="198"/>
      <c r="D34" s="195"/>
      <c r="E34" s="250">
        <f t="shared" si="2"/>
        <v>0</v>
      </c>
    </row>
    <row r="35" spans="1:5" x14ac:dyDescent="0.25">
      <c r="A35" s="249" t="s">
        <v>787</v>
      </c>
      <c r="B35" s="262"/>
      <c r="C35" s="366" t="s">
        <v>733</v>
      </c>
      <c r="D35" s="367"/>
      <c r="E35" s="250"/>
    </row>
    <row r="36" spans="1:5" x14ac:dyDescent="0.25">
      <c r="A36" s="81" t="s">
        <v>633</v>
      </c>
      <c r="B36" s="254"/>
      <c r="C36" s="166"/>
      <c r="D36" s="166"/>
      <c r="E36" s="166">
        <f>SUM(E37:E48)</f>
        <v>0</v>
      </c>
    </row>
    <row r="37" spans="1:5" x14ac:dyDescent="0.25">
      <c r="A37" s="249" t="s">
        <v>788</v>
      </c>
      <c r="B37" s="261">
        <v>300</v>
      </c>
      <c r="C37" s="198"/>
      <c r="D37" s="195"/>
      <c r="E37" s="250">
        <f>C37*D37</f>
        <v>0</v>
      </c>
    </row>
    <row r="38" spans="1:5" ht="22.5" x14ac:dyDescent="0.25">
      <c r="A38" s="251" t="s">
        <v>789</v>
      </c>
      <c r="B38" s="261">
        <v>700</v>
      </c>
      <c r="C38" s="198"/>
      <c r="D38" s="195"/>
      <c r="E38" s="250">
        <f>C38*D38</f>
        <v>0</v>
      </c>
    </row>
    <row r="39" spans="1:5" x14ac:dyDescent="0.25">
      <c r="A39" s="249" t="s">
        <v>790</v>
      </c>
      <c r="B39" s="262"/>
      <c r="C39" s="366" t="s">
        <v>733</v>
      </c>
      <c r="D39" s="367"/>
      <c r="E39" s="250"/>
    </row>
    <row r="40" spans="1:5" x14ac:dyDescent="0.25">
      <c r="A40" s="249" t="s">
        <v>791</v>
      </c>
      <c r="B40" s="261">
        <v>1000</v>
      </c>
      <c r="C40" s="198"/>
      <c r="D40" s="195"/>
      <c r="E40" s="250">
        <f t="shared" ref="E40" si="3">C40*D40</f>
        <v>0</v>
      </c>
    </row>
    <row r="41" spans="1:5" x14ac:dyDescent="0.25">
      <c r="A41" s="249" t="s">
        <v>855</v>
      </c>
      <c r="B41" s="262">
        <v>1800</v>
      </c>
      <c r="C41" s="198"/>
      <c r="D41" s="195"/>
      <c r="E41" s="250">
        <f t="shared" ref="E41" si="4">C41*D41</f>
        <v>0</v>
      </c>
    </row>
    <row r="42" spans="1:5" x14ac:dyDescent="0.25">
      <c r="A42" s="249" t="s">
        <v>792</v>
      </c>
      <c r="B42" s="261">
        <v>500</v>
      </c>
      <c r="C42" s="198"/>
      <c r="D42" s="195"/>
      <c r="E42" s="250">
        <f t="shared" ref="E42:E47" si="5">C42*D42</f>
        <v>0</v>
      </c>
    </row>
    <row r="43" spans="1:5" x14ac:dyDescent="0.25">
      <c r="A43" s="249" t="s">
        <v>852</v>
      </c>
      <c r="B43" s="261">
        <v>1100</v>
      </c>
      <c r="C43" s="198"/>
      <c r="D43" s="195"/>
      <c r="E43" s="250">
        <f t="shared" si="5"/>
        <v>0</v>
      </c>
    </row>
    <row r="44" spans="1:5" x14ac:dyDescent="0.25">
      <c r="A44" s="249" t="s">
        <v>793</v>
      </c>
      <c r="B44" s="261">
        <v>450</v>
      </c>
      <c r="C44" s="198"/>
      <c r="D44" s="195"/>
      <c r="E44" s="250">
        <f t="shared" si="5"/>
        <v>0</v>
      </c>
    </row>
    <row r="45" spans="1:5" x14ac:dyDescent="0.25">
      <c r="A45" s="249" t="s">
        <v>853</v>
      </c>
      <c r="B45" s="262">
        <v>1750</v>
      </c>
      <c r="C45" s="198"/>
      <c r="D45" s="195"/>
      <c r="E45" s="250">
        <f t="shared" ref="E45" si="6">C45*D45</f>
        <v>0</v>
      </c>
    </row>
    <row r="46" spans="1:5" x14ac:dyDescent="0.25">
      <c r="A46" s="249" t="s">
        <v>854</v>
      </c>
      <c r="B46" s="261">
        <v>900</v>
      </c>
      <c r="C46" s="198"/>
      <c r="D46" s="195"/>
      <c r="E46" s="250">
        <f t="shared" ref="E46" si="7">C46*D46</f>
        <v>0</v>
      </c>
    </row>
    <row r="47" spans="1:5" x14ac:dyDescent="0.25">
      <c r="A47" s="249" t="s">
        <v>794</v>
      </c>
      <c r="B47" s="261">
        <v>100</v>
      </c>
      <c r="C47" s="198"/>
      <c r="D47" s="195"/>
      <c r="E47" s="250">
        <f t="shared" si="5"/>
        <v>0</v>
      </c>
    </row>
    <row r="48" spans="1:5" x14ac:dyDescent="0.25">
      <c r="A48" s="249" t="s">
        <v>795</v>
      </c>
      <c r="B48" s="261"/>
      <c r="C48" s="366" t="s">
        <v>733</v>
      </c>
      <c r="D48" s="367"/>
      <c r="E48" s="250"/>
    </row>
    <row r="49" spans="1:5" x14ac:dyDescent="0.25">
      <c r="A49" s="81" t="s">
        <v>634</v>
      </c>
      <c r="B49" s="254">
        <v>120</v>
      </c>
      <c r="C49" s="198"/>
      <c r="D49" s="195"/>
      <c r="E49" s="166">
        <f>C49*D49</f>
        <v>0</v>
      </c>
    </row>
    <row r="50" spans="1:5" x14ac:dyDescent="0.25">
      <c r="A50" s="81" t="s">
        <v>635</v>
      </c>
      <c r="B50" s="254"/>
      <c r="C50" s="166"/>
      <c r="D50" s="166"/>
      <c r="E50" s="166">
        <f>SUM(E51:E69)</f>
        <v>0</v>
      </c>
    </row>
    <row r="51" spans="1:5" x14ac:dyDescent="0.25">
      <c r="A51" s="249" t="s">
        <v>796</v>
      </c>
      <c r="B51" s="261">
        <v>750</v>
      </c>
      <c r="C51" s="198"/>
      <c r="D51" s="195"/>
      <c r="E51" s="250">
        <f>D51*C51</f>
        <v>0</v>
      </c>
    </row>
    <row r="52" spans="1:5" x14ac:dyDescent="0.25">
      <c r="A52" s="249" t="s">
        <v>797</v>
      </c>
      <c r="B52" s="261">
        <v>120</v>
      </c>
      <c r="C52" s="198"/>
      <c r="D52" s="195"/>
      <c r="E52" s="250">
        <f>D52*C52</f>
        <v>0</v>
      </c>
    </row>
    <row r="53" spans="1:5" x14ac:dyDescent="0.25">
      <c r="A53" s="249" t="s">
        <v>798</v>
      </c>
      <c r="B53" s="261">
        <v>160</v>
      </c>
      <c r="C53" s="198"/>
      <c r="D53" s="195"/>
      <c r="E53" s="250">
        <f>D53*C53</f>
        <v>0</v>
      </c>
    </row>
    <row r="54" spans="1:5" x14ac:dyDescent="0.25">
      <c r="A54" s="249" t="s">
        <v>867</v>
      </c>
      <c r="B54" s="261">
        <v>120</v>
      </c>
      <c r="C54" s="198"/>
      <c r="D54" s="195"/>
      <c r="E54" s="250">
        <f>D54*C54</f>
        <v>0</v>
      </c>
    </row>
    <row r="55" spans="1:5" x14ac:dyDescent="0.25">
      <c r="A55" s="249" t="s">
        <v>799</v>
      </c>
      <c r="B55" s="262"/>
      <c r="C55" s="366" t="s">
        <v>733</v>
      </c>
      <c r="D55" s="367"/>
      <c r="E55" s="250"/>
    </row>
    <row r="56" spans="1:5" x14ac:dyDescent="0.25">
      <c r="A56" s="249" t="s">
        <v>800</v>
      </c>
      <c r="B56" s="262"/>
      <c r="C56" s="366" t="s">
        <v>733</v>
      </c>
      <c r="D56" s="367"/>
      <c r="E56" s="250"/>
    </row>
    <row r="57" spans="1:5" x14ac:dyDescent="0.25">
      <c r="A57" s="249" t="s">
        <v>801</v>
      </c>
      <c r="B57" s="262">
        <v>80</v>
      </c>
      <c r="C57" s="198"/>
      <c r="D57" s="195"/>
      <c r="E57" s="250">
        <f>D57*C57</f>
        <v>0</v>
      </c>
    </row>
    <row r="58" spans="1:5" ht="23.25" x14ac:dyDescent="0.25">
      <c r="A58" s="249" t="s">
        <v>802</v>
      </c>
      <c r="B58" s="262">
        <v>550</v>
      </c>
      <c r="C58" s="198"/>
      <c r="D58" s="195"/>
      <c r="E58" s="250">
        <f t="shared" ref="E58:E69" si="8">D58*C58</f>
        <v>0</v>
      </c>
    </row>
    <row r="59" spans="1:5" x14ac:dyDescent="0.25">
      <c r="A59" s="249" t="s">
        <v>803</v>
      </c>
      <c r="B59" s="261">
        <v>100</v>
      </c>
      <c r="C59" s="198"/>
      <c r="D59" s="195"/>
      <c r="E59" s="250">
        <f t="shared" si="8"/>
        <v>0</v>
      </c>
    </row>
    <row r="60" spans="1:5" x14ac:dyDescent="0.25">
      <c r="A60" s="249" t="s">
        <v>804</v>
      </c>
      <c r="B60" s="261">
        <v>130</v>
      </c>
      <c r="C60" s="198"/>
      <c r="D60" s="195"/>
      <c r="E60" s="250">
        <f t="shared" si="8"/>
        <v>0</v>
      </c>
    </row>
    <row r="61" spans="1:5" x14ac:dyDescent="0.25">
      <c r="A61" s="249" t="s">
        <v>851</v>
      </c>
      <c r="B61" s="261">
        <v>950</v>
      </c>
      <c r="C61" s="198"/>
      <c r="D61" s="195"/>
      <c r="E61" s="250">
        <f t="shared" si="8"/>
        <v>0</v>
      </c>
    </row>
    <row r="62" spans="1:5" x14ac:dyDescent="0.25">
      <c r="A62" s="249" t="s">
        <v>805</v>
      </c>
      <c r="B62" s="261">
        <v>200</v>
      </c>
      <c r="C62" s="198"/>
      <c r="D62" s="195"/>
      <c r="E62" s="250">
        <f t="shared" si="8"/>
        <v>0</v>
      </c>
    </row>
    <row r="63" spans="1:5" x14ac:dyDescent="0.25">
      <c r="A63" s="249" t="s">
        <v>806</v>
      </c>
      <c r="B63" s="261">
        <v>160</v>
      </c>
      <c r="C63" s="198"/>
      <c r="D63" s="195"/>
      <c r="E63" s="250">
        <f t="shared" si="8"/>
        <v>0</v>
      </c>
    </row>
    <row r="64" spans="1:5" x14ac:dyDescent="0.25">
      <c r="A64" s="249" t="s">
        <v>807</v>
      </c>
      <c r="B64" s="261">
        <v>95</v>
      </c>
      <c r="C64" s="198"/>
      <c r="D64" s="195"/>
      <c r="E64" s="250">
        <f t="shared" si="8"/>
        <v>0</v>
      </c>
    </row>
    <row r="65" spans="1:5" x14ac:dyDescent="0.25">
      <c r="A65" s="249" t="s">
        <v>808</v>
      </c>
      <c r="B65" s="261">
        <v>200</v>
      </c>
      <c r="C65" s="198"/>
      <c r="D65" s="195"/>
      <c r="E65" s="250">
        <f t="shared" si="8"/>
        <v>0</v>
      </c>
    </row>
    <row r="66" spans="1:5" x14ac:dyDescent="0.25">
      <c r="A66" s="249" t="s">
        <v>809</v>
      </c>
      <c r="B66" s="262"/>
      <c r="C66" s="366" t="s">
        <v>733</v>
      </c>
      <c r="D66" s="367"/>
      <c r="E66" s="250"/>
    </row>
    <row r="67" spans="1:5" x14ac:dyDescent="0.25">
      <c r="A67" s="249" t="s">
        <v>810</v>
      </c>
      <c r="B67" s="261">
        <v>160</v>
      </c>
      <c r="C67" s="198"/>
      <c r="D67" s="195"/>
      <c r="E67" s="250">
        <f t="shared" si="8"/>
        <v>0</v>
      </c>
    </row>
    <row r="68" spans="1:5" x14ac:dyDescent="0.25">
      <c r="A68" s="249" t="s">
        <v>811</v>
      </c>
      <c r="B68" s="261">
        <v>60</v>
      </c>
      <c r="C68" s="198"/>
      <c r="D68" s="195"/>
      <c r="E68" s="250">
        <f t="shared" si="8"/>
        <v>0</v>
      </c>
    </row>
    <row r="69" spans="1:5" x14ac:dyDescent="0.25">
      <c r="A69" s="249" t="s">
        <v>849</v>
      </c>
      <c r="B69" s="261">
        <v>250</v>
      </c>
      <c r="C69" s="198"/>
      <c r="D69" s="195"/>
      <c r="E69" s="250">
        <f t="shared" si="8"/>
        <v>0</v>
      </c>
    </row>
    <row r="70" spans="1:5" ht="15.75" thickBot="1" x14ac:dyDescent="0.3">
      <c r="A70" s="84" t="s">
        <v>812</v>
      </c>
      <c r="B70" s="353">
        <v>90000</v>
      </c>
      <c r="C70" s="188" t="s">
        <v>3</v>
      </c>
      <c r="D70" s="188" t="s">
        <v>3</v>
      </c>
      <c r="E70" s="190"/>
    </row>
    <row r="71" spans="1:5" ht="16.5" thickBot="1" x14ac:dyDescent="0.3">
      <c r="A71" s="191" t="s">
        <v>636</v>
      </c>
      <c r="B71" s="257"/>
      <c r="C71" s="196"/>
      <c r="D71" s="197"/>
      <c r="E71" s="194">
        <f>E70+E50+E49+E36+E30+E21+E15</f>
        <v>0</v>
      </c>
    </row>
    <row r="74" spans="1:5" ht="50.25" customHeight="1" x14ac:dyDescent="0.25">
      <c r="A74" s="365" t="s">
        <v>637</v>
      </c>
      <c r="B74" s="365"/>
      <c r="C74" s="365"/>
      <c r="D74" s="365"/>
      <c r="E74" s="365"/>
    </row>
    <row r="76" spans="1:5" x14ac:dyDescent="0.25">
      <c r="A76" s="2" t="s">
        <v>850</v>
      </c>
    </row>
  </sheetData>
  <sheetProtection selectLockedCells="1" selectUnlockedCells="1"/>
  <mergeCells count="13">
    <mergeCell ref="A1:E1"/>
    <mergeCell ref="A2:E2"/>
    <mergeCell ref="A3:E3"/>
    <mergeCell ref="A4:E4"/>
    <mergeCell ref="A12:E12"/>
    <mergeCell ref="A74:E74"/>
    <mergeCell ref="C55:D55"/>
    <mergeCell ref="C56:D56"/>
    <mergeCell ref="C48:D48"/>
    <mergeCell ref="A14:E14"/>
    <mergeCell ref="C35:D35"/>
    <mergeCell ref="C39:D39"/>
    <mergeCell ref="C66:D66"/>
  </mergeCells>
  <printOptions horizontalCentered="1"/>
  <pageMargins left="0.43307086614173229" right="0.23622047244094491" top="0.35433070866141736" bottom="0.35433070866141736" header="0.31496062992125984" footer="0.31496062992125984"/>
  <pageSetup paperSize="9" scale="87" firstPageNumber="0" fitToHeight="5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5"/>
  <sheetViews>
    <sheetView topLeftCell="A604" zoomScaleNormal="100" zoomScaleSheetLayoutView="100" workbookViewId="0">
      <selection activeCell="E622" sqref="E622"/>
    </sheetView>
  </sheetViews>
  <sheetFormatPr defaultRowHeight="15" x14ac:dyDescent="0.25"/>
  <cols>
    <col min="1" max="1" width="54" style="2" customWidth="1"/>
    <col min="2" max="2" width="18.5703125" style="260" customWidth="1"/>
    <col min="3" max="3" width="10.85546875" style="2" customWidth="1"/>
    <col min="4" max="4" width="14.42578125" style="2" customWidth="1"/>
    <col min="5" max="5" width="19.85546875" style="157" bestFit="1" customWidth="1"/>
    <col min="6" max="6" width="16.7109375" style="2" customWidth="1"/>
    <col min="7" max="7" width="10.85546875" style="2" bestFit="1" customWidth="1"/>
    <col min="8" max="8" width="16.42578125" style="2" customWidth="1"/>
    <col min="9" max="9" width="11.42578125" style="2" bestFit="1" customWidth="1"/>
    <col min="10" max="10" width="11" style="2" customWidth="1"/>
    <col min="11" max="11" width="9.85546875" style="2" bestFit="1" customWidth="1"/>
    <col min="12" max="16384" width="9.140625" style="2"/>
  </cols>
  <sheetData>
    <row r="1" spans="1:13" x14ac:dyDescent="0.25">
      <c r="A1" s="38"/>
      <c r="B1" s="292"/>
    </row>
    <row r="2" spans="1:13" s="4" customFormat="1" ht="18" x14ac:dyDescent="0.25">
      <c r="A2" s="380" t="s">
        <v>2</v>
      </c>
      <c r="B2" s="380"/>
      <c r="C2" s="380"/>
      <c r="D2" s="380"/>
      <c r="E2" s="380"/>
      <c r="F2" s="3"/>
    </row>
    <row r="3" spans="1:13" s="4" customFormat="1" ht="23.25" x14ac:dyDescent="0.25">
      <c r="A3" s="372" t="s">
        <v>866</v>
      </c>
      <c r="B3" s="372"/>
      <c r="C3" s="372"/>
      <c r="D3" s="372"/>
      <c r="E3" s="372"/>
      <c r="F3" s="3"/>
    </row>
    <row r="4" spans="1:13" s="4" customFormat="1" ht="36" customHeight="1" x14ac:dyDescent="0.25">
      <c r="A4" s="373" t="s">
        <v>815</v>
      </c>
      <c r="B4" s="373"/>
      <c r="C4" s="373"/>
      <c r="D4" s="373"/>
      <c r="E4" s="373"/>
      <c r="F4" s="3"/>
    </row>
    <row r="5" spans="1:13" s="4" customFormat="1" ht="39" customHeight="1" x14ac:dyDescent="0.25">
      <c r="A5" s="374" t="s">
        <v>767</v>
      </c>
      <c r="B5" s="374"/>
      <c r="C5" s="374"/>
      <c r="D5" s="374"/>
      <c r="E5" s="374"/>
      <c r="F5" s="3"/>
    </row>
    <row r="6" spans="1:13" s="4" customFormat="1" ht="13.5" customHeight="1" x14ac:dyDescent="0.25">
      <c r="A6" s="56"/>
      <c r="B6" s="258"/>
      <c r="C6" s="56"/>
      <c r="D6" s="56"/>
      <c r="E6" s="158"/>
      <c r="F6" s="3"/>
    </row>
    <row r="7" spans="1:13" s="4" customFormat="1" ht="27.75" customHeight="1" x14ac:dyDescent="0.25">
      <c r="A7" s="75" t="s">
        <v>4</v>
      </c>
      <c r="B7" s="252"/>
      <c r="C7" s="56"/>
      <c r="D7" s="56"/>
      <c r="E7" s="158"/>
      <c r="F7" s="3"/>
    </row>
    <row r="8" spans="1:13" s="4" customFormat="1" ht="10.5" customHeight="1" x14ac:dyDescent="0.25">
      <c r="A8" s="6"/>
      <c r="B8" s="259"/>
      <c r="C8" s="5"/>
      <c r="D8" s="5"/>
      <c r="E8" s="53"/>
      <c r="F8" s="3"/>
    </row>
    <row r="9" spans="1:13" s="4" customFormat="1" ht="15" customHeight="1" x14ac:dyDescent="0.25">
      <c r="A9" s="375" t="s">
        <v>470</v>
      </c>
      <c r="B9" s="375"/>
      <c r="C9" s="375"/>
      <c r="D9" s="375"/>
      <c r="E9" s="375"/>
      <c r="F9" s="3"/>
    </row>
    <row r="10" spans="1:13" s="4" customFormat="1" ht="33.75" x14ac:dyDescent="0.25">
      <c r="A10" s="76" t="s">
        <v>466</v>
      </c>
      <c r="B10" s="263" t="s">
        <v>813</v>
      </c>
      <c r="C10" s="77" t="s">
        <v>5</v>
      </c>
      <c r="D10" s="76" t="s">
        <v>6</v>
      </c>
      <c r="E10" s="159" t="s">
        <v>7</v>
      </c>
      <c r="F10" s="3"/>
      <c r="M10" s="7"/>
    </row>
    <row r="11" spans="1:13" s="4" customFormat="1" x14ac:dyDescent="0.25">
      <c r="A11" s="381" t="s">
        <v>452</v>
      </c>
      <c r="B11" s="381"/>
      <c r="C11" s="381"/>
      <c r="D11" s="381"/>
      <c r="E11" s="381"/>
      <c r="F11" s="3"/>
    </row>
    <row r="12" spans="1:13" s="4" customFormat="1" x14ac:dyDescent="0.25">
      <c r="A12" s="78" t="s">
        <v>8</v>
      </c>
      <c r="B12" s="256"/>
      <c r="C12" s="79"/>
      <c r="D12" s="80"/>
      <c r="E12" s="160">
        <f>SUM(E13:E157)</f>
        <v>0</v>
      </c>
      <c r="F12" s="3"/>
    </row>
    <row r="13" spans="1:13" s="4" customFormat="1" x14ac:dyDescent="0.25">
      <c r="A13" s="110" t="s">
        <v>0</v>
      </c>
      <c r="B13" s="255">
        <v>8</v>
      </c>
      <c r="C13" s="93"/>
      <c r="D13" s="92"/>
      <c r="E13" s="161">
        <f>C13*D13</f>
        <v>0</v>
      </c>
      <c r="F13" s="3"/>
    </row>
    <row r="14" spans="1:13" s="4" customFormat="1" x14ac:dyDescent="0.25">
      <c r="A14" s="64" t="s">
        <v>480</v>
      </c>
      <c r="B14" s="264"/>
      <c r="C14" s="94"/>
      <c r="D14" s="97"/>
      <c r="E14" s="162"/>
      <c r="F14" s="3"/>
    </row>
    <row r="15" spans="1:13" s="4" customFormat="1" x14ac:dyDescent="0.25">
      <c r="A15" s="64" t="s">
        <v>481</v>
      </c>
      <c r="B15" s="264"/>
      <c r="C15" s="94"/>
      <c r="D15" s="97"/>
      <c r="E15" s="162"/>
      <c r="F15" s="3"/>
    </row>
    <row r="16" spans="1:13" s="4" customFormat="1" x14ac:dyDescent="0.25">
      <c r="A16" s="64" t="s">
        <v>482</v>
      </c>
      <c r="B16" s="264"/>
      <c r="C16" s="95"/>
      <c r="D16" s="98"/>
      <c r="E16" s="163"/>
      <c r="F16" s="3"/>
    </row>
    <row r="17" spans="1:8" s="4" customFormat="1" x14ac:dyDescent="0.25">
      <c r="A17" s="88" t="s">
        <v>1</v>
      </c>
      <c r="B17" s="255">
        <v>16</v>
      </c>
      <c r="C17" s="93"/>
      <c r="D17" s="92"/>
      <c r="E17" s="161">
        <f>C17*D17</f>
        <v>0</v>
      </c>
      <c r="F17" s="3"/>
      <c r="H17" s="212"/>
    </row>
    <row r="18" spans="1:8" s="4" customFormat="1" x14ac:dyDescent="0.25">
      <c r="A18" s="65" t="s">
        <v>483</v>
      </c>
      <c r="B18" s="265"/>
      <c r="C18" s="94"/>
      <c r="D18" s="94"/>
      <c r="E18" s="162"/>
      <c r="F18" s="3"/>
    </row>
    <row r="19" spans="1:8" s="4" customFormat="1" x14ac:dyDescent="0.25">
      <c r="A19" s="65" t="s">
        <v>484</v>
      </c>
      <c r="B19" s="265"/>
      <c r="C19" s="94"/>
      <c r="D19" s="94"/>
      <c r="E19" s="162"/>
      <c r="F19" s="3"/>
    </row>
    <row r="20" spans="1:8" s="4" customFormat="1" x14ac:dyDescent="0.25">
      <c r="A20" s="114" t="s">
        <v>9</v>
      </c>
      <c r="B20" s="264"/>
      <c r="C20" s="94"/>
      <c r="D20" s="94"/>
      <c r="E20" s="162"/>
      <c r="F20" s="3"/>
    </row>
    <row r="21" spans="1:8" s="4" customFormat="1" x14ac:dyDescent="0.25">
      <c r="A21" s="114" t="s">
        <v>10</v>
      </c>
      <c r="B21" s="264"/>
      <c r="C21" s="94"/>
      <c r="D21" s="94"/>
      <c r="E21" s="162"/>
      <c r="F21" s="3"/>
    </row>
    <row r="22" spans="1:8" s="4" customFormat="1" x14ac:dyDescent="0.25">
      <c r="A22" s="114" t="s">
        <v>11</v>
      </c>
      <c r="B22" s="264"/>
      <c r="C22" s="94"/>
      <c r="D22" s="94"/>
      <c r="E22" s="162"/>
      <c r="F22" s="3"/>
    </row>
    <row r="23" spans="1:8" s="4" customFormat="1" ht="15" customHeight="1" x14ac:dyDescent="0.25">
      <c r="A23" s="65" t="s">
        <v>485</v>
      </c>
      <c r="B23" s="265"/>
      <c r="C23" s="94"/>
      <c r="D23" s="94"/>
      <c r="E23" s="162"/>
      <c r="F23" s="3"/>
    </row>
    <row r="24" spans="1:8" s="4" customFormat="1" x14ac:dyDescent="0.25">
      <c r="A24" s="113" t="s">
        <v>473</v>
      </c>
      <c r="B24" s="264"/>
      <c r="C24" s="94"/>
      <c r="D24" s="94"/>
      <c r="E24" s="162"/>
      <c r="F24" s="3"/>
    </row>
    <row r="25" spans="1:8" s="4" customFormat="1" x14ac:dyDescent="0.25">
      <c r="A25" s="65" t="s">
        <v>486</v>
      </c>
      <c r="B25" s="265"/>
      <c r="C25" s="94"/>
      <c r="D25" s="94"/>
      <c r="E25" s="162"/>
      <c r="F25" s="3"/>
    </row>
    <row r="26" spans="1:8" s="4" customFormat="1" x14ac:dyDescent="0.25">
      <c r="A26" s="65" t="s">
        <v>487</v>
      </c>
      <c r="B26" s="265"/>
      <c r="C26" s="94"/>
      <c r="D26" s="94"/>
      <c r="E26" s="162"/>
      <c r="F26" s="3"/>
    </row>
    <row r="27" spans="1:8" s="4" customFormat="1" x14ac:dyDescent="0.25">
      <c r="A27" s="113" t="s">
        <v>474</v>
      </c>
      <c r="B27" s="264"/>
      <c r="C27" s="94"/>
      <c r="D27" s="94"/>
      <c r="E27" s="162"/>
      <c r="F27" s="3"/>
    </row>
    <row r="28" spans="1:8" s="4" customFormat="1" x14ac:dyDescent="0.25">
      <c r="A28" s="114" t="s">
        <v>12</v>
      </c>
      <c r="B28" s="264"/>
      <c r="C28" s="94"/>
      <c r="D28" s="94"/>
      <c r="E28" s="162"/>
      <c r="F28" s="3"/>
    </row>
    <row r="29" spans="1:8" s="4" customFormat="1" ht="15" customHeight="1" x14ac:dyDescent="0.25">
      <c r="A29" s="114" t="s">
        <v>475</v>
      </c>
      <c r="B29" s="264"/>
      <c r="C29" s="94"/>
      <c r="D29" s="94"/>
      <c r="E29" s="162"/>
      <c r="F29" s="3"/>
    </row>
    <row r="30" spans="1:8" s="4" customFormat="1" x14ac:dyDescent="0.25">
      <c r="A30" s="112" t="s">
        <v>477</v>
      </c>
      <c r="B30" s="264"/>
      <c r="C30" s="94"/>
      <c r="D30" s="94"/>
      <c r="E30" s="162"/>
      <c r="F30" s="3"/>
    </row>
    <row r="31" spans="1:8" s="4" customFormat="1" x14ac:dyDescent="0.25">
      <c r="A31" s="112" t="s">
        <v>476</v>
      </c>
      <c r="B31" s="264"/>
      <c r="C31" s="94"/>
      <c r="D31" s="94"/>
      <c r="E31" s="162"/>
      <c r="F31" s="3"/>
    </row>
    <row r="32" spans="1:8" s="4" customFormat="1" x14ac:dyDescent="0.25">
      <c r="A32" s="114" t="s">
        <v>13</v>
      </c>
      <c r="B32" s="264"/>
      <c r="C32" s="94"/>
      <c r="D32" s="94"/>
      <c r="E32" s="162"/>
      <c r="F32" s="3"/>
    </row>
    <row r="33" spans="1:6" s="4" customFormat="1" ht="15" customHeight="1" x14ac:dyDescent="0.25">
      <c r="A33" s="114" t="s">
        <v>479</v>
      </c>
      <c r="B33" s="264"/>
      <c r="C33" s="94"/>
      <c r="D33" s="94"/>
      <c r="E33" s="162"/>
      <c r="F33" s="3"/>
    </row>
    <row r="34" spans="1:6" s="4" customFormat="1" x14ac:dyDescent="0.25">
      <c r="A34" s="113" t="s">
        <v>478</v>
      </c>
      <c r="B34" s="264"/>
      <c r="C34" s="94"/>
      <c r="D34" s="94"/>
      <c r="E34" s="162"/>
      <c r="F34" s="3"/>
    </row>
    <row r="35" spans="1:6" s="4" customFormat="1" x14ac:dyDescent="0.25">
      <c r="A35" s="65" t="s">
        <v>488</v>
      </c>
      <c r="B35" s="265"/>
      <c r="C35" s="94"/>
      <c r="D35" s="94"/>
      <c r="E35" s="162"/>
      <c r="F35" s="3"/>
    </row>
    <row r="36" spans="1:6" s="4" customFormat="1" x14ac:dyDescent="0.25">
      <c r="A36" s="114" t="s">
        <v>14</v>
      </c>
      <c r="B36" s="264"/>
      <c r="C36" s="94"/>
      <c r="D36" s="94"/>
      <c r="E36" s="162"/>
      <c r="F36" s="3"/>
    </row>
    <row r="37" spans="1:6" s="4" customFormat="1" x14ac:dyDescent="0.25">
      <c r="A37" s="114" t="s">
        <v>15</v>
      </c>
      <c r="B37" s="264"/>
      <c r="C37" s="94"/>
      <c r="D37" s="94"/>
      <c r="E37" s="162"/>
      <c r="F37" s="3"/>
    </row>
    <row r="38" spans="1:6" s="4" customFormat="1" x14ac:dyDescent="0.25">
      <c r="A38" s="114" t="s">
        <v>16</v>
      </c>
      <c r="B38" s="264"/>
      <c r="C38" s="94"/>
      <c r="D38" s="94"/>
      <c r="E38" s="162"/>
      <c r="F38" s="3"/>
    </row>
    <row r="39" spans="1:6" s="4" customFormat="1" x14ac:dyDescent="0.25">
      <c r="A39" s="114" t="s">
        <v>17</v>
      </c>
      <c r="B39" s="264"/>
      <c r="C39" s="95"/>
      <c r="D39" s="95"/>
      <c r="E39" s="163"/>
      <c r="F39" s="3"/>
    </row>
    <row r="40" spans="1:6" s="4" customFormat="1" x14ac:dyDescent="0.25">
      <c r="A40" s="88" t="s">
        <v>18</v>
      </c>
      <c r="B40" s="255">
        <v>24</v>
      </c>
      <c r="C40" s="93"/>
      <c r="D40" s="92"/>
      <c r="E40" s="161">
        <f>C40*D40</f>
        <v>0</v>
      </c>
      <c r="F40" s="3"/>
    </row>
    <row r="41" spans="1:6" s="4" customFormat="1" x14ac:dyDescent="0.25">
      <c r="A41" s="59" t="s">
        <v>489</v>
      </c>
      <c r="B41" s="266"/>
      <c r="C41" s="94"/>
      <c r="D41" s="94"/>
      <c r="E41" s="162"/>
      <c r="F41" s="3"/>
    </row>
    <row r="42" spans="1:6" s="4" customFormat="1" ht="15" customHeight="1" x14ac:dyDescent="0.25">
      <c r="A42" s="116" t="s">
        <v>491</v>
      </c>
      <c r="B42" s="267"/>
      <c r="C42" s="94"/>
      <c r="D42" s="94"/>
      <c r="E42" s="162"/>
      <c r="F42" s="3"/>
    </row>
    <row r="43" spans="1:6" s="4" customFormat="1" x14ac:dyDescent="0.25">
      <c r="A43" s="116" t="s">
        <v>490</v>
      </c>
      <c r="B43" s="267"/>
      <c r="C43" s="94"/>
      <c r="D43" s="94"/>
      <c r="E43" s="162"/>
      <c r="F43" s="3"/>
    </row>
    <row r="44" spans="1:6" s="4" customFormat="1" x14ac:dyDescent="0.25">
      <c r="A44" s="59" t="s">
        <v>19</v>
      </c>
      <c r="B44" s="266"/>
      <c r="C44" s="94"/>
      <c r="D44" s="94"/>
      <c r="E44" s="162"/>
      <c r="F44" s="3"/>
    </row>
    <row r="45" spans="1:6" s="4" customFormat="1" x14ac:dyDescent="0.25">
      <c r="A45" s="59" t="s">
        <v>20</v>
      </c>
      <c r="B45" s="266"/>
      <c r="C45" s="94"/>
      <c r="D45" s="94"/>
      <c r="E45" s="162"/>
      <c r="F45" s="3"/>
    </row>
    <row r="46" spans="1:6" s="4" customFormat="1" x14ac:dyDescent="0.25">
      <c r="A46" s="59" t="s">
        <v>21</v>
      </c>
      <c r="B46" s="266"/>
      <c r="C46" s="94"/>
      <c r="D46" s="94"/>
      <c r="E46" s="162"/>
      <c r="F46" s="3"/>
    </row>
    <row r="47" spans="1:6" s="4" customFormat="1" x14ac:dyDescent="0.25">
      <c r="A47" s="59" t="s">
        <v>22</v>
      </c>
      <c r="B47" s="266"/>
      <c r="C47" s="94"/>
      <c r="D47" s="94"/>
      <c r="E47" s="162"/>
      <c r="F47" s="3"/>
    </row>
    <row r="48" spans="1:6" s="4" customFormat="1" x14ac:dyDescent="0.25">
      <c r="A48" s="59" t="s">
        <v>23</v>
      </c>
      <c r="B48" s="266"/>
      <c r="C48" s="94"/>
      <c r="D48" s="94"/>
      <c r="E48" s="162"/>
      <c r="F48" s="3"/>
    </row>
    <row r="49" spans="1:6" s="4" customFormat="1" ht="15" customHeight="1" x14ac:dyDescent="0.25">
      <c r="A49" s="59" t="s">
        <v>24</v>
      </c>
      <c r="B49" s="266"/>
      <c r="C49" s="94"/>
      <c r="D49" s="94"/>
      <c r="E49" s="162"/>
      <c r="F49" s="3"/>
    </row>
    <row r="50" spans="1:6" s="4" customFormat="1" ht="15" customHeight="1" x14ac:dyDescent="0.25">
      <c r="A50" s="116" t="s">
        <v>492</v>
      </c>
      <c r="B50" s="267"/>
      <c r="C50" s="94"/>
      <c r="D50" s="94"/>
      <c r="E50" s="162"/>
      <c r="F50" s="3"/>
    </row>
    <row r="51" spans="1:6" s="4" customFormat="1" x14ac:dyDescent="0.25">
      <c r="A51" s="59" t="s">
        <v>25</v>
      </c>
      <c r="B51" s="266"/>
      <c r="C51" s="95"/>
      <c r="D51" s="95"/>
      <c r="E51" s="163"/>
      <c r="F51" s="3"/>
    </row>
    <row r="52" spans="1:6" s="4" customFormat="1" x14ac:dyDescent="0.25">
      <c r="A52" s="88" t="s">
        <v>26</v>
      </c>
      <c r="B52" s="255">
        <v>10</v>
      </c>
      <c r="C52" s="93"/>
      <c r="D52" s="92"/>
      <c r="E52" s="161">
        <f>C52*D52</f>
        <v>0</v>
      </c>
      <c r="F52" s="3"/>
    </row>
    <row r="53" spans="1:6" s="4" customFormat="1" x14ac:dyDescent="0.25">
      <c r="A53" s="59" t="s">
        <v>493</v>
      </c>
      <c r="B53" s="266"/>
      <c r="C53" s="94"/>
      <c r="D53" s="94"/>
      <c r="E53" s="162"/>
      <c r="F53" s="3"/>
    </row>
    <row r="54" spans="1:6" s="4" customFormat="1" x14ac:dyDescent="0.25">
      <c r="A54" s="59" t="s">
        <v>494</v>
      </c>
      <c r="B54" s="266"/>
      <c r="C54" s="94"/>
      <c r="D54" s="94"/>
      <c r="E54" s="162"/>
      <c r="F54" s="3"/>
    </row>
    <row r="55" spans="1:6" s="4" customFormat="1" ht="15" customHeight="1" x14ac:dyDescent="0.25">
      <c r="A55" s="57" t="s">
        <v>495</v>
      </c>
      <c r="B55" s="267"/>
      <c r="C55" s="95"/>
      <c r="D55" s="95"/>
      <c r="E55" s="163"/>
      <c r="F55" s="3"/>
    </row>
    <row r="56" spans="1:6" s="4" customFormat="1" x14ac:dyDescent="0.25">
      <c r="A56" s="88" t="s">
        <v>27</v>
      </c>
      <c r="B56" s="255">
        <v>24</v>
      </c>
      <c r="C56" s="93"/>
      <c r="D56" s="92"/>
      <c r="E56" s="161">
        <f>C56*D56</f>
        <v>0</v>
      </c>
      <c r="F56" s="3"/>
    </row>
    <row r="57" spans="1:6" s="4" customFormat="1" x14ac:dyDescent="0.25">
      <c r="A57" s="57" t="s">
        <v>496</v>
      </c>
      <c r="B57" s="267"/>
      <c r="C57" s="94"/>
      <c r="D57" s="94"/>
      <c r="E57" s="162"/>
      <c r="F57" s="3"/>
    </row>
    <row r="58" spans="1:6" s="4" customFormat="1" x14ac:dyDescent="0.25">
      <c r="A58" s="59" t="s">
        <v>497</v>
      </c>
      <c r="B58" s="266"/>
      <c r="C58" s="94"/>
      <c r="D58" s="94"/>
      <c r="E58" s="162"/>
      <c r="F58" s="3"/>
    </row>
    <row r="59" spans="1:6" s="4" customFormat="1" x14ac:dyDescent="0.25">
      <c r="A59" s="57" t="s">
        <v>498</v>
      </c>
      <c r="B59" s="267"/>
      <c r="C59" s="94"/>
      <c r="D59" s="94"/>
      <c r="E59" s="162"/>
      <c r="F59" s="3"/>
    </row>
    <row r="60" spans="1:6" s="4" customFormat="1" x14ac:dyDescent="0.25">
      <c r="A60" s="57" t="s">
        <v>499</v>
      </c>
      <c r="B60" s="267"/>
      <c r="C60" s="95"/>
      <c r="D60" s="95"/>
      <c r="E60" s="163"/>
      <c r="F60" s="3"/>
    </row>
    <row r="61" spans="1:6" s="4" customFormat="1" x14ac:dyDescent="0.25">
      <c r="A61" s="88" t="s">
        <v>28</v>
      </c>
      <c r="B61" s="255">
        <v>24</v>
      </c>
      <c r="C61" s="93"/>
      <c r="D61" s="92"/>
      <c r="E61" s="161">
        <f>C61*D61</f>
        <v>0</v>
      </c>
      <c r="F61" s="3"/>
    </row>
    <row r="62" spans="1:6" s="4" customFormat="1" x14ac:dyDescent="0.25">
      <c r="A62" s="66" t="s">
        <v>501</v>
      </c>
      <c r="B62" s="268"/>
      <c r="C62" s="94"/>
      <c r="D62" s="94"/>
      <c r="E62" s="162"/>
      <c r="F62" s="3"/>
    </row>
    <row r="63" spans="1:6" s="4" customFormat="1" x14ac:dyDescent="0.25">
      <c r="A63" s="117" t="s">
        <v>500</v>
      </c>
      <c r="B63" s="268"/>
      <c r="C63" s="94"/>
      <c r="D63" s="94"/>
      <c r="E63" s="162"/>
      <c r="F63" s="3"/>
    </row>
    <row r="64" spans="1:6" s="4" customFormat="1" x14ac:dyDescent="0.25">
      <c r="A64" s="117" t="s">
        <v>503</v>
      </c>
      <c r="B64" s="268"/>
      <c r="C64" s="94"/>
      <c r="D64" s="94"/>
      <c r="E64" s="162"/>
      <c r="F64" s="3"/>
    </row>
    <row r="65" spans="1:6" s="4" customFormat="1" x14ac:dyDescent="0.25">
      <c r="A65" s="117" t="s">
        <v>502</v>
      </c>
      <c r="B65" s="268"/>
      <c r="C65" s="94"/>
      <c r="D65" s="94"/>
      <c r="E65" s="162"/>
      <c r="F65" s="3"/>
    </row>
    <row r="66" spans="1:6" s="4" customFormat="1" x14ac:dyDescent="0.25">
      <c r="A66" s="57" t="s">
        <v>458</v>
      </c>
      <c r="B66" s="267"/>
      <c r="C66" s="94"/>
      <c r="D66" s="94"/>
      <c r="E66" s="162"/>
      <c r="F66" s="3"/>
    </row>
    <row r="67" spans="1:6" s="4" customFormat="1" x14ac:dyDescent="0.25">
      <c r="A67" s="57" t="s">
        <v>459</v>
      </c>
      <c r="B67" s="267"/>
      <c r="C67" s="94"/>
      <c r="D67" s="94"/>
      <c r="E67" s="162"/>
      <c r="F67" s="3"/>
    </row>
    <row r="68" spans="1:6" s="4" customFormat="1" x14ac:dyDescent="0.25">
      <c r="A68" s="59" t="s">
        <v>504</v>
      </c>
      <c r="B68" s="266"/>
      <c r="C68" s="94"/>
      <c r="D68" s="94"/>
      <c r="E68" s="162"/>
      <c r="F68" s="3"/>
    </row>
    <row r="69" spans="1:6" s="4" customFormat="1" x14ac:dyDescent="0.25">
      <c r="A69" s="109" t="s">
        <v>29</v>
      </c>
      <c r="B69" s="269">
        <v>15</v>
      </c>
      <c r="C69" s="93"/>
      <c r="D69" s="92"/>
      <c r="E69" s="164">
        <f>C69*D69</f>
        <v>0</v>
      </c>
      <c r="F69" s="3"/>
    </row>
    <row r="70" spans="1:6" s="4" customFormat="1" x14ac:dyDescent="0.25">
      <c r="A70" s="57" t="s">
        <v>505</v>
      </c>
      <c r="B70" s="267"/>
      <c r="C70" s="94"/>
      <c r="D70" s="94"/>
      <c r="E70" s="162"/>
      <c r="F70" s="3"/>
    </row>
    <row r="71" spans="1:6" s="4" customFormat="1" x14ac:dyDescent="0.25">
      <c r="A71" s="59" t="s">
        <v>506</v>
      </c>
      <c r="B71" s="266"/>
      <c r="C71" s="95"/>
      <c r="D71" s="95"/>
      <c r="E71" s="163"/>
      <c r="F71" s="3"/>
    </row>
    <row r="72" spans="1:6" s="4" customFormat="1" x14ac:dyDescent="0.25">
      <c r="A72" s="88" t="s">
        <v>30</v>
      </c>
      <c r="B72" s="255">
        <v>48</v>
      </c>
      <c r="C72" s="93"/>
      <c r="D72" s="92"/>
      <c r="E72" s="161">
        <f>C72*D72</f>
        <v>0</v>
      </c>
      <c r="F72" s="3"/>
    </row>
    <row r="73" spans="1:6" s="4" customFormat="1" ht="15.75" customHeight="1" x14ac:dyDescent="0.25">
      <c r="A73" s="57" t="s">
        <v>509</v>
      </c>
      <c r="B73" s="267"/>
      <c r="C73" s="94"/>
      <c r="D73" s="102"/>
      <c r="E73" s="162"/>
      <c r="F73" s="3"/>
    </row>
    <row r="74" spans="1:6" s="4" customFormat="1" ht="15.75" customHeight="1" x14ac:dyDescent="0.25">
      <c r="A74" s="57" t="s">
        <v>507</v>
      </c>
      <c r="B74" s="267"/>
      <c r="C74" s="94"/>
      <c r="D74" s="102"/>
      <c r="E74" s="162"/>
      <c r="F74" s="3"/>
    </row>
    <row r="75" spans="1:6" s="4" customFormat="1" ht="15.75" customHeight="1" x14ac:dyDescent="0.25">
      <c r="A75" s="57" t="s">
        <v>508</v>
      </c>
      <c r="B75" s="267"/>
      <c r="C75" s="94"/>
      <c r="D75" s="102"/>
      <c r="E75" s="162"/>
      <c r="F75" s="3"/>
    </row>
    <row r="76" spans="1:6" s="4" customFormat="1" ht="16.5" customHeight="1" x14ac:dyDescent="0.25">
      <c r="A76" s="60" t="s">
        <v>31</v>
      </c>
      <c r="B76" s="270"/>
      <c r="C76" s="94"/>
      <c r="D76" s="102"/>
      <c r="E76" s="162"/>
      <c r="F76" s="3"/>
    </row>
    <row r="77" spans="1:6" s="4" customFormat="1" x14ac:dyDescent="0.25">
      <c r="A77" s="57" t="s">
        <v>510</v>
      </c>
      <c r="B77" s="267"/>
      <c r="C77" s="94"/>
      <c r="D77" s="102"/>
      <c r="E77" s="162"/>
      <c r="F77" s="3"/>
    </row>
    <row r="78" spans="1:6" s="4" customFormat="1" x14ac:dyDescent="0.25">
      <c r="A78" s="115" t="s">
        <v>511</v>
      </c>
      <c r="B78" s="267"/>
      <c r="C78" s="94"/>
      <c r="D78" s="102"/>
      <c r="E78" s="162"/>
      <c r="F78" s="3"/>
    </row>
    <row r="79" spans="1:6" s="4" customFormat="1" x14ac:dyDescent="0.25">
      <c r="A79" s="115" t="s">
        <v>512</v>
      </c>
      <c r="B79" s="267"/>
      <c r="C79" s="94"/>
      <c r="D79" s="102"/>
      <c r="E79" s="162"/>
      <c r="F79" s="3"/>
    </row>
    <row r="80" spans="1:6" s="4" customFormat="1" x14ac:dyDescent="0.25">
      <c r="A80" s="57" t="s">
        <v>513</v>
      </c>
      <c r="B80" s="267"/>
      <c r="C80" s="94"/>
      <c r="D80" s="102"/>
      <c r="E80" s="162"/>
      <c r="F80" s="3"/>
    </row>
    <row r="81" spans="1:6" s="4" customFormat="1" x14ac:dyDescent="0.25">
      <c r="A81" s="115" t="s">
        <v>514</v>
      </c>
      <c r="B81" s="267"/>
      <c r="C81" s="94"/>
      <c r="D81" s="102"/>
      <c r="E81" s="162"/>
      <c r="F81" s="3"/>
    </row>
    <row r="82" spans="1:6" s="4" customFormat="1" x14ac:dyDescent="0.25">
      <c r="A82" s="115" t="s">
        <v>516</v>
      </c>
      <c r="B82" s="267"/>
      <c r="C82" s="94"/>
      <c r="D82" s="102"/>
      <c r="E82" s="162"/>
      <c r="F82" s="3"/>
    </row>
    <row r="83" spans="1:6" s="4" customFormat="1" x14ac:dyDescent="0.25">
      <c r="A83" s="118" t="s">
        <v>515</v>
      </c>
      <c r="B83" s="267"/>
      <c r="C83" s="94"/>
      <c r="D83" s="102"/>
      <c r="E83" s="162"/>
      <c r="F83" s="3"/>
    </row>
    <row r="84" spans="1:6" s="4" customFormat="1" x14ac:dyDescent="0.25">
      <c r="A84" s="57" t="s">
        <v>517</v>
      </c>
      <c r="B84" s="267"/>
      <c r="C84" s="94"/>
      <c r="D84" s="102"/>
      <c r="E84" s="162"/>
      <c r="F84" s="3"/>
    </row>
    <row r="85" spans="1:6" s="4" customFormat="1" x14ac:dyDescent="0.25">
      <c r="A85" s="115" t="s">
        <v>518</v>
      </c>
      <c r="B85" s="267"/>
      <c r="C85" s="94"/>
      <c r="D85" s="102"/>
      <c r="E85" s="162"/>
      <c r="F85" s="3"/>
    </row>
    <row r="86" spans="1:6" s="4" customFormat="1" x14ac:dyDescent="0.25">
      <c r="A86" s="59" t="s">
        <v>519</v>
      </c>
      <c r="B86" s="266"/>
      <c r="C86" s="94"/>
      <c r="D86" s="102"/>
      <c r="E86" s="162"/>
      <c r="F86" s="3"/>
    </row>
    <row r="87" spans="1:6" s="4" customFormat="1" ht="15" customHeight="1" x14ac:dyDescent="0.25">
      <c r="A87" s="115" t="s">
        <v>520</v>
      </c>
      <c r="B87" s="267"/>
      <c r="C87" s="94"/>
      <c r="D87" s="102"/>
      <c r="E87" s="162"/>
      <c r="F87" s="3"/>
    </row>
    <row r="88" spans="1:6" s="4" customFormat="1" x14ac:dyDescent="0.25">
      <c r="A88" s="118" t="s">
        <v>32</v>
      </c>
      <c r="B88" s="267"/>
      <c r="C88" s="94"/>
      <c r="D88" s="102"/>
      <c r="E88" s="162"/>
      <c r="F88" s="3"/>
    </row>
    <row r="89" spans="1:6" s="4" customFormat="1" x14ac:dyDescent="0.25">
      <c r="A89" s="59" t="s">
        <v>522</v>
      </c>
      <c r="B89" s="266"/>
      <c r="C89" s="94"/>
      <c r="D89" s="102"/>
      <c r="E89" s="162"/>
      <c r="F89" s="3"/>
    </row>
    <row r="90" spans="1:6" s="4" customFormat="1" ht="14.25" customHeight="1" x14ac:dyDescent="0.25">
      <c r="A90" s="118" t="s">
        <v>521</v>
      </c>
      <c r="B90" s="267"/>
      <c r="C90" s="94"/>
      <c r="D90" s="102"/>
      <c r="E90" s="162"/>
      <c r="F90" s="3"/>
    </row>
    <row r="91" spans="1:6" s="4" customFormat="1" x14ac:dyDescent="0.25">
      <c r="A91" s="115" t="s">
        <v>523</v>
      </c>
      <c r="B91" s="267"/>
      <c r="C91" s="94"/>
      <c r="D91" s="102"/>
      <c r="E91" s="162"/>
      <c r="F91" s="3"/>
    </row>
    <row r="92" spans="1:6" s="4" customFormat="1" x14ac:dyDescent="0.25">
      <c r="A92" s="57" t="s">
        <v>524</v>
      </c>
      <c r="B92" s="267"/>
      <c r="C92" s="94"/>
      <c r="D92" s="102"/>
      <c r="E92" s="162"/>
      <c r="F92" s="3"/>
    </row>
    <row r="93" spans="1:6" s="4" customFormat="1" x14ac:dyDescent="0.25">
      <c r="A93" s="115" t="s">
        <v>525</v>
      </c>
      <c r="B93" s="267"/>
      <c r="C93" s="94"/>
      <c r="D93" s="102"/>
      <c r="E93" s="162"/>
      <c r="F93" s="3"/>
    </row>
    <row r="94" spans="1:6" s="4" customFormat="1" x14ac:dyDescent="0.25">
      <c r="A94" s="118" t="s">
        <v>527</v>
      </c>
      <c r="B94" s="267"/>
      <c r="C94" s="94"/>
      <c r="D94" s="102"/>
      <c r="E94" s="162"/>
      <c r="F94" s="3"/>
    </row>
    <row r="95" spans="1:6" s="4" customFormat="1" x14ac:dyDescent="0.25">
      <c r="A95" s="118" t="s">
        <v>526</v>
      </c>
      <c r="B95" s="267"/>
      <c r="C95" s="94"/>
      <c r="D95" s="102"/>
      <c r="E95" s="162"/>
      <c r="F95" s="3"/>
    </row>
    <row r="96" spans="1:6" s="4" customFormat="1" x14ac:dyDescent="0.25">
      <c r="A96" s="57" t="s">
        <v>528</v>
      </c>
      <c r="B96" s="267"/>
      <c r="C96" s="94"/>
      <c r="D96" s="102"/>
      <c r="E96" s="162"/>
      <c r="F96" s="3"/>
    </row>
    <row r="97" spans="1:6" s="4" customFormat="1" ht="15" customHeight="1" x14ac:dyDescent="0.25">
      <c r="A97" s="58" t="s">
        <v>529</v>
      </c>
      <c r="B97" s="271"/>
      <c r="C97" s="95"/>
      <c r="D97" s="103"/>
      <c r="E97" s="163"/>
      <c r="F97" s="3"/>
    </row>
    <row r="98" spans="1:6" s="4" customFormat="1" x14ac:dyDescent="0.25">
      <c r="A98" s="88" t="s">
        <v>33</v>
      </c>
      <c r="B98" s="255">
        <v>48</v>
      </c>
      <c r="C98" s="93"/>
      <c r="D98" s="92"/>
      <c r="E98" s="161">
        <f>C98*D98</f>
        <v>0</v>
      </c>
      <c r="F98" s="3"/>
    </row>
    <row r="99" spans="1:6" s="4" customFormat="1" ht="22.5" x14ac:dyDescent="0.25">
      <c r="A99" s="57" t="s">
        <v>34</v>
      </c>
      <c r="B99" s="267"/>
      <c r="C99" s="95"/>
      <c r="D99" s="95"/>
      <c r="E99" s="163"/>
      <c r="F99" s="3"/>
    </row>
    <row r="100" spans="1:6" s="4" customFormat="1" x14ac:dyDescent="0.25">
      <c r="A100" s="88" t="s">
        <v>35</v>
      </c>
      <c r="B100" s="255">
        <v>14</v>
      </c>
      <c r="C100" s="93"/>
      <c r="D100" s="92"/>
      <c r="E100" s="161">
        <f>C100*D100</f>
        <v>0</v>
      </c>
      <c r="F100" s="3"/>
    </row>
    <row r="101" spans="1:6" s="4" customFormat="1" x14ac:dyDescent="0.25">
      <c r="A101" s="60" t="s">
        <v>36</v>
      </c>
      <c r="B101" s="270"/>
      <c r="C101" s="94"/>
      <c r="D101" s="94"/>
      <c r="E101" s="162"/>
      <c r="F101" s="3"/>
    </row>
    <row r="102" spans="1:6" s="4" customFormat="1" x14ac:dyDescent="0.25">
      <c r="A102" s="60" t="s">
        <v>37</v>
      </c>
      <c r="B102" s="270"/>
      <c r="C102" s="94"/>
      <c r="D102" s="94"/>
      <c r="E102" s="162"/>
      <c r="F102" s="3"/>
    </row>
    <row r="103" spans="1:6" s="4" customFormat="1" x14ac:dyDescent="0.25">
      <c r="A103" s="57" t="s">
        <v>38</v>
      </c>
      <c r="B103" s="267"/>
      <c r="C103" s="94"/>
      <c r="D103" s="94"/>
      <c r="E103" s="162"/>
      <c r="F103" s="3"/>
    </row>
    <row r="104" spans="1:6" s="4" customFormat="1" x14ac:dyDescent="0.25">
      <c r="A104" s="57" t="s">
        <v>39</v>
      </c>
      <c r="B104" s="267"/>
      <c r="C104" s="94"/>
      <c r="D104" s="94"/>
      <c r="E104" s="162"/>
      <c r="F104" s="3"/>
    </row>
    <row r="105" spans="1:6" s="4" customFormat="1" x14ac:dyDescent="0.25">
      <c r="A105" s="57" t="s">
        <v>40</v>
      </c>
      <c r="B105" s="267"/>
      <c r="C105" s="94"/>
      <c r="D105" s="94"/>
      <c r="E105" s="162"/>
      <c r="F105" s="3"/>
    </row>
    <row r="106" spans="1:6" s="4" customFormat="1" x14ac:dyDescent="0.25">
      <c r="A106" s="57" t="s">
        <v>41</v>
      </c>
      <c r="B106" s="267"/>
      <c r="C106" s="95"/>
      <c r="D106" s="95"/>
      <c r="E106" s="163"/>
      <c r="F106" s="3"/>
    </row>
    <row r="107" spans="1:6" s="4" customFormat="1" x14ac:dyDescent="0.25">
      <c r="A107" s="88" t="s">
        <v>42</v>
      </c>
      <c r="B107" s="255">
        <v>24</v>
      </c>
      <c r="C107" s="93"/>
      <c r="D107" s="92"/>
      <c r="E107" s="161">
        <f>C107*D107</f>
        <v>0</v>
      </c>
      <c r="F107" s="3"/>
    </row>
    <row r="108" spans="1:6" s="4" customFormat="1" x14ac:dyDescent="0.25">
      <c r="A108" s="64" t="s">
        <v>43</v>
      </c>
      <c r="B108" s="264"/>
      <c r="C108" s="96"/>
      <c r="D108" s="96"/>
      <c r="E108" s="165"/>
      <c r="F108" s="3"/>
    </row>
    <row r="109" spans="1:6" s="4" customFormat="1" x14ac:dyDescent="0.25">
      <c r="A109" s="64" t="s">
        <v>44</v>
      </c>
      <c r="B109" s="264"/>
      <c r="C109" s="94"/>
      <c r="D109" s="94"/>
      <c r="E109" s="162"/>
      <c r="F109" s="3"/>
    </row>
    <row r="110" spans="1:6" s="4" customFormat="1" x14ac:dyDescent="0.25">
      <c r="A110" s="64" t="s">
        <v>45</v>
      </c>
      <c r="B110" s="264"/>
      <c r="C110" s="94"/>
      <c r="D110" s="94"/>
      <c r="E110" s="162"/>
      <c r="F110" s="3"/>
    </row>
    <row r="111" spans="1:6" s="4" customFormat="1" x14ac:dyDescent="0.25">
      <c r="A111" s="64" t="s">
        <v>46</v>
      </c>
      <c r="B111" s="264"/>
      <c r="C111" s="94"/>
      <c r="D111" s="94"/>
      <c r="E111" s="162"/>
      <c r="F111" s="3"/>
    </row>
    <row r="112" spans="1:6" s="4" customFormat="1" x14ac:dyDescent="0.25">
      <c r="A112" s="64" t="s">
        <v>47</v>
      </c>
      <c r="B112" s="264"/>
      <c r="C112" s="94"/>
      <c r="D112" s="94"/>
      <c r="E112" s="162"/>
      <c r="F112" s="3"/>
    </row>
    <row r="113" spans="1:6" s="4" customFormat="1" x14ac:dyDescent="0.25">
      <c r="A113" s="64" t="s">
        <v>48</v>
      </c>
      <c r="B113" s="264"/>
      <c r="C113" s="94"/>
      <c r="D113" s="94"/>
      <c r="E113" s="162"/>
      <c r="F113" s="3"/>
    </row>
    <row r="114" spans="1:6" s="4" customFormat="1" x14ac:dyDescent="0.25">
      <c r="A114" s="64" t="s">
        <v>49</v>
      </c>
      <c r="B114" s="264"/>
      <c r="C114" s="94"/>
      <c r="D114" s="94"/>
      <c r="E114" s="162"/>
      <c r="F114" s="3"/>
    </row>
    <row r="115" spans="1:6" s="4" customFormat="1" x14ac:dyDescent="0.25">
      <c r="A115" s="64" t="s">
        <v>50</v>
      </c>
      <c r="B115" s="264"/>
      <c r="C115" s="94"/>
      <c r="D115" s="94"/>
      <c r="E115" s="162"/>
      <c r="F115" s="3"/>
    </row>
    <row r="116" spans="1:6" s="4" customFormat="1" x14ac:dyDescent="0.25">
      <c r="A116" s="64" t="s">
        <v>530</v>
      </c>
      <c r="B116" s="264"/>
      <c r="C116" s="94"/>
      <c r="D116" s="94"/>
      <c r="E116" s="162"/>
      <c r="F116" s="3"/>
    </row>
    <row r="117" spans="1:6" s="4" customFormat="1" x14ac:dyDescent="0.25">
      <c r="A117" s="64" t="s">
        <v>531</v>
      </c>
      <c r="B117" s="264"/>
      <c r="C117" s="95"/>
      <c r="D117" s="95"/>
      <c r="E117" s="163"/>
      <c r="F117" s="3"/>
    </row>
    <row r="118" spans="1:6" s="4" customFormat="1" x14ac:dyDescent="0.25">
      <c r="A118" s="88" t="s">
        <v>51</v>
      </c>
      <c r="B118" s="255">
        <v>24</v>
      </c>
      <c r="C118" s="93"/>
      <c r="D118" s="92"/>
      <c r="E118" s="161">
        <f>C118*D118</f>
        <v>0</v>
      </c>
      <c r="F118" s="3"/>
    </row>
    <row r="119" spans="1:6" s="4" customFormat="1" x14ac:dyDescent="0.25">
      <c r="A119" s="57" t="s">
        <v>52</v>
      </c>
      <c r="B119" s="267"/>
      <c r="C119" s="94"/>
      <c r="D119" s="94"/>
      <c r="E119" s="162"/>
      <c r="F119" s="3"/>
    </row>
    <row r="120" spans="1:6" s="4" customFormat="1" x14ac:dyDescent="0.25">
      <c r="A120" s="57" t="s">
        <v>53</v>
      </c>
      <c r="B120" s="267"/>
      <c r="C120" s="94"/>
      <c r="D120" s="94"/>
      <c r="E120" s="162"/>
      <c r="F120" s="3"/>
    </row>
    <row r="121" spans="1:6" s="4" customFormat="1" x14ac:dyDescent="0.25">
      <c r="A121" s="57" t="s">
        <v>54</v>
      </c>
      <c r="B121" s="267"/>
      <c r="C121" s="94"/>
      <c r="D121" s="94"/>
      <c r="E121" s="162"/>
      <c r="F121" s="3"/>
    </row>
    <row r="122" spans="1:6" s="4" customFormat="1" x14ac:dyDescent="0.25">
      <c r="A122" s="57" t="s">
        <v>55</v>
      </c>
      <c r="B122" s="267"/>
      <c r="C122" s="94"/>
      <c r="D122" s="94"/>
      <c r="E122" s="162"/>
      <c r="F122" s="3"/>
    </row>
    <row r="123" spans="1:6" s="4" customFormat="1" x14ac:dyDescent="0.25">
      <c r="A123" s="57" t="s">
        <v>56</v>
      </c>
      <c r="B123" s="267"/>
      <c r="C123" s="94"/>
      <c r="D123" s="94"/>
      <c r="E123" s="162"/>
      <c r="F123" s="3"/>
    </row>
    <row r="124" spans="1:6" s="4" customFormat="1" x14ac:dyDescent="0.25">
      <c r="A124" s="57" t="s">
        <v>57</v>
      </c>
      <c r="B124" s="267"/>
      <c r="C124" s="95"/>
      <c r="D124" s="95"/>
      <c r="E124" s="163"/>
      <c r="F124" s="3"/>
    </row>
    <row r="125" spans="1:6" s="4" customFormat="1" x14ac:dyDescent="0.25">
      <c r="A125" s="88" t="s">
        <v>58</v>
      </c>
      <c r="B125" s="255">
        <v>60</v>
      </c>
      <c r="C125" s="93"/>
      <c r="D125" s="92"/>
      <c r="E125" s="161">
        <f>C125*D125</f>
        <v>0</v>
      </c>
      <c r="F125" s="3"/>
    </row>
    <row r="126" spans="1:6" s="4" customFormat="1" ht="33.75" x14ac:dyDescent="0.25">
      <c r="A126" s="57" t="s">
        <v>456</v>
      </c>
      <c r="B126" s="267"/>
      <c r="C126" s="94"/>
      <c r="D126" s="94"/>
      <c r="E126" s="162"/>
      <c r="F126" s="3"/>
    </row>
    <row r="127" spans="1:6" s="4" customFormat="1" x14ac:dyDescent="0.25">
      <c r="A127" s="57" t="s">
        <v>59</v>
      </c>
      <c r="B127" s="267"/>
      <c r="C127" s="94"/>
      <c r="D127" s="94"/>
      <c r="E127" s="162"/>
      <c r="F127" s="3"/>
    </row>
    <row r="128" spans="1:6" s="4" customFormat="1" x14ac:dyDescent="0.25">
      <c r="A128" s="57" t="s">
        <v>60</v>
      </c>
      <c r="B128" s="267"/>
      <c r="C128" s="94"/>
      <c r="D128" s="94"/>
      <c r="E128" s="162"/>
      <c r="F128" s="3"/>
    </row>
    <row r="129" spans="1:6" s="4" customFormat="1" x14ac:dyDescent="0.25">
      <c r="A129" s="57" t="s">
        <v>61</v>
      </c>
      <c r="B129" s="267"/>
      <c r="C129" s="94"/>
      <c r="D129" s="94"/>
      <c r="E129" s="162"/>
      <c r="F129" s="3"/>
    </row>
    <row r="130" spans="1:6" s="4" customFormat="1" ht="15" customHeight="1" x14ac:dyDescent="0.25">
      <c r="A130" s="57" t="s">
        <v>532</v>
      </c>
      <c r="B130" s="267"/>
      <c r="C130" s="94"/>
      <c r="D130" s="94"/>
      <c r="E130" s="162"/>
      <c r="F130" s="3"/>
    </row>
    <row r="131" spans="1:6" s="4" customFormat="1" x14ac:dyDescent="0.25">
      <c r="A131" s="57" t="s">
        <v>533</v>
      </c>
      <c r="B131" s="267"/>
      <c r="C131" s="94"/>
      <c r="D131" s="94"/>
      <c r="E131" s="162"/>
      <c r="F131" s="3"/>
    </row>
    <row r="132" spans="1:6" s="4" customFormat="1" x14ac:dyDescent="0.25">
      <c r="A132" s="57" t="s">
        <v>62</v>
      </c>
      <c r="B132" s="267"/>
      <c r="C132" s="94"/>
      <c r="D132" s="94"/>
      <c r="E132" s="162"/>
      <c r="F132" s="3"/>
    </row>
    <row r="133" spans="1:6" s="4" customFormat="1" x14ac:dyDescent="0.25">
      <c r="A133" s="57" t="s">
        <v>63</v>
      </c>
      <c r="B133" s="267"/>
      <c r="C133" s="94"/>
      <c r="D133" s="94"/>
      <c r="E133" s="162"/>
      <c r="F133" s="3"/>
    </row>
    <row r="134" spans="1:6" s="4" customFormat="1" x14ac:dyDescent="0.25">
      <c r="A134" s="57" t="s">
        <v>64</v>
      </c>
      <c r="B134" s="267"/>
      <c r="C134" s="94"/>
      <c r="D134" s="94"/>
      <c r="E134" s="162"/>
      <c r="F134" s="3"/>
    </row>
    <row r="135" spans="1:6" s="4" customFormat="1" x14ac:dyDescent="0.25">
      <c r="A135" s="57" t="s">
        <v>65</v>
      </c>
      <c r="B135" s="267"/>
      <c r="C135" s="94"/>
      <c r="D135" s="94"/>
      <c r="E135" s="162"/>
      <c r="F135" s="3"/>
    </row>
    <row r="136" spans="1:6" s="4" customFormat="1" x14ac:dyDescent="0.25">
      <c r="A136" s="57" t="s">
        <v>66</v>
      </c>
      <c r="B136" s="267"/>
      <c r="C136" s="94"/>
      <c r="D136" s="94"/>
      <c r="E136" s="162"/>
      <c r="F136" s="3"/>
    </row>
    <row r="137" spans="1:6" s="4" customFormat="1" x14ac:dyDescent="0.25">
      <c r="A137" s="57" t="s">
        <v>67</v>
      </c>
      <c r="B137" s="267"/>
      <c r="C137" s="94"/>
      <c r="D137" s="94"/>
      <c r="E137" s="162"/>
      <c r="F137" s="3"/>
    </row>
    <row r="138" spans="1:6" s="4" customFormat="1" x14ac:dyDescent="0.25">
      <c r="A138" s="57" t="s">
        <v>68</v>
      </c>
      <c r="B138" s="267"/>
      <c r="C138" s="94"/>
      <c r="D138" s="94"/>
      <c r="E138" s="162"/>
      <c r="F138" s="3"/>
    </row>
    <row r="139" spans="1:6" s="4" customFormat="1" x14ac:dyDescent="0.25">
      <c r="A139" s="57" t="s">
        <v>69</v>
      </c>
      <c r="B139" s="267"/>
      <c r="C139" s="94"/>
      <c r="D139" s="94"/>
      <c r="E139" s="162"/>
      <c r="F139" s="3"/>
    </row>
    <row r="140" spans="1:6" s="4" customFormat="1" x14ac:dyDescent="0.25">
      <c r="A140" s="57" t="s">
        <v>70</v>
      </c>
      <c r="B140" s="267"/>
      <c r="C140" s="95"/>
      <c r="D140" s="95"/>
      <c r="E140" s="163"/>
      <c r="F140" s="3"/>
    </row>
    <row r="141" spans="1:6" s="4" customFormat="1" x14ac:dyDescent="0.25">
      <c r="A141" s="88" t="s">
        <v>71</v>
      </c>
      <c r="B141" s="255">
        <v>24</v>
      </c>
      <c r="C141" s="93"/>
      <c r="D141" s="92"/>
      <c r="E141" s="161">
        <f>C141*D141</f>
        <v>0</v>
      </c>
      <c r="F141" s="3"/>
    </row>
    <row r="142" spans="1:6" s="4" customFormat="1" ht="22.5" x14ac:dyDescent="0.25">
      <c r="A142" s="57" t="s">
        <v>457</v>
      </c>
      <c r="B142" s="267"/>
      <c r="C142" s="94"/>
      <c r="D142" s="94"/>
      <c r="E142" s="162"/>
      <c r="F142" s="3"/>
    </row>
    <row r="143" spans="1:6" s="4" customFormat="1" x14ac:dyDescent="0.25">
      <c r="A143" s="57" t="s">
        <v>72</v>
      </c>
      <c r="B143" s="267"/>
      <c r="C143" s="94"/>
      <c r="D143" s="94"/>
      <c r="E143" s="162"/>
      <c r="F143" s="3"/>
    </row>
    <row r="144" spans="1:6" s="4" customFormat="1" x14ac:dyDescent="0.25">
      <c r="A144" s="57" t="s">
        <v>73</v>
      </c>
      <c r="B144" s="267"/>
      <c r="C144" s="94"/>
      <c r="D144" s="94"/>
      <c r="E144" s="162"/>
      <c r="F144" s="3"/>
    </row>
    <row r="145" spans="1:6" s="4" customFormat="1" x14ac:dyDescent="0.25">
      <c r="A145" s="57" t="s">
        <v>74</v>
      </c>
      <c r="B145" s="267"/>
      <c r="C145" s="94"/>
      <c r="D145" s="94"/>
      <c r="E145" s="162"/>
      <c r="F145" s="3"/>
    </row>
    <row r="146" spans="1:6" s="4" customFormat="1" x14ac:dyDescent="0.25">
      <c r="A146" s="57" t="s">
        <v>75</v>
      </c>
      <c r="B146" s="267"/>
      <c r="C146" s="94"/>
      <c r="D146" s="94"/>
      <c r="E146" s="162"/>
      <c r="F146" s="3"/>
    </row>
    <row r="147" spans="1:6" s="4" customFormat="1" x14ac:dyDescent="0.25">
      <c r="A147" s="57" t="s">
        <v>76</v>
      </c>
      <c r="B147" s="267"/>
      <c r="C147" s="94"/>
      <c r="D147" s="94"/>
      <c r="E147" s="162"/>
      <c r="F147" s="3"/>
    </row>
    <row r="148" spans="1:6" s="4" customFormat="1" x14ac:dyDescent="0.25">
      <c r="A148" s="57" t="s">
        <v>77</v>
      </c>
      <c r="B148" s="267"/>
      <c r="C148" s="95"/>
      <c r="D148" s="95"/>
      <c r="E148" s="163"/>
      <c r="F148" s="3"/>
    </row>
    <row r="149" spans="1:6" s="4" customFormat="1" x14ac:dyDescent="0.25">
      <c r="A149" s="109" t="s">
        <v>78</v>
      </c>
      <c r="B149" s="269">
        <v>32</v>
      </c>
      <c r="C149" s="93"/>
      <c r="D149" s="92"/>
      <c r="E149" s="164">
        <f>C149*D149</f>
        <v>0</v>
      </c>
      <c r="F149" s="3"/>
    </row>
    <row r="150" spans="1:6" s="4" customFormat="1" x14ac:dyDescent="0.25">
      <c r="A150" s="57" t="s">
        <v>79</v>
      </c>
      <c r="B150" s="267"/>
      <c r="C150" s="94"/>
      <c r="D150" s="94"/>
      <c r="E150" s="162"/>
      <c r="F150" s="3"/>
    </row>
    <row r="151" spans="1:6" s="4" customFormat="1" x14ac:dyDescent="0.25">
      <c r="A151" s="57" t="s">
        <v>80</v>
      </c>
      <c r="B151" s="267"/>
      <c r="C151" s="94"/>
      <c r="D151" s="94"/>
      <c r="E151" s="162"/>
      <c r="F151" s="3"/>
    </row>
    <row r="152" spans="1:6" s="4" customFormat="1" x14ac:dyDescent="0.25">
      <c r="A152" s="57" t="s">
        <v>536</v>
      </c>
      <c r="B152" s="267"/>
      <c r="C152" s="94"/>
      <c r="D152" s="94"/>
      <c r="E152" s="162"/>
      <c r="F152" s="3"/>
    </row>
    <row r="153" spans="1:6" s="4" customFormat="1" ht="15" customHeight="1" x14ac:dyDescent="0.25">
      <c r="A153" s="118" t="s">
        <v>534</v>
      </c>
      <c r="B153" s="267"/>
      <c r="C153" s="94"/>
      <c r="D153" s="94"/>
      <c r="E153" s="162"/>
      <c r="F153" s="3"/>
    </row>
    <row r="154" spans="1:6" s="4" customFormat="1" x14ac:dyDescent="0.25">
      <c r="A154" s="118" t="s">
        <v>535</v>
      </c>
      <c r="B154" s="267"/>
      <c r="C154" s="94"/>
      <c r="D154" s="94"/>
      <c r="E154" s="162"/>
      <c r="F154" s="3"/>
    </row>
    <row r="155" spans="1:6" s="4" customFormat="1" ht="15" customHeight="1" x14ac:dyDescent="0.25">
      <c r="A155" s="57" t="s">
        <v>538</v>
      </c>
      <c r="B155" s="267"/>
      <c r="C155" s="94"/>
      <c r="D155" s="94"/>
      <c r="E155" s="162"/>
      <c r="F155" s="3"/>
    </row>
    <row r="156" spans="1:6" s="4" customFormat="1" x14ac:dyDescent="0.25">
      <c r="A156" s="118" t="s">
        <v>537</v>
      </c>
      <c r="B156" s="267"/>
      <c r="C156" s="94"/>
      <c r="D156" s="94"/>
      <c r="E156" s="162"/>
      <c r="F156" s="3"/>
    </row>
    <row r="157" spans="1:6" s="4" customFormat="1" x14ac:dyDescent="0.25">
      <c r="A157" s="58" t="s">
        <v>81</v>
      </c>
      <c r="B157" s="271"/>
      <c r="C157" s="95"/>
      <c r="D157" s="95"/>
      <c r="E157" s="163"/>
      <c r="F157" s="3"/>
    </row>
    <row r="158" spans="1:6" s="4" customFormat="1" x14ac:dyDescent="0.25">
      <c r="A158" s="81" t="s">
        <v>82</v>
      </c>
      <c r="B158" s="254"/>
      <c r="C158" s="82"/>
      <c r="D158" s="82"/>
      <c r="E158" s="166">
        <f>SUM(E159:E226)</f>
        <v>0</v>
      </c>
      <c r="F158" s="3"/>
    </row>
    <row r="159" spans="1:6" s="4" customFormat="1" ht="15" customHeight="1" x14ac:dyDescent="0.25">
      <c r="A159" s="88" t="s">
        <v>83</v>
      </c>
      <c r="B159" s="255">
        <v>110</v>
      </c>
      <c r="C159" s="93"/>
      <c r="D159" s="92"/>
      <c r="E159" s="161">
        <f>C159*D159</f>
        <v>0</v>
      </c>
      <c r="F159" s="3"/>
    </row>
    <row r="160" spans="1:6" s="4" customFormat="1" x14ac:dyDescent="0.25">
      <c r="A160" s="57" t="s">
        <v>84</v>
      </c>
      <c r="B160" s="267"/>
      <c r="C160" s="94"/>
      <c r="D160" s="94"/>
      <c r="E160" s="162"/>
      <c r="F160" s="3"/>
    </row>
    <row r="161" spans="1:6" s="4" customFormat="1" x14ac:dyDescent="0.25">
      <c r="A161" s="57" t="s">
        <v>85</v>
      </c>
      <c r="B161" s="267"/>
      <c r="C161" s="94"/>
      <c r="D161" s="94"/>
      <c r="E161" s="162"/>
      <c r="F161" s="3"/>
    </row>
    <row r="162" spans="1:6" s="4" customFormat="1" x14ac:dyDescent="0.25">
      <c r="A162" s="57" t="s">
        <v>86</v>
      </c>
      <c r="B162" s="267"/>
      <c r="C162" s="94"/>
      <c r="D162" s="94"/>
      <c r="E162" s="162"/>
      <c r="F162" s="3"/>
    </row>
    <row r="163" spans="1:6" s="4" customFormat="1" x14ac:dyDescent="0.25">
      <c r="A163" s="57" t="s">
        <v>87</v>
      </c>
      <c r="B163" s="267"/>
      <c r="C163" s="94"/>
      <c r="D163" s="94"/>
      <c r="E163" s="162"/>
      <c r="F163" s="3"/>
    </row>
    <row r="164" spans="1:6" s="4" customFormat="1" ht="15" customHeight="1" x14ac:dyDescent="0.25">
      <c r="A164" s="57" t="s">
        <v>88</v>
      </c>
      <c r="B164" s="267"/>
      <c r="C164" s="95"/>
      <c r="D164" s="95"/>
      <c r="E164" s="163"/>
      <c r="F164" s="3"/>
    </row>
    <row r="165" spans="1:6" s="4" customFormat="1" ht="33.75" x14ac:dyDescent="0.25">
      <c r="A165" s="88" t="s">
        <v>441</v>
      </c>
      <c r="B165" s="255">
        <v>450</v>
      </c>
      <c r="C165" s="93"/>
      <c r="D165" s="92"/>
      <c r="E165" s="161">
        <f>C165*D165</f>
        <v>0</v>
      </c>
      <c r="F165" s="3"/>
    </row>
    <row r="166" spans="1:6" s="4" customFormat="1" x14ac:dyDescent="0.25">
      <c r="A166" s="57" t="s">
        <v>89</v>
      </c>
      <c r="B166" s="267"/>
      <c r="C166" s="94"/>
      <c r="D166" s="94"/>
      <c r="E166" s="162"/>
      <c r="F166" s="3"/>
    </row>
    <row r="167" spans="1:6" s="4" customFormat="1" x14ac:dyDescent="0.25">
      <c r="A167" s="57" t="s">
        <v>90</v>
      </c>
      <c r="B167" s="267"/>
      <c r="C167" s="94"/>
      <c r="D167" s="94"/>
      <c r="E167" s="162"/>
      <c r="F167" s="3"/>
    </row>
    <row r="168" spans="1:6" s="4" customFormat="1" x14ac:dyDescent="0.25">
      <c r="A168" s="57" t="s">
        <v>540</v>
      </c>
      <c r="B168" s="267"/>
      <c r="C168" s="94"/>
      <c r="D168" s="94"/>
      <c r="E168" s="162"/>
      <c r="F168" s="3"/>
    </row>
    <row r="169" spans="1:6" s="4" customFormat="1" x14ac:dyDescent="0.25">
      <c r="A169" s="119" t="s">
        <v>539</v>
      </c>
      <c r="B169" s="267"/>
      <c r="C169" s="94"/>
      <c r="D169" s="94"/>
      <c r="E169" s="162"/>
      <c r="F169" s="3"/>
    </row>
    <row r="170" spans="1:6" s="4" customFormat="1" x14ac:dyDescent="0.25">
      <c r="A170" s="57" t="s">
        <v>91</v>
      </c>
      <c r="B170" s="267"/>
      <c r="C170" s="94"/>
      <c r="D170" s="94"/>
      <c r="E170" s="162"/>
      <c r="F170" s="3"/>
    </row>
    <row r="171" spans="1:6" s="4" customFormat="1" x14ac:dyDescent="0.25">
      <c r="A171" s="57" t="s">
        <v>542</v>
      </c>
      <c r="B171" s="267"/>
      <c r="C171" s="94"/>
      <c r="D171" s="94"/>
      <c r="E171" s="162"/>
      <c r="F171" s="3"/>
    </row>
    <row r="172" spans="1:6" s="4" customFormat="1" x14ac:dyDescent="0.25">
      <c r="A172" s="119" t="s">
        <v>541</v>
      </c>
      <c r="B172" s="267"/>
      <c r="C172" s="94"/>
      <c r="D172" s="94"/>
      <c r="E172" s="162"/>
      <c r="F172" s="3"/>
    </row>
    <row r="173" spans="1:6" s="4" customFormat="1" x14ac:dyDescent="0.25">
      <c r="A173" s="57" t="s">
        <v>544</v>
      </c>
      <c r="B173" s="267"/>
      <c r="C173" s="94"/>
      <c r="D173" s="94"/>
      <c r="E173" s="162"/>
      <c r="F173" s="3"/>
    </row>
    <row r="174" spans="1:6" s="4" customFormat="1" x14ac:dyDescent="0.25">
      <c r="A174" s="119" t="s">
        <v>543</v>
      </c>
      <c r="B174" s="267"/>
      <c r="C174" s="94"/>
      <c r="D174" s="94"/>
      <c r="E174" s="162"/>
      <c r="F174" s="3"/>
    </row>
    <row r="175" spans="1:6" s="4" customFormat="1" x14ac:dyDescent="0.25">
      <c r="A175" s="57" t="s">
        <v>92</v>
      </c>
      <c r="B175" s="267"/>
      <c r="C175" s="94"/>
      <c r="D175" s="94"/>
      <c r="E175" s="162"/>
      <c r="F175" s="3"/>
    </row>
    <row r="176" spans="1:6" s="4" customFormat="1" ht="15" customHeight="1" x14ac:dyDescent="0.25">
      <c r="A176" s="57" t="s">
        <v>546</v>
      </c>
      <c r="B176" s="267"/>
      <c r="C176" s="94"/>
      <c r="D176" s="94"/>
      <c r="E176" s="162"/>
      <c r="F176" s="3"/>
    </row>
    <row r="177" spans="1:6" s="4" customFormat="1" x14ac:dyDescent="0.25">
      <c r="A177" s="119" t="s">
        <v>547</v>
      </c>
      <c r="B177" s="267"/>
      <c r="C177" s="94"/>
      <c r="D177" s="94"/>
      <c r="E177" s="162"/>
      <c r="F177" s="3"/>
    </row>
    <row r="178" spans="1:6" s="4" customFormat="1" x14ac:dyDescent="0.25">
      <c r="A178" s="119" t="s">
        <v>545</v>
      </c>
      <c r="B178" s="267"/>
      <c r="C178" s="94"/>
      <c r="D178" s="94"/>
      <c r="E178" s="162"/>
      <c r="F178" s="3"/>
    </row>
    <row r="179" spans="1:6" s="4" customFormat="1" x14ac:dyDescent="0.25">
      <c r="A179" s="57" t="s">
        <v>93</v>
      </c>
      <c r="B179" s="267"/>
      <c r="C179" s="94"/>
      <c r="D179" s="94"/>
      <c r="E179" s="162"/>
      <c r="F179" s="3"/>
    </row>
    <row r="180" spans="1:6" s="4" customFormat="1" x14ac:dyDescent="0.25">
      <c r="A180" s="57" t="s">
        <v>549</v>
      </c>
      <c r="B180" s="267"/>
      <c r="C180" s="94"/>
      <c r="D180" s="94"/>
      <c r="E180" s="162"/>
      <c r="F180" s="3"/>
    </row>
    <row r="181" spans="1:6" s="4" customFormat="1" ht="15" customHeight="1" x14ac:dyDescent="0.25">
      <c r="A181" s="119" t="s">
        <v>548</v>
      </c>
      <c r="B181" s="267"/>
      <c r="C181" s="94"/>
      <c r="D181" s="94"/>
      <c r="E181" s="162"/>
      <c r="F181" s="3"/>
    </row>
    <row r="182" spans="1:6" s="4" customFormat="1" ht="15" customHeight="1" x14ac:dyDescent="0.25">
      <c r="A182" s="119" t="s">
        <v>552</v>
      </c>
      <c r="B182" s="267"/>
      <c r="C182" s="94"/>
      <c r="D182" s="94"/>
      <c r="E182" s="162"/>
      <c r="F182" s="3"/>
    </row>
    <row r="183" spans="1:6" s="4" customFormat="1" ht="15" customHeight="1" x14ac:dyDescent="0.25">
      <c r="A183" s="119" t="s">
        <v>551</v>
      </c>
      <c r="B183" s="267"/>
      <c r="C183" s="94"/>
      <c r="D183" s="94"/>
      <c r="E183" s="162"/>
      <c r="F183" s="3"/>
    </row>
    <row r="184" spans="1:6" s="4" customFormat="1" ht="15" customHeight="1" x14ac:dyDescent="0.25">
      <c r="A184" s="119" t="s">
        <v>550</v>
      </c>
      <c r="B184" s="267"/>
      <c r="C184" s="94"/>
      <c r="D184" s="94"/>
      <c r="E184" s="162"/>
      <c r="F184" s="3"/>
    </row>
    <row r="185" spans="1:6" s="4" customFormat="1" ht="15" customHeight="1" x14ac:dyDescent="0.25">
      <c r="A185" s="58" t="s">
        <v>94</v>
      </c>
      <c r="B185" s="271"/>
      <c r="C185" s="95"/>
      <c r="D185" s="95"/>
      <c r="E185" s="163"/>
      <c r="F185" s="3"/>
    </row>
    <row r="186" spans="1:6" s="4" customFormat="1" ht="15" customHeight="1" x14ac:dyDescent="0.25">
      <c r="A186" s="87" t="s">
        <v>95</v>
      </c>
      <c r="B186" s="272">
        <v>250</v>
      </c>
      <c r="C186" s="93"/>
      <c r="D186" s="92"/>
      <c r="E186" s="161">
        <f>C186*D186</f>
        <v>0</v>
      </c>
      <c r="F186" s="3"/>
    </row>
    <row r="187" spans="1:6" s="4" customFormat="1" ht="15" customHeight="1" x14ac:dyDescent="0.25">
      <c r="A187" s="88" t="s">
        <v>96</v>
      </c>
      <c r="B187" s="255">
        <v>90</v>
      </c>
      <c r="C187" s="93"/>
      <c r="D187" s="92"/>
      <c r="E187" s="161">
        <f>C187*D187</f>
        <v>0</v>
      </c>
      <c r="F187" s="3"/>
    </row>
    <row r="188" spans="1:6" s="4" customFormat="1" x14ac:dyDescent="0.25">
      <c r="A188" s="61" t="s">
        <v>553</v>
      </c>
      <c r="B188" s="273"/>
      <c r="C188" s="96"/>
      <c r="D188" s="96"/>
      <c r="E188" s="165"/>
      <c r="F188" s="3"/>
    </row>
    <row r="189" spans="1:6" s="4" customFormat="1" ht="15.75" customHeight="1" x14ac:dyDescent="0.25">
      <c r="A189" s="120" t="s">
        <v>554</v>
      </c>
      <c r="B189" s="274"/>
      <c r="C189" s="94"/>
      <c r="D189" s="94"/>
      <c r="E189" s="162"/>
      <c r="F189" s="3"/>
    </row>
    <row r="190" spans="1:6" s="4" customFormat="1" ht="15.75" customHeight="1" x14ac:dyDescent="0.25">
      <c r="A190" s="120" t="s">
        <v>557</v>
      </c>
      <c r="B190" s="274"/>
      <c r="C190" s="94"/>
      <c r="D190" s="94"/>
      <c r="E190" s="162"/>
      <c r="F190" s="3"/>
    </row>
    <row r="191" spans="1:6" s="4" customFormat="1" ht="15.75" customHeight="1" x14ac:dyDescent="0.25">
      <c r="A191" s="120" t="s">
        <v>556</v>
      </c>
      <c r="B191" s="274"/>
      <c r="C191" s="94"/>
      <c r="D191" s="94"/>
      <c r="E191" s="162"/>
      <c r="F191" s="3"/>
    </row>
    <row r="192" spans="1:6" s="4" customFormat="1" ht="15" customHeight="1" x14ac:dyDescent="0.25">
      <c r="A192" s="120" t="s">
        <v>555</v>
      </c>
      <c r="B192" s="274"/>
      <c r="C192" s="94"/>
      <c r="D192" s="94"/>
      <c r="E192" s="162"/>
      <c r="F192" s="3"/>
    </row>
    <row r="193" spans="1:6" s="4" customFormat="1" x14ac:dyDescent="0.25">
      <c r="A193" s="63" t="s">
        <v>559</v>
      </c>
      <c r="B193" s="274"/>
      <c r="C193" s="94"/>
      <c r="D193" s="94"/>
      <c r="E193" s="162"/>
      <c r="F193" s="3"/>
    </row>
    <row r="194" spans="1:6" s="4" customFormat="1" ht="15" customHeight="1" x14ac:dyDescent="0.25">
      <c r="A194" s="120" t="s">
        <v>558</v>
      </c>
      <c r="B194" s="274"/>
      <c r="C194" s="94"/>
      <c r="D194" s="94"/>
      <c r="E194" s="162"/>
      <c r="F194" s="3"/>
    </row>
    <row r="195" spans="1:6" s="4" customFormat="1" x14ac:dyDescent="0.25">
      <c r="A195" s="63" t="s">
        <v>560</v>
      </c>
      <c r="B195" s="274"/>
      <c r="C195" s="94"/>
      <c r="D195" s="94"/>
      <c r="E195" s="162"/>
      <c r="F195" s="3"/>
    </row>
    <row r="196" spans="1:6" s="4" customFormat="1" x14ac:dyDescent="0.25">
      <c r="A196" s="122" t="s">
        <v>562</v>
      </c>
      <c r="B196" s="293"/>
      <c r="C196" s="94"/>
      <c r="D196" s="99"/>
      <c r="E196" s="167"/>
      <c r="F196" s="3"/>
    </row>
    <row r="197" spans="1:6" s="4" customFormat="1" x14ac:dyDescent="0.25">
      <c r="A197" s="121" t="s">
        <v>561</v>
      </c>
      <c r="B197" s="294"/>
      <c r="C197" s="95"/>
      <c r="D197" s="95"/>
      <c r="E197" s="163"/>
      <c r="F197" s="3"/>
    </row>
    <row r="198" spans="1:6" s="4" customFormat="1" ht="15" customHeight="1" x14ac:dyDescent="0.25">
      <c r="A198" s="88" t="s">
        <v>468</v>
      </c>
      <c r="B198" s="255">
        <v>350</v>
      </c>
      <c r="C198" s="93"/>
      <c r="D198" s="92"/>
      <c r="E198" s="161">
        <f>C198*D198</f>
        <v>0</v>
      </c>
      <c r="F198" s="3"/>
    </row>
    <row r="199" spans="1:6" s="4" customFormat="1" ht="22.5" x14ac:dyDescent="0.25">
      <c r="A199" s="61" t="s">
        <v>460</v>
      </c>
      <c r="B199" s="273"/>
      <c r="C199" s="96"/>
      <c r="D199" s="96"/>
      <c r="E199" s="165"/>
      <c r="F199" s="3"/>
    </row>
    <row r="200" spans="1:6" s="4" customFormat="1" x14ac:dyDescent="0.25">
      <c r="A200" s="63" t="s">
        <v>564</v>
      </c>
      <c r="B200" s="274"/>
      <c r="C200" s="94"/>
      <c r="D200" s="94"/>
      <c r="E200" s="162"/>
      <c r="F200" s="3"/>
    </row>
    <row r="201" spans="1:6" s="4" customFormat="1" x14ac:dyDescent="0.25">
      <c r="A201" s="120" t="s">
        <v>563</v>
      </c>
      <c r="B201" s="274"/>
      <c r="C201" s="94"/>
      <c r="D201" s="94"/>
      <c r="E201" s="162"/>
      <c r="F201" s="3"/>
    </row>
    <row r="202" spans="1:6" s="4" customFormat="1" x14ac:dyDescent="0.25">
      <c r="A202" s="63" t="s">
        <v>97</v>
      </c>
      <c r="B202" s="274"/>
      <c r="C202" s="94"/>
      <c r="D202" s="94"/>
      <c r="E202" s="162"/>
      <c r="F202" s="3"/>
    </row>
    <row r="203" spans="1:6" s="4" customFormat="1" x14ac:dyDescent="0.25">
      <c r="A203" s="68" t="s">
        <v>98</v>
      </c>
      <c r="B203" s="275"/>
      <c r="C203" s="94"/>
      <c r="D203" s="94"/>
      <c r="E203" s="162"/>
      <c r="F203" s="3"/>
    </row>
    <row r="204" spans="1:6" s="4" customFormat="1" x14ac:dyDescent="0.25">
      <c r="A204" s="63" t="s">
        <v>99</v>
      </c>
      <c r="B204" s="274"/>
      <c r="C204" s="94"/>
      <c r="D204" s="94"/>
      <c r="E204" s="162"/>
      <c r="F204" s="3"/>
    </row>
    <row r="205" spans="1:6" s="4" customFormat="1" ht="14.25" customHeight="1" x14ac:dyDescent="0.25">
      <c r="A205" s="63" t="s">
        <v>566</v>
      </c>
      <c r="B205" s="274"/>
      <c r="C205" s="94"/>
      <c r="D205" s="94"/>
      <c r="E205" s="162"/>
      <c r="F205" s="3"/>
    </row>
    <row r="206" spans="1:6" s="4" customFormat="1" ht="14.25" customHeight="1" x14ac:dyDescent="0.25">
      <c r="A206" s="120" t="s">
        <v>565</v>
      </c>
      <c r="B206" s="274"/>
      <c r="C206" s="94"/>
      <c r="D206" s="94"/>
      <c r="E206" s="162"/>
      <c r="F206" s="3"/>
    </row>
    <row r="207" spans="1:6" s="4" customFormat="1" ht="15" customHeight="1" x14ac:dyDescent="0.25">
      <c r="A207" s="120" t="s">
        <v>568</v>
      </c>
      <c r="B207" s="274"/>
      <c r="C207" s="94"/>
      <c r="D207" s="94"/>
      <c r="E207" s="162"/>
      <c r="F207" s="3"/>
    </row>
    <row r="208" spans="1:6" s="4" customFormat="1" ht="14.25" customHeight="1" x14ac:dyDescent="0.25">
      <c r="A208" s="120" t="s">
        <v>567</v>
      </c>
      <c r="B208" s="274"/>
      <c r="C208" s="94"/>
      <c r="D208" s="94"/>
      <c r="E208" s="162"/>
      <c r="F208" s="3"/>
    </row>
    <row r="209" spans="1:6" s="4" customFormat="1" x14ac:dyDescent="0.25">
      <c r="A209" s="63" t="s">
        <v>100</v>
      </c>
      <c r="B209" s="274"/>
      <c r="C209" s="94"/>
      <c r="D209" s="94"/>
      <c r="E209" s="162"/>
      <c r="F209" s="3"/>
    </row>
    <row r="210" spans="1:6" s="4" customFormat="1" x14ac:dyDescent="0.25">
      <c r="A210" s="63" t="s">
        <v>101</v>
      </c>
      <c r="B210" s="274"/>
      <c r="C210" s="94"/>
      <c r="D210" s="94"/>
      <c r="E210" s="162"/>
      <c r="F210" s="3"/>
    </row>
    <row r="211" spans="1:6" s="4" customFormat="1" ht="15" customHeight="1" x14ac:dyDescent="0.25">
      <c r="A211" s="62" t="s">
        <v>461</v>
      </c>
      <c r="B211" s="274"/>
      <c r="C211" s="94"/>
      <c r="D211" s="94"/>
      <c r="E211" s="162"/>
      <c r="F211" s="3"/>
    </row>
    <row r="212" spans="1:6" s="4" customFormat="1" x14ac:dyDescent="0.25">
      <c r="A212" s="63" t="s">
        <v>570</v>
      </c>
      <c r="B212" s="274"/>
      <c r="C212" s="94"/>
      <c r="D212" s="94"/>
      <c r="E212" s="162"/>
      <c r="F212" s="3"/>
    </row>
    <row r="213" spans="1:6" s="4" customFormat="1" x14ac:dyDescent="0.25">
      <c r="A213" s="123" t="s">
        <v>569</v>
      </c>
      <c r="B213" s="274"/>
      <c r="C213" s="94"/>
      <c r="D213" s="94"/>
      <c r="E213" s="162"/>
      <c r="F213" s="3"/>
    </row>
    <row r="214" spans="1:6" s="4" customFormat="1" x14ac:dyDescent="0.25">
      <c r="A214" s="63" t="s">
        <v>571</v>
      </c>
      <c r="B214" s="274"/>
      <c r="C214" s="94"/>
      <c r="D214" s="94"/>
      <c r="E214" s="162"/>
      <c r="F214" s="3"/>
    </row>
    <row r="215" spans="1:6" s="4" customFormat="1" x14ac:dyDescent="0.25">
      <c r="A215" s="68" t="s">
        <v>102</v>
      </c>
      <c r="B215" s="275"/>
      <c r="C215" s="94"/>
      <c r="D215" s="94"/>
      <c r="E215" s="162"/>
      <c r="F215" s="3"/>
    </row>
    <row r="216" spans="1:6" s="4" customFormat="1" x14ac:dyDescent="0.25">
      <c r="A216" s="63" t="s">
        <v>573</v>
      </c>
      <c r="B216" s="274"/>
      <c r="C216" s="94"/>
      <c r="D216" s="94"/>
      <c r="E216" s="162"/>
      <c r="F216" s="3"/>
    </row>
    <row r="217" spans="1:6" s="4" customFormat="1" x14ac:dyDescent="0.25">
      <c r="A217" s="120" t="s">
        <v>572</v>
      </c>
      <c r="B217" s="274"/>
      <c r="C217" s="94"/>
      <c r="D217" s="94"/>
      <c r="E217" s="162"/>
      <c r="F217" s="3"/>
    </row>
    <row r="218" spans="1:6" s="4" customFormat="1" ht="15.75" customHeight="1" x14ac:dyDescent="0.25">
      <c r="A218" s="63" t="s">
        <v>195</v>
      </c>
      <c r="B218" s="274"/>
      <c r="C218" s="94"/>
      <c r="D218" s="94"/>
      <c r="E218" s="162"/>
      <c r="F218" s="3"/>
    </row>
    <row r="219" spans="1:6" s="4" customFormat="1" x14ac:dyDescent="0.25">
      <c r="A219" s="63" t="s">
        <v>196</v>
      </c>
      <c r="B219" s="274"/>
      <c r="C219" s="94"/>
      <c r="D219" s="94"/>
      <c r="E219" s="162"/>
      <c r="F219" s="3"/>
    </row>
    <row r="220" spans="1:6" s="4" customFormat="1" x14ac:dyDescent="0.25">
      <c r="A220" s="63" t="s">
        <v>462</v>
      </c>
      <c r="B220" s="274"/>
      <c r="C220" s="94"/>
      <c r="D220" s="94"/>
      <c r="E220" s="162"/>
      <c r="F220" s="3"/>
    </row>
    <row r="221" spans="1:6" s="4" customFormat="1" x14ac:dyDescent="0.25">
      <c r="A221" s="63" t="s">
        <v>463</v>
      </c>
      <c r="B221" s="274"/>
      <c r="C221" s="95"/>
      <c r="D221" s="95"/>
      <c r="E221" s="163"/>
      <c r="F221" s="3"/>
    </row>
    <row r="222" spans="1:6" s="4" customFormat="1" x14ac:dyDescent="0.25">
      <c r="A222" s="88" t="s">
        <v>469</v>
      </c>
      <c r="B222" s="255">
        <v>24</v>
      </c>
      <c r="C222" s="93"/>
      <c r="D222" s="92"/>
      <c r="E222" s="161">
        <f>C222*D222</f>
        <v>0</v>
      </c>
      <c r="F222" s="3"/>
    </row>
    <row r="223" spans="1:6" s="4" customFormat="1" x14ac:dyDescent="0.25">
      <c r="A223" s="57" t="s">
        <v>103</v>
      </c>
      <c r="B223" s="267"/>
      <c r="C223" s="94"/>
      <c r="D223" s="94"/>
      <c r="E223" s="162"/>
      <c r="F223" s="3"/>
    </row>
    <row r="224" spans="1:6" s="4" customFormat="1" x14ac:dyDescent="0.25">
      <c r="A224" s="57" t="s">
        <v>104</v>
      </c>
      <c r="B224" s="267"/>
      <c r="C224" s="94"/>
      <c r="D224" s="94"/>
      <c r="E224" s="162"/>
      <c r="F224" s="3"/>
    </row>
    <row r="225" spans="1:8" s="4" customFormat="1" x14ac:dyDescent="0.25">
      <c r="A225" s="57" t="s">
        <v>105</v>
      </c>
      <c r="B225" s="267"/>
      <c r="C225" s="94"/>
      <c r="D225" s="94"/>
      <c r="E225" s="162"/>
      <c r="F225" s="3"/>
    </row>
    <row r="226" spans="1:8" s="4" customFormat="1" x14ac:dyDescent="0.25">
      <c r="A226" s="57" t="s">
        <v>106</v>
      </c>
      <c r="B226" s="267"/>
      <c r="C226" s="95"/>
      <c r="D226" s="95"/>
      <c r="E226" s="163"/>
      <c r="F226" s="3"/>
    </row>
    <row r="227" spans="1:8" s="4" customFormat="1" ht="19.5" customHeight="1" x14ac:dyDescent="0.25">
      <c r="A227" s="86" t="s">
        <v>107</v>
      </c>
      <c r="B227" s="253"/>
      <c r="C227" s="83"/>
      <c r="D227" s="83"/>
      <c r="E227" s="166">
        <f>E229+E272+E319+E334+E343+E344+E347</f>
        <v>0</v>
      </c>
      <c r="F227" s="3"/>
      <c r="H227" s="212"/>
    </row>
    <row r="228" spans="1:8" s="4" customFormat="1" ht="106.5" customHeight="1" x14ac:dyDescent="0.25">
      <c r="A228" s="58" t="s">
        <v>464</v>
      </c>
      <c r="B228" s="271"/>
      <c r="C228" s="95"/>
      <c r="D228" s="95"/>
      <c r="E228" s="163"/>
      <c r="F228" s="3"/>
    </row>
    <row r="229" spans="1:8" s="4" customFormat="1" x14ac:dyDescent="0.25">
      <c r="A229" s="88" t="s">
        <v>861</v>
      </c>
      <c r="B229" s="255"/>
      <c r="C229" s="91"/>
      <c r="D229" s="91"/>
      <c r="E229" s="161">
        <f>E230+E243</f>
        <v>0</v>
      </c>
      <c r="F229" s="3"/>
    </row>
    <row r="230" spans="1:8" s="4" customFormat="1" x14ac:dyDescent="0.25">
      <c r="A230" s="129" t="s">
        <v>108</v>
      </c>
      <c r="B230" s="276">
        <v>600</v>
      </c>
      <c r="C230" s="93"/>
      <c r="D230" s="92"/>
      <c r="E230" s="168">
        <f>C230*D230</f>
        <v>0</v>
      </c>
      <c r="F230" s="3"/>
    </row>
    <row r="231" spans="1:8" s="4" customFormat="1" x14ac:dyDescent="0.25">
      <c r="A231" s="57" t="s">
        <v>109</v>
      </c>
      <c r="B231" s="267"/>
      <c r="C231" s="94"/>
      <c r="D231" s="94"/>
      <c r="E231" s="162"/>
      <c r="F231" s="3"/>
    </row>
    <row r="232" spans="1:8" s="4" customFormat="1" x14ac:dyDescent="0.25">
      <c r="A232" s="57" t="s">
        <v>110</v>
      </c>
      <c r="B232" s="267"/>
      <c r="C232" s="94"/>
      <c r="D232" s="94"/>
      <c r="E232" s="162"/>
      <c r="F232" s="3"/>
    </row>
    <row r="233" spans="1:8" s="4" customFormat="1" x14ac:dyDescent="0.25">
      <c r="A233" s="57" t="s">
        <v>111</v>
      </c>
      <c r="B233" s="267"/>
      <c r="C233" s="94"/>
      <c r="D233" s="94"/>
      <c r="E233" s="162"/>
      <c r="F233" s="3"/>
    </row>
    <row r="234" spans="1:8" s="4" customFormat="1" x14ac:dyDescent="0.25">
      <c r="A234" s="57" t="s">
        <v>112</v>
      </c>
      <c r="B234" s="267"/>
      <c r="C234" s="94"/>
      <c r="D234" s="94"/>
      <c r="E234" s="162"/>
      <c r="F234" s="3"/>
    </row>
    <row r="235" spans="1:8" s="4" customFormat="1" x14ac:dyDescent="0.25">
      <c r="A235" s="57" t="s">
        <v>113</v>
      </c>
      <c r="B235" s="267"/>
      <c r="C235" s="94"/>
      <c r="D235" s="94"/>
      <c r="E235" s="162"/>
      <c r="F235" s="3"/>
    </row>
    <row r="236" spans="1:8" s="4" customFormat="1" ht="15" customHeight="1" x14ac:dyDescent="0.25">
      <c r="A236" s="57" t="s">
        <v>114</v>
      </c>
      <c r="B236" s="267"/>
      <c r="C236" s="94"/>
      <c r="D236" s="94"/>
      <c r="E236" s="162"/>
      <c r="F236" s="3"/>
    </row>
    <row r="237" spans="1:8" s="4" customFormat="1" ht="15" customHeight="1" x14ac:dyDescent="0.25">
      <c r="A237" s="57" t="s">
        <v>575</v>
      </c>
      <c r="B237" s="267"/>
      <c r="C237" s="94"/>
      <c r="D237" s="94"/>
      <c r="E237" s="162"/>
      <c r="F237" s="3"/>
    </row>
    <row r="238" spans="1:8" s="4" customFormat="1" x14ac:dyDescent="0.25">
      <c r="A238" s="118" t="s">
        <v>574</v>
      </c>
      <c r="B238" s="267"/>
      <c r="C238" s="94"/>
      <c r="D238" s="94"/>
      <c r="E238" s="162"/>
      <c r="F238" s="3"/>
    </row>
    <row r="239" spans="1:8" s="4" customFormat="1" x14ac:dyDescent="0.25">
      <c r="A239" s="57" t="s">
        <v>115</v>
      </c>
      <c r="B239" s="267"/>
      <c r="C239" s="94"/>
      <c r="D239" s="94"/>
      <c r="E239" s="162"/>
      <c r="F239" s="3"/>
    </row>
    <row r="240" spans="1:8" s="4" customFormat="1" x14ac:dyDescent="0.25">
      <c r="A240" s="57" t="s">
        <v>116</v>
      </c>
      <c r="B240" s="267"/>
      <c r="C240" s="94"/>
      <c r="D240" s="94"/>
      <c r="E240" s="162"/>
      <c r="F240" s="3"/>
    </row>
    <row r="241" spans="1:6" s="4" customFormat="1" x14ac:dyDescent="0.25">
      <c r="A241" s="57" t="s">
        <v>117</v>
      </c>
      <c r="B241" s="267"/>
      <c r="C241" s="94"/>
      <c r="D241" s="94"/>
      <c r="E241" s="162"/>
      <c r="F241" s="3"/>
    </row>
    <row r="242" spans="1:6" s="4" customFormat="1" x14ac:dyDescent="0.25">
      <c r="A242" s="118" t="s">
        <v>576</v>
      </c>
      <c r="B242" s="267"/>
      <c r="C242" s="94"/>
      <c r="D242" s="94"/>
      <c r="E242" s="162"/>
      <c r="F242" s="3"/>
    </row>
    <row r="243" spans="1:6" s="4" customFormat="1" x14ac:dyDescent="0.25">
      <c r="A243" s="130" t="s">
        <v>118</v>
      </c>
      <c r="B243" s="276">
        <v>3500</v>
      </c>
      <c r="C243" s="93"/>
      <c r="D243" s="92"/>
      <c r="E243" s="168">
        <f>C243*D243</f>
        <v>0</v>
      </c>
      <c r="F243" s="3"/>
    </row>
    <row r="244" spans="1:6" s="4" customFormat="1" x14ac:dyDescent="0.25">
      <c r="A244" s="59" t="s">
        <v>862</v>
      </c>
      <c r="B244" s="266"/>
      <c r="C244" s="94"/>
      <c r="D244" s="94"/>
      <c r="E244" s="162"/>
      <c r="F244" s="3"/>
    </row>
    <row r="245" spans="1:6" s="4" customFormat="1" x14ac:dyDescent="0.25">
      <c r="A245" s="57" t="s">
        <v>119</v>
      </c>
      <c r="B245" s="267"/>
      <c r="C245" s="94"/>
      <c r="D245" s="94"/>
      <c r="E245" s="162"/>
      <c r="F245" s="3"/>
    </row>
    <row r="246" spans="1:6" s="4" customFormat="1" x14ac:dyDescent="0.25">
      <c r="A246" s="118" t="s">
        <v>577</v>
      </c>
      <c r="B246" s="267"/>
      <c r="C246" s="94"/>
      <c r="D246" s="94"/>
      <c r="E246" s="162"/>
      <c r="F246" s="3"/>
    </row>
    <row r="247" spans="1:6" s="4" customFormat="1" x14ac:dyDescent="0.25">
      <c r="A247" s="59" t="s">
        <v>120</v>
      </c>
      <c r="B247" s="266"/>
      <c r="C247" s="94"/>
      <c r="D247" s="94"/>
      <c r="E247" s="162"/>
      <c r="F247" s="3"/>
    </row>
    <row r="248" spans="1:6" s="47" customFormat="1" x14ac:dyDescent="0.25">
      <c r="A248" s="69" t="s">
        <v>444</v>
      </c>
      <c r="B248" s="277"/>
      <c r="C248" s="94"/>
      <c r="D248" s="94"/>
      <c r="E248" s="162"/>
      <c r="F248" s="46"/>
    </row>
    <row r="249" spans="1:6" s="47" customFormat="1" x14ac:dyDescent="0.25">
      <c r="A249" s="70" t="s">
        <v>445</v>
      </c>
      <c r="B249" s="278"/>
      <c r="C249" s="94"/>
      <c r="D249" s="94"/>
      <c r="E249" s="162"/>
      <c r="F249" s="46"/>
    </row>
    <row r="250" spans="1:6" s="47" customFormat="1" x14ac:dyDescent="0.25">
      <c r="A250" s="69" t="s">
        <v>446</v>
      </c>
      <c r="B250" s="277"/>
      <c r="C250" s="94"/>
      <c r="D250" s="94"/>
      <c r="E250" s="162"/>
      <c r="F250" s="46"/>
    </row>
    <row r="251" spans="1:6" s="4" customFormat="1" x14ac:dyDescent="0.25">
      <c r="A251" s="57" t="s">
        <v>579</v>
      </c>
      <c r="B251" s="267"/>
      <c r="C251" s="94"/>
      <c r="D251" s="94"/>
      <c r="E251" s="162"/>
      <c r="F251" s="3"/>
    </row>
    <row r="252" spans="1:6" s="4" customFormat="1" x14ac:dyDescent="0.25">
      <c r="A252" s="118" t="s">
        <v>578</v>
      </c>
      <c r="B252" s="267"/>
      <c r="C252" s="94"/>
      <c r="D252" s="94"/>
      <c r="E252" s="162"/>
      <c r="F252" s="3"/>
    </row>
    <row r="253" spans="1:6" s="4" customFormat="1" x14ac:dyDescent="0.25">
      <c r="A253" s="57" t="s">
        <v>121</v>
      </c>
      <c r="B253" s="267"/>
      <c r="C253" s="94"/>
      <c r="D253" s="94"/>
      <c r="E253" s="162"/>
      <c r="F253" s="3"/>
    </row>
    <row r="254" spans="1:6" s="4" customFormat="1" x14ac:dyDescent="0.25">
      <c r="A254" s="118" t="s">
        <v>580</v>
      </c>
      <c r="B254" s="267"/>
      <c r="C254" s="94"/>
      <c r="D254" s="94"/>
      <c r="E254" s="162"/>
      <c r="F254" s="3"/>
    </row>
    <row r="255" spans="1:6" s="4" customFormat="1" x14ac:dyDescent="0.25">
      <c r="A255" s="57" t="s">
        <v>122</v>
      </c>
      <c r="B255" s="267"/>
      <c r="C255" s="94"/>
      <c r="D255" s="94"/>
      <c r="E255" s="162"/>
      <c r="F255" s="3"/>
    </row>
    <row r="256" spans="1:6" s="4" customFormat="1" x14ac:dyDescent="0.25">
      <c r="A256" s="59" t="s">
        <v>123</v>
      </c>
      <c r="B256" s="266"/>
      <c r="C256" s="94"/>
      <c r="D256" s="94"/>
      <c r="E256" s="162"/>
      <c r="F256" s="3"/>
    </row>
    <row r="257" spans="1:6" s="47" customFormat="1" x14ac:dyDescent="0.25">
      <c r="A257" s="69" t="s">
        <v>447</v>
      </c>
      <c r="B257" s="277"/>
      <c r="C257" s="94"/>
      <c r="D257" s="94"/>
      <c r="E257" s="162"/>
      <c r="F257" s="46"/>
    </row>
    <row r="258" spans="1:6" s="4" customFormat="1" x14ac:dyDescent="0.25">
      <c r="A258" s="59" t="s">
        <v>124</v>
      </c>
      <c r="B258" s="266"/>
      <c r="C258" s="94"/>
      <c r="D258" s="94"/>
      <c r="E258" s="162"/>
      <c r="F258" s="3"/>
    </row>
    <row r="259" spans="1:6" s="4" customFormat="1" x14ac:dyDescent="0.25">
      <c r="A259" s="59" t="s">
        <v>583</v>
      </c>
      <c r="B259" s="266"/>
      <c r="C259" s="94"/>
      <c r="D259" s="94"/>
      <c r="E259" s="162"/>
      <c r="F259" s="3"/>
    </row>
    <row r="260" spans="1:6" s="4" customFormat="1" x14ac:dyDescent="0.25">
      <c r="A260" s="118" t="s">
        <v>581</v>
      </c>
      <c r="B260" s="267"/>
      <c r="C260" s="94"/>
      <c r="D260" s="94"/>
      <c r="E260" s="162"/>
      <c r="F260" s="3"/>
    </row>
    <row r="261" spans="1:6" s="4" customFormat="1" x14ac:dyDescent="0.25">
      <c r="A261" s="118" t="s">
        <v>582</v>
      </c>
      <c r="B261" s="267"/>
      <c r="C261" s="94"/>
      <c r="D261" s="94"/>
      <c r="E261" s="162"/>
      <c r="F261" s="3"/>
    </row>
    <row r="262" spans="1:6" s="4" customFormat="1" x14ac:dyDescent="0.25">
      <c r="A262" s="59" t="s">
        <v>585</v>
      </c>
      <c r="B262" s="266"/>
      <c r="C262" s="94"/>
      <c r="D262" s="94"/>
      <c r="E262" s="162"/>
      <c r="F262" s="3"/>
    </row>
    <row r="263" spans="1:6" s="4" customFormat="1" x14ac:dyDescent="0.25">
      <c r="A263" s="118" t="s">
        <v>584</v>
      </c>
      <c r="B263" s="267"/>
      <c r="C263" s="94"/>
      <c r="D263" s="94"/>
      <c r="E263" s="162"/>
      <c r="F263" s="3"/>
    </row>
    <row r="264" spans="1:6" s="4" customFormat="1" x14ac:dyDescent="0.25">
      <c r="A264" s="59" t="s">
        <v>125</v>
      </c>
      <c r="B264" s="266"/>
      <c r="C264" s="94"/>
      <c r="D264" s="94"/>
      <c r="E264" s="162"/>
      <c r="F264" s="3"/>
    </row>
    <row r="265" spans="1:6" s="4" customFormat="1" x14ac:dyDescent="0.25">
      <c r="A265" s="57" t="s">
        <v>126</v>
      </c>
      <c r="B265" s="267"/>
      <c r="C265" s="94"/>
      <c r="D265" s="94"/>
      <c r="E265" s="162"/>
      <c r="F265" s="3"/>
    </row>
    <row r="266" spans="1:6" s="4" customFormat="1" x14ac:dyDescent="0.25">
      <c r="A266" s="59" t="s">
        <v>127</v>
      </c>
      <c r="B266" s="266"/>
      <c r="C266" s="94"/>
      <c r="D266" s="94"/>
      <c r="E266" s="162"/>
      <c r="F266" s="3"/>
    </row>
    <row r="267" spans="1:6" s="4" customFormat="1" x14ac:dyDescent="0.25">
      <c r="A267" s="57" t="s">
        <v>587</v>
      </c>
      <c r="B267" s="267"/>
      <c r="C267" s="94"/>
      <c r="D267" s="94"/>
      <c r="E267" s="162"/>
      <c r="F267" s="3"/>
    </row>
    <row r="268" spans="1:6" s="4" customFormat="1" x14ac:dyDescent="0.25">
      <c r="A268" s="118" t="s">
        <v>586</v>
      </c>
      <c r="B268" s="267"/>
      <c r="C268" s="94"/>
      <c r="D268" s="94"/>
      <c r="E268" s="162"/>
      <c r="F268" s="3"/>
    </row>
    <row r="269" spans="1:6" s="4" customFormat="1" x14ac:dyDescent="0.25">
      <c r="A269" s="59" t="s">
        <v>128</v>
      </c>
      <c r="B269" s="266"/>
      <c r="C269" s="94"/>
      <c r="D269" s="94"/>
      <c r="E269" s="162"/>
      <c r="F269" s="3"/>
    </row>
    <row r="270" spans="1:6" s="4" customFormat="1" ht="15" customHeight="1" x14ac:dyDescent="0.25">
      <c r="A270" s="64" t="s">
        <v>589</v>
      </c>
      <c r="B270" s="264"/>
      <c r="C270" s="94"/>
      <c r="D270" s="101"/>
      <c r="E270" s="162"/>
      <c r="F270" s="3"/>
    </row>
    <row r="271" spans="1:6" s="4" customFormat="1" x14ac:dyDescent="0.25">
      <c r="A271" s="118" t="s">
        <v>588</v>
      </c>
      <c r="B271" s="267"/>
      <c r="C271" s="95"/>
      <c r="D271" s="95"/>
      <c r="E271" s="163"/>
      <c r="F271" s="3"/>
    </row>
    <row r="272" spans="1:6" s="4" customFormat="1" x14ac:dyDescent="0.25">
      <c r="A272" s="88" t="s">
        <v>129</v>
      </c>
      <c r="B272" s="255"/>
      <c r="C272" s="91"/>
      <c r="D272" s="91"/>
      <c r="E272" s="161">
        <f>E273+E307</f>
        <v>0</v>
      </c>
      <c r="F272" s="3"/>
    </row>
    <row r="273" spans="1:6" s="4" customFormat="1" x14ac:dyDescent="0.25">
      <c r="A273" s="129" t="s">
        <v>130</v>
      </c>
      <c r="B273" s="276">
        <v>450</v>
      </c>
      <c r="C273" s="93"/>
      <c r="D273" s="92"/>
      <c r="E273" s="168">
        <f>C273*D273</f>
        <v>0</v>
      </c>
      <c r="F273" s="3"/>
    </row>
    <row r="274" spans="1:6" s="4" customFormat="1" x14ac:dyDescent="0.25">
      <c r="A274" s="59" t="s">
        <v>131</v>
      </c>
      <c r="B274" s="266"/>
      <c r="C274" s="104"/>
      <c r="D274" s="104"/>
      <c r="E274" s="162"/>
      <c r="F274" s="3"/>
    </row>
    <row r="275" spans="1:6" s="4" customFormat="1" x14ac:dyDescent="0.25">
      <c r="A275" s="57" t="s">
        <v>132</v>
      </c>
      <c r="B275" s="267"/>
      <c r="C275" s="104"/>
      <c r="D275" s="104"/>
      <c r="E275" s="162"/>
      <c r="F275" s="3"/>
    </row>
    <row r="276" spans="1:6" s="4" customFormat="1" x14ac:dyDescent="0.25">
      <c r="A276" s="57" t="s">
        <v>133</v>
      </c>
      <c r="B276" s="267"/>
      <c r="C276" s="104"/>
      <c r="D276" s="104"/>
      <c r="E276" s="162"/>
      <c r="F276" s="3"/>
    </row>
    <row r="277" spans="1:6" s="4" customFormat="1" x14ac:dyDescent="0.25">
      <c r="A277" s="57" t="s">
        <v>134</v>
      </c>
      <c r="B277" s="267"/>
      <c r="C277" s="104"/>
      <c r="D277" s="104"/>
      <c r="E277" s="162"/>
      <c r="F277" s="3"/>
    </row>
    <row r="278" spans="1:6" s="4" customFormat="1" x14ac:dyDescent="0.25">
      <c r="A278" s="57" t="s">
        <v>135</v>
      </c>
      <c r="B278" s="267"/>
      <c r="C278" s="104"/>
      <c r="D278" s="104"/>
      <c r="E278" s="162"/>
      <c r="F278" s="3"/>
    </row>
    <row r="279" spans="1:6" s="4" customFormat="1" ht="15" customHeight="1" x14ac:dyDescent="0.25">
      <c r="A279" s="57" t="s">
        <v>590</v>
      </c>
      <c r="B279" s="267"/>
      <c r="C279" s="104"/>
      <c r="D279" s="104"/>
      <c r="E279" s="162"/>
      <c r="F279" s="3"/>
    </row>
    <row r="280" spans="1:6" s="4" customFormat="1" x14ac:dyDescent="0.25">
      <c r="A280" s="57" t="s">
        <v>136</v>
      </c>
      <c r="B280" s="267"/>
      <c r="C280" s="104"/>
      <c r="D280" s="104"/>
      <c r="E280" s="162"/>
      <c r="F280" s="3"/>
    </row>
    <row r="281" spans="1:6" s="4" customFormat="1" x14ac:dyDescent="0.25">
      <c r="A281" s="59" t="s">
        <v>137</v>
      </c>
      <c r="B281" s="266"/>
      <c r="C281" s="104"/>
      <c r="D281" s="104"/>
      <c r="E281" s="162"/>
      <c r="F281" s="3"/>
    </row>
    <row r="282" spans="1:6" s="4" customFormat="1" x14ac:dyDescent="0.25">
      <c r="A282" s="57" t="s">
        <v>138</v>
      </c>
      <c r="B282" s="267"/>
      <c r="C282" s="104"/>
      <c r="D282" s="104"/>
      <c r="E282" s="162"/>
      <c r="F282" s="3"/>
    </row>
    <row r="283" spans="1:6" s="4" customFormat="1" x14ac:dyDescent="0.25">
      <c r="A283" s="57" t="s">
        <v>139</v>
      </c>
      <c r="B283" s="267"/>
      <c r="C283" s="104"/>
      <c r="D283" s="104"/>
      <c r="E283" s="162"/>
      <c r="F283" s="3"/>
    </row>
    <row r="284" spans="1:6" s="4" customFormat="1" x14ac:dyDescent="0.25">
      <c r="A284" s="57" t="s">
        <v>140</v>
      </c>
      <c r="B284" s="267"/>
      <c r="C284" s="104"/>
      <c r="D284" s="104"/>
      <c r="E284" s="162"/>
      <c r="F284" s="3"/>
    </row>
    <row r="285" spans="1:6" s="4" customFormat="1" x14ac:dyDescent="0.25">
      <c r="A285" s="57" t="s">
        <v>141</v>
      </c>
      <c r="B285" s="267"/>
      <c r="C285" s="104"/>
      <c r="D285" s="104"/>
      <c r="E285" s="162"/>
      <c r="F285" s="3"/>
    </row>
    <row r="286" spans="1:6" s="4" customFormat="1" ht="15" customHeight="1" x14ac:dyDescent="0.25">
      <c r="A286" s="57" t="s">
        <v>142</v>
      </c>
      <c r="B286" s="267"/>
      <c r="C286" s="104"/>
      <c r="D286" s="104"/>
      <c r="E286" s="162"/>
      <c r="F286" s="3"/>
    </row>
    <row r="287" spans="1:6" s="4" customFormat="1" x14ac:dyDescent="0.25">
      <c r="A287" s="59" t="s">
        <v>143</v>
      </c>
      <c r="B287" s="266"/>
      <c r="C287" s="104"/>
      <c r="D287" s="104"/>
      <c r="E287" s="162"/>
      <c r="F287" s="3"/>
    </row>
    <row r="288" spans="1:6" s="4" customFormat="1" x14ac:dyDescent="0.25">
      <c r="A288" s="57" t="s">
        <v>144</v>
      </c>
      <c r="B288" s="267"/>
      <c r="C288" s="104"/>
      <c r="D288" s="104"/>
      <c r="E288" s="162"/>
      <c r="F288" s="3"/>
    </row>
    <row r="289" spans="1:6" s="4" customFormat="1" x14ac:dyDescent="0.25">
      <c r="A289" s="59" t="s">
        <v>145</v>
      </c>
      <c r="B289" s="266"/>
      <c r="C289" s="104"/>
      <c r="D289" s="104"/>
      <c r="E289" s="162"/>
      <c r="F289" s="3"/>
    </row>
    <row r="290" spans="1:6" s="4" customFormat="1" x14ac:dyDescent="0.25">
      <c r="A290" s="59" t="s">
        <v>146</v>
      </c>
      <c r="B290" s="266"/>
      <c r="C290" s="104"/>
      <c r="D290" s="104"/>
      <c r="E290" s="162"/>
      <c r="F290" s="3"/>
    </row>
    <row r="291" spans="1:6" s="4" customFormat="1" ht="15" customHeight="1" x14ac:dyDescent="0.25">
      <c r="A291" s="57" t="s">
        <v>147</v>
      </c>
      <c r="B291" s="267"/>
      <c r="C291" s="104"/>
      <c r="D291" s="104"/>
      <c r="E291" s="162"/>
      <c r="F291" s="3"/>
    </row>
    <row r="292" spans="1:6" s="4" customFormat="1" x14ac:dyDescent="0.25">
      <c r="A292" s="118" t="s">
        <v>592</v>
      </c>
      <c r="B292" s="267"/>
      <c r="C292" s="104"/>
      <c r="D292" s="104"/>
      <c r="E292" s="162"/>
      <c r="F292" s="3"/>
    </row>
    <row r="293" spans="1:6" s="4" customFormat="1" x14ac:dyDescent="0.25">
      <c r="A293" s="118" t="s">
        <v>591</v>
      </c>
      <c r="B293" s="267"/>
      <c r="C293" s="104"/>
      <c r="D293" s="104"/>
      <c r="E293" s="162"/>
      <c r="F293" s="3"/>
    </row>
    <row r="294" spans="1:6" s="4" customFormat="1" x14ac:dyDescent="0.25">
      <c r="A294" s="57" t="s">
        <v>148</v>
      </c>
      <c r="B294" s="267"/>
      <c r="C294" s="104"/>
      <c r="D294" s="104"/>
      <c r="E294" s="162"/>
      <c r="F294" s="3"/>
    </row>
    <row r="295" spans="1:6" s="4" customFormat="1" x14ac:dyDescent="0.25">
      <c r="A295" s="59" t="s">
        <v>149</v>
      </c>
      <c r="B295" s="266"/>
      <c r="C295" s="104"/>
      <c r="D295" s="104"/>
      <c r="E295" s="162"/>
      <c r="F295" s="3"/>
    </row>
    <row r="296" spans="1:6" s="4" customFormat="1" ht="15" customHeight="1" x14ac:dyDescent="0.25">
      <c r="A296" s="57" t="s">
        <v>594</v>
      </c>
      <c r="B296" s="267"/>
      <c r="C296" s="104"/>
      <c r="D296" s="104"/>
      <c r="E296" s="162"/>
      <c r="F296" s="3"/>
    </row>
    <row r="297" spans="1:6" s="4" customFormat="1" x14ac:dyDescent="0.25">
      <c r="A297" s="118" t="s">
        <v>593</v>
      </c>
      <c r="B297" s="267"/>
      <c r="C297" s="104"/>
      <c r="D297" s="104"/>
      <c r="E297" s="162"/>
      <c r="F297" s="3"/>
    </row>
    <row r="298" spans="1:6" s="4" customFormat="1" x14ac:dyDescent="0.25">
      <c r="A298" s="57" t="s">
        <v>150</v>
      </c>
      <c r="B298" s="267"/>
      <c r="C298" s="104"/>
      <c r="D298" s="104"/>
      <c r="E298" s="162"/>
      <c r="F298" s="3"/>
    </row>
    <row r="299" spans="1:6" s="4" customFormat="1" x14ac:dyDescent="0.25">
      <c r="A299" s="59" t="s">
        <v>596</v>
      </c>
      <c r="B299" s="266"/>
      <c r="C299" s="104"/>
      <c r="D299" s="104"/>
      <c r="E299" s="162"/>
      <c r="F299" s="3"/>
    </row>
    <row r="300" spans="1:6" s="4" customFormat="1" x14ac:dyDescent="0.25">
      <c r="A300" s="117" t="s">
        <v>595</v>
      </c>
      <c r="B300" s="268"/>
      <c r="C300" s="104"/>
      <c r="D300" s="104"/>
      <c r="E300" s="162"/>
      <c r="F300" s="3"/>
    </row>
    <row r="301" spans="1:6" s="4" customFormat="1" x14ac:dyDescent="0.25">
      <c r="A301" s="57" t="s">
        <v>151</v>
      </c>
      <c r="B301" s="267"/>
      <c r="C301" s="104"/>
      <c r="D301" s="104"/>
      <c r="E301" s="162"/>
      <c r="F301" s="3"/>
    </row>
    <row r="302" spans="1:6" s="4" customFormat="1" x14ac:dyDescent="0.25">
      <c r="A302" s="57" t="s">
        <v>152</v>
      </c>
      <c r="B302" s="267"/>
      <c r="C302" s="104"/>
      <c r="D302" s="104"/>
      <c r="E302" s="162"/>
      <c r="F302" s="3"/>
    </row>
    <row r="303" spans="1:6" s="4" customFormat="1" x14ac:dyDescent="0.25">
      <c r="A303" s="57" t="s">
        <v>153</v>
      </c>
      <c r="B303" s="267"/>
      <c r="C303" s="104"/>
      <c r="D303" s="104"/>
      <c r="E303" s="162"/>
      <c r="F303" s="3"/>
    </row>
    <row r="304" spans="1:6" s="4" customFormat="1" ht="15" customHeight="1" x14ac:dyDescent="0.25">
      <c r="A304" s="59" t="s">
        <v>598</v>
      </c>
      <c r="B304" s="266"/>
      <c r="C304" s="104"/>
      <c r="D304" s="104"/>
      <c r="E304" s="162"/>
      <c r="F304" s="3"/>
    </row>
    <row r="305" spans="1:6" s="4" customFormat="1" x14ac:dyDescent="0.25">
      <c r="A305" s="117" t="s">
        <v>597</v>
      </c>
      <c r="B305" s="268"/>
      <c r="C305" s="104"/>
      <c r="D305" s="104"/>
      <c r="E305" s="162"/>
      <c r="F305" s="3"/>
    </row>
    <row r="306" spans="1:6" s="4" customFormat="1" ht="33.75" x14ac:dyDescent="0.25">
      <c r="A306" s="60" t="s">
        <v>471</v>
      </c>
      <c r="B306" s="270"/>
      <c r="C306" s="104"/>
      <c r="D306" s="104"/>
      <c r="E306" s="162"/>
      <c r="F306" s="3"/>
    </row>
    <row r="307" spans="1:6" s="4" customFormat="1" x14ac:dyDescent="0.25">
      <c r="A307" s="129" t="s">
        <v>154</v>
      </c>
      <c r="B307" s="276">
        <v>950</v>
      </c>
      <c r="C307" s="93"/>
      <c r="D307" s="92"/>
      <c r="E307" s="168">
        <f>C307*D307</f>
        <v>0</v>
      </c>
      <c r="F307" s="3"/>
    </row>
    <row r="308" spans="1:6" s="4" customFormat="1" x14ac:dyDescent="0.25">
      <c r="A308" s="59" t="s">
        <v>155</v>
      </c>
      <c r="B308" s="266"/>
      <c r="C308" s="104"/>
      <c r="D308" s="104"/>
      <c r="E308" s="162"/>
      <c r="F308" s="3"/>
    </row>
    <row r="309" spans="1:6" s="4" customFormat="1" x14ac:dyDescent="0.25">
      <c r="A309" s="57" t="s">
        <v>156</v>
      </c>
      <c r="B309" s="267"/>
      <c r="C309" s="104"/>
      <c r="D309" s="104"/>
      <c r="E309" s="162"/>
      <c r="F309" s="3"/>
    </row>
    <row r="310" spans="1:6" s="4" customFormat="1" x14ac:dyDescent="0.25">
      <c r="A310" s="59" t="s">
        <v>157</v>
      </c>
      <c r="B310" s="266"/>
      <c r="C310" s="104"/>
      <c r="D310" s="104"/>
      <c r="E310" s="162"/>
      <c r="F310" s="3"/>
    </row>
    <row r="311" spans="1:6" s="4" customFormat="1" x14ac:dyDescent="0.25">
      <c r="A311" s="59" t="s">
        <v>158</v>
      </c>
      <c r="B311" s="266"/>
      <c r="C311" s="104"/>
      <c r="D311" s="104"/>
      <c r="E311" s="162"/>
      <c r="F311" s="3"/>
    </row>
    <row r="312" spans="1:6" s="4" customFormat="1" x14ac:dyDescent="0.25">
      <c r="A312" s="59" t="s">
        <v>159</v>
      </c>
      <c r="B312" s="266"/>
      <c r="C312" s="104"/>
      <c r="D312" s="104"/>
      <c r="E312" s="162"/>
      <c r="F312" s="3"/>
    </row>
    <row r="313" spans="1:6" s="4" customFormat="1" x14ac:dyDescent="0.25">
      <c r="A313" s="59" t="s">
        <v>600</v>
      </c>
      <c r="B313" s="266"/>
      <c r="C313" s="104"/>
      <c r="D313" s="104"/>
      <c r="E313" s="162"/>
      <c r="F313" s="3"/>
    </row>
    <row r="314" spans="1:6" s="4" customFormat="1" x14ac:dyDescent="0.25">
      <c r="A314" s="116" t="s">
        <v>599</v>
      </c>
      <c r="B314" s="267"/>
      <c r="C314" s="104"/>
      <c r="D314" s="104"/>
      <c r="E314" s="162"/>
      <c r="F314" s="3"/>
    </row>
    <row r="315" spans="1:6" s="4" customFormat="1" x14ac:dyDescent="0.25">
      <c r="A315" s="59" t="s">
        <v>160</v>
      </c>
      <c r="B315" s="266"/>
      <c r="C315" s="104"/>
      <c r="D315" s="104"/>
      <c r="E315" s="162"/>
      <c r="F315" s="3"/>
    </row>
    <row r="316" spans="1:6" s="4" customFormat="1" x14ac:dyDescent="0.25">
      <c r="A316" s="59" t="s">
        <v>161</v>
      </c>
      <c r="B316" s="266"/>
      <c r="C316" s="104"/>
      <c r="D316" s="104"/>
      <c r="E316" s="162"/>
      <c r="F316" s="3"/>
    </row>
    <row r="317" spans="1:6" s="4" customFormat="1" x14ac:dyDescent="0.25">
      <c r="A317" s="59" t="s">
        <v>162</v>
      </c>
      <c r="B317" s="266"/>
      <c r="C317" s="104"/>
      <c r="D317" s="104"/>
      <c r="E317" s="162"/>
      <c r="F317" s="3"/>
    </row>
    <row r="318" spans="1:6" s="4" customFormat="1" x14ac:dyDescent="0.25">
      <c r="A318" s="59" t="s">
        <v>472</v>
      </c>
      <c r="B318" s="266"/>
      <c r="C318" s="104"/>
      <c r="D318" s="104"/>
      <c r="E318" s="162"/>
      <c r="F318" s="3"/>
    </row>
    <row r="319" spans="1:6" s="4" customFormat="1" x14ac:dyDescent="0.25">
      <c r="A319" s="88" t="s">
        <v>163</v>
      </c>
      <c r="B319" s="255">
        <v>450</v>
      </c>
      <c r="C319" s="93"/>
      <c r="D319" s="92"/>
      <c r="E319" s="161">
        <f>C319*D319</f>
        <v>0</v>
      </c>
      <c r="F319" s="3"/>
    </row>
    <row r="320" spans="1:6" s="4" customFormat="1" x14ac:dyDescent="0.25">
      <c r="A320" s="59" t="s">
        <v>164</v>
      </c>
      <c r="B320" s="266"/>
      <c r="C320" s="94"/>
      <c r="D320" s="94"/>
      <c r="E320" s="162"/>
      <c r="F320" s="3"/>
    </row>
    <row r="321" spans="1:6" s="4" customFormat="1" x14ac:dyDescent="0.25">
      <c r="A321" s="57" t="s">
        <v>165</v>
      </c>
      <c r="B321" s="267"/>
      <c r="C321" s="94"/>
      <c r="D321" s="94"/>
      <c r="E321" s="162"/>
      <c r="F321" s="3"/>
    </row>
    <row r="322" spans="1:6" s="4" customFormat="1" x14ac:dyDescent="0.25">
      <c r="A322" s="57" t="s">
        <v>166</v>
      </c>
      <c r="B322" s="267"/>
      <c r="C322" s="94"/>
      <c r="D322" s="94"/>
      <c r="E322" s="162"/>
      <c r="F322" s="3"/>
    </row>
    <row r="323" spans="1:6" s="4" customFormat="1" x14ac:dyDescent="0.25">
      <c r="A323" s="57" t="s">
        <v>167</v>
      </c>
      <c r="B323" s="267"/>
      <c r="C323" s="94"/>
      <c r="D323" s="94"/>
      <c r="E323" s="162"/>
      <c r="F323" s="3"/>
    </row>
    <row r="324" spans="1:6" s="4" customFormat="1" x14ac:dyDescent="0.25">
      <c r="A324" s="57" t="s">
        <v>168</v>
      </c>
      <c r="B324" s="267"/>
      <c r="C324" s="94"/>
      <c r="D324" s="94"/>
      <c r="E324" s="162"/>
      <c r="F324" s="3"/>
    </row>
    <row r="325" spans="1:6" s="4" customFormat="1" x14ac:dyDescent="0.25">
      <c r="A325" s="59" t="s">
        <v>169</v>
      </c>
      <c r="B325" s="266"/>
      <c r="C325" s="94"/>
      <c r="D325" s="94"/>
      <c r="E325" s="162"/>
      <c r="F325" s="3"/>
    </row>
    <row r="326" spans="1:6" s="4" customFormat="1" x14ac:dyDescent="0.25">
      <c r="A326" s="57" t="s">
        <v>170</v>
      </c>
      <c r="B326" s="267"/>
      <c r="C326" s="94"/>
      <c r="D326" s="94"/>
      <c r="E326" s="162"/>
      <c r="F326" s="3"/>
    </row>
    <row r="327" spans="1:6" s="4" customFormat="1" x14ac:dyDescent="0.25">
      <c r="A327" s="57" t="s">
        <v>171</v>
      </c>
      <c r="B327" s="267"/>
      <c r="C327" s="94"/>
      <c r="D327" s="94"/>
      <c r="E327" s="162"/>
      <c r="F327" s="3"/>
    </row>
    <row r="328" spans="1:6" s="4" customFormat="1" x14ac:dyDescent="0.25">
      <c r="A328" s="59" t="s">
        <v>172</v>
      </c>
      <c r="B328" s="266"/>
      <c r="C328" s="94"/>
      <c r="D328" s="94"/>
      <c r="E328" s="162"/>
      <c r="F328" s="3"/>
    </row>
    <row r="329" spans="1:6" s="4" customFormat="1" x14ac:dyDescent="0.25">
      <c r="A329" s="57" t="s">
        <v>602</v>
      </c>
      <c r="B329" s="267"/>
      <c r="C329" s="94"/>
      <c r="D329" s="94"/>
      <c r="E329" s="162"/>
      <c r="F329" s="3"/>
    </row>
    <row r="330" spans="1:6" s="4" customFormat="1" x14ac:dyDescent="0.25">
      <c r="A330" s="115" t="s">
        <v>601</v>
      </c>
      <c r="B330" s="267"/>
      <c r="C330" s="94"/>
      <c r="D330" s="94"/>
      <c r="E330" s="162"/>
      <c r="F330" s="3"/>
    </row>
    <row r="331" spans="1:6" s="4" customFormat="1" x14ac:dyDescent="0.25">
      <c r="A331" s="57" t="s">
        <v>173</v>
      </c>
      <c r="B331" s="267"/>
      <c r="C331" s="94"/>
      <c r="D331" s="94"/>
      <c r="E331" s="162"/>
      <c r="F331" s="3"/>
    </row>
    <row r="332" spans="1:6" s="4" customFormat="1" x14ac:dyDescent="0.25">
      <c r="A332" s="57" t="s">
        <v>174</v>
      </c>
      <c r="B332" s="267"/>
      <c r="C332" s="94"/>
      <c r="D332" s="94"/>
      <c r="E332" s="162"/>
      <c r="F332" s="3"/>
    </row>
    <row r="333" spans="1:6" s="4" customFormat="1" x14ac:dyDescent="0.25">
      <c r="A333" s="57" t="s">
        <v>175</v>
      </c>
      <c r="B333" s="267"/>
      <c r="C333" s="95"/>
      <c r="D333" s="95"/>
      <c r="E333" s="163"/>
      <c r="F333" s="3"/>
    </row>
    <row r="334" spans="1:6" s="4" customFormat="1" x14ac:dyDescent="0.25">
      <c r="A334" s="88" t="s">
        <v>863</v>
      </c>
      <c r="B334" s="255">
        <v>1500</v>
      </c>
      <c r="C334" s="93"/>
      <c r="D334" s="92"/>
      <c r="E334" s="161">
        <f>C334*D334</f>
        <v>0</v>
      </c>
      <c r="F334" s="3"/>
    </row>
    <row r="335" spans="1:6" s="4" customFormat="1" x14ac:dyDescent="0.25">
      <c r="A335" s="59" t="s">
        <v>164</v>
      </c>
      <c r="B335" s="266"/>
      <c r="C335" s="94"/>
      <c r="D335" s="94"/>
      <c r="E335" s="162"/>
      <c r="F335" s="3"/>
    </row>
    <row r="336" spans="1:6" s="4" customFormat="1" x14ac:dyDescent="0.25">
      <c r="A336" s="116" t="s">
        <v>176</v>
      </c>
      <c r="B336" s="267"/>
      <c r="C336" s="94"/>
      <c r="D336" s="94"/>
      <c r="E336" s="162"/>
      <c r="F336" s="3"/>
    </row>
    <row r="337" spans="1:6" s="4" customFormat="1" x14ac:dyDescent="0.25">
      <c r="A337" s="116" t="s">
        <v>177</v>
      </c>
      <c r="B337" s="267"/>
      <c r="C337" s="94"/>
      <c r="D337" s="94"/>
      <c r="E337" s="162"/>
      <c r="F337" s="3"/>
    </row>
    <row r="338" spans="1:6" s="4" customFormat="1" x14ac:dyDescent="0.25">
      <c r="A338" s="116" t="s">
        <v>178</v>
      </c>
      <c r="B338" s="267"/>
      <c r="C338" s="94"/>
      <c r="D338" s="94"/>
      <c r="E338" s="162"/>
      <c r="F338" s="3"/>
    </row>
    <row r="339" spans="1:6" s="4" customFormat="1" x14ac:dyDescent="0.25">
      <c r="A339" s="59" t="s">
        <v>179</v>
      </c>
      <c r="B339" s="266"/>
      <c r="C339" s="94"/>
      <c r="D339" s="94"/>
      <c r="E339" s="162"/>
      <c r="F339" s="3"/>
    </row>
    <row r="340" spans="1:6" s="4" customFormat="1" x14ac:dyDescent="0.25">
      <c r="A340" s="116" t="s">
        <v>180</v>
      </c>
      <c r="B340" s="267"/>
      <c r="C340" s="94"/>
      <c r="D340" s="94"/>
      <c r="E340" s="162"/>
      <c r="F340" s="3"/>
    </row>
    <row r="341" spans="1:6" s="4" customFormat="1" x14ac:dyDescent="0.25">
      <c r="A341" s="116" t="s">
        <v>181</v>
      </c>
      <c r="B341" s="267"/>
      <c r="C341" s="94"/>
      <c r="D341" s="94"/>
      <c r="E341" s="162"/>
      <c r="F341" s="3"/>
    </row>
    <row r="342" spans="1:6" s="4" customFormat="1" x14ac:dyDescent="0.25">
      <c r="A342" s="124" t="s">
        <v>182</v>
      </c>
      <c r="B342" s="271"/>
      <c r="C342" s="95"/>
      <c r="D342" s="95"/>
      <c r="E342" s="163"/>
      <c r="F342" s="3"/>
    </row>
    <row r="343" spans="1:6" s="4" customFormat="1" x14ac:dyDescent="0.25">
      <c r="A343" s="87" t="s">
        <v>454</v>
      </c>
      <c r="B343" s="272">
        <v>0</v>
      </c>
      <c r="C343" s="93"/>
      <c r="D343" s="92"/>
      <c r="E343" s="161">
        <f>C343*D343</f>
        <v>0</v>
      </c>
      <c r="F343" s="3"/>
    </row>
    <row r="344" spans="1:6" s="4" customFormat="1" ht="22.5" x14ac:dyDescent="0.25">
      <c r="A344" s="88" t="s">
        <v>864</v>
      </c>
      <c r="B344" s="255">
        <v>2000</v>
      </c>
      <c r="C344" s="93"/>
      <c r="D344" s="92"/>
      <c r="E344" s="161">
        <f>C344*D344</f>
        <v>0</v>
      </c>
      <c r="F344" s="3"/>
    </row>
    <row r="345" spans="1:6" s="4" customFormat="1" x14ac:dyDescent="0.25">
      <c r="A345" s="59" t="s">
        <v>603</v>
      </c>
      <c r="B345" s="266"/>
      <c r="C345" s="94"/>
      <c r="D345" s="94"/>
      <c r="E345" s="162"/>
      <c r="F345" s="3"/>
    </row>
    <row r="346" spans="1:6" s="4" customFormat="1" ht="13.5" customHeight="1" x14ac:dyDescent="0.25">
      <c r="A346" s="59" t="s">
        <v>604</v>
      </c>
      <c r="B346" s="266"/>
      <c r="C346" s="94"/>
      <c r="D346" s="94"/>
      <c r="E346" s="162"/>
      <c r="F346" s="3"/>
    </row>
    <row r="347" spans="1:6" s="4" customFormat="1" x14ac:dyDescent="0.25">
      <c r="A347" s="88" t="s">
        <v>183</v>
      </c>
      <c r="B347" s="255">
        <v>450</v>
      </c>
      <c r="C347" s="93"/>
      <c r="D347" s="92"/>
      <c r="E347" s="161">
        <f>C347*D347</f>
        <v>0</v>
      </c>
      <c r="F347" s="3"/>
    </row>
    <row r="348" spans="1:6" s="4" customFormat="1" x14ac:dyDescent="0.25">
      <c r="A348" s="57" t="s">
        <v>184</v>
      </c>
      <c r="B348" s="267"/>
      <c r="C348" s="94"/>
      <c r="D348" s="94"/>
      <c r="E348" s="162"/>
      <c r="F348" s="3"/>
    </row>
    <row r="349" spans="1:6" s="4" customFormat="1" x14ac:dyDescent="0.25">
      <c r="A349" s="59" t="s">
        <v>185</v>
      </c>
      <c r="B349" s="266"/>
      <c r="C349" s="94"/>
      <c r="D349" s="94"/>
      <c r="E349" s="162"/>
      <c r="F349" s="3"/>
    </row>
    <row r="350" spans="1:6" s="4" customFormat="1" x14ac:dyDescent="0.25">
      <c r="A350" s="115" t="s">
        <v>186</v>
      </c>
      <c r="B350" s="267"/>
      <c r="C350" s="94"/>
      <c r="D350" s="94"/>
      <c r="E350" s="162"/>
      <c r="F350" s="3"/>
    </row>
    <row r="351" spans="1:6" s="4" customFormat="1" x14ac:dyDescent="0.25">
      <c r="A351" s="115" t="s">
        <v>187</v>
      </c>
      <c r="B351" s="267"/>
      <c r="C351" s="94"/>
      <c r="D351" s="94"/>
      <c r="E351" s="162"/>
      <c r="F351" s="3"/>
    </row>
    <row r="352" spans="1:6" s="4" customFormat="1" x14ac:dyDescent="0.25">
      <c r="A352" s="115" t="s">
        <v>188</v>
      </c>
      <c r="B352" s="267"/>
      <c r="C352" s="94"/>
      <c r="D352" s="94"/>
      <c r="E352" s="162"/>
      <c r="F352" s="3"/>
    </row>
    <row r="353" spans="1:6" s="4" customFormat="1" x14ac:dyDescent="0.25">
      <c r="A353" s="115" t="s">
        <v>189</v>
      </c>
      <c r="B353" s="267"/>
      <c r="C353" s="94"/>
      <c r="D353" s="94"/>
      <c r="E353" s="162"/>
      <c r="F353" s="3"/>
    </row>
    <row r="354" spans="1:6" s="4" customFormat="1" x14ac:dyDescent="0.25">
      <c r="A354" s="115" t="s">
        <v>190</v>
      </c>
      <c r="B354" s="267"/>
      <c r="C354" s="94"/>
      <c r="D354" s="94"/>
      <c r="E354" s="162"/>
      <c r="F354" s="3"/>
    </row>
    <row r="355" spans="1:6" s="4" customFormat="1" x14ac:dyDescent="0.25">
      <c r="A355" s="115" t="s">
        <v>191</v>
      </c>
      <c r="B355" s="267"/>
      <c r="C355" s="94"/>
      <c r="D355" s="94"/>
      <c r="E355" s="162"/>
      <c r="F355" s="3"/>
    </row>
    <row r="356" spans="1:6" s="4" customFormat="1" x14ac:dyDescent="0.25">
      <c r="A356" s="59" t="s">
        <v>192</v>
      </c>
      <c r="B356" s="266"/>
      <c r="C356" s="94"/>
      <c r="D356" s="94"/>
      <c r="E356" s="162"/>
      <c r="F356" s="3"/>
    </row>
    <row r="357" spans="1:6" s="4" customFormat="1" x14ac:dyDescent="0.25">
      <c r="A357" s="115" t="s">
        <v>193</v>
      </c>
      <c r="B357" s="267"/>
      <c r="C357" s="94"/>
      <c r="D357" s="94"/>
      <c r="E357" s="162"/>
      <c r="F357" s="3"/>
    </row>
    <row r="358" spans="1:6" s="4" customFormat="1" x14ac:dyDescent="0.25">
      <c r="A358" s="115" t="s">
        <v>194</v>
      </c>
      <c r="B358" s="267"/>
      <c r="C358" s="94"/>
      <c r="D358" s="94"/>
      <c r="E358" s="162"/>
      <c r="F358" s="3"/>
    </row>
    <row r="359" spans="1:6" s="4" customFormat="1" x14ac:dyDescent="0.25">
      <c r="A359" s="115" t="s">
        <v>195</v>
      </c>
      <c r="B359" s="267"/>
      <c r="C359" s="94"/>
      <c r="D359" s="94"/>
      <c r="E359" s="162"/>
      <c r="F359" s="3"/>
    </row>
    <row r="360" spans="1:6" s="4" customFormat="1" x14ac:dyDescent="0.25">
      <c r="A360" s="115" t="s">
        <v>196</v>
      </c>
      <c r="B360" s="267"/>
      <c r="C360" s="94"/>
      <c r="D360" s="94"/>
      <c r="E360" s="162"/>
      <c r="F360" s="3"/>
    </row>
    <row r="361" spans="1:6" s="4" customFormat="1" x14ac:dyDescent="0.25">
      <c r="A361" s="115" t="s">
        <v>197</v>
      </c>
      <c r="B361" s="267"/>
      <c r="C361" s="94"/>
      <c r="D361" s="94"/>
      <c r="E361" s="162"/>
      <c r="F361" s="3"/>
    </row>
    <row r="362" spans="1:6" s="4" customFormat="1" x14ac:dyDescent="0.25">
      <c r="A362" s="115" t="s">
        <v>198</v>
      </c>
      <c r="B362" s="267"/>
      <c r="C362" s="94"/>
      <c r="D362" s="94"/>
      <c r="E362" s="162"/>
      <c r="F362" s="3"/>
    </row>
    <row r="363" spans="1:6" s="4" customFormat="1" x14ac:dyDescent="0.25">
      <c r="A363" s="116" t="s">
        <v>199</v>
      </c>
      <c r="B363" s="267"/>
      <c r="C363" s="94"/>
      <c r="D363" s="94"/>
      <c r="E363" s="162"/>
      <c r="F363" s="3"/>
    </row>
    <row r="364" spans="1:6" s="4" customFormat="1" x14ac:dyDescent="0.25">
      <c r="A364" s="116" t="s">
        <v>200</v>
      </c>
      <c r="B364" s="267"/>
      <c r="C364" s="94"/>
      <c r="D364" s="94"/>
      <c r="E364" s="162"/>
      <c r="F364" s="3"/>
    </row>
    <row r="365" spans="1:6" s="4" customFormat="1" x14ac:dyDescent="0.25">
      <c r="A365" s="115" t="s">
        <v>201</v>
      </c>
      <c r="B365" s="267"/>
      <c r="C365" s="94"/>
      <c r="D365" s="94"/>
      <c r="E365" s="162"/>
      <c r="F365" s="3"/>
    </row>
    <row r="366" spans="1:6" s="4" customFormat="1" x14ac:dyDescent="0.25">
      <c r="A366" s="116" t="s">
        <v>202</v>
      </c>
      <c r="B366" s="267"/>
      <c r="C366" s="94"/>
      <c r="D366" s="94"/>
      <c r="E366" s="162"/>
      <c r="F366" s="3"/>
    </row>
    <row r="367" spans="1:6" s="4" customFormat="1" x14ac:dyDescent="0.25">
      <c r="A367" s="116" t="s">
        <v>203</v>
      </c>
      <c r="B367" s="267"/>
      <c r="C367" s="94"/>
      <c r="D367" s="94"/>
      <c r="E367" s="162"/>
      <c r="F367" s="3"/>
    </row>
    <row r="368" spans="1:6" s="4" customFormat="1" x14ac:dyDescent="0.25">
      <c r="A368" s="125" t="s">
        <v>204</v>
      </c>
      <c r="B368" s="268"/>
      <c r="C368" s="94"/>
      <c r="D368" s="94"/>
      <c r="E368" s="162"/>
      <c r="F368" s="3"/>
    </row>
    <row r="369" spans="1:6" s="4" customFormat="1" x14ac:dyDescent="0.25">
      <c r="A369" s="115" t="s">
        <v>205</v>
      </c>
      <c r="B369" s="267"/>
      <c r="C369" s="94"/>
      <c r="D369" s="94"/>
      <c r="E369" s="162"/>
      <c r="F369" s="3"/>
    </row>
    <row r="370" spans="1:6" s="4" customFormat="1" x14ac:dyDescent="0.25">
      <c r="A370" s="116" t="s">
        <v>206</v>
      </c>
      <c r="B370" s="267"/>
      <c r="C370" s="94"/>
      <c r="D370" s="94"/>
      <c r="E370" s="162"/>
      <c r="F370" s="3"/>
    </row>
    <row r="371" spans="1:6" s="4" customFormat="1" x14ac:dyDescent="0.25">
      <c r="A371" s="115" t="s">
        <v>207</v>
      </c>
      <c r="B371" s="267"/>
      <c r="C371" s="94"/>
      <c r="D371" s="94"/>
      <c r="E371" s="162"/>
      <c r="F371" s="3"/>
    </row>
    <row r="372" spans="1:6" s="4" customFormat="1" x14ac:dyDescent="0.25">
      <c r="A372" s="116" t="s">
        <v>208</v>
      </c>
      <c r="B372" s="267"/>
      <c r="C372" s="94"/>
      <c r="D372" s="94"/>
      <c r="E372" s="162"/>
      <c r="F372" s="3"/>
    </row>
    <row r="373" spans="1:6" s="4" customFormat="1" x14ac:dyDescent="0.25">
      <c r="A373" s="116" t="s">
        <v>209</v>
      </c>
      <c r="B373" s="267"/>
      <c r="C373" s="94"/>
      <c r="D373" s="94"/>
      <c r="E373" s="162"/>
      <c r="F373" s="3"/>
    </row>
    <row r="374" spans="1:6" s="4" customFormat="1" x14ac:dyDescent="0.25">
      <c r="A374" s="116" t="s">
        <v>210</v>
      </c>
      <c r="B374" s="267"/>
      <c r="C374" s="94"/>
      <c r="D374" s="94"/>
      <c r="E374" s="162"/>
      <c r="F374" s="3"/>
    </row>
    <row r="375" spans="1:6" s="4" customFormat="1" x14ac:dyDescent="0.25">
      <c r="A375" s="116" t="s">
        <v>211</v>
      </c>
      <c r="B375" s="267"/>
      <c r="C375" s="94"/>
      <c r="D375" s="94"/>
      <c r="E375" s="162"/>
      <c r="F375" s="3"/>
    </row>
    <row r="376" spans="1:6" s="4" customFormat="1" x14ac:dyDescent="0.25">
      <c r="A376" s="116" t="s">
        <v>606</v>
      </c>
      <c r="B376" s="267"/>
      <c r="C376" s="94"/>
      <c r="D376" s="94"/>
      <c r="E376" s="162"/>
      <c r="F376" s="3"/>
    </row>
    <row r="377" spans="1:6" s="4" customFormat="1" x14ac:dyDescent="0.25">
      <c r="A377" s="116" t="s">
        <v>605</v>
      </c>
      <c r="B377" s="267"/>
      <c r="C377" s="94"/>
      <c r="D377" s="94"/>
      <c r="E377" s="162"/>
      <c r="F377" s="3"/>
    </row>
    <row r="378" spans="1:6" s="4" customFormat="1" x14ac:dyDescent="0.25">
      <c r="A378" s="66" t="s">
        <v>212</v>
      </c>
      <c r="B378" s="268"/>
      <c r="C378" s="94"/>
      <c r="D378" s="94"/>
      <c r="E378" s="162"/>
      <c r="F378" s="3"/>
    </row>
    <row r="379" spans="1:6" s="4" customFormat="1" x14ac:dyDescent="0.25">
      <c r="A379" s="115" t="s">
        <v>213</v>
      </c>
      <c r="B379" s="267"/>
      <c r="C379" s="94"/>
      <c r="D379" s="94"/>
      <c r="E379" s="162"/>
      <c r="F379" s="3"/>
    </row>
    <row r="380" spans="1:6" s="4" customFormat="1" x14ac:dyDescent="0.25">
      <c r="A380" s="116" t="s">
        <v>214</v>
      </c>
      <c r="B380" s="267"/>
      <c r="C380" s="94"/>
      <c r="D380" s="94"/>
      <c r="E380" s="162"/>
      <c r="F380" s="3"/>
    </row>
    <row r="381" spans="1:6" s="4" customFormat="1" x14ac:dyDescent="0.25">
      <c r="A381" s="116" t="s">
        <v>215</v>
      </c>
      <c r="B381" s="267"/>
      <c r="C381" s="94"/>
      <c r="D381" s="94"/>
      <c r="E381" s="162"/>
      <c r="F381" s="3"/>
    </row>
    <row r="382" spans="1:6" s="4" customFormat="1" x14ac:dyDescent="0.25">
      <c r="A382" s="115" t="s">
        <v>216</v>
      </c>
      <c r="B382" s="267"/>
      <c r="C382" s="94"/>
      <c r="D382" s="94"/>
      <c r="E382" s="162"/>
      <c r="F382" s="3"/>
    </row>
    <row r="383" spans="1:6" s="4" customFormat="1" x14ac:dyDescent="0.25">
      <c r="A383" s="116" t="s">
        <v>217</v>
      </c>
      <c r="B383" s="267"/>
      <c r="C383" s="94"/>
      <c r="D383" s="94"/>
      <c r="E383" s="162"/>
      <c r="F383" s="3"/>
    </row>
    <row r="384" spans="1:6" s="4" customFormat="1" x14ac:dyDescent="0.25">
      <c r="A384" s="116" t="s">
        <v>218</v>
      </c>
      <c r="B384" s="267"/>
      <c r="C384" s="94"/>
      <c r="D384" s="94"/>
      <c r="E384" s="162"/>
      <c r="F384" s="3"/>
    </row>
    <row r="385" spans="1:6" s="4" customFormat="1" x14ac:dyDescent="0.25">
      <c r="A385" s="124" t="s">
        <v>219</v>
      </c>
      <c r="B385" s="271"/>
      <c r="C385" s="95"/>
      <c r="D385" s="95"/>
      <c r="E385" s="163"/>
      <c r="F385" s="3"/>
    </row>
    <row r="386" spans="1:6" s="4" customFormat="1" x14ac:dyDescent="0.25">
      <c r="A386" s="81" t="s">
        <v>453</v>
      </c>
      <c r="B386" s="254">
        <v>0</v>
      </c>
      <c r="C386" s="93"/>
      <c r="D386" s="92"/>
      <c r="E386" s="166">
        <f>C386*D386</f>
        <v>0</v>
      </c>
      <c r="F386" s="3"/>
    </row>
    <row r="387" spans="1:6" s="4" customFormat="1" x14ac:dyDescent="0.25">
      <c r="A387" s="86" t="s">
        <v>220</v>
      </c>
      <c r="B387" s="253"/>
      <c r="C387" s="83"/>
      <c r="D387" s="83"/>
      <c r="E387" s="166">
        <f>SUM(E389:E414)</f>
        <v>0</v>
      </c>
      <c r="F387" s="3"/>
    </row>
    <row r="388" spans="1:6" s="4" customFormat="1" ht="36.75" customHeight="1" x14ac:dyDescent="0.25">
      <c r="A388" s="58" t="s">
        <v>465</v>
      </c>
      <c r="B388" s="271"/>
      <c r="C388" s="95"/>
      <c r="D388" s="95"/>
      <c r="E388" s="163"/>
      <c r="F388" s="3"/>
    </row>
    <row r="389" spans="1:6" s="4" customFormat="1" x14ac:dyDescent="0.25">
      <c r="A389" s="88" t="s">
        <v>221</v>
      </c>
      <c r="B389" s="255">
        <v>64</v>
      </c>
      <c r="C389" s="93"/>
      <c r="D389" s="92"/>
      <c r="E389" s="161">
        <f>C389*D389</f>
        <v>0</v>
      </c>
      <c r="F389" s="3"/>
    </row>
    <row r="390" spans="1:6" s="4" customFormat="1" x14ac:dyDescent="0.25">
      <c r="A390" s="57" t="s">
        <v>222</v>
      </c>
      <c r="B390" s="267"/>
      <c r="C390" s="105"/>
      <c r="D390" s="105"/>
      <c r="E390" s="162"/>
      <c r="F390" s="3"/>
    </row>
    <row r="391" spans="1:6" s="4" customFormat="1" x14ac:dyDescent="0.25">
      <c r="A391" s="57" t="s">
        <v>223</v>
      </c>
      <c r="B391" s="267"/>
      <c r="C391" s="105"/>
      <c r="D391" s="105"/>
      <c r="E391" s="162"/>
      <c r="F391" s="3"/>
    </row>
    <row r="392" spans="1:6" s="4" customFormat="1" x14ac:dyDescent="0.25">
      <c r="A392" s="57" t="s">
        <v>224</v>
      </c>
      <c r="B392" s="267"/>
      <c r="C392" s="105"/>
      <c r="D392" s="105"/>
      <c r="E392" s="162"/>
      <c r="F392" s="3"/>
    </row>
    <row r="393" spans="1:6" s="4" customFormat="1" x14ac:dyDescent="0.25">
      <c r="A393" s="63" t="s">
        <v>607</v>
      </c>
      <c r="B393" s="274"/>
      <c r="C393" s="105"/>
      <c r="D393" s="105"/>
      <c r="E393" s="162"/>
      <c r="F393" s="3"/>
    </row>
    <row r="394" spans="1:6" s="4" customFormat="1" x14ac:dyDescent="0.25">
      <c r="A394" s="63" t="s">
        <v>608</v>
      </c>
      <c r="B394" s="274"/>
      <c r="C394" s="105"/>
      <c r="D394" s="105"/>
      <c r="E394" s="162"/>
      <c r="F394" s="3"/>
    </row>
    <row r="395" spans="1:6" s="4" customFormat="1" ht="15" customHeight="1" x14ac:dyDescent="0.25">
      <c r="A395" s="63" t="s">
        <v>609</v>
      </c>
      <c r="B395" s="274"/>
      <c r="C395" s="105"/>
      <c r="D395" s="105"/>
      <c r="E395" s="162"/>
      <c r="F395" s="3"/>
    </row>
    <row r="396" spans="1:6" s="4" customFormat="1" x14ac:dyDescent="0.25">
      <c r="A396" s="57" t="s">
        <v>225</v>
      </c>
      <c r="B396" s="267"/>
      <c r="C396" s="105"/>
      <c r="D396" s="105"/>
      <c r="E396" s="162"/>
      <c r="F396" s="3"/>
    </row>
    <row r="397" spans="1:6" s="4" customFormat="1" x14ac:dyDescent="0.25">
      <c r="A397" s="57" t="s">
        <v>226</v>
      </c>
      <c r="B397" s="267"/>
      <c r="C397" s="105"/>
      <c r="D397" s="105"/>
      <c r="E397" s="162"/>
      <c r="F397" s="3"/>
    </row>
    <row r="398" spans="1:6" s="4" customFormat="1" x14ac:dyDescent="0.25">
      <c r="A398" s="57" t="s">
        <v>227</v>
      </c>
      <c r="B398" s="267"/>
      <c r="C398" s="105"/>
      <c r="D398" s="105"/>
      <c r="E398" s="162"/>
      <c r="F398" s="3"/>
    </row>
    <row r="399" spans="1:6" s="4" customFormat="1" x14ac:dyDescent="0.25">
      <c r="A399" s="57" t="s">
        <v>228</v>
      </c>
      <c r="B399" s="267"/>
      <c r="C399" s="105"/>
      <c r="D399" s="105"/>
      <c r="E399" s="162"/>
      <c r="F399" s="3"/>
    </row>
    <row r="400" spans="1:6" s="4" customFormat="1" x14ac:dyDescent="0.25">
      <c r="A400" s="57" t="s">
        <v>229</v>
      </c>
      <c r="B400" s="267"/>
      <c r="C400" s="105"/>
      <c r="D400" s="105"/>
      <c r="E400" s="162"/>
      <c r="F400" s="3"/>
    </row>
    <row r="401" spans="1:6" s="4" customFormat="1" x14ac:dyDescent="0.25">
      <c r="A401" s="57" t="s">
        <v>230</v>
      </c>
      <c r="B401" s="267"/>
      <c r="C401" s="105"/>
      <c r="D401" s="105"/>
      <c r="E401" s="162"/>
      <c r="F401" s="3"/>
    </row>
    <row r="402" spans="1:6" s="4" customFormat="1" x14ac:dyDescent="0.25">
      <c r="A402" s="57" t="s">
        <v>231</v>
      </c>
      <c r="B402" s="267"/>
      <c r="C402" s="105"/>
      <c r="D402" s="105"/>
      <c r="E402" s="162"/>
      <c r="F402" s="3"/>
    </row>
    <row r="403" spans="1:6" s="4" customFormat="1" x14ac:dyDescent="0.25">
      <c r="A403" s="57" t="s">
        <v>232</v>
      </c>
      <c r="B403" s="267"/>
      <c r="C403" s="105"/>
      <c r="D403" s="105"/>
      <c r="E403" s="162"/>
      <c r="F403" s="3"/>
    </row>
    <row r="404" spans="1:6" s="4" customFormat="1" x14ac:dyDescent="0.25">
      <c r="A404" s="57" t="s">
        <v>233</v>
      </c>
      <c r="B404" s="267"/>
      <c r="C404" s="105"/>
      <c r="D404" s="105"/>
      <c r="E404" s="162"/>
      <c r="F404" s="3"/>
    </row>
    <row r="405" spans="1:6" s="4" customFormat="1" x14ac:dyDescent="0.25">
      <c r="A405" s="57" t="s">
        <v>234</v>
      </c>
      <c r="B405" s="267"/>
      <c r="C405" s="106"/>
      <c r="D405" s="106"/>
      <c r="E405" s="163"/>
      <c r="F405" s="3"/>
    </row>
    <row r="406" spans="1:6" s="4" customFormat="1" ht="20.100000000000001" customHeight="1" x14ac:dyDescent="0.25">
      <c r="A406" s="107" t="s">
        <v>467</v>
      </c>
      <c r="B406" s="255">
        <v>120</v>
      </c>
      <c r="C406" s="93"/>
      <c r="D406" s="92"/>
      <c r="E406" s="161">
        <f>C406*D406</f>
        <v>0</v>
      </c>
      <c r="F406" s="3"/>
    </row>
    <row r="407" spans="1:6" s="4" customFormat="1" x14ac:dyDescent="0.25">
      <c r="A407" s="66" t="s">
        <v>235</v>
      </c>
      <c r="B407" s="268"/>
      <c r="C407" s="94"/>
      <c r="D407" s="94"/>
      <c r="E407" s="162"/>
      <c r="F407" s="3"/>
    </row>
    <row r="408" spans="1:6" s="4" customFormat="1" x14ac:dyDescent="0.25">
      <c r="A408" s="57" t="s">
        <v>236</v>
      </c>
      <c r="B408" s="267"/>
      <c r="C408" s="94"/>
      <c r="D408" s="94"/>
      <c r="E408" s="162"/>
      <c r="F408" s="3"/>
    </row>
    <row r="409" spans="1:6" s="4" customFormat="1" ht="15" customHeight="1" x14ac:dyDescent="0.25">
      <c r="A409" s="63" t="s">
        <v>610</v>
      </c>
      <c r="B409" s="274"/>
      <c r="C409" s="95"/>
      <c r="D409" s="95"/>
      <c r="E409" s="163"/>
      <c r="F409" s="3"/>
    </row>
    <row r="410" spans="1:6" s="4" customFormat="1" ht="15" customHeight="1" x14ac:dyDescent="0.25">
      <c r="A410" s="88" t="s">
        <v>619</v>
      </c>
      <c r="B410" s="255">
        <v>64</v>
      </c>
      <c r="C410" s="93"/>
      <c r="D410" s="92"/>
      <c r="E410" s="161">
        <f>C410*D410</f>
        <v>0</v>
      </c>
      <c r="F410" s="3"/>
    </row>
    <row r="411" spans="1:6" s="4" customFormat="1" x14ac:dyDescent="0.25">
      <c r="A411" s="63" t="s">
        <v>611</v>
      </c>
      <c r="B411" s="274"/>
      <c r="C411" s="94"/>
      <c r="D411" s="94"/>
      <c r="E411" s="162"/>
      <c r="F411" s="3"/>
    </row>
    <row r="412" spans="1:6" s="4" customFormat="1" x14ac:dyDescent="0.25">
      <c r="A412" s="121" t="s">
        <v>612</v>
      </c>
      <c r="B412" s="294"/>
      <c r="C412" s="95"/>
      <c r="D412" s="95"/>
      <c r="E412" s="163"/>
      <c r="F412" s="3"/>
    </row>
    <row r="413" spans="1:6" s="4" customFormat="1" ht="15" customHeight="1" x14ac:dyDescent="0.25">
      <c r="A413" s="88" t="s">
        <v>620</v>
      </c>
      <c r="B413" s="255">
        <v>48</v>
      </c>
      <c r="C413" s="93"/>
      <c r="D413" s="92"/>
      <c r="E413" s="161">
        <f>C413*D413</f>
        <v>0</v>
      </c>
      <c r="F413" s="3"/>
    </row>
    <row r="414" spans="1:6" s="4" customFormat="1" x14ac:dyDescent="0.25">
      <c r="A414" s="58" t="s">
        <v>237</v>
      </c>
      <c r="B414" s="271"/>
      <c r="C414" s="95"/>
      <c r="D414" s="95"/>
      <c r="E414" s="163"/>
      <c r="F414" s="3"/>
    </row>
    <row r="415" spans="1:6" s="4" customFormat="1" x14ac:dyDescent="0.25">
      <c r="A415" s="84" t="s">
        <v>238</v>
      </c>
      <c r="B415" s="256"/>
      <c r="C415" s="82"/>
      <c r="D415" s="82"/>
      <c r="E415" s="166">
        <f>SUM(E416)</f>
        <v>0</v>
      </c>
      <c r="F415" s="3"/>
    </row>
    <row r="416" spans="1:6" s="4" customFormat="1" x14ac:dyDescent="0.25">
      <c r="A416" s="108" t="s">
        <v>239</v>
      </c>
      <c r="B416" s="279">
        <v>100</v>
      </c>
      <c r="C416" s="93"/>
      <c r="D416" s="92"/>
      <c r="E416" s="164">
        <f>C416*D416</f>
        <v>0</v>
      </c>
      <c r="F416" s="3"/>
    </row>
    <row r="417" spans="1:6" s="4" customFormat="1" x14ac:dyDescent="0.25">
      <c r="A417" s="57" t="s">
        <v>240</v>
      </c>
      <c r="B417" s="267"/>
      <c r="C417" s="94"/>
      <c r="D417" s="94"/>
      <c r="E417" s="162"/>
      <c r="F417" s="3"/>
    </row>
    <row r="418" spans="1:6" s="4" customFormat="1" x14ac:dyDescent="0.25">
      <c r="A418" s="59" t="s">
        <v>613</v>
      </c>
      <c r="B418" s="266"/>
      <c r="C418" s="94"/>
      <c r="D418" s="94"/>
      <c r="E418" s="162"/>
      <c r="F418" s="3"/>
    </row>
    <row r="419" spans="1:6" s="4" customFormat="1" x14ac:dyDescent="0.25">
      <c r="A419" s="57" t="s">
        <v>241</v>
      </c>
      <c r="B419" s="267"/>
      <c r="C419" s="94"/>
      <c r="D419" s="94"/>
      <c r="E419" s="162"/>
      <c r="F419" s="3"/>
    </row>
    <row r="420" spans="1:6" s="4" customFormat="1" x14ac:dyDescent="0.25">
      <c r="A420" s="59" t="s">
        <v>614</v>
      </c>
      <c r="B420" s="266"/>
      <c r="C420" s="94"/>
      <c r="D420" s="94"/>
      <c r="E420" s="162"/>
      <c r="F420" s="3"/>
    </row>
    <row r="421" spans="1:6" s="4" customFormat="1" x14ac:dyDescent="0.25">
      <c r="A421" s="57" t="s">
        <v>242</v>
      </c>
      <c r="B421" s="267"/>
      <c r="C421" s="94"/>
      <c r="D421" s="94"/>
      <c r="E421" s="162"/>
      <c r="F421" s="3"/>
    </row>
    <row r="422" spans="1:6" s="4" customFormat="1" x14ac:dyDescent="0.25">
      <c r="A422" s="59" t="s">
        <v>615</v>
      </c>
      <c r="B422" s="266"/>
      <c r="C422" s="94"/>
      <c r="D422" s="94"/>
      <c r="E422" s="162"/>
      <c r="F422" s="3"/>
    </row>
    <row r="423" spans="1:6" s="4" customFormat="1" x14ac:dyDescent="0.25">
      <c r="A423" s="116" t="s">
        <v>243</v>
      </c>
      <c r="B423" s="267"/>
      <c r="C423" s="94"/>
      <c r="D423" s="94"/>
      <c r="E423" s="162"/>
      <c r="F423" s="3"/>
    </row>
    <row r="424" spans="1:6" s="4" customFormat="1" x14ac:dyDescent="0.25">
      <c r="A424" s="116" t="s">
        <v>244</v>
      </c>
      <c r="B424" s="267"/>
      <c r="C424" s="94"/>
      <c r="D424" s="94"/>
      <c r="E424" s="162"/>
      <c r="F424" s="3"/>
    </row>
    <row r="425" spans="1:6" s="4" customFormat="1" x14ac:dyDescent="0.25">
      <c r="A425" s="116" t="s">
        <v>245</v>
      </c>
      <c r="B425" s="267"/>
      <c r="C425" s="94"/>
      <c r="D425" s="94"/>
      <c r="E425" s="162"/>
      <c r="F425" s="3"/>
    </row>
    <row r="426" spans="1:6" s="4" customFormat="1" x14ac:dyDescent="0.25">
      <c r="A426" s="116" t="s">
        <v>246</v>
      </c>
      <c r="B426" s="267"/>
      <c r="C426" s="94"/>
      <c r="D426" s="94"/>
      <c r="E426" s="162"/>
      <c r="F426" s="3"/>
    </row>
    <row r="427" spans="1:6" s="4" customFormat="1" x14ac:dyDescent="0.25">
      <c r="A427" s="116" t="s">
        <v>247</v>
      </c>
      <c r="B427" s="267"/>
      <c r="C427" s="94"/>
      <c r="D427" s="94"/>
      <c r="E427" s="162"/>
      <c r="F427" s="3"/>
    </row>
    <row r="428" spans="1:6" s="4" customFormat="1" x14ac:dyDescent="0.25">
      <c r="A428" s="116" t="s">
        <v>248</v>
      </c>
      <c r="B428" s="267"/>
      <c r="C428" s="94"/>
      <c r="D428" s="94"/>
      <c r="E428" s="162"/>
      <c r="F428" s="3"/>
    </row>
    <row r="429" spans="1:6" s="4" customFormat="1" x14ac:dyDescent="0.25">
      <c r="A429" s="116" t="s">
        <v>249</v>
      </c>
      <c r="B429" s="267"/>
      <c r="C429" s="94"/>
      <c r="D429" s="94"/>
      <c r="E429" s="162"/>
      <c r="F429" s="3"/>
    </row>
    <row r="430" spans="1:6" s="4" customFormat="1" x14ac:dyDescent="0.25">
      <c r="A430" s="116" t="s">
        <v>250</v>
      </c>
      <c r="B430" s="267"/>
      <c r="C430" s="94"/>
      <c r="D430" s="94"/>
      <c r="E430" s="162"/>
      <c r="F430" s="3"/>
    </row>
    <row r="431" spans="1:6" s="4" customFormat="1" x14ac:dyDescent="0.25">
      <c r="A431" s="124" t="s">
        <v>251</v>
      </c>
      <c r="B431" s="271"/>
      <c r="C431" s="95"/>
      <c r="D431" s="95"/>
      <c r="E431" s="163"/>
      <c r="F431" s="3"/>
    </row>
    <row r="432" spans="1:6" s="4" customFormat="1" x14ac:dyDescent="0.25">
      <c r="A432" s="85" t="s">
        <v>252</v>
      </c>
      <c r="B432" s="280"/>
      <c r="C432" s="82"/>
      <c r="D432" s="82"/>
      <c r="E432" s="166">
        <f>E433+E544+E585+E606</f>
        <v>0</v>
      </c>
      <c r="F432" s="3"/>
    </row>
    <row r="433" spans="1:8" s="4" customFormat="1" x14ac:dyDescent="0.25">
      <c r="A433" s="84" t="s">
        <v>253</v>
      </c>
      <c r="B433" s="256"/>
      <c r="C433" s="82"/>
      <c r="D433" s="82"/>
      <c r="E433" s="166">
        <f>SUM(E434:E543)</f>
        <v>0</v>
      </c>
      <c r="F433" s="3"/>
    </row>
    <row r="434" spans="1:8" s="4" customFormat="1" x14ac:dyDescent="0.25">
      <c r="A434" s="107" t="s">
        <v>254</v>
      </c>
      <c r="B434" s="255">
        <v>1200</v>
      </c>
      <c r="C434" s="93"/>
      <c r="D434" s="92"/>
      <c r="E434" s="161">
        <f>C434*D434</f>
        <v>0</v>
      </c>
      <c r="F434" s="3"/>
      <c r="H434" s="212"/>
    </row>
    <row r="435" spans="1:8" s="4" customFormat="1" x14ac:dyDescent="0.25">
      <c r="A435" s="57" t="s">
        <v>688</v>
      </c>
      <c r="B435" s="267"/>
      <c r="C435" s="94"/>
      <c r="D435" s="94"/>
      <c r="E435" s="162"/>
      <c r="F435" s="3"/>
    </row>
    <row r="436" spans="1:8" s="4" customFormat="1" x14ac:dyDescent="0.25">
      <c r="A436" s="57"/>
      <c r="B436" s="267"/>
      <c r="C436" s="94"/>
      <c r="D436" s="94"/>
      <c r="E436" s="162"/>
      <c r="F436" s="3"/>
    </row>
    <row r="437" spans="1:8" s="4" customFormat="1" ht="15" customHeight="1" x14ac:dyDescent="0.25">
      <c r="A437" s="57" t="s">
        <v>689</v>
      </c>
      <c r="B437" s="267"/>
      <c r="C437" s="94"/>
      <c r="D437" s="94"/>
      <c r="E437" s="162"/>
      <c r="F437" s="3"/>
    </row>
    <row r="438" spans="1:8" s="4" customFormat="1" ht="15" customHeight="1" x14ac:dyDescent="0.25">
      <c r="A438" s="111" t="s">
        <v>255</v>
      </c>
      <c r="B438" s="270"/>
      <c r="C438" s="94"/>
      <c r="D438" s="94"/>
      <c r="E438" s="162"/>
      <c r="F438" s="3"/>
    </row>
    <row r="439" spans="1:8" s="4" customFormat="1" x14ac:dyDescent="0.25">
      <c r="A439" s="116" t="s">
        <v>256</v>
      </c>
      <c r="B439" s="267"/>
      <c r="C439" s="94"/>
      <c r="D439" s="94"/>
      <c r="E439" s="162"/>
      <c r="F439" s="3"/>
    </row>
    <row r="440" spans="1:8" s="4" customFormat="1" x14ac:dyDescent="0.25">
      <c r="A440" s="57" t="s">
        <v>257</v>
      </c>
      <c r="B440" s="267"/>
      <c r="C440" s="94"/>
      <c r="D440" s="94"/>
      <c r="E440" s="162"/>
      <c r="F440" s="3"/>
    </row>
    <row r="441" spans="1:8" s="4" customFormat="1" x14ac:dyDescent="0.25">
      <c r="A441" s="71" t="s">
        <v>258</v>
      </c>
      <c r="B441" s="281"/>
      <c r="C441" s="94"/>
      <c r="D441" s="94"/>
      <c r="E441" s="162"/>
      <c r="F441" s="3"/>
    </row>
    <row r="442" spans="1:8" s="4" customFormat="1" x14ac:dyDescent="0.25">
      <c r="A442" s="57" t="s">
        <v>259</v>
      </c>
      <c r="B442" s="267"/>
      <c r="C442" s="94"/>
      <c r="D442" s="94"/>
      <c r="E442" s="162"/>
      <c r="F442" s="3"/>
    </row>
    <row r="443" spans="1:8" s="4" customFormat="1" x14ac:dyDescent="0.25">
      <c r="A443" s="57" t="s">
        <v>260</v>
      </c>
      <c r="B443" s="267"/>
      <c r="C443" s="94"/>
      <c r="D443" s="94"/>
      <c r="E443" s="162"/>
      <c r="F443" s="3"/>
    </row>
    <row r="444" spans="1:8" s="4" customFormat="1" x14ac:dyDescent="0.25">
      <c r="A444" s="57" t="s">
        <v>261</v>
      </c>
      <c r="B444" s="267"/>
      <c r="C444" s="94"/>
      <c r="D444" s="94"/>
      <c r="E444" s="162"/>
      <c r="F444" s="3"/>
    </row>
    <row r="445" spans="1:8" s="4" customFormat="1" x14ac:dyDescent="0.25">
      <c r="A445" s="57" t="s">
        <v>262</v>
      </c>
      <c r="B445" s="267"/>
      <c r="C445" s="94"/>
      <c r="D445" s="94"/>
      <c r="E445" s="162"/>
      <c r="F445" s="3"/>
    </row>
    <row r="446" spans="1:8" s="4" customFormat="1" x14ac:dyDescent="0.25">
      <c r="A446" s="57" t="s">
        <v>263</v>
      </c>
      <c r="B446" s="267"/>
      <c r="C446" s="94"/>
      <c r="D446" s="94"/>
      <c r="E446" s="162"/>
      <c r="F446" s="3"/>
    </row>
    <row r="447" spans="1:8" s="4" customFormat="1" ht="27" customHeight="1" x14ac:dyDescent="0.25">
      <c r="A447" s="57" t="s">
        <v>621</v>
      </c>
      <c r="B447" s="267"/>
      <c r="C447" s="94"/>
      <c r="D447" s="94"/>
      <c r="E447" s="162"/>
      <c r="F447" s="126"/>
    </row>
    <row r="448" spans="1:8" s="4" customFormat="1" ht="22.5" x14ac:dyDescent="0.25">
      <c r="A448" s="60" t="s">
        <v>264</v>
      </c>
      <c r="B448" s="270"/>
      <c r="C448" s="94"/>
      <c r="D448" s="94"/>
      <c r="E448" s="162"/>
      <c r="F448" s="3"/>
    </row>
    <row r="449" spans="1:6" s="4" customFormat="1" ht="24.75" customHeight="1" x14ac:dyDescent="0.25">
      <c r="A449" s="57" t="s">
        <v>265</v>
      </c>
      <c r="B449" s="267"/>
      <c r="C449" s="94"/>
      <c r="D449" s="94"/>
      <c r="E449" s="162"/>
      <c r="F449" s="3"/>
    </row>
    <row r="450" spans="1:6" s="4" customFormat="1" x14ac:dyDescent="0.25">
      <c r="A450" s="57" t="s">
        <v>266</v>
      </c>
      <c r="B450" s="267"/>
      <c r="C450" s="94"/>
      <c r="D450" s="94"/>
      <c r="E450" s="162"/>
      <c r="F450" s="3"/>
    </row>
    <row r="451" spans="1:6" s="4" customFormat="1" ht="15.75" customHeight="1" x14ac:dyDescent="0.25">
      <c r="A451" s="57" t="s">
        <v>267</v>
      </c>
      <c r="B451" s="267"/>
      <c r="C451" s="94"/>
      <c r="D451" s="94"/>
      <c r="E451" s="162"/>
      <c r="F451" s="3"/>
    </row>
    <row r="452" spans="1:6" s="4" customFormat="1" x14ac:dyDescent="0.25">
      <c r="A452" s="57" t="s">
        <v>268</v>
      </c>
      <c r="B452" s="267"/>
      <c r="C452" s="94"/>
      <c r="D452" s="94"/>
      <c r="E452" s="162"/>
      <c r="F452" s="3"/>
    </row>
    <row r="453" spans="1:6" s="4" customFormat="1" x14ac:dyDescent="0.25">
      <c r="A453" s="57" t="s">
        <v>269</v>
      </c>
      <c r="B453" s="267"/>
      <c r="C453" s="94"/>
      <c r="D453" s="94"/>
      <c r="E453" s="162"/>
      <c r="F453" s="3"/>
    </row>
    <row r="454" spans="1:6" s="4" customFormat="1" x14ac:dyDescent="0.25">
      <c r="A454" s="57" t="s">
        <v>270</v>
      </c>
      <c r="B454" s="267"/>
      <c r="C454" s="94"/>
      <c r="D454" s="94"/>
      <c r="E454" s="162"/>
      <c r="F454" s="3"/>
    </row>
    <row r="455" spans="1:6" s="4" customFormat="1" x14ac:dyDescent="0.25">
      <c r="A455" s="57" t="s">
        <v>271</v>
      </c>
      <c r="B455" s="267"/>
      <c r="C455" s="94"/>
      <c r="D455" s="94"/>
      <c r="E455" s="162"/>
      <c r="F455" s="3"/>
    </row>
    <row r="456" spans="1:6" s="4" customFormat="1" x14ac:dyDescent="0.25">
      <c r="A456" s="57" t="s">
        <v>272</v>
      </c>
      <c r="B456" s="267"/>
      <c r="C456" s="94"/>
      <c r="D456" s="94"/>
      <c r="E456" s="162"/>
      <c r="F456" s="3"/>
    </row>
    <row r="457" spans="1:6" s="4" customFormat="1" x14ac:dyDescent="0.25">
      <c r="A457" s="57" t="s">
        <v>273</v>
      </c>
      <c r="B457" s="267"/>
      <c r="C457" s="94"/>
      <c r="D457" s="94"/>
      <c r="E457" s="162"/>
      <c r="F457" s="3"/>
    </row>
    <row r="458" spans="1:6" s="4" customFormat="1" ht="15" customHeight="1" x14ac:dyDescent="0.25">
      <c r="A458" s="60" t="s">
        <v>274</v>
      </c>
      <c r="B458" s="270"/>
      <c r="C458" s="94"/>
      <c r="D458" s="94"/>
      <c r="E458" s="162"/>
      <c r="F458" s="3"/>
    </row>
    <row r="459" spans="1:6" s="4" customFormat="1" ht="22.5" x14ac:dyDescent="0.25">
      <c r="A459" s="57" t="s">
        <v>616</v>
      </c>
      <c r="B459" s="267"/>
      <c r="C459" s="94"/>
      <c r="D459" s="94"/>
      <c r="E459" s="162"/>
      <c r="F459" s="3"/>
    </row>
    <row r="460" spans="1:6" s="4" customFormat="1" ht="15" customHeight="1" x14ac:dyDescent="0.25">
      <c r="A460" s="60" t="s">
        <v>275</v>
      </c>
      <c r="B460" s="270"/>
      <c r="C460" s="94"/>
      <c r="D460" s="94"/>
      <c r="E460" s="162"/>
      <c r="F460" s="3"/>
    </row>
    <row r="461" spans="1:6" s="4" customFormat="1" x14ac:dyDescent="0.25">
      <c r="A461" s="57" t="s">
        <v>276</v>
      </c>
      <c r="B461" s="267"/>
      <c r="C461" s="94"/>
      <c r="D461" s="94"/>
      <c r="E461" s="162"/>
      <c r="F461" s="3"/>
    </row>
    <row r="462" spans="1:6" s="4" customFormat="1" x14ac:dyDescent="0.25">
      <c r="A462" s="57" t="s">
        <v>277</v>
      </c>
      <c r="B462" s="267"/>
      <c r="C462" s="94"/>
      <c r="D462" s="94"/>
      <c r="E462" s="162"/>
      <c r="F462" s="3"/>
    </row>
    <row r="463" spans="1:6" s="4" customFormat="1" x14ac:dyDescent="0.25">
      <c r="A463" s="57" t="s">
        <v>278</v>
      </c>
      <c r="B463" s="267"/>
      <c r="C463" s="94"/>
      <c r="D463" s="94"/>
      <c r="E463" s="162"/>
      <c r="F463" s="3"/>
    </row>
    <row r="464" spans="1:6" s="4" customFormat="1" x14ac:dyDescent="0.25">
      <c r="A464" s="57" t="s">
        <v>279</v>
      </c>
      <c r="B464" s="267"/>
      <c r="C464" s="94"/>
      <c r="D464" s="94"/>
      <c r="E464" s="162"/>
      <c r="F464" s="3"/>
    </row>
    <row r="465" spans="1:6" s="4" customFormat="1" x14ac:dyDescent="0.25">
      <c r="A465" s="57" t="s">
        <v>280</v>
      </c>
      <c r="B465" s="267"/>
      <c r="C465" s="94"/>
      <c r="D465" s="94"/>
      <c r="E465" s="162"/>
      <c r="F465" s="3"/>
    </row>
    <row r="466" spans="1:6" s="4" customFormat="1" x14ac:dyDescent="0.25">
      <c r="A466" s="57" t="s">
        <v>281</v>
      </c>
      <c r="B466" s="267"/>
      <c r="C466" s="94"/>
      <c r="D466" s="94"/>
      <c r="E466" s="162"/>
      <c r="F466" s="3"/>
    </row>
    <row r="467" spans="1:6" s="4" customFormat="1" x14ac:dyDescent="0.25">
      <c r="A467" s="57" t="s">
        <v>282</v>
      </c>
      <c r="B467" s="267"/>
      <c r="C467" s="94"/>
      <c r="D467" s="94"/>
      <c r="E467" s="162"/>
      <c r="F467" s="3"/>
    </row>
    <row r="468" spans="1:6" s="4" customFormat="1" x14ac:dyDescent="0.25">
      <c r="A468" s="57" t="s">
        <v>283</v>
      </c>
      <c r="B468" s="267"/>
      <c r="C468" s="94"/>
      <c r="D468" s="94"/>
      <c r="E468" s="162"/>
      <c r="F468" s="3"/>
    </row>
    <row r="469" spans="1:6" s="4" customFormat="1" x14ac:dyDescent="0.25">
      <c r="A469" s="57" t="s">
        <v>284</v>
      </c>
      <c r="B469" s="267"/>
      <c r="C469" s="94"/>
      <c r="D469" s="94"/>
      <c r="E469" s="162"/>
      <c r="F469" s="3"/>
    </row>
    <row r="470" spans="1:6" s="4" customFormat="1" x14ac:dyDescent="0.25">
      <c r="A470" s="57" t="s">
        <v>285</v>
      </c>
      <c r="B470" s="267"/>
      <c r="C470" s="94"/>
      <c r="D470" s="94"/>
      <c r="E470" s="162"/>
      <c r="F470" s="3"/>
    </row>
    <row r="471" spans="1:6" s="4" customFormat="1" x14ac:dyDescent="0.25">
      <c r="A471" s="57" t="s">
        <v>286</v>
      </c>
      <c r="B471" s="267"/>
      <c r="C471" s="94"/>
      <c r="D471" s="94"/>
      <c r="E471" s="162"/>
      <c r="F471" s="3"/>
    </row>
    <row r="472" spans="1:6" s="4" customFormat="1" x14ac:dyDescent="0.25">
      <c r="A472" s="57" t="s">
        <v>287</v>
      </c>
      <c r="B472" s="267"/>
      <c r="C472" s="94"/>
      <c r="D472" s="94"/>
      <c r="E472" s="162"/>
      <c r="F472" s="3"/>
    </row>
    <row r="473" spans="1:6" s="4" customFormat="1" x14ac:dyDescent="0.25">
      <c r="A473" s="57" t="s">
        <v>288</v>
      </c>
      <c r="B473" s="267"/>
      <c r="C473" s="94"/>
      <c r="D473" s="94"/>
      <c r="E473" s="162"/>
      <c r="F473" s="3"/>
    </row>
    <row r="474" spans="1:6" s="4" customFormat="1" x14ac:dyDescent="0.25">
      <c r="A474" s="63" t="s">
        <v>289</v>
      </c>
      <c r="B474" s="274"/>
      <c r="C474" s="94"/>
      <c r="D474" s="94"/>
      <c r="E474" s="162"/>
      <c r="F474" s="3"/>
    </row>
    <row r="475" spans="1:6" s="4" customFormat="1" x14ac:dyDescent="0.25">
      <c r="A475" s="57" t="s">
        <v>290</v>
      </c>
      <c r="B475" s="267"/>
      <c r="C475" s="94"/>
      <c r="D475" s="94"/>
      <c r="E475" s="162"/>
      <c r="F475" s="3"/>
    </row>
    <row r="476" spans="1:6" s="4" customFormat="1" x14ac:dyDescent="0.25">
      <c r="A476" s="57" t="s">
        <v>291</v>
      </c>
      <c r="B476" s="267"/>
      <c r="C476" s="94"/>
      <c r="D476" s="94"/>
      <c r="E476" s="162"/>
      <c r="F476" s="3"/>
    </row>
    <row r="477" spans="1:6" s="4" customFormat="1" x14ac:dyDescent="0.25">
      <c r="A477" s="57" t="s">
        <v>292</v>
      </c>
      <c r="B477" s="267"/>
      <c r="C477" s="94"/>
      <c r="D477" s="94"/>
      <c r="E477" s="162"/>
      <c r="F477" s="3"/>
    </row>
    <row r="478" spans="1:6" s="4" customFormat="1" ht="15.75" customHeight="1" x14ac:dyDescent="0.25">
      <c r="A478" s="60" t="s">
        <v>293</v>
      </c>
      <c r="B478" s="270"/>
      <c r="C478" s="94"/>
      <c r="D478" s="94"/>
      <c r="E478" s="162"/>
      <c r="F478" s="3"/>
    </row>
    <row r="479" spans="1:6" s="4" customFormat="1" x14ac:dyDescent="0.25">
      <c r="A479" s="57" t="s">
        <v>294</v>
      </c>
      <c r="B479" s="267"/>
      <c r="C479" s="94"/>
      <c r="D479" s="94"/>
      <c r="E479" s="162"/>
      <c r="F479" s="3"/>
    </row>
    <row r="480" spans="1:6" s="4" customFormat="1" x14ac:dyDescent="0.25">
      <c r="A480" s="57" t="s">
        <v>295</v>
      </c>
      <c r="B480" s="267"/>
      <c r="C480" s="94"/>
      <c r="D480" s="94"/>
      <c r="E480" s="162"/>
      <c r="F480" s="3"/>
    </row>
    <row r="481" spans="1:6" s="4" customFormat="1" x14ac:dyDescent="0.25">
      <c r="A481" s="57" t="s">
        <v>296</v>
      </c>
      <c r="B481" s="267"/>
      <c r="C481" s="94"/>
      <c r="D481" s="94"/>
      <c r="E481" s="162"/>
      <c r="F481" s="3"/>
    </row>
    <row r="482" spans="1:6" s="4" customFormat="1" x14ac:dyDescent="0.25">
      <c r="A482" s="57" t="s">
        <v>297</v>
      </c>
      <c r="B482" s="267"/>
      <c r="C482" s="94"/>
      <c r="D482" s="94"/>
      <c r="E482" s="162"/>
      <c r="F482" s="3"/>
    </row>
    <row r="483" spans="1:6" s="4" customFormat="1" x14ac:dyDescent="0.25">
      <c r="A483" s="57" t="s">
        <v>298</v>
      </c>
      <c r="B483" s="267"/>
      <c r="C483" s="94"/>
      <c r="D483" s="94"/>
      <c r="E483" s="162"/>
      <c r="F483" s="3"/>
    </row>
    <row r="484" spans="1:6" s="4" customFormat="1" x14ac:dyDescent="0.25">
      <c r="A484" s="57" t="s">
        <v>299</v>
      </c>
      <c r="B484" s="267"/>
      <c r="C484" s="94"/>
      <c r="D484" s="94"/>
      <c r="E484" s="162"/>
      <c r="F484" s="3"/>
    </row>
    <row r="485" spans="1:6" s="4" customFormat="1" x14ac:dyDescent="0.25">
      <c r="A485" s="57" t="s">
        <v>300</v>
      </c>
      <c r="B485" s="267"/>
      <c r="C485" s="94"/>
      <c r="D485" s="94"/>
      <c r="E485" s="162"/>
      <c r="F485" s="3"/>
    </row>
    <row r="486" spans="1:6" s="4" customFormat="1" x14ac:dyDescent="0.25">
      <c r="A486" s="57" t="s">
        <v>301</v>
      </c>
      <c r="B486" s="267"/>
      <c r="C486" s="94"/>
      <c r="D486" s="94"/>
      <c r="E486" s="162"/>
      <c r="F486" s="3"/>
    </row>
    <row r="487" spans="1:6" s="4" customFormat="1" x14ac:dyDescent="0.25">
      <c r="A487" s="57" t="s">
        <v>302</v>
      </c>
      <c r="B487" s="267"/>
      <c r="C487" s="94"/>
      <c r="D487" s="94"/>
      <c r="E487" s="162"/>
      <c r="F487" s="3"/>
    </row>
    <row r="488" spans="1:6" s="4" customFormat="1" ht="15" customHeight="1" x14ac:dyDescent="0.25">
      <c r="A488" s="60" t="s">
        <v>303</v>
      </c>
      <c r="B488" s="270"/>
      <c r="C488" s="94"/>
      <c r="D488" s="94"/>
      <c r="E488" s="162"/>
      <c r="F488" s="3"/>
    </row>
    <row r="489" spans="1:6" s="4" customFormat="1" x14ac:dyDescent="0.25">
      <c r="A489" s="57" t="s">
        <v>304</v>
      </c>
      <c r="B489" s="267"/>
      <c r="C489" s="94"/>
      <c r="D489" s="94"/>
      <c r="E489" s="162"/>
      <c r="F489" s="3"/>
    </row>
    <row r="490" spans="1:6" s="4" customFormat="1" x14ac:dyDescent="0.25">
      <c r="A490" s="57" t="s">
        <v>305</v>
      </c>
      <c r="B490" s="267"/>
      <c r="C490" s="94"/>
      <c r="D490" s="94"/>
      <c r="E490" s="162"/>
      <c r="F490" s="3"/>
    </row>
    <row r="491" spans="1:6" s="4" customFormat="1" x14ac:dyDescent="0.25">
      <c r="A491" s="57" t="s">
        <v>306</v>
      </c>
      <c r="B491" s="267"/>
      <c r="C491" s="94"/>
      <c r="D491" s="94"/>
      <c r="E491" s="162"/>
      <c r="F491" s="3"/>
    </row>
    <row r="492" spans="1:6" s="4" customFormat="1" x14ac:dyDescent="0.25">
      <c r="A492" s="115" t="s">
        <v>307</v>
      </c>
      <c r="B492" s="267"/>
      <c r="C492" s="94"/>
      <c r="D492" s="94"/>
      <c r="E492" s="162"/>
      <c r="F492" s="3"/>
    </row>
    <row r="493" spans="1:6" s="4" customFormat="1" x14ac:dyDescent="0.25">
      <c r="A493" s="115" t="s">
        <v>308</v>
      </c>
      <c r="B493" s="267"/>
      <c r="C493" s="94"/>
      <c r="D493" s="94"/>
      <c r="E493" s="162"/>
      <c r="F493" s="3"/>
    </row>
    <row r="494" spans="1:6" s="4" customFormat="1" x14ac:dyDescent="0.25">
      <c r="A494" s="115" t="s">
        <v>309</v>
      </c>
      <c r="B494" s="267"/>
      <c r="C494" s="94"/>
      <c r="D494" s="94"/>
      <c r="E494" s="162"/>
      <c r="F494" s="3"/>
    </row>
    <row r="495" spans="1:6" s="4" customFormat="1" x14ac:dyDescent="0.25">
      <c r="A495" s="115" t="s">
        <v>310</v>
      </c>
      <c r="B495" s="267"/>
      <c r="C495" s="94"/>
      <c r="D495" s="94"/>
      <c r="E495" s="162"/>
      <c r="F495" s="3"/>
    </row>
    <row r="496" spans="1:6" s="4" customFormat="1" x14ac:dyDescent="0.25">
      <c r="A496" s="115" t="s">
        <v>311</v>
      </c>
      <c r="B496" s="267"/>
      <c r="C496" s="94"/>
      <c r="D496" s="94"/>
      <c r="E496" s="162"/>
      <c r="F496" s="3"/>
    </row>
    <row r="497" spans="1:6" s="4" customFormat="1" x14ac:dyDescent="0.25">
      <c r="A497" s="115" t="s">
        <v>312</v>
      </c>
      <c r="B497" s="267"/>
      <c r="C497" s="94"/>
      <c r="D497" s="94"/>
      <c r="E497" s="162"/>
      <c r="F497" s="3"/>
    </row>
    <row r="498" spans="1:6" s="4" customFormat="1" x14ac:dyDescent="0.25">
      <c r="A498" s="115" t="s">
        <v>313</v>
      </c>
      <c r="B498" s="267"/>
      <c r="C498" s="94"/>
      <c r="D498" s="94"/>
      <c r="E498" s="162"/>
      <c r="F498" s="3"/>
    </row>
    <row r="499" spans="1:6" s="4" customFormat="1" x14ac:dyDescent="0.25">
      <c r="A499" s="57" t="s">
        <v>314</v>
      </c>
      <c r="B499" s="267"/>
      <c r="C499" s="94"/>
      <c r="D499" s="94"/>
      <c r="E499" s="162"/>
      <c r="F499" s="3"/>
    </row>
    <row r="500" spans="1:6" s="4" customFormat="1" x14ac:dyDescent="0.25">
      <c r="A500" s="115" t="s">
        <v>315</v>
      </c>
      <c r="B500" s="267"/>
      <c r="C500" s="94"/>
      <c r="D500" s="94"/>
      <c r="E500" s="162"/>
      <c r="F500" s="3"/>
    </row>
    <row r="501" spans="1:6" s="4" customFormat="1" x14ac:dyDescent="0.25">
      <c r="A501" s="57" t="s">
        <v>316</v>
      </c>
      <c r="B501" s="267"/>
      <c r="C501" s="94"/>
      <c r="D501" s="94"/>
      <c r="E501" s="162"/>
      <c r="F501" s="3"/>
    </row>
    <row r="502" spans="1:6" s="4" customFormat="1" x14ac:dyDescent="0.25">
      <c r="A502" s="118" t="s">
        <v>317</v>
      </c>
      <c r="B502" s="267"/>
      <c r="C502" s="95"/>
      <c r="D502" s="95"/>
      <c r="E502" s="163"/>
      <c r="F502" s="3"/>
    </row>
    <row r="503" spans="1:6" s="4" customFormat="1" ht="15" customHeight="1" x14ac:dyDescent="0.25">
      <c r="A503" s="88" t="s">
        <v>318</v>
      </c>
      <c r="B503" s="255">
        <v>140</v>
      </c>
      <c r="C503" s="93"/>
      <c r="D503" s="92"/>
      <c r="E503" s="161">
        <f>C503*D503</f>
        <v>0</v>
      </c>
      <c r="F503" s="3"/>
    </row>
    <row r="504" spans="1:6" s="4" customFormat="1" x14ac:dyDescent="0.25">
      <c r="A504" s="57" t="s">
        <v>319</v>
      </c>
      <c r="B504" s="267"/>
      <c r="C504" s="94"/>
      <c r="D504" s="94"/>
      <c r="E504" s="162"/>
      <c r="F504" s="3"/>
    </row>
    <row r="505" spans="1:6" s="4" customFormat="1" x14ac:dyDescent="0.25">
      <c r="A505" s="115" t="s">
        <v>320</v>
      </c>
      <c r="B505" s="267"/>
      <c r="C505" s="94"/>
      <c r="D505" s="94"/>
      <c r="E505" s="162"/>
      <c r="F505" s="3"/>
    </row>
    <row r="506" spans="1:6" s="4" customFormat="1" x14ac:dyDescent="0.25">
      <c r="A506" s="115" t="s">
        <v>321</v>
      </c>
      <c r="B506" s="267"/>
      <c r="C506" s="94"/>
      <c r="D506" s="94"/>
      <c r="E506" s="162"/>
      <c r="F506" s="3"/>
    </row>
    <row r="507" spans="1:6" s="4" customFormat="1" ht="15" customHeight="1" x14ac:dyDescent="0.25">
      <c r="A507" s="115" t="s">
        <v>322</v>
      </c>
      <c r="B507" s="267"/>
      <c r="C507" s="94"/>
      <c r="D507" s="94"/>
      <c r="E507" s="162"/>
      <c r="F507" s="3"/>
    </row>
    <row r="508" spans="1:6" s="4" customFormat="1" x14ac:dyDescent="0.25">
      <c r="A508" s="115" t="s">
        <v>323</v>
      </c>
      <c r="B508" s="267"/>
      <c r="C508" s="94"/>
      <c r="D508" s="94"/>
      <c r="E508" s="162"/>
      <c r="F508" s="3"/>
    </row>
    <row r="509" spans="1:6" s="4" customFormat="1" x14ac:dyDescent="0.25">
      <c r="A509" s="63" t="s">
        <v>618</v>
      </c>
      <c r="B509" s="274"/>
      <c r="C509" s="94"/>
      <c r="D509" s="94"/>
      <c r="E509" s="162"/>
      <c r="F509" s="3"/>
    </row>
    <row r="510" spans="1:6" s="4" customFormat="1" x14ac:dyDescent="0.25">
      <c r="A510" s="123" t="s">
        <v>617</v>
      </c>
      <c r="B510" s="274"/>
      <c r="C510" s="94"/>
      <c r="D510" s="94"/>
      <c r="E510" s="162"/>
      <c r="F510" s="3"/>
    </row>
    <row r="511" spans="1:6" s="4" customFormat="1" x14ac:dyDescent="0.25">
      <c r="A511" s="67" t="s">
        <v>324</v>
      </c>
      <c r="B511" s="267"/>
      <c r="C511" s="94"/>
      <c r="D511" s="94"/>
      <c r="E511" s="162"/>
      <c r="F511" s="3"/>
    </row>
    <row r="512" spans="1:6" s="4" customFormat="1" x14ac:dyDescent="0.25">
      <c r="A512" s="57" t="s">
        <v>325</v>
      </c>
      <c r="B512" s="267"/>
      <c r="C512" s="94"/>
      <c r="D512" s="94"/>
      <c r="E512" s="162"/>
      <c r="F512" s="3"/>
    </row>
    <row r="513" spans="1:6" s="4" customFormat="1" x14ac:dyDescent="0.25">
      <c r="A513" s="57" t="s">
        <v>326</v>
      </c>
      <c r="B513" s="267"/>
      <c r="C513" s="94"/>
      <c r="D513" s="94"/>
      <c r="E513" s="162"/>
      <c r="F513" s="3"/>
    </row>
    <row r="514" spans="1:6" s="4" customFormat="1" x14ac:dyDescent="0.25">
      <c r="A514" s="57" t="s">
        <v>327</v>
      </c>
      <c r="B514" s="267"/>
      <c r="C514" s="95"/>
      <c r="D514" s="95"/>
      <c r="E514" s="163"/>
      <c r="F514" s="3"/>
    </row>
    <row r="515" spans="1:6" s="4" customFormat="1" x14ac:dyDescent="0.25">
      <c r="A515" s="88" t="s">
        <v>328</v>
      </c>
      <c r="B515" s="255"/>
      <c r="C515" s="382"/>
      <c r="D515" s="383"/>
      <c r="E515" s="161"/>
      <c r="F515" s="3"/>
    </row>
    <row r="516" spans="1:6" s="4" customFormat="1" x14ac:dyDescent="0.25">
      <c r="A516" s="57" t="s">
        <v>329</v>
      </c>
      <c r="B516" s="267"/>
      <c r="C516" s="94"/>
      <c r="D516" s="94"/>
      <c r="E516" s="162"/>
      <c r="F516" s="3"/>
    </row>
    <row r="517" spans="1:6" s="4" customFormat="1" x14ac:dyDescent="0.25">
      <c r="A517" s="57" t="s">
        <v>330</v>
      </c>
      <c r="B517" s="267"/>
      <c r="C517" s="94"/>
      <c r="D517" s="94"/>
      <c r="E517" s="162"/>
      <c r="F517" s="3"/>
    </row>
    <row r="518" spans="1:6" s="4" customFormat="1" x14ac:dyDescent="0.25">
      <c r="A518" s="57" t="s">
        <v>331</v>
      </c>
      <c r="B518" s="267"/>
      <c r="C518" s="94"/>
      <c r="D518" s="94"/>
      <c r="E518" s="162"/>
      <c r="F518" s="3"/>
    </row>
    <row r="519" spans="1:6" s="4" customFormat="1" x14ac:dyDescent="0.25">
      <c r="A519" s="57" t="s">
        <v>332</v>
      </c>
      <c r="B519" s="267"/>
      <c r="C519" s="94"/>
      <c r="D519" s="94"/>
      <c r="E519" s="162"/>
      <c r="F519" s="3"/>
    </row>
    <row r="520" spans="1:6" s="4" customFormat="1" x14ac:dyDescent="0.25">
      <c r="A520" s="57" t="s">
        <v>333</v>
      </c>
      <c r="B520" s="267"/>
      <c r="C520" s="94"/>
      <c r="D520" s="94"/>
      <c r="E520" s="162"/>
      <c r="F520" s="3"/>
    </row>
    <row r="521" spans="1:6" s="4" customFormat="1" x14ac:dyDescent="0.25">
      <c r="A521" s="57" t="s">
        <v>334</v>
      </c>
      <c r="B521" s="267"/>
      <c r="C521" s="94"/>
      <c r="D521" s="94"/>
      <c r="E521" s="162"/>
      <c r="F521" s="3"/>
    </row>
    <row r="522" spans="1:6" s="4" customFormat="1" x14ac:dyDescent="0.25">
      <c r="A522" s="57" t="s">
        <v>335</v>
      </c>
      <c r="B522" s="267"/>
      <c r="C522" s="94"/>
      <c r="D522" s="94"/>
      <c r="E522" s="162"/>
      <c r="F522" s="3"/>
    </row>
    <row r="523" spans="1:6" s="4" customFormat="1" x14ac:dyDescent="0.25">
      <c r="A523" s="57" t="s">
        <v>336</v>
      </c>
      <c r="B523" s="267"/>
      <c r="C523" s="94"/>
      <c r="D523" s="94"/>
      <c r="E523" s="162"/>
      <c r="F523" s="3"/>
    </row>
    <row r="524" spans="1:6" s="4" customFormat="1" x14ac:dyDescent="0.25">
      <c r="A524" s="57" t="s">
        <v>337</v>
      </c>
      <c r="B524" s="267"/>
      <c r="C524" s="94"/>
      <c r="D524" s="94"/>
      <c r="E524" s="162"/>
      <c r="F524" s="3"/>
    </row>
    <row r="525" spans="1:6" s="4" customFormat="1" x14ac:dyDescent="0.25">
      <c r="A525" s="57" t="s">
        <v>338</v>
      </c>
      <c r="B525" s="267"/>
      <c r="C525" s="94"/>
      <c r="D525" s="94"/>
      <c r="E525" s="162"/>
      <c r="F525" s="3"/>
    </row>
    <row r="526" spans="1:6" s="4" customFormat="1" x14ac:dyDescent="0.25">
      <c r="A526" s="57" t="s">
        <v>339</v>
      </c>
      <c r="B526" s="267"/>
      <c r="C526" s="94"/>
      <c r="D526" s="94"/>
      <c r="E526" s="162"/>
      <c r="F526" s="3"/>
    </row>
    <row r="527" spans="1:6" s="4" customFormat="1" x14ac:dyDescent="0.25">
      <c r="A527" s="57" t="s">
        <v>340</v>
      </c>
      <c r="B527" s="267"/>
      <c r="C527" s="94"/>
      <c r="D527" s="94"/>
      <c r="E527" s="162"/>
      <c r="F527" s="3"/>
    </row>
    <row r="528" spans="1:6" s="4" customFormat="1" x14ac:dyDescent="0.25">
      <c r="A528" s="57" t="s">
        <v>341</v>
      </c>
      <c r="B528" s="267"/>
      <c r="C528" s="94"/>
      <c r="D528" s="94"/>
      <c r="E528" s="162"/>
      <c r="F528" s="3"/>
    </row>
    <row r="529" spans="1:8" s="4" customFormat="1" x14ac:dyDescent="0.25">
      <c r="A529" s="57" t="s">
        <v>342</v>
      </c>
      <c r="B529" s="267"/>
      <c r="C529" s="94"/>
      <c r="D529" s="94"/>
      <c r="E529" s="162"/>
      <c r="F529" s="3"/>
    </row>
    <row r="530" spans="1:8" s="4" customFormat="1" x14ac:dyDescent="0.25">
      <c r="A530" s="57" t="s">
        <v>343</v>
      </c>
      <c r="B530" s="267"/>
      <c r="C530" s="94"/>
      <c r="D530" s="94"/>
      <c r="E530" s="162"/>
      <c r="F530" s="3"/>
    </row>
    <row r="531" spans="1:8" s="4" customFormat="1" x14ac:dyDescent="0.25">
      <c r="A531" s="57" t="s">
        <v>344</v>
      </c>
      <c r="B531" s="267"/>
      <c r="C531" s="94"/>
      <c r="D531" s="94"/>
      <c r="E531" s="162"/>
      <c r="F531" s="3"/>
    </row>
    <row r="532" spans="1:8" s="4" customFormat="1" x14ac:dyDescent="0.25">
      <c r="A532" s="57" t="s">
        <v>345</v>
      </c>
      <c r="B532" s="267"/>
      <c r="C532" s="94"/>
      <c r="D532" s="94"/>
      <c r="E532" s="162"/>
      <c r="F532" s="3"/>
    </row>
    <row r="533" spans="1:8" s="4" customFormat="1" x14ac:dyDescent="0.25">
      <c r="A533" s="57" t="s">
        <v>346</v>
      </c>
      <c r="B533" s="267"/>
      <c r="C533" s="94"/>
      <c r="D533" s="94"/>
      <c r="E533" s="162"/>
      <c r="F533" s="3"/>
    </row>
    <row r="534" spans="1:8" s="4" customFormat="1" x14ac:dyDescent="0.25">
      <c r="A534" s="57" t="s">
        <v>347</v>
      </c>
      <c r="B534" s="267"/>
      <c r="C534" s="94"/>
      <c r="D534" s="94"/>
      <c r="E534" s="162"/>
      <c r="F534" s="3"/>
    </row>
    <row r="535" spans="1:8" s="4" customFormat="1" x14ac:dyDescent="0.25">
      <c r="A535" s="57" t="s">
        <v>348</v>
      </c>
      <c r="B535" s="267"/>
      <c r="C535" s="94"/>
      <c r="D535" s="94"/>
      <c r="E535" s="162"/>
      <c r="F535" s="3"/>
    </row>
    <row r="536" spans="1:8" s="4" customFormat="1" x14ac:dyDescent="0.25">
      <c r="A536" s="57" t="s">
        <v>349</v>
      </c>
      <c r="B536" s="267"/>
      <c r="C536" s="94"/>
      <c r="D536" s="94"/>
      <c r="E536" s="162"/>
      <c r="F536" s="3"/>
    </row>
    <row r="537" spans="1:8" s="4" customFormat="1" x14ac:dyDescent="0.25">
      <c r="A537" s="57" t="s">
        <v>350</v>
      </c>
      <c r="B537" s="267"/>
      <c r="C537" s="94"/>
      <c r="D537" s="94"/>
      <c r="E537" s="162"/>
      <c r="F537" s="3"/>
    </row>
    <row r="538" spans="1:8" s="4" customFormat="1" x14ac:dyDescent="0.25">
      <c r="A538" s="57" t="s">
        <v>351</v>
      </c>
      <c r="B538" s="267"/>
      <c r="C538" s="95"/>
      <c r="D538" s="95"/>
      <c r="E538" s="163"/>
      <c r="F538" s="3"/>
    </row>
    <row r="539" spans="1:8" s="4" customFormat="1" x14ac:dyDescent="0.25">
      <c r="A539" s="88" t="s">
        <v>352</v>
      </c>
      <c r="B539" s="255">
        <v>45</v>
      </c>
      <c r="C539" s="93"/>
      <c r="D539" s="92"/>
      <c r="E539" s="161">
        <f>C539*D539</f>
        <v>0</v>
      </c>
      <c r="F539" s="3"/>
    </row>
    <row r="540" spans="1:8" s="4" customFormat="1" x14ac:dyDescent="0.25">
      <c r="A540" s="57" t="s">
        <v>353</v>
      </c>
      <c r="B540" s="267"/>
      <c r="C540" s="94"/>
      <c r="D540" s="94"/>
      <c r="E540" s="162"/>
      <c r="F540" s="3"/>
    </row>
    <row r="541" spans="1:8" s="4" customFormat="1" x14ac:dyDescent="0.25">
      <c r="A541" s="57" t="s">
        <v>354</v>
      </c>
      <c r="B541" s="267"/>
      <c r="C541" s="94"/>
      <c r="D541" s="94"/>
      <c r="E541" s="162"/>
      <c r="F541" s="3"/>
    </row>
    <row r="542" spans="1:8" s="4" customFormat="1" x14ac:dyDescent="0.25">
      <c r="A542" s="57" t="s">
        <v>355</v>
      </c>
      <c r="B542" s="267"/>
      <c r="C542" s="94"/>
      <c r="D542" s="94"/>
      <c r="E542" s="162"/>
      <c r="F542" s="3"/>
    </row>
    <row r="543" spans="1:8" s="4" customFormat="1" x14ac:dyDescent="0.25">
      <c r="A543" s="58" t="s">
        <v>356</v>
      </c>
      <c r="B543" s="271"/>
      <c r="C543" s="95"/>
      <c r="D543" s="95"/>
      <c r="E543" s="163"/>
      <c r="F543" s="3"/>
    </row>
    <row r="544" spans="1:8" s="4" customFormat="1" x14ac:dyDescent="0.25">
      <c r="A544" s="81" t="s">
        <v>357</v>
      </c>
      <c r="B544" s="254"/>
      <c r="C544" s="82"/>
      <c r="D544" s="82"/>
      <c r="E544" s="166">
        <f>SUM(E545:E584)</f>
        <v>0</v>
      </c>
      <c r="F544" s="3"/>
      <c r="H544" s="212"/>
    </row>
    <row r="545" spans="1:6" s="4" customFormat="1" x14ac:dyDescent="0.25">
      <c r="A545" s="88" t="s">
        <v>358</v>
      </c>
      <c r="B545" s="255">
        <v>64</v>
      </c>
      <c r="C545" s="93"/>
      <c r="D545" s="92"/>
      <c r="E545" s="161">
        <f>C545*D545</f>
        <v>0</v>
      </c>
      <c r="F545" s="3"/>
    </row>
    <row r="546" spans="1:6" s="4" customFormat="1" x14ac:dyDescent="0.25">
      <c r="A546" s="57" t="s">
        <v>359</v>
      </c>
      <c r="B546" s="267"/>
      <c r="C546" s="94"/>
      <c r="D546" s="94"/>
      <c r="E546" s="162"/>
      <c r="F546" s="3"/>
    </row>
    <row r="547" spans="1:6" s="4" customFormat="1" x14ac:dyDescent="0.25">
      <c r="A547" s="57" t="s">
        <v>360</v>
      </c>
      <c r="B547" s="267"/>
      <c r="C547" s="94"/>
      <c r="D547" s="94"/>
      <c r="E547" s="162"/>
      <c r="F547" s="3"/>
    </row>
    <row r="548" spans="1:6" s="4" customFormat="1" x14ac:dyDescent="0.25">
      <c r="A548" s="57" t="s">
        <v>361</v>
      </c>
      <c r="B548" s="267"/>
      <c r="C548" s="94"/>
      <c r="D548" s="94"/>
      <c r="E548" s="162"/>
      <c r="F548" s="3"/>
    </row>
    <row r="549" spans="1:6" s="4" customFormat="1" x14ac:dyDescent="0.25">
      <c r="A549" s="57" t="s">
        <v>362</v>
      </c>
      <c r="B549" s="267"/>
      <c r="C549" s="94"/>
      <c r="D549" s="94"/>
      <c r="E549" s="162"/>
      <c r="F549" s="3"/>
    </row>
    <row r="550" spans="1:6" s="4" customFormat="1" x14ac:dyDescent="0.25">
      <c r="A550" s="57" t="s">
        <v>363</v>
      </c>
      <c r="B550" s="267"/>
      <c r="C550" s="94"/>
      <c r="D550" s="94"/>
      <c r="E550" s="162"/>
      <c r="F550" s="3"/>
    </row>
    <row r="551" spans="1:6" s="4" customFormat="1" x14ac:dyDescent="0.25">
      <c r="A551" s="57" t="s">
        <v>364</v>
      </c>
      <c r="B551" s="267"/>
      <c r="C551" s="94"/>
      <c r="D551" s="94"/>
      <c r="E551" s="162"/>
      <c r="F551" s="3"/>
    </row>
    <row r="552" spans="1:6" s="4" customFormat="1" x14ac:dyDescent="0.25">
      <c r="A552" s="57" t="s">
        <v>365</v>
      </c>
      <c r="B552" s="267"/>
      <c r="C552" s="94"/>
      <c r="D552" s="94"/>
      <c r="E552" s="162"/>
      <c r="F552" s="3"/>
    </row>
    <row r="553" spans="1:6" s="4" customFormat="1" x14ac:dyDescent="0.25">
      <c r="A553" s="57" t="s">
        <v>366</v>
      </c>
      <c r="B553" s="267"/>
      <c r="C553" s="94"/>
      <c r="D553" s="94"/>
      <c r="E553" s="162"/>
      <c r="F553" s="3"/>
    </row>
    <row r="554" spans="1:6" s="4" customFormat="1" x14ac:dyDescent="0.25">
      <c r="A554" s="57" t="s">
        <v>367</v>
      </c>
      <c r="B554" s="267"/>
      <c r="C554" s="94"/>
      <c r="D554" s="94"/>
      <c r="E554" s="162"/>
      <c r="F554" s="3"/>
    </row>
    <row r="555" spans="1:6" s="4" customFormat="1" x14ac:dyDescent="0.25">
      <c r="A555" s="57" t="s">
        <v>368</v>
      </c>
      <c r="B555" s="267"/>
      <c r="C555" s="94"/>
      <c r="D555" s="94"/>
      <c r="E555" s="162"/>
      <c r="F555" s="3"/>
    </row>
    <row r="556" spans="1:6" s="4" customFormat="1" ht="15" customHeight="1" x14ac:dyDescent="0.25">
      <c r="A556" s="57" t="s">
        <v>369</v>
      </c>
      <c r="B556" s="267"/>
      <c r="C556" s="94"/>
      <c r="D556" s="94"/>
      <c r="E556" s="162"/>
      <c r="F556" s="3"/>
    </row>
    <row r="557" spans="1:6" s="4" customFormat="1" x14ac:dyDescent="0.25">
      <c r="A557" s="57" t="s">
        <v>370</v>
      </c>
      <c r="B557" s="267"/>
      <c r="C557" s="94"/>
      <c r="D557" s="94"/>
      <c r="E557" s="162"/>
      <c r="F557" s="3"/>
    </row>
    <row r="558" spans="1:6" s="4" customFormat="1" ht="15" customHeight="1" x14ac:dyDescent="0.25">
      <c r="A558" s="57" t="s">
        <v>371</v>
      </c>
      <c r="B558" s="267"/>
      <c r="C558" s="94"/>
      <c r="D558" s="94"/>
      <c r="E558" s="162"/>
      <c r="F558" s="3"/>
    </row>
    <row r="559" spans="1:6" s="4" customFormat="1" x14ac:dyDescent="0.25">
      <c r="A559" s="57" t="s">
        <v>372</v>
      </c>
      <c r="B559" s="267"/>
      <c r="C559" s="94"/>
      <c r="D559" s="94"/>
      <c r="E559" s="162"/>
      <c r="F559" s="3"/>
    </row>
    <row r="560" spans="1:6" s="4" customFormat="1" x14ac:dyDescent="0.25">
      <c r="A560" s="57" t="s">
        <v>373</v>
      </c>
      <c r="B560" s="267"/>
      <c r="C560" s="94"/>
      <c r="D560" s="94"/>
      <c r="E560" s="162"/>
      <c r="F560" s="3"/>
    </row>
    <row r="561" spans="1:6" s="4" customFormat="1" ht="22.5" x14ac:dyDescent="0.25">
      <c r="A561" s="57" t="s">
        <v>374</v>
      </c>
      <c r="B561" s="267"/>
      <c r="C561" s="94"/>
      <c r="D561" s="94"/>
      <c r="E561" s="162"/>
      <c r="F561" s="3"/>
    </row>
    <row r="562" spans="1:6" s="4" customFormat="1" x14ac:dyDescent="0.25">
      <c r="A562" s="57" t="s">
        <v>375</v>
      </c>
      <c r="B562" s="267"/>
      <c r="C562" s="94"/>
      <c r="D562" s="94"/>
      <c r="E562" s="162"/>
      <c r="F562" s="3"/>
    </row>
    <row r="563" spans="1:6" s="4" customFormat="1" x14ac:dyDescent="0.25">
      <c r="A563" s="57" t="s">
        <v>376</v>
      </c>
      <c r="B563" s="267"/>
      <c r="C563" s="94"/>
      <c r="D563" s="94"/>
      <c r="E563" s="162"/>
      <c r="F563" s="3"/>
    </row>
    <row r="564" spans="1:6" s="4" customFormat="1" x14ac:dyDescent="0.25">
      <c r="A564" s="58" t="s">
        <v>377</v>
      </c>
      <c r="B564" s="271"/>
      <c r="C564" s="95"/>
      <c r="D564" s="95"/>
      <c r="E564" s="163"/>
      <c r="F564" s="3"/>
    </row>
    <row r="565" spans="1:6" s="4" customFormat="1" x14ac:dyDescent="0.25">
      <c r="A565" s="88" t="s">
        <v>678</v>
      </c>
      <c r="B565" s="255">
        <v>200</v>
      </c>
      <c r="C565" s="93"/>
      <c r="D565" s="92"/>
      <c r="E565" s="161">
        <f>C565*D565</f>
        <v>0</v>
      </c>
      <c r="F565" s="3"/>
    </row>
    <row r="566" spans="1:6" s="4" customFormat="1" x14ac:dyDescent="0.25">
      <c r="A566" s="185" t="s">
        <v>679</v>
      </c>
      <c r="B566" s="264"/>
      <c r="C566" s="186"/>
      <c r="D566" s="186"/>
      <c r="E566" s="187"/>
      <c r="F566" s="3"/>
    </row>
    <row r="567" spans="1:6" s="4" customFormat="1" x14ac:dyDescent="0.25">
      <c r="A567" s="185" t="s">
        <v>680</v>
      </c>
      <c r="B567" s="264"/>
      <c r="C567" s="186"/>
      <c r="D567" s="186"/>
      <c r="E567" s="187"/>
      <c r="F567" s="3"/>
    </row>
    <row r="568" spans="1:6" s="4" customFormat="1" x14ac:dyDescent="0.25">
      <c r="A568" s="185" t="s">
        <v>681</v>
      </c>
      <c r="B568" s="264"/>
      <c r="C568" s="186"/>
      <c r="D568" s="186"/>
      <c r="E568" s="187"/>
      <c r="F568" s="3"/>
    </row>
    <row r="569" spans="1:6" s="4" customFormat="1" x14ac:dyDescent="0.25">
      <c r="A569" s="88" t="s">
        <v>682</v>
      </c>
      <c r="B569" s="255">
        <v>100</v>
      </c>
      <c r="C569" s="93"/>
      <c r="D569" s="92"/>
      <c r="E569" s="161">
        <f>C569*D569</f>
        <v>0</v>
      </c>
      <c r="F569" s="3"/>
    </row>
    <row r="570" spans="1:6" s="4" customFormat="1" x14ac:dyDescent="0.25">
      <c r="A570" s="185" t="s">
        <v>683</v>
      </c>
      <c r="B570" s="264"/>
      <c r="C570" s="186"/>
      <c r="D570" s="186"/>
      <c r="E570" s="187"/>
      <c r="F570" s="3"/>
    </row>
    <row r="571" spans="1:6" s="4" customFormat="1" x14ac:dyDescent="0.25">
      <c r="A571" s="185" t="s">
        <v>684</v>
      </c>
      <c r="B571" s="264"/>
      <c r="C571" s="186"/>
      <c r="D571" s="186"/>
      <c r="E571" s="187"/>
      <c r="F571" s="3"/>
    </row>
    <row r="572" spans="1:6" s="4" customFormat="1" x14ac:dyDescent="0.25">
      <c r="A572" s="185" t="s">
        <v>685</v>
      </c>
      <c r="B572" s="264"/>
      <c r="C572" s="186"/>
      <c r="D572" s="186"/>
      <c r="E572" s="187"/>
      <c r="F572" s="3"/>
    </row>
    <row r="573" spans="1:6" s="4" customFormat="1" ht="23.25" x14ac:dyDescent="0.25">
      <c r="A573" s="185" t="s">
        <v>686</v>
      </c>
      <c r="B573" s="264"/>
      <c r="C573" s="186"/>
      <c r="D573" s="186"/>
      <c r="E573" s="187"/>
      <c r="F573" s="3"/>
    </row>
    <row r="574" spans="1:6" s="4" customFormat="1" x14ac:dyDescent="0.25">
      <c r="A574" s="185" t="s">
        <v>687</v>
      </c>
      <c r="B574" s="264"/>
      <c r="C574" s="186"/>
      <c r="D574" s="186"/>
      <c r="E574" s="187"/>
      <c r="F574" s="3"/>
    </row>
    <row r="575" spans="1:6" s="4" customFormat="1" x14ac:dyDescent="0.25">
      <c r="A575" s="88" t="s">
        <v>642</v>
      </c>
      <c r="B575" s="255">
        <v>150</v>
      </c>
      <c r="C575" s="93"/>
      <c r="D575" s="92"/>
      <c r="E575" s="161">
        <f t="shared" ref="E575:E585" si="0">C575*D575</f>
        <v>0</v>
      </c>
      <c r="F575" s="3"/>
    </row>
    <row r="576" spans="1:6" s="4" customFormat="1" x14ac:dyDescent="0.25">
      <c r="A576" s="88" t="s">
        <v>643</v>
      </c>
      <c r="B576" s="255">
        <v>100</v>
      </c>
      <c r="C576" s="93"/>
      <c r="D576" s="92"/>
      <c r="E576" s="161">
        <f t="shared" si="0"/>
        <v>0</v>
      </c>
      <c r="F576" s="3"/>
    </row>
    <row r="577" spans="1:6" s="4" customFormat="1" x14ac:dyDescent="0.25">
      <c r="A577" s="88" t="s">
        <v>644</v>
      </c>
      <c r="B577" s="255">
        <v>120</v>
      </c>
      <c r="C577" s="93"/>
      <c r="D577" s="92"/>
      <c r="E577" s="161">
        <f t="shared" si="0"/>
        <v>0</v>
      </c>
      <c r="F577" s="3"/>
    </row>
    <row r="578" spans="1:6" s="4" customFormat="1" x14ac:dyDescent="0.25">
      <c r="A578" s="88" t="s">
        <v>645</v>
      </c>
      <c r="B578" s="255">
        <v>64</v>
      </c>
      <c r="C578" s="93"/>
      <c r="D578" s="92"/>
      <c r="E578" s="161">
        <f t="shared" si="0"/>
        <v>0</v>
      </c>
      <c r="F578" s="3"/>
    </row>
    <row r="579" spans="1:6" s="4" customFormat="1" x14ac:dyDescent="0.25">
      <c r="A579" s="88" t="s">
        <v>646</v>
      </c>
      <c r="B579" s="255">
        <v>250</v>
      </c>
      <c r="C579" s="93"/>
      <c r="D579" s="92"/>
      <c r="E579" s="161">
        <f t="shared" si="0"/>
        <v>0</v>
      </c>
      <c r="F579" s="3"/>
    </row>
    <row r="580" spans="1:6" s="4" customFormat="1" x14ac:dyDescent="0.25">
      <c r="A580" s="88" t="s">
        <v>647</v>
      </c>
      <c r="B580" s="255">
        <v>100</v>
      </c>
      <c r="C580" s="93"/>
      <c r="D580" s="92"/>
      <c r="E580" s="161">
        <f t="shared" si="0"/>
        <v>0</v>
      </c>
      <c r="F580" s="3"/>
    </row>
    <row r="581" spans="1:6" s="4" customFormat="1" x14ac:dyDescent="0.25">
      <c r="A581" s="88" t="s">
        <v>648</v>
      </c>
      <c r="B581" s="255">
        <v>0</v>
      </c>
      <c r="C581" s="93"/>
      <c r="D581" s="92"/>
      <c r="E581" s="161">
        <f t="shared" si="0"/>
        <v>0</v>
      </c>
      <c r="F581" s="173"/>
    </row>
    <row r="582" spans="1:6" s="4" customFormat="1" x14ac:dyDescent="0.25">
      <c r="A582" s="88" t="s">
        <v>649</v>
      </c>
      <c r="B582" s="255">
        <v>81</v>
      </c>
      <c r="C582" s="93"/>
      <c r="D582" s="92"/>
      <c r="E582" s="161">
        <f t="shared" si="0"/>
        <v>0</v>
      </c>
      <c r="F582" s="3"/>
    </row>
    <row r="583" spans="1:6" s="4" customFormat="1" x14ac:dyDescent="0.25">
      <c r="A583" s="88" t="s">
        <v>859</v>
      </c>
      <c r="B583" s="255">
        <v>300</v>
      </c>
      <c r="C583" s="93"/>
      <c r="D583" s="92"/>
      <c r="E583" s="161">
        <f t="shared" ref="E583" si="1">C583*D583</f>
        <v>0</v>
      </c>
      <c r="F583" s="3"/>
    </row>
    <row r="584" spans="1:6" s="4" customFormat="1" x14ac:dyDescent="0.25">
      <c r="A584" s="88" t="s">
        <v>650</v>
      </c>
      <c r="B584" s="255">
        <v>300</v>
      </c>
      <c r="C584" s="93"/>
      <c r="D584" s="92"/>
      <c r="E584" s="161">
        <f t="shared" si="0"/>
        <v>0</v>
      </c>
      <c r="F584" s="3"/>
    </row>
    <row r="585" spans="1:6" s="4" customFormat="1" x14ac:dyDescent="0.25">
      <c r="A585" s="81" t="s">
        <v>734</v>
      </c>
      <c r="B585" s="254">
        <v>1500</v>
      </c>
      <c r="C585" s="93"/>
      <c r="D585" s="92"/>
      <c r="E585" s="166">
        <f t="shared" si="0"/>
        <v>0</v>
      </c>
      <c r="F585" s="3"/>
    </row>
    <row r="586" spans="1:6" s="4" customFormat="1" x14ac:dyDescent="0.25">
      <c r="A586" s="185" t="s">
        <v>651</v>
      </c>
      <c r="B586" s="264"/>
      <c r="C586" s="186"/>
      <c r="D586" s="186"/>
      <c r="E586" s="187"/>
      <c r="F586" s="3"/>
    </row>
    <row r="587" spans="1:6" s="4" customFormat="1" x14ac:dyDescent="0.25">
      <c r="A587" s="185" t="s">
        <v>652</v>
      </c>
      <c r="B587" s="264"/>
      <c r="C587" s="186"/>
      <c r="D587" s="186"/>
      <c r="E587" s="187"/>
      <c r="F587" s="3"/>
    </row>
    <row r="588" spans="1:6" s="4" customFormat="1" x14ac:dyDescent="0.25">
      <c r="A588" s="185" t="s">
        <v>653</v>
      </c>
      <c r="B588" s="264"/>
      <c r="C588" s="186"/>
      <c r="D588" s="186"/>
      <c r="E588" s="187"/>
      <c r="F588" s="3"/>
    </row>
    <row r="589" spans="1:6" s="4" customFormat="1" x14ac:dyDescent="0.25">
      <c r="A589" s="185" t="s">
        <v>654</v>
      </c>
      <c r="B589" s="264"/>
      <c r="C589" s="186"/>
      <c r="D589" s="186"/>
      <c r="E589" s="187"/>
      <c r="F589" s="3"/>
    </row>
    <row r="590" spans="1:6" s="4" customFormat="1" x14ac:dyDescent="0.25">
      <c r="A590" s="185" t="s">
        <v>655</v>
      </c>
      <c r="B590" s="264"/>
      <c r="C590" s="186"/>
      <c r="D590" s="186"/>
      <c r="E590" s="187"/>
      <c r="F590" s="3"/>
    </row>
    <row r="591" spans="1:6" s="4" customFormat="1" x14ac:dyDescent="0.25">
      <c r="A591" s="185" t="s">
        <v>656</v>
      </c>
      <c r="B591" s="264"/>
      <c r="C591" s="186"/>
      <c r="D591" s="186"/>
      <c r="E591" s="187"/>
      <c r="F591" s="3"/>
    </row>
    <row r="592" spans="1:6" s="4" customFormat="1" x14ac:dyDescent="0.25">
      <c r="A592" s="185" t="s">
        <v>657</v>
      </c>
      <c r="B592" s="264"/>
      <c r="C592" s="186"/>
      <c r="D592" s="186"/>
      <c r="E592" s="187"/>
      <c r="F592" s="3"/>
    </row>
    <row r="593" spans="1:8" s="4" customFormat="1" x14ac:dyDescent="0.25">
      <c r="A593" s="185" t="s">
        <v>658</v>
      </c>
      <c r="B593" s="264"/>
      <c r="C593" s="186"/>
      <c r="D593" s="186"/>
      <c r="E593" s="187"/>
      <c r="F593" s="3"/>
    </row>
    <row r="594" spans="1:8" s="4" customFormat="1" x14ac:dyDescent="0.25">
      <c r="A594" s="185" t="s">
        <v>659</v>
      </c>
      <c r="B594" s="264"/>
      <c r="C594" s="186"/>
      <c r="D594" s="186"/>
      <c r="E594" s="187"/>
      <c r="F594" s="3"/>
    </row>
    <row r="595" spans="1:8" s="4" customFormat="1" x14ac:dyDescent="0.25">
      <c r="A595" s="185" t="s">
        <v>660</v>
      </c>
      <c r="B595" s="264"/>
      <c r="C595" s="186"/>
      <c r="D595" s="186"/>
      <c r="E595" s="187"/>
      <c r="F595" s="3"/>
    </row>
    <row r="596" spans="1:8" s="4" customFormat="1" x14ac:dyDescent="0.25">
      <c r="A596" s="185" t="s">
        <v>661</v>
      </c>
      <c r="B596" s="264"/>
      <c r="C596" s="186"/>
      <c r="D596" s="186"/>
      <c r="E596" s="187"/>
      <c r="F596" s="3"/>
    </row>
    <row r="597" spans="1:8" s="4" customFormat="1" x14ac:dyDescent="0.25">
      <c r="A597" s="185" t="s">
        <v>662</v>
      </c>
      <c r="B597" s="264"/>
      <c r="C597" s="186"/>
      <c r="D597" s="186"/>
      <c r="E597" s="187"/>
      <c r="F597" s="3"/>
    </row>
    <row r="598" spans="1:8" s="4" customFormat="1" x14ac:dyDescent="0.25">
      <c r="A598" s="185" t="s">
        <v>663</v>
      </c>
      <c r="B598" s="264"/>
      <c r="C598" s="186"/>
      <c r="D598" s="186"/>
      <c r="E598" s="187"/>
      <c r="F598" s="3"/>
    </row>
    <row r="599" spans="1:8" s="4" customFormat="1" x14ac:dyDescent="0.25">
      <c r="A599" s="185" t="s">
        <v>664</v>
      </c>
      <c r="B599" s="264"/>
      <c r="C599" s="186"/>
      <c r="D599" s="186"/>
      <c r="E599" s="187"/>
      <c r="F599" s="3"/>
    </row>
    <row r="600" spans="1:8" s="4" customFormat="1" x14ac:dyDescent="0.25">
      <c r="A600" s="185" t="s">
        <v>665</v>
      </c>
      <c r="B600" s="264"/>
      <c r="C600" s="186"/>
      <c r="D600" s="186"/>
      <c r="E600" s="187"/>
      <c r="F600" s="3"/>
    </row>
    <row r="601" spans="1:8" s="4" customFormat="1" ht="26.25" x14ac:dyDescent="0.25">
      <c r="A601" s="185" t="s">
        <v>666</v>
      </c>
      <c r="B601" s="264"/>
      <c r="C601" s="186"/>
      <c r="D601" s="186"/>
      <c r="E601" s="187"/>
      <c r="F601" s="3"/>
    </row>
    <row r="602" spans="1:8" s="4" customFormat="1" x14ac:dyDescent="0.25">
      <c r="A602" s="185" t="s">
        <v>667</v>
      </c>
      <c r="B602" s="264"/>
      <c r="C602" s="186"/>
      <c r="D602" s="186"/>
      <c r="E602" s="187"/>
      <c r="F602" s="3"/>
    </row>
    <row r="603" spans="1:8" s="4" customFormat="1" x14ac:dyDescent="0.25">
      <c r="A603" s="185" t="s">
        <v>668</v>
      </c>
      <c r="B603" s="264"/>
      <c r="C603" s="186"/>
      <c r="D603" s="186"/>
      <c r="E603" s="187"/>
      <c r="F603" s="3"/>
    </row>
    <row r="604" spans="1:8" s="4" customFormat="1" x14ac:dyDescent="0.25">
      <c r="A604" s="185" t="s">
        <v>669</v>
      </c>
      <c r="B604" s="264"/>
      <c r="C604" s="186"/>
      <c r="D604" s="186"/>
      <c r="E604" s="187"/>
      <c r="F604" s="3"/>
    </row>
    <row r="605" spans="1:8" s="4" customFormat="1" x14ac:dyDescent="0.25">
      <c r="A605" s="185" t="s">
        <v>670</v>
      </c>
      <c r="B605" s="264"/>
      <c r="C605" s="186"/>
      <c r="D605" s="186"/>
      <c r="E605" s="187"/>
      <c r="F605" s="3"/>
    </row>
    <row r="606" spans="1:8" s="4" customFormat="1" x14ac:dyDescent="0.25">
      <c r="A606" s="81" t="s">
        <v>671</v>
      </c>
      <c r="B606" s="254">
        <v>900</v>
      </c>
      <c r="C606" s="93"/>
      <c r="D606" s="92"/>
      <c r="E606" s="166">
        <f>C606*D606</f>
        <v>0</v>
      </c>
      <c r="F606" s="3"/>
      <c r="H606" s="212"/>
    </row>
    <row r="607" spans="1:8" s="4" customFormat="1" x14ac:dyDescent="0.25">
      <c r="A607" s="185" t="s">
        <v>672</v>
      </c>
      <c r="B607" s="264"/>
      <c r="C607" s="186"/>
      <c r="D607" s="186"/>
      <c r="E607" s="187"/>
      <c r="F607" s="3"/>
    </row>
    <row r="608" spans="1:8" s="4" customFormat="1" x14ac:dyDescent="0.25">
      <c r="A608" s="185" t="s">
        <v>673</v>
      </c>
      <c r="B608" s="264"/>
      <c r="C608" s="186"/>
      <c r="D608" s="186"/>
      <c r="E608" s="187"/>
      <c r="F608" s="3"/>
    </row>
    <row r="609" spans="1:8" s="4" customFormat="1" ht="23.25" x14ac:dyDescent="0.25">
      <c r="A609" s="185" t="s">
        <v>674</v>
      </c>
      <c r="B609" s="264"/>
      <c r="C609" s="186"/>
      <c r="D609" s="186"/>
      <c r="E609" s="187"/>
      <c r="F609" s="3"/>
    </row>
    <row r="610" spans="1:8" s="4" customFormat="1" x14ac:dyDescent="0.25">
      <c r="A610" s="185" t="s">
        <v>675</v>
      </c>
      <c r="B610" s="264"/>
      <c r="C610" s="186"/>
      <c r="D610" s="186"/>
      <c r="E610" s="187"/>
      <c r="F610" s="3"/>
    </row>
    <row r="611" spans="1:8" s="4" customFormat="1" x14ac:dyDescent="0.25">
      <c r="A611" s="185" t="s">
        <v>676</v>
      </c>
      <c r="B611" s="264"/>
      <c r="C611" s="186"/>
      <c r="D611" s="186"/>
      <c r="E611" s="187"/>
      <c r="F611" s="3"/>
    </row>
    <row r="612" spans="1:8" s="4" customFormat="1" x14ac:dyDescent="0.25">
      <c r="A612" s="185" t="s">
        <v>677</v>
      </c>
      <c r="B612" s="264"/>
      <c r="C612" s="186"/>
      <c r="D612" s="186"/>
      <c r="E612" s="187"/>
      <c r="F612" s="3"/>
    </row>
    <row r="613" spans="1:8" s="4" customFormat="1" x14ac:dyDescent="0.25">
      <c r="A613" s="84" t="s">
        <v>378</v>
      </c>
      <c r="B613" s="256"/>
      <c r="C613" s="82"/>
      <c r="D613" s="82"/>
      <c r="E613" s="166">
        <f>SUM(E614)</f>
        <v>0</v>
      </c>
      <c r="F613" s="3"/>
    </row>
    <row r="614" spans="1:8" s="4" customFormat="1" ht="22.5" x14ac:dyDescent="0.25">
      <c r="A614" s="89" t="s">
        <v>379</v>
      </c>
      <c r="B614" s="282">
        <v>190</v>
      </c>
      <c r="C614" s="93"/>
      <c r="D614" s="92"/>
      <c r="E614" s="169">
        <f>C614*D614</f>
        <v>0</v>
      </c>
      <c r="F614" s="3"/>
    </row>
    <row r="615" spans="1:8" s="4" customFormat="1" x14ac:dyDescent="0.25">
      <c r="A615" s="57" t="s">
        <v>380</v>
      </c>
      <c r="B615" s="283"/>
      <c r="C615" s="99"/>
      <c r="D615" s="94"/>
      <c r="E615" s="162"/>
      <c r="F615" s="3"/>
    </row>
    <row r="616" spans="1:8" s="4" customFormat="1" x14ac:dyDescent="0.25">
      <c r="A616" s="58" t="s">
        <v>455</v>
      </c>
      <c r="B616" s="284"/>
      <c r="C616" s="100"/>
      <c r="D616" s="95"/>
      <c r="E616" s="163"/>
      <c r="F616" s="3"/>
    </row>
    <row r="617" spans="1:8" s="4" customFormat="1" x14ac:dyDescent="0.25">
      <c r="A617" s="81" t="s">
        <v>381</v>
      </c>
      <c r="B617" s="254"/>
      <c r="C617" s="82"/>
      <c r="D617" s="82"/>
      <c r="E617" s="166">
        <f>SUM(E618)</f>
        <v>0</v>
      </c>
      <c r="F617" s="3"/>
    </row>
    <row r="618" spans="1:8" s="4" customFormat="1" x14ac:dyDescent="0.25">
      <c r="A618" s="89" t="s">
        <v>382</v>
      </c>
      <c r="B618" s="282">
        <v>64</v>
      </c>
      <c r="C618" s="93"/>
      <c r="D618" s="92"/>
      <c r="E618" s="169">
        <f>C618*D618</f>
        <v>0</v>
      </c>
      <c r="F618" s="3"/>
    </row>
    <row r="619" spans="1:8" s="4" customFormat="1" x14ac:dyDescent="0.25">
      <c r="A619" s="58" t="s">
        <v>383</v>
      </c>
      <c r="B619" s="284"/>
      <c r="C619" s="100"/>
      <c r="D619" s="95"/>
      <c r="E619" s="163"/>
      <c r="F619" s="3"/>
    </row>
    <row r="620" spans="1:8" s="4" customFormat="1" x14ac:dyDescent="0.25">
      <c r="A620" s="85" t="s">
        <v>430</v>
      </c>
      <c r="B620" s="280"/>
      <c r="C620" s="82"/>
      <c r="D620" s="82"/>
      <c r="E620" s="166">
        <f>E621</f>
        <v>0</v>
      </c>
      <c r="F620" s="3"/>
      <c r="H620" s="212"/>
    </row>
    <row r="621" spans="1:8" s="4" customFormat="1" ht="45" x14ac:dyDescent="0.25">
      <c r="A621" s="90" t="s">
        <v>434</v>
      </c>
      <c r="B621" s="285">
        <v>100</v>
      </c>
      <c r="C621" s="93"/>
      <c r="D621" s="92"/>
      <c r="E621" s="164">
        <f>C621*D621</f>
        <v>0</v>
      </c>
      <c r="F621" s="3"/>
    </row>
    <row r="622" spans="1:8" s="4" customFormat="1" ht="15" customHeight="1" thickBot="1" x14ac:dyDescent="0.3">
      <c r="A622" s="84" t="s">
        <v>433</v>
      </c>
      <c r="B622" s="353">
        <v>130000</v>
      </c>
      <c r="C622" s="189" t="s">
        <v>3</v>
      </c>
      <c r="D622" s="189" t="s">
        <v>3</v>
      </c>
      <c r="E622" s="190"/>
      <c r="F622" s="128"/>
      <c r="G622" s="127"/>
    </row>
    <row r="623" spans="1:8" s="4" customFormat="1" ht="24" customHeight="1" thickBot="1" x14ac:dyDescent="0.3">
      <c r="A623" s="191" t="s">
        <v>431</v>
      </c>
      <c r="B623" s="257"/>
      <c r="C623" s="192"/>
      <c r="D623" s="193"/>
      <c r="E623" s="194">
        <f>E622+E620+E617+E613+E432+E415+E387+E386+E227+E158+E12</f>
        <v>0</v>
      </c>
      <c r="F623" s="3"/>
    </row>
    <row r="624" spans="1:8" s="4" customFormat="1" x14ac:dyDescent="0.25">
      <c r="A624" s="72"/>
      <c r="B624" s="286"/>
      <c r="C624" s="73"/>
      <c r="D624" s="73"/>
      <c r="E624" s="170"/>
      <c r="F624" s="3"/>
    </row>
    <row r="625" spans="1:6" s="4" customFormat="1" ht="45.75" customHeight="1" x14ac:dyDescent="0.25">
      <c r="A625" s="365" t="s">
        <v>860</v>
      </c>
      <c r="B625" s="365"/>
      <c r="C625" s="365"/>
      <c r="D625" s="365"/>
      <c r="E625" s="365"/>
      <c r="F625" s="3"/>
    </row>
    <row r="626" spans="1:6" s="4" customFormat="1" x14ac:dyDescent="0.25">
      <c r="A626" s="2"/>
      <c r="B626" s="260"/>
      <c r="C626" s="175"/>
      <c r="D626" s="175"/>
      <c r="E626" s="175"/>
      <c r="F626" s="3"/>
    </row>
    <row r="627" spans="1:6" s="4" customFormat="1" x14ac:dyDescent="0.25">
      <c r="A627" s="2" t="s">
        <v>850</v>
      </c>
      <c r="B627" s="260"/>
      <c r="C627" s="175"/>
      <c r="D627" s="175"/>
      <c r="E627" s="175"/>
      <c r="F627" s="3"/>
    </row>
    <row r="628" spans="1:6" s="4" customFormat="1" x14ac:dyDescent="0.25">
      <c r="A628" s="72"/>
      <c r="B628" s="286"/>
      <c r="C628" s="73"/>
      <c r="D628" s="73"/>
      <c r="E628" s="170"/>
      <c r="F628" s="3"/>
    </row>
    <row r="629" spans="1:6" s="4" customFormat="1" x14ac:dyDescent="0.25">
      <c r="A629" s="72"/>
      <c r="B629" s="286"/>
      <c r="C629" s="73"/>
      <c r="D629" s="73"/>
      <c r="E629" s="170"/>
      <c r="F629" s="3"/>
    </row>
    <row r="630" spans="1:6" s="4" customFormat="1" x14ac:dyDescent="0.25">
      <c r="A630" s="72"/>
      <c r="B630" s="286"/>
      <c r="C630" s="73"/>
      <c r="D630" s="73"/>
      <c r="E630" s="170"/>
      <c r="F630" s="3"/>
    </row>
    <row r="631" spans="1:6" s="74" customFormat="1" ht="18" x14ac:dyDescent="0.25">
      <c r="A631" s="75" t="s">
        <v>713</v>
      </c>
      <c r="B631" s="252"/>
      <c r="C631" s="73"/>
      <c r="D631" s="73"/>
      <c r="E631" s="170"/>
      <c r="F631" s="3"/>
    </row>
    <row r="632" spans="1:6" s="4" customFormat="1" ht="15" customHeight="1" x14ac:dyDescent="0.25">
      <c r="A632" s="375" t="s">
        <v>470</v>
      </c>
      <c r="B632" s="375"/>
      <c r="C632" s="375"/>
      <c r="D632" s="375"/>
      <c r="E632" s="375"/>
      <c r="F632" s="3"/>
    </row>
    <row r="633" spans="1:6" s="4" customFormat="1" ht="24" x14ac:dyDescent="0.25">
      <c r="A633" s="217" t="s">
        <v>432</v>
      </c>
      <c r="B633" s="287"/>
      <c r="C633" s="218" t="s">
        <v>384</v>
      </c>
      <c r="D633" s="219" t="s">
        <v>385</v>
      </c>
      <c r="E633" s="220" t="s">
        <v>451</v>
      </c>
      <c r="F633" s="3"/>
    </row>
    <row r="634" spans="1:6" s="4" customFormat="1" ht="25.5" customHeight="1" x14ac:dyDescent="0.25">
      <c r="A634" s="376" t="s">
        <v>452</v>
      </c>
      <c r="B634" s="377"/>
      <c r="C634" s="378"/>
      <c r="D634" s="378"/>
      <c r="E634" s="379"/>
      <c r="F634" s="3"/>
    </row>
    <row r="635" spans="1:6" s="4" customFormat="1" x14ac:dyDescent="0.25">
      <c r="A635" s="221" t="s">
        <v>622</v>
      </c>
      <c r="B635" s="288"/>
      <c r="C635" s="222"/>
      <c r="D635" s="222"/>
      <c r="E635" s="223">
        <f>SUM(E636:E642)</f>
        <v>0</v>
      </c>
      <c r="F635" s="3"/>
    </row>
    <row r="636" spans="1:6" s="4" customFormat="1" x14ac:dyDescent="0.25">
      <c r="A636" s="224" t="s">
        <v>726</v>
      </c>
      <c r="B636" s="289">
        <v>28</v>
      </c>
      <c r="C636" s="225"/>
      <c r="D636" s="226"/>
      <c r="E636" s="227">
        <f t="shared" ref="E636:E642" si="2">C636*D636</f>
        <v>0</v>
      </c>
      <c r="F636" s="3"/>
    </row>
    <row r="637" spans="1:6" s="4" customFormat="1" x14ac:dyDescent="0.25">
      <c r="A637" s="224" t="s">
        <v>623</v>
      </c>
      <c r="B637" s="289">
        <v>145</v>
      </c>
      <c r="C637" s="225"/>
      <c r="D637" s="226"/>
      <c r="E637" s="227">
        <f t="shared" si="2"/>
        <v>0</v>
      </c>
      <c r="F637" s="3"/>
    </row>
    <row r="638" spans="1:6" s="4" customFormat="1" x14ac:dyDescent="0.25">
      <c r="A638" s="224" t="s">
        <v>624</v>
      </c>
      <c r="B638" s="289">
        <v>180</v>
      </c>
      <c r="C638" s="225"/>
      <c r="D638" s="226"/>
      <c r="E638" s="227">
        <f t="shared" si="2"/>
        <v>0</v>
      </c>
      <c r="F638" s="3"/>
    </row>
    <row r="639" spans="1:6" s="4" customFormat="1" x14ac:dyDescent="0.25">
      <c r="A639" s="224" t="s">
        <v>625</v>
      </c>
      <c r="B639" s="289">
        <v>90</v>
      </c>
      <c r="C639" s="225"/>
      <c r="D639" s="226"/>
      <c r="E639" s="227">
        <f t="shared" si="2"/>
        <v>0</v>
      </c>
      <c r="F639" s="3"/>
    </row>
    <row r="640" spans="1:6" s="4" customFormat="1" x14ac:dyDescent="0.25">
      <c r="A640" s="224" t="s">
        <v>626</v>
      </c>
      <c r="B640" s="289">
        <v>54</v>
      </c>
      <c r="C640" s="225"/>
      <c r="D640" s="226"/>
      <c r="E640" s="227">
        <f t="shared" si="2"/>
        <v>0</v>
      </c>
      <c r="F640" s="3"/>
    </row>
    <row r="641" spans="1:6" s="4" customFormat="1" x14ac:dyDescent="0.25">
      <c r="A641" s="224" t="s">
        <v>627</v>
      </c>
      <c r="B641" s="289">
        <v>48</v>
      </c>
      <c r="C641" s="225"/>
      <c r="D641" s="226"/>
      <c r="E641" s="227">
        <f t="shared" si="2"/>
        <v>0</v>
      </c>
      <c r="F641" s="3"/>
    </row>
    <row r="642" spans="1:6" s="4" customFormat="1" x14ac:dyDescent="0.25">
      <c r="A642" s="224" t="s">
        <v>727</v>
      </c>
      <c r="B642" s="289">
        <v>200</v>
      </c>
      <c r="C642" s="225"/>
      <c r="D642" s="226"/>
      <c r="E642" s="227">
        <f t="shared" si="2"/>
        <v>0</v>
      </c>
      <c r="F642" s="3"/>
    </row>
    <row r="643" spans="1:6" s="4" customFormat="1" x14ac:dyDescent="0.25">
      <c r="A643" s="221" t="s">
        <v>628</v>
      </c>
      <c r="B643" s="288"/>
      <c r="C643" s="222"/>
      <c r="D643" s="222"/>
      <c r="E643" s="223">
        <f>SUM(E644:E648)</f>
        <v>0</v>
      </c>
      <c r="F643" s="3"/>
    </row>
    <row r="644" spans="1:6" s="4" customFormat="1" x14ac:dyDescent="0.25">
      <c r="A644" s="224" t="s">
        <v>721</v>
      </c>
      <c r="B644" s="289">
        <v>200</v>
      </c>
      <c r="C644" s="225"/>
      <c r="D644" s="226"/>
      <c r="E644" s="227">
        <f t="shared" ref="E644:E653" si="3">C644*D644</f>
        <v>0</v>
      </c>
      <c r="F644" s="3"/>
    </row>
    <row r="645" spans="1:6" s="4" customFormat="1" x14ac:dyDescent="0.25">
      <c r="A645" s="224" t="s">
        <v>722</v>
      </c>
      <c r="B645" s="289">
        <v>2750</v>
      </c>
      <c r="C645" s="225"/>
      <c r="D645" s="226"/>
      <c r="E645" s="227">
        <f t="shared" si="3"/>
        <v>0</v>
      </c>
      <c r="F645" s="3"/>
    </row>
    <row r="646" spans="1:6" s="4" customFormat="1" ht="30" customHeight="1" x14ac:dyDescent="0.25">
      <c r="A646" s="224" t="s">
        <v>723</v>
      </c>
      <c r="B646" s="289">
        <v>900</v>
      </c>
      <c r="C646" s="225"/>
      <c r="D646" s="226"/>
      <c r="E646" s="227">
        <f t="shared" si="3"/>
        <v>0</v>
      </c>
      <c r="F646" s="3"/>
    </row>
    <row r="647" spans="1:6" s="4" customFormat="1" x14ac:dyDescent="0.25">
      <c r="A647" s="224" t="s">
        <v>724</v>
      </c>
      <c r="B647" s="289">
        <v>2000</v>
      </c>
      <c r="C647" s="225"/>
      <c r="D647" s="226"/>
      <c r="E647" s="227">
        <f t="shared" si="3"/>
        <v>0</v>
      </c>
      <c r="F647" s="3"/>
    </row>
    <row r="648" spans="1:6" s="4" customFormat="1" x14ac:dyDescent="0.25">
      <c r="A648" s="224" t="s">
        <v>858</v>
      </c>
      <c r="B648" s="289">
        <v>900</v>
      </c>
      <c r="C648" s="225"/>
      <c r="D648" s="226"/>
      <c r="E648" s="227">
        <f t="shared" si="3"/>
        <v>0</v>
      </c>
      <c r="F648" s="3"/>
    </row>
    <row r="649" spans="1:6" s="4" customFormat="1" x14ac:dyDescent="0.25">
      <c r="A649" s="230" t="s">
        <v>728</v>
      </c>
      <c r="B649" s="290">
        <v>180</v>
      </c>
      <c r="C649" s="225"/>
      <c r="D649" s="226"/>
      <c r="E649" s="223">
        <f t="shared" si="3"/>
        <v>0</v>
      </c>
      <c r="F649" s="3"/>
    </row>
    <row r="650" spans="1:6" s="4" customFormat="1" x14ac:dyDescent="0.25">
      <c r="A650" s="230" t="s">
        <v>729</v>
      </c>
      <c r="B650" s="290">
        <v>300</v>
      </c>
      <c r="C650" s="225"/>
      <c r="D650" s="226"/>
      <c r="E650" s="223">
        <f t="shared" si="3"/>
        <v>0</v>
      </c>
      <c r="F650" s="3"/>
    </row>
    <row r="651" spans="1:6" s="4" customFormat="1" x14ac:dyDescent="0.25">
      <c r="A651" s="230" t="s">
        <v>730</v>
      </c>
      <c r="B651" s="290">
        <v>175</v>
      </c>
      <c r="C651" s="225"/>
      <c r="D651" s="226"/>
      <c r="E651" s="223">
        <f t="shared" si="3"/>
        <v>0</v>
      </c>
      <c r="F651" s="3"/>
    </row>
    <row r="652" spans="1:6" s="4" customFormat="1" x14ac:dyDescent="0.25">
      <c r="A652" s="230" t="s">
        <v>731</v>
      </c>
      <c r="B652" s="290">
        <v>210</v>
      </c>
      <c r="C652" s="225"/>
      <c r="D652" s="226"/>
      <c r="E652" s="223">
        <f t="shared" si="3"/>
        <v>0</v>
      </c>
      <c r="F652" s="3"/>
    </row>
    <row r="653" spans="1:6" s="4" customFormat="1" x14ac:dyDescent="0.25">
      <c r="A653" s="230" t="s">
        <v>732</v>
      </c>
      <c r="B653" s="290">
        <v>228</v>
      </c>
      <c r="C653" s="228"/>
      <c r="D653" s="229"/>
      <c r="E653" s="223">
        <f t="shared" si="3"/>
        <v>0</v>
      </c>
      <c r="F653" s="3"/>
    </row>
    <row r="654" spans="1:6" s="4" customFormat="1" x14ac:dyDescent="0.25">
      <c r="A654" s="230" t="s">
        <v>433</v>
      </c>
      <c r="B654" s="354">
        <v>150000</v>
      </c>
      <c r="C654" s="231" t="s">
        <v>3</v>
      </c>
      <c r="D654" s="231" t="s">
        <v>3</v>
      </c>
      <c r="E654" s="232"/>
      <c r="F654" s="3"/>
    </row>
    <row r="655" spans="1:6" ht="18.75" x14ac:dyDescent="0.25">
      <c r="A655" s="233" t="s">
        <v>725</v>
      </c>
      <c r="B655" s="291"/>
      <c r="C655" s="234"/>
      <c r="D655" s="234"/>
      <c r="E655" s="235">
        <f>E635+E643+E649+E650+E651+E652+E654+E653</f>
        <v>0</v>
      </c>
    </row>
  </sheetData>
  <sheetProtection selectLockedCells="1" selectUnlockedCells="1"/>
  <autoFilter ref="A10:E623"/>
  <mergeCells count="10">
    <mergeCell ref="A634:E634"/>
    <mergeCell ref="A9:E9"/>
    <mergeCell ref="A632:E632"/>
    <mergeCell ref="A2:E2"/>
    <mergeCell ref="A3:E3"/>
    <mergeCell ref="A5:E5"/>
    <mergeCell ref="A11:E11"/>
    <mergeCell ref="A4:E4"/>
    <mergeCell ref="A625:E625"/>
    <mergeCell ref="C515:D515"/>
  </mergeCells>
  <printOptions horizontalCentered="1"/>
  <pageMargins left="0.43307086614173229" right="0.23622047244094491" top="0.55118110236220474" bottom="0.35433070866141736" header="0.31496062992125984" footer="0.31496062992125984"/>
  <pageSetup paperSize="9" scale="97"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6" zoomScaleNormal="100" zoomScaleSheetLayoutView="100" workbookViewId="0">
      <selection activeCell="C26" sqref="C26:D26"/>
    </sheetView>
  </sheetViews>
  <sheetFormatPr defaultColWidth="11.5703125" defaultRowHeight="12.75" x14ac:dyDescent="0.2"/>
  <cols>
    <col min="1" max="1" width="57.85546875" style="12" customWidth="1"/>
    <col min="2" max="2" width="21" style="305" customWidth="1"/>
    <col min="3" max="3" width="11.5703125" style="13" customWidth="1"/>
    <col min="4" max="4" width="15.7109375" style="13" customWidth="1"/>
    <col min="5" max="16384" width="11.5703125" style="12"/>
  </cols>
  <sheetData>
    <row r="1" spans="1:5" s="1" customFormat="1" ht="27.75" customHeight="1" x14ac:dyDescent="0.25">
      <c r="A1" s="380" t="s">
        <v>2</v>
      </c>
      <c r="B1" s="380"/>
      <c r="C1" s="380"/>
      <c r="D1" s="380"/>
      <c r="E1" s="380"/>
    </row>
    <row r="2" spans="1:5" ht="48" customHeight="1" x14ac:dyDescent="0.35">
      <c r="A2" s="386" t="s">
        <v>866</v>
      </c>
      <c r="B2" s="386"/>
      <c r="C2" s="386"/>
      <c r="D2" s="386"/>
      <c r="E2" s="386"/>
    </row>
    <row r="3" spans="1:5" ht="18" x14ac:dyDescent="0.25">
      <c r="A3" s="42" t="s">
        <v>870</v>
      </c>
      <c r="B3" s="300"/>
      <c r="C3" s="236"/>
      <c r="D3" s="237"/>
      <c r="E3" s="14"/>
    </row>
    <row r="4" spans="1:5" ht="18" x14ac:dyDescent="0.25">
      <c r="A4" s="42"/>
      <c r="B4" s="300"/>
      <c r="C4" s="236"/>
      <c r="D4" s="237"/>
      <c r="E4" s="14"/>
    </row>
    <row r="5" spans="1:5" ht="24" customHeight="1" x14ac:dyDescent="0.2">
      <c r="A5" s="387" t="s">
        <v>443</v>
      </c>
      <c r="B5" s="387"/>
      <c r="C5" s="387"/>
      <c r="D5" s="387"/>
      <c r="E5" s="387"/>
    </row>
    <row r="6" spans="1:5" x14ac:dyDescent="0.2">
      <c r="A6" s="18"/>
      <c r="B6" s="301"/>
      <c r="C6" s="236"/>
      <c r="D6" s="237"/>
      <c r="E6" s="14"/>
    </row>
    <row r="7" spans="1:5" ht="26.25" customHeight="1" x14ac:dyDescent="0.2">
      <c r="A7" s="384" t="s">
        <v>429</v>
      </c>
      <c r="B7" s="384" t="s">
        <v>813</v>
      </c>
      <c r="C7" s="238" t="s">
        <v>408</v>
      </c>
      <c r="D7" s="238" t="s">
        <v>409</v>
      </c>
      <c r="E7" s="142" t="s">
        <v>386</v>
      </c>
    </row>
    <row r="8" spans="1:5" ht="19.5" customHeight="1" x14ac:dyDescent="0.2">
      <c r="A8" s="385"/>
      <c r="B8" s="385"/>
      <c r="C8" s="239" t="s">
        <v>410</v>
      </c>
      <c r="D8" s="239" t="s">
        <v>411</v>
      </c>
      <c r="E8" s="140" t="s">
        <v>393</v>
      </c>
    </row>
    <row r="9" spans="1:5" ht="17.25" customHeight="1" x14ac:dyDescent="0.2">
      <c r="A9" s="139" t="s">
        <v>412</v>
      </c>
      <c r="B9" s="295"/>
      <c r="C9" s="239"/>
      <c r="D9" s="239"/>
      <c r="E9" s="176"/>
    </row>
    <row r="10" spans="1:5" x14ac:dyDescent="0.2">
      <c r="A10" s="178" t="s">
        <v>741</v>
      </c>
      <c r="B10" s="296">
        <v>32</v>
      </c>
      <c r="C10" s="240"/>
      <c r="D10" s="240"/>
      <c r="E10" s="241">
        <f>C10*D10</f>
        <v>0</v>
      </c>
    </row>
    <row r="11" spans="1:5" x14ac:dyDescent="0.2">
      <c r="A11" s="177" t="s">
        <v>638</v>
      </c>
      <c r="B11" s="297">
        <v>8</v>
      </c>
      <c r="C11" s="240"/>
      <c r="D11" s="240"/>
      <c r="E11" s="241">
        <f>C11*D11</f>
        <v>0</v>
      </c>
    </row>
    <row r="12" spans="1:5" ht="114.75" x14ac:dyDescent="0.2">
      <c r="A12" s="178" t="s">
        <v>856</v>
      </c>
      <c r="B12" s="296">
        <v>950</v>
      </c>
      <c r="C12" s="240"/>
      <c r="D12" s="240"/>
      <c r="E12" s="245">
        <f>C12*D12</f>
        <v>0</v>
      </c>
    </row>
    <row r="13" spans="1:5" x14ac:dyDescent="0.2">
      <c r="A13" s="133" t="s">
        <v>414</v>
      </c>
      <c r="B13" s="298"/>
      <c r="C13" s="242"/>
      <c r="D13" s="243"/>
      <c r="E13" s="148">
        <f>SUM(E10:E12)</f>
        <v>0</v>
      </c>
    </row>
    <row r="14" spans="1:5" x14ac:dyDescent="0.2">
      <c r="A14" s="179"/>
      <c r="B14" s="302"/>
      <c r="C14" s="244"/>
      <c r="D14" s="244"/>
      <c r="E14" s="180"/>
    </row>
    <row r="15" spans="1:5" ht="38.25" x14ac:dyDescent="0.2">
      <c r="A15" s="139" t="s">
        <v>415</v>
      </c>
      <c r="B15" s="295" t="s">
        <v>813</v>
      </c>
      <c r="C15" s="238" t="s">
        <v>416</v>
      </c>
      <c r="D15" s="238" t="s">
        <v>417</v>
      </c>
      <c r="E15" s="142" t="s">
        <v>418</v>
      </c>
    </row>
    <row r="16" spans="1:5" ht="51" x14ac:dyDescent="0.2">
      <c r="A16" s="136" t="s">
        <v>742</v>
      </c>
      <c r="B16" s="303">
        <v>300</v>
      </c>
      <c r="C16" s="240"/>
      <c r="D16" s="240"/>
      <c r="E16" s="245">
        <f>C16*D16</f>
        <v>0</v>
      </c>
    </row>
    <row r="17" spans="1:5" ht="25.5" x14ac:dyDescent="0.2">
      <c r="A17" s="136" t="s">
        <v>743</v>
      </c>
      <c r="B17" s="303">
        <v>200</v>
      </c>
      <c r="C17" s="240"/>
      <c r="D17" s="240"/>
      <c r="E17" s="245">
        <f>C17*D17</f>
        <v>0</v>
      </c>
    </row>
    <row r="18" spans="1:5" ht="25.5" x14ac:dyDescent="0.2">
      <c r="A18" s="136" t="s">
        <v>744</v>
      </c>
      <c r="B18" s="303">
        <v>500</v>
      </c>
      <c r="C18" s="240"/>
      <c r="D18" s="240"/>
      <c r="E18" s="245">
        <f>C18*D18</f>
        <v>0</v>
      </c>
    </row>
    <row r="19" spans="1:5" x14ac:dyDescent="0.2">
      <c r="A19" s="133" t="s">
        <v>420</v>
      </c>
      <c r="B19" s="298"/>
      <c r="C19" s="242"/>
      <c r="D19" s="243"/>
      <c r="E19" s="148">
        <f>SUM(E16:E18)</f>
        <v>0</v>
      </c>
    </row>
    <row r="20" spans="1:5" ht="15" x14ac:dyDescent="0.2">
      <c r="A20" s="181"/>
      <c r="B20" s="304"/>
      <c r="C20" s="246"/>
      <c r="D20" s="246"/>
      <c r="E20" s="182"/>
    </row>
    <row r="21" spans="1:5" ht="38.25" x14ac:dyDescent="0.2">
      <c r="A21" s="139" t="s">
        <v>421</v>
      </c>
      <c r="B21" s="295" t="s">
        <v>813</v>
      </c>
      <c r="C21" s="239" t="s">
        <v>416</v>
      </c>
      <c r="D21" s="239" t="s">
        <v>417</v>
      </c>
      <c r="E21" s="140" t="s">
        <v>418</v>
      </c>
    </row>
    <row r="22" spans="1:5" ht="102" x14ac:dyDescent="0.2">
      <c r="A22" s="141" t="s">
        <v>857</v>
      </c>
      <c r="B22" s="297">
        <v>600</v>
      </c>
      <c r="C22" s="240"/>
      <c r="D22" s="240"/>
      <c r="E22" s="146">
        <f>C22*D22</f>
        <v>0</v>
      </c>
    </row>
    <row r="23" spans="1:5" x14ac:dyDescent="0.2">
      <c r="A23" s="133" t="s">
        <v>423</v>
      </c>
      <c r="B23" s="298"/>
      <c r="C23" s="242"/>
      <c r="D23" s="243"/>
      <c r="E23" s="148">
        <f>SUM(E22)</f>
        <v>0</v>
      </c>
    </row>
    <row r="24" spans="1:5" ht="15" x14ac:dyDescent="0.2">
      <c r="A24" s="181"/>
      <c r="B24" s="304"/>
      <c r="C24" s="246"/>
      <c r="D24" s="246"/>
      <c r="E24" s="182"/>
    </row>
    <row r="25" spans="1:5" ht="38.25" x14ac:dyDescent="0.2">
      <c r="A25" s="139" t="s">
        <v>424</v>
      </c>
      <c r="B25" s="295" t="s">
        <v>813</v>
      </c>
      <c r="C25" s="239" t="s">
        <v>416</v>
      </c>
      <c r="D25" s="239" t="s">
        <v>417</v>
      </c>
      <c r="E25" s="140" t="s">
        <v>418</v>
      </c>
    </row>
    <row r="26" spans="1:5" ht="63.75" x14ac:dyDescent="0.2">
      <c r="A26" s="141" t="s">
        <v>425</v>
      </c>
      <c r="B26" s="297">
        <v>410</v>
      </c>
      <c r="C26" s="240"/>
      <c r="D26" s="240"/>
      <c r="E26" s="146">
        <f>C26*D26</f>
        <v>0</v>
      </c>
    </row>
    <row r="27" spans="1:5" x14ac:dyDescent="0.2">
      <c r="A27" s="133" t="s">
        <v>426</v>
      </c>
      <c r="B27" s="298"/>
      <c r="C27" s="243"/>
      <c r="D27" s="243"/>
      <c r="E27" s="148">
        <f>SUM(E26:E26)</f>
        <v>0</v>
      </c>
    </row>
    <row r="28" spans="1:5" x14ac:dyDescent="0.2">
      <c r="A28" s="153" t="s">
        <v>427</v>
      </c>
      <c r="B28" s="299"/>
      <c r="C28" s="247"/>
      <c r="D28" s="247"/>
      <c r="E28" s="151">
        <f>E13+E19+E23+E27</f>
        <v>0</v>
      </c>
    </row>
  </sheetData>
  <sheetProtection selectLockedCells="1" selectUnlockedCells="1"/>
  <mergeCells count="5">
    <mergeCell ref="A7:A8"/>
    <mergeCell ref="A1:E1"/>
    <mergeCell ref="A2:E2"/>
    <mergeCell ref="A5:E5"/>
    <mergeCell ref="B7:B8"/>
  </mergeCells>
  <printOptions horizontalCentered="1"/>
  <pageMargins left="0.39370078740157483" right="0.19685039370078741" top="0.47244094488188981" bottom="0.47244094488188981" header="0.78740157480314965" footer="0.78740157480314965"/>
  <pageSetup paperSize="9"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47" zoomScaleNormal="100" zoomScaleSheetLayoutView="100" workbookViewId="0">
      <selection activeCell="C59" sqref="C59:D59"/>
    </sheetView>
  </sheetViews>
  <sheetFormatPr defaultColWidth="11.5703125" defaultRowHeight="12.75" x14ac:dyDescent="0.2"/>
  <cols>
    <col min="1" max="1" width="47.140625" style="12" customWidth="1"/>
    <col min="2" max="2" width="20.85546875" style="305" customWidth="1"/>
    <col min="3" max="3" width="11.5703125" style="13"/>
    <col min="4" max="4" width="16.42578125" style="13" customWidth="1"/>
    <col min="5" max="16384" width="11.5703125" style="12"/>
  </cols>
  <sheetData>
    <row r="1" spans="1:11" s="1" customFormat="1" ht="27.75" customHeight="1" x14ac:dyDescent="0.25">
      <c r="A1" s="389" t="s">
        <v>2</v>
      </c>
      <c r="B1" s="389"/>
      <c r="C1" s="389"/>
      <c r="D1" s="389"/>
      <c r="E1" s="389"/>
    </row>
    <row r="2" spans="1:11" ht="29.25" customHeight="1" x14ac:dyDescent="0.35">
      <c r="A2" s="386" t="s">
        <v>866</v>
      </c>
      <c r="B2" s="386"/>
      <c r="C2" s="386"/>
      <c r="D2" s="386"/>
      <c r="E2" s="386"/>
    </row>
    <row r="3" spans="1:11" ht="18" x14ac:dyDescent="0.25">
      <c r="A3" s="42" t="s">
        <v>869</v>
      </c>
      <c r="B3" s="300"/>
      <c r="C3" s="14"/>
      <c r="D3" s="15"/>
      <c r="E3" s="14"/>
    </row>
    <row r="4" spans="1:11" ht="9.75" customHeight="1" x14ac:dyDescent="0.25">
      <c r="A4" s="42"/>
      <c r="B4" s="300"/>
      <c r="C4" s="14"/>
      <c r="D4" s="15"/>
      <c r="E4" s="14"/>
    </row>
    <row r="5" spans="1:11" ht="24" customHeight="1" x14ac:dyDescent="0.2">
      <c r="A5" s="387" t="s">
        <v>443</v>
      </c>
      <c r="B5" s="387"/>
      <c r="C5" s="387"/>
      <c r="D5" s="387"/>
      <c r="E5" s="387"/>
    </row>
    <row r="6" spans="1:11" x14ac:dyDescent="0.2">
      <c r="A6" s="18"/>
      <c r="B6" s="301"/>
      <c r="C6" s="14"/>
      <c r="D6" s="15"/>
      <c r="E6" s="14"/>
    </row>
    <row r="7" spans="1:11" ht="12.75" customHeight="1" x14ac:dyDescent="0.2">
      <c r="A7" s="384" t="s">
        <v>429</v>
      </c>
      <c r="B7" s="384" t="s">
        <v>813</v>
      </c>
      <c r="C7" s="142" t="s">
        <v>408</v>
      </c>
      <c r="D7" s="142" t="s">
        <v>409</v>
      </c>
      <c r="E7" s="142" t="s">
        <v>386</v>
      </c>
    </row>
    <row r="8" spans="1:11" ht="24" customHeight="1" x14ac:dyDescent="0.2">
      <c r="A8" s="385"/>
      <c r="B8" s="385"/>
      <c r="C8" s="142" t="s">
        <v>410</v>
      </c>
      <c r="D8" s="142" t="s">
        <v>411</v>
      </c>
      <c r="E8" s="142" t="s">
        <v>393</v>
      </c>
      <c r="H8" s="388"/>
      <c r="I8" s="388"/>
      <c r="J8" s="388"/>
      <c r="K8" s="388"/>
    </row>
    <row r="9" spans="1:11" ht="17.25" customHeight="1" x14ac:dyDescent="0.2">
      <c r="A9" s="154" t="s">
        <v>412</v>
      </c>
      <c r="B9" s="295"/>
      <c r="C9" s="140"/>
      <c r="D9" s="140"/>
      <c r="E9" s="140"/>
    </row>
    <row r="10" spans="1:11" ht="96.75" customHeight="1" x14ac:dyDescent="0.2">
      <c r="A10" s="178" t="s">
        <v>745</v>
      </c>
      <c r="B10" s="296">
        <v>30</v>
      </c>
      <c r="C10" s="143"/>
      <c r="D10" s="143"/>
      <c r="E10" s="146">
        <f>C10*D10</f>
        <v>0</v>
      </c>
    </row>
    <row r="11" spans="1:11" x14ac:dyDescent="0.2">
      <c r="A11" s="131" t="s">
        <v>413</v>
      </c>
      <c r="B11" s="297">
        <v>25</v>
      </c>
      <c r="C11" s="143"/>
      <c r="D11" s="143"/>
      <c r="E11" s="146">
        <f t="shared" ref="E11" si="0">C11*D11</f>
        <v>0</v>
      </c>
    </row>
    <row r="12" spans="1:11" ht="114.75" x14ac:dyDescent="0.2">
      <c r="A12" s="132" t="s">
        <v>865</v>
      </c>
      <c r="B12" s="296">
        <v>900</v>
      </c>
      <c r="C12" s="143"/>
      <c r="D12" s="143"/>
      <c r="E12" s="146">
        <f t="shared" ref="E12" si="1">C12*D12</f>
        <v>0</v>
      </c>
    </row>
    <row r="13" spans="1:11" x14ac:dyDescent="0.2">
      <c r="A13" s="133" t="s">
        <v>414</v>
      </c>
      <c r="B13" s="298"/>
      <c r="C13" s="147"/>
      <c r="D13" s="144"/>
      <c r="E13" s="148">
        <f>SUM(E10:E12)</f>
        <v>0</v>
      </c>
    </row>
    <row r="14" spans="1:11" x14ac:dyDescent="0.2">
      <c r="A14" s="134"/>
      <c r="B14" s="306"/>
      <c r="C14" s="135"/>
      <c r="D14" s="135"/>
      <c r="E14" s="135"/>
    </row>
    <row r="15" spans="1:11" ht="38.25" x14ac:dyDescent="0.2">
      <c r="A15" s="139" t="s">
        <v>415</v>
      </c>
      <c r="B15" s="295" t="s">
        <v>813</v>
      </c>
      <c r="C15" s="140" t="s">
        <v>416</v>
      </c>
      <c r="D15" s="140" t="s">
        <v>417</v>
      </c>
      <c r="E15" s="140" t="s">
        <v>418</v>
      </c>
    </row>
    <row r="16" spans="1:11" ht="25.5" x14ac:dyDescent="0.2">
      <c r="A16" s="136" t="s">
        <v>394</v>
      </c>
      <c r="B16" s="303">
        <v>32</v>
      </c>
      <c r="C16" s="143"/>
      <c r="D16" s="143"/>
      <c r="E16" s="245">
        <f>C16*D16</f>
        <v>0</v>
      </c>
    </row>
    <row r="17" spans="1:5" ht="25.5" x14ac:dyDescent="0.2">
      <c r="A17" s="136" t="s">
        <v>395</v>
      </c>
      <c r="B17" s="303">
        <v>24</v>
      </c>
      <c r="C17" s="143"/>
      <c r="D17" s="143"/>
      <c r="E17" s="245">
        <f t="shared" ref="E17:E51" si="2">C17*D17</f>
        <v>0</v>
      </c>
    </row>
    <row r="18" spans="1:5" ht="25.5" x14ac:dyDescent="0.2">
      <c r="A18" s="136" t="s">
        <v>746</v>
      </c>
      <c r="B18" s="303"/>
      <c r="C18" s="390" t="s">
        <v>814</v>
      </c>
      <c r="D18" s="391"/>
      <c r="E18" s="245"/>
    </row>
    <row r="19" spans="1:5" ht="25.5" x14ac:dyDescent="0.2">
      <c r="A19" s="136" t="s">
        <v>747</v>
      </c>
      <c r="B19" s="303"/>
      <c r="C19" s="390" t="s">
        <v>814</v>
      </c>
      <c r="D19" s="391"/>
      <c r="E19" s="245"/>
    </row>
    <row r="20" spans="1:5" ht="38.25" x14ac:dyDescent="0.2">
      <c r="A20" s="136" t="s">
        <v>748</v>
      </c>
      <c r="B20" s="303"/>
      <c r="C20" s="390" t="s">
        <v>814</v>
      </c>
      <c r="D20" s="391"/>
      <c r="E20" s="245"/>
    </row>
    <row r="21" spans="1:5" ht="25.5" x14ac:dyDescent="0.2">
      <c r="A21" s="136" t="s">
        <v>396</v>
      </c>
      <c r="B21" s="303">
        <v>80</v>
      </c>
      <c r="C21" s="143"/>
      <c r="D21" s="143"/>
      <c r="E21" s="245">
        <f t="shared" si="2"/>
        <v>0</v>
      </c>
    </row>
    <row r="22" spans="1:5" ht="63.75" x14ac:dyDescent="0.2">
      <c r="A22" s="136" t="s">
        <v>749</v>
      </c>
      <c r="B22" s="303"/>
      <c r="C22" s="149"/>
      <c r="D22" s="149"/>
      <c r="E22" s="245">
        <f>SUM(E23:E27)</f>
        <v>0</v>
      </c>
    </row>
    <row r="23" spans="1:5" ht="25.5" x14ac:dyDescent="0.2">
      <c r="A23" s="137" t="s">
        <v>397</v>
      </c>
      <c r="B23" s="307">
        <v>350</v>
      </c>
      <c r="C23" s="143"/>
      <c r="D23" s="143"/>
      <c r="E23" s="248">
        <f t="shared" si="2"/>
        <v>0</v>
      </c>
    </row>
    <row r="24" spans="1:5" ht="25.5" x14ac:dyDescent="0.2">
      <c r="A24" s="137" t="s">
        <v>750</v>
      </c>
      <c r="B24" s="307">
        <v>150</v>
      </c>
      <c r="C24" s="143"/>
      <c r="D24" s="143"/>
      <c r="E24" s="248">
        <f t="shared" si="2"/>
        <v>0</v>
      </c>
    </row>
    <row r="25" spans="1:5" ht="24.75" customHeight="1" x14ac:dyDescent="0.2">
      <c r="A25" s="137" t="s">
        <v>398</v>
      </c>
      <c r="B25" s="307">
        <v>100</v>
      </c>
      <c r="C25" s="143"/>
      <c r="D25" s="143"/>
      <c r="E25" s="248">
        <f t="shared" si="2"/>
        <v>0</v>
      </c>
    </row>
    <row r="26" spans="1:5" ht="25.5" x14ac:dyDescent="0.2">
      <c r="A26" s="137" t="s">
        <v>751</v>
      </c>
      <c r="B26" s="307">
        <v>150</v>
      </c>
      <c r="C26" s="143"/>
      <c r="D26" s="143"/>
      <c r="E26" s="248">
        <f t="shared" si="2"/>
        <v>0</v>
      </c>
    </row>
    <row r="27" spans="1:5" x14ac:dyDescent="0.2">
      <c r="A27" s="137" t="s">
        <v>752</v>
      </c>
      <c r="B27" s="307">
        <v>80</v>
      </c>
      <c r="C27" s="143"/>
      <c r="D27" s="143"/>
      <c r="E27" s="248">
        <f t="shared" si="2"/>
        <v>0</v>
      </c>
    </row>
    <row r="28" spans="1:5" ht="38.25" x14ac:dyDescent="0.2">
      <c r="A28" s="136" t="s">
        <v>753</v>
      </c>
      <c r="B28" s="303">
        <v>170</v>
      </c>
      <c r="C28" s="143"/>
      <c r="D28" s="143"/>
      <c r="E28" s="245">
        <f t="shared" si="2"/>
        <v>0</v>
      </c>
    </row>
    <row r="29" spans="1:5" ht="25.5" customHeight="1" x14ac:dyDescent="0.2">
      <c r="A29" s="136" t="s">
        <v>754</v>
      </c>
      <c r="B29" s="303">
        <v>170</v>
      </c>
      <c r="C29" s="143"/>
      <c r="D29" s="143"/>
      <c r="E29" s="245">
        <f t="shared" si="2"/>
        <v>0</v>
      </c>
    </row>
    <row r="30" spans="1:5" ht="38.25" x14ac:dyDescent="0.2">
      <c r="A30" s="136" t="s">
        <v>755</v>
      </c>
      <c r="B30" s="303">
        <v>90</v>
      </c>
      <c r="C30" s="143"/>
      <c r="D30" s="143"/>
      <c r="E30" s="245">
        <f t="shared" si="2"/>
        <v>0</v>
      </c>
    </row>
    <row r="31" spans="1:5" ht="38.25" x14ac:dyDescent="0.2">
      <c r="A31" s="136" t="s">
        <v>756</v>
      </c>
      <c r="B31" s="303">
        <v>90</v>
      </c>
      <c r="C31" s="143"/>
      <c r="D31" s="143"/>
      <c r="E31" s="245">
        <f t="shared" si="2"/>
        <v>0</v>
      </c>
    </row>
    <row r="32" spans="1:5" ht="25.5" x14ac:dyDescent="0.2">
      <c r="A32" s="136" t="s">
        <v>399</v>
      </c>
      <c r="B32" s="303">
        <v>80</v>
      </c>
      <c r="C32" s="143"/>
      <c r="D32" s="143"/>
      <c r="E32" s="245">
        <f t="shared" si="2"/>
        <v>0</v>
      </c>
    </row>
    <row r="33" spans="1:7" ht="25.5" customHeight="1" x14ac:dyDescent="0.2">
      <c r="A33" s="136" t="s">
        <v>757</v>
      </c>
      <c r="B33" s="303">
        <v>35</v>
      </c>
      <c r="C33" s="143"/>
      <c r="D33" s="143"/>
      <c r="E33" s="245">
        <f t="shared" si="2"/>
        <v>0</v>
      </c>
    </row>
    <row r="34" spans="1:7" ht="24.75" customHeight="1" x14ac:dyDescent="0.2">
      <c r="A34" s="136" t="s">
        <v>400</v>
      </c>
      <c r="B34" s="303">
        <v>40</v>
      </c>
      <c r="C34" s="143"/>
      <c r="D34" s="143"/>
      <c r="E34" s="245">
        <f t="shared" si="2"/>
        <v>0</v>
      </c>
      <c r="F34" s="213"/>
      <c r="G34" s="213"/>
    </row>
    <row r="35" spans="1:7" ht="25.5" x14ac:dyDescent="0.2">
      <c r="A35" s="136" t="s">
        <v>758</v>
      </c>
      <c r="B35" s="303">
        <v>40</v>
      </c>
      <c r="C35" s="143"/>
      <c r="D35" s="143"/>
      <c r="E35" s="245">
        <f t="shared" si="2"/>
        <v>0</v>
      </c>
    </row>
    <row r="36" spans="1:7" ht="25.5" x14ac:dyDescent="0.2">
      <c r="A36" s="136" t="s">
        <v>401</v>
      </c>
      <c r="B36" s="303">
        <v>119</v>
      </c>
      <c r="C36" s="143"/>
      <c r="D36" s="143"/>
      <c r="E36" s="245">
        <f t="shared" si="2"/>
        <v>0</v>
      </c>
    </row>
    <row r="37" spans="1:7" ht="38.25" x14ac:dyDescent="0.2">
      <c r="A37" s="136" t="s">
        <v>759</v>
      </c>
      <c r="B37" s="303"/>
      <c r="C37" s="149"/>
      <c r="D37" s="149"/>
      <c r="E37" s="245">
        <f>SUM(E38:E41)</f>
        <v>0</v>
      </c>
    </row>
    <row r="38" spans="1:7" x14ac:dyDescent="0.2">
      <c r="A38" s="137" t="s">
        <v>402</v>
      </c>
      <c r="B38" s="307">
        <v>120</v>
      </c>
      <c r="C38" s="143"/>
      <c r="D38" s="143"/>
      <c r="E38" s="248">
        <f t="shared" si="2"/>
        <v>0</v>
      </c>
    </row>
    <row r="39" spans="1:7" ht="25.5" x14ac:dyDescent="0.2">
      <c r="A39" s="137" t="s">
        <v>403</v>
      </c>
      <c r="B39" s="307">
        <v>250</v>
      </c>
      <c r="C39" s="143"/>
      <c r="D39" s="143"/>
      <c r="E39" s="248">
        <f t="shared" si="2"/>
        <v>0</v>
      </c>
    </row>
    <row r="40" spans="1:7" x14ac:dyDescent="0.2">
      <c r="A40" s="137" t="s">
        <v>404</v>
      </c>
      <c r="B40" s="307">
        <v>90</v>
      </c>
      <c r="C40" s="143"/>
      <c r="D40" s="143"/>
      <c r="E40" s="248">
        <f t="shared" si="2"/>
        <v>0</v>
      </c>
    </row>
    <row r="41" spans="1:7" x14ac:dyDescent="0.2">
      <c r="A41" s="137" t="s">
        <v>405</v>
      </c>
      <c r="B41" s="307"/>
      <c r="C41" s="390" t="s">
        <v>814</v>
      </c>
      <c r="D41" s="391"/>
      <c r="E41" s="245"/>
    </row>
    <row r="42" spans="1:7" ht="51" x14ac:dyDescent="0.2">
      <c r="A42" s="136" t="s">
        <v>760</v>
      </c>
      <c r="B42" s="303">
        <v>100</v>
      </c>
      <c r="C42" s="143"/>
      <c r="D42" s="143"/>
      <c r="E42" s="245">
        <f t="shared" si="2"/>
        <v>0</v>
      </c>
    </row>
    <row r="43" spans="1:7" x14ac:dyDescent="0.2">
      <c r="A43" s="136" t="s">
        <v>407</v>
      </c>
      <c r="B43" s="303">
        <v>190</v>
      </c>
      <c r="C43" s="143"/>
      <c r="D43" s="143"/>
      <c r="E43" s="245">
        <f t="shared" si="2"/>
        <v>0</v>
      </c>
    </row>
    <row r="44" spans="1:7" ht="51" x14ac:dyDescent="0.2">
      <c r="A44" s="136" t="s">
        <v>406</v>
      </c>
      <c r="B44" s="303">
        <v>70</v>
      </c>
      <c r="C44" s="143"/>
      <c r="D44" s="143"/>
      <c r="E44" s="245">
        <f t="shared" si="2"/>
        <v>0</v>
      </c>
    </row>
    <row r="45" spans="1:7" ht="25.5" x14ac:dyDescent="0.2">
      <c r="A45" s="138" t="s">
        <v>419</v>
      </c>
      <c r="B45" s="303">
        <v>120</v>
      </c>
      <c r="C45" s="143"/>
      <c r="D45" s="143"/>
      <c r="E45" s="245">
        <f t="shared" si="2"/>
        <v>0</v>
      </c>
    </row>
    <row r="46" spans="1:7" ht="38.25" x14ac:dyDescent="0.2">
      <c r="A46" s="138" t="s">
        <v>761</v>
      </c>
      <c r="B46" s="303">
        <v>80</v>
      </c>
      <c r="C46" s="143"/>
      <c r="D46" s="143"/>
      <c r="E46" s="245">
        <f t="shared" si="2"/>
        <v>0</v>
      </c>
    </row>
    <row r="47" spans="1:7" ht="38.25" x14ac:dyDescent="0.2">
      <c r="A47" s="138" t="s">
        <v>762</v>
      </c>
      <c r="B47" s="303">
        <v>60</v>
      </c>
      <c r="C47" s="143"/>
      <c r="D47" s="143"/>
      <c r="E47" s="245">
        <f t="shared" si="2"/>
        <v>0</v>
      </c>
    </row>
    <row r="48" spans="1:7" ht="38.25" x14ac:dyDescent="0.2">
      <c r="A48" s="138" t="s">
        <v>763</v>
      </c>
      <c r="B48" s="303">
        <v>90</v>
      </c>
      <c r="C48" s="143"/>
      <c r="D48" s="143"/>
      <c r="E48" s="245">
        <f t="shared" si="2"/>
        <v>0</v>
      </c>
    </row>
    <row r="49" spans="1:5" ht="25.5" x14ac:dyDescent="0.2">
      <c r="A49" s="138" t="s">
        <v>764</v>
      </c>
      <c r="B49" s="303">
        <v>55</v>
      </c>
      <c r="C49" s="143"/>
      <c r="D49" s="143"/>
      <c r="E49" s="245">
        <f t="shared" si="2"/>
        <v>0</v>
      </c>
    </row>
    <row r="50" spans="1:5" x14ac:dyDescent="0.2">
      <c r="A50" s="138" t="s">
        <v>765</v>
      </c>
      <c r="B50" s="303">
        <v>90</v>
      </c>
      <c r="C50" s="143"/>
      <c r="D50" s="143"/>
      <c r="E50" s="245">
        <f t="shared" si="2"/>
        <v>0</v>
      </c>
    </row>
    <row r="51" spans="1:5" ht="25.5" x14ac:dyDescent="0.2">
      <c r="A51" s="138" t="s">
        <v>766</v>
      </c>
      <c r="B51" s="303">
        <v>135</v>
      </c>
      <c r="C51" s="143"/>
      <c r="D51" s="143"/>
      <c r="E51" s="245">
        <f t="shared" si="2"/>
        <v>0</v>
      </c>
    </row>
    <row r="52" spans="1:5" x14ac:dyDescent="0.2">
      <c r="A52" s="133" t="s">
        <v>420</v>
      </c>
      <c r="B52" s="298"/>
      <c r="C52" s="147"/>
      <c r="D52" s="144"/>
      <c r="E52" s="148">
        <f>E16+E17+E18+E19+E20+E21+E22+E28+E29+E30+E31+E32+E33+E34+E35+E36+E37+E42+E43+E44+E45+E46+E48+E49+E50+E51+E47</f>
        <v>0</v>
      </c>
    </row>
    <row r="53" spans="1:5" ht="15" x14ac:dyDescent="0.2">
      <c r="A53" s="155"/>
      <c r="B53" s="308"/>
      <c r="C53" s="156"/>
      <c r="D53" s="156"/>
      <c r="E53" s="156"/>
    </row>
    <row r="54" spans="1:5" ht="38.25" x14ac:dyDescent="0.2">
      <c r="A54" s="139" t="s">
        <v>421</v>
      </c>
      <c r="B54" s="295" t="s">
        <v>813</v>
      </c>
      <c r="C54" s="140" t="s">
        <v>416</v>
      </c>
      <c r="D54" s="140" t="s">
        <v>417</v>
      </c>
      <c r="E54" s="140" t="s">
        <v>418</v>
      </c>
    </row>
    <row r="55" spans="1:5" ht="102" x14ac:dyDescent="0.2">
      <c r="A55" s="141" t="s">
        <v>422</v>
      </c>
      <c r="B55" s="297">
        <v>200</v>
      </c>
      <c r="C55" s="143"/>
      <c r="D55" s="143"/>
      <c r="E55" s="146">
        <f>C55*D55</f>
        <v>0</v>
      </c>
    </row>
    <row r="56" spans="1:5" x14ac:dyDescent="0.2">
      <c r="A56" s="133" t="s">
        <v>423</v>
      </c>
      <c r="B56" s="298"/>
      <c r="C56" s="147"/>
      <c r="D56" s="144"/>
      <c r="E56" s="148">
        <f>SUM(E55)</f>
        <v>0</v>
      </c>
    </row>
    <row r="57" spans="1:5" ht="15" x14ac:dyDescent="0.2">
      <c r="A57" s="16"/>
      <c r="B57" s="309"/>
      <c r="C57" s="150"/>
      <c r="D57" s="150"/>
      <c r="E57" s="150"/>
    </row>
    <row r="58" spans="1:5" ht="38.25" x14ac:dyDescent="0.2">
      <c r="A58" s="139" t="s">
        <v>424</v>
      </c>
      <c r="B58" s="295" t="s">
        <v>813</v>
      </c>
      <c r="C58" s="140" t="s">
        <v>416</v>
      </c>
      <c r="D58" s="140" t="s">
        <v>417</v>
      </c>
      <c r="E58" s="140" t="s">
        <v>418</v>
      </c>
    </row>
    <row r="59" spans="1:5" ht="63.75" x14ac:dyDescent="0.2">
      <c r="A59" s="141" t="s">
        <v>425</v>
      </c>
      <c r="B59" s="297">
        <v>100</v>
      </c>
      <c r="C59" s="143"/>
      <c r="D59" s="143"/>
      <c r="E59" s="146">
        <f>C59*D59</f>
        <v>0</v>
      </c>
    </row>
    <row r="60" spans="1:5" x14ac:dyDescent="0.2">
      <c r="A60" s="152" t="s">
        <v>426</v>
      </c>
      <c r="B60" s="298"/>
      <c r="C60" s="144"/>
      <c r="D60" s="144"/>
      <c r="E60" s="148">
        <f>SUM(E59:E59)</f>
        <v>0</v>
      </c>
    </row>
    <row r="61" spans="1:5" x14ac:dyDescent="0.2">
      <c r="A61" s="153" t="s">
        <v>427</v>
      </c>
      <c r="B61" s="299"/>
      <c r="C61" s="145"/>
      <c r="D61" s="145"/>
      <c r="E61" s="151">
        <f>E13+E52+E56+E60</f>
        <v>0</v>
      </c>
    </row>
  </sheetData>
  <sheetProtection selectLockedCells="1" selectUnlockedCells="1"/>
  <mergeCells count="10">
    <mergeCell ref="C20:D20"/>
    <mergeCell ref="C18:D18"/>
    <mergeCell ref="C41:D41"/>
    <mergeCell ref="A2:E2"/>
    <mergeCell ref="A7:A8"/>
    <mergeCell ref="H8:K8"/>
    <mergeCell ref="A1:E1"/>
    <mergeCell ref="A5:E5"/>
    <mergeCell ref="B7:B8"/>
    <mergeCell ref="C19:D19"/>
  </mergeCells>
  <pageMargins left="0.59055118110236227" right="0.59055118110236227" top="0.86614173228346458" bottom="0.6692913385826772" header="0.78740157480314965" footer="0.78740157480314965"/>
  <pageSetup paperSize="9"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Normal="100" zoomScalePageLayoutView="80" workbookViewId="0">
      <selection activeCell="C9" sqref="C9:C12"/>
    </sheetView>
  </sheetViews>
  <sheetFormatPr defaultColWidth="9.140625" defaultRowHeight="12.75" x14ac:dyDescent="0.25"/>
  <cols>
    <col min="1" max="1" width="74.5703125" style="313" customWidth="1"/>
    <col min="2" max="3" width="16" style="313" customWidth="1"/>
    <col min="4" max="4" width="16" style="350" customWidth="1"/>
    <col min="5" max="8" width="7.140625" style="313" customWidth="1"/>
    <col min="9" max="16384" width="9.140625" style="313"/>
  </cols>
  <sheetData>
    <row r="1" spans="1:5" ht="13.5" thickBot="1" x14ac:dyDescent="0.3">
      <c r="A1" s="311"/>
      <c r="B1" s="312" t="s">
        <v>818</v>
      </c>
      <c r="C1" s="311"/>
      <c r="D1" s="311"/>
    </row>
    <row r="2" spans="1:5" ht="30" customHeight="1" thickBot="1" x14ac:dyDescent="0.3">
      <c r="A2" s="396" t="s">
        <v>847</v>
      </c>
      <c r="B2" s="397"/>
      <c r="C2" s="397"/>
      <c r="D2" s="398"/>
    </row>
    <row r="3" spans="1:5" ht="13.5" thickBot="1" x14ac:dyDescent="0.3">
      <c r="A3" s="311"/>
      <c r="B3" s="312"/>
      <c r="C3" s="312"/>
      <c r="D3" s="311"/>
    </row>
    <row r="4" spans="1:5" ht="30" customHeight="1" thickBot="1" x14ac:dyDescent="0.3">
      <c r="A4" s="399" t="s">
        <v>871</v>
      </c>
      <c r="B4" s="400"/>
      <c r="C4" s="401"/>
      <c r="D4" s="402"/>
    </row>
    <row r="5" spans="1:5" ht="18" x14ac:dyDescent="0.25">
      <c r="A5" s="314"/>
      <c r="B5" s="314"/>
      <c r="C5" s="314"/>
      <c r="D5" s="314"/>
    </row>
    <row r="6" spans="1:5" ht="13.5" customHeight="1" thickBot="1" x14ac:dyDescent="0.3">
      <c r="D6" s="313"/>
    </row>
    <row r="7" spans="1:5" ht="15.75" thickBot="1" x14ac:dyDescent="0.3">
      <c r="A7" s="315"/>
      <c r="B7" s="316" t="s">
        <v>700</v>
      </c>
      <c r="C7" s="316" t="s">
        <v>819</v>
      </c>
      <c r="D7" s="317" t="s">
        <v>701</v>
      </c>
    </row>
    <row r="8" spans="1:5" customFormat="1" ht="15" x14ac:dyDescent="0.25">
      <c r="A8" s="352" t="s">
        <v>848</v>
      </c>
      <c r="B8" s="318"/>
      <c r="C8" s="319"/>
      <c r="D8" s="319"/>
      <c r="E8" s="313"/>
    </row>
    <row r="9" spans="1:5" customFormat="1" ht="15" x14ac:dyDescent="0.25">
      <c r="A9" s="320" t="s">
        <v>845</v>
      </c>
      <c r="B9" s="321">
        <v>120</v>
      </c>
      <c r="C9" s="393"/>
      <c r="D9" s="322">
        <f>B9*C9</f>
        <v>0</v>
      </c>
      <c r="E9" s="313"/>
    </row>
    <row r="10" spans="1:5" customFormat="1" ht="30" x14ac:dyDescent="0.25">
      <c r="A10" s="351" t="s">
        <v>846</v>
      </c>
      <c r="B10" s="321">
        <v>550</v>
      </c>
      <c r="C10" s="394"/>
      <c r="D10" s="322">
        <f>C9*B10</f>
        <v>0</v>
      </c>
      <c r="E10" s="313"/>
    </row>
    <row r="11" spans="1:5" customFormat="1" ht="15" x14ac:dyDescent="0.25">
      <c r="A11" s="320" t="s">
        <v>820</v>
      </c>
      <c r="B11" s="321">
        <v>120</v>
      </c>
      <c r="C11" s="394"/>
      <c r="D11" s="322">
        <f>C9*B11</f>
        <v>0</v>
      </c>
      <c r="E11" s="313"/>
    </row>
    <row r="12" spans="1:5" ht="15" x14ac:dyDescent="0.25">
      <c r="A12" s="320" t="s">
        <v>821</v>
      </c>
      <c r="B12" s="321">
        <f>B24</f>
        <v>1245</v>
      </c>
      <c r="C12" s="395"/>
      <c r="D12" s="322">
        <f>C9*B12</f>
        <v>0</v>
      </c>
    </row>
    <row r="13" spans="1:5" ht="15" x14ac:dyDescent="0.25">
      <c r="A13" s="323" t="s">
        <v>822</v>
      </c>
      <c r="B13" s="323">
        <f>SUM(B9:B12)</f>
        <v>2035</v>
      </c>
      <c r="C13" s="324"/>
      <c r="D13" s="324">
        <f>SUM(D9:D12)</f>
        <v>0</v>
      </c>
    </row>
    <row r="14" spans="1:5" ht="15" x14ac:dyDescent="0.25">
      <c r="A14" s="315" t="s">
        <v>823</v>
      </c>
      <c r="B14" s="4"/>
      <c r="D14" s="313"/>
    </row>
    <row r="15" spans="1:5" x14ac:dyDescent="0.25">
      <c r="D15" s="313"/>
    </row>
    <row r="16" spans="1:5" ht="15.75" thickBot="1" x14ac:dyDescent="0.3">
      <c r="A16" s="325" t="s">
        <v>824</v>
      </c>
      <c r="B16" s="326" t="s">
        <v>825</v>
      </c>
      <c r="D16" s="313"/>
    </row>
    <row r="17" spans="1:8" ht="15.75" thickBot="1" x14ac:dyDescent="0.3">
      <c r="A17" s="327" t="s">
        <v>826</v>
      </c>
      <c r="B17" s="328" t="s">
        <v>410</v>
      </c>
      <c r="D17" s="313"/>
    </row>
    <row r="18" spans="1:8" ht="89.25" customHeight="1" x14ac:dyDescent="0.25">
      <c r="A18" s="329" t="s">
        <v>827</v>
      </c>
      <c r="B18" s="330">
        <v>95</v>
      </c>
      <c r="D18" s="313"/>
      <c r="F18" s="331"/>
      <c r="H18"/>
    </row>
    <row r="19" spans="1:8" ht="75" x14ac:dyDescent="0.25">
      <c r="A19" s="329" t="s">
        <v>828</v>
      </c>
      <c r="B19" s="330">
        <v>400</v>
      </c>
      <c r="D19" s="313"/>
    </row>
    <row r="20" spans="1:8" ht="45" x14ac:dyDescent="0.25">
      <c r="A20" s="329" t="s">
        <v>829</v>
      </c>
      <c r="B20" s="332">
        <v>60</v>
      </c>
      <c r="D20" s="313"/>
    </row>
    <row r="21" spans="1:8" ht="15" x14ac:dyDescent="0.25">
      <c r="A21" s="329" t="s">
        <v>830</v>
      </c>
      <c r="B21" s="330">
        <v>240</v>
      </c>
      <c r="D21" s="313"/>
    </row>
    <row r="22" spans="1:8" ht="90" x14ac:dyDescent="0.25">
      <c r="A22" s="333" t="s">
        <v>831</v>
      </c>
      <c r="B22" s="330">
        <v>100</v>
      </c>
      <c r="D22" s="313"/>
    </row>
    <row r="23" spans="1:8" ht="162.75" customHeight="1" x14ac:dyDescent="0.25">
      <c r="A23" s="333" t="s">
        <v>832</v>
      </c>
      <c r="B23" s="330">
        <v>350</v>
      </c>
      <c r="D23" s="313"/>
    </row>
    <row r="24" spans="1:8" ht="15" x14ac:dyDescent="0.25">
      <c r="A24" s="334" t="s">
        <v>833</v>
      </c>
      <c r="B24" s="335">
        <f>SUM(B18:B23)</f>
        <v>1245</v>
      </c>
      <c r="D24" s="313"/>
    </row>
    <row r="25" spans="1:8" ht="15" x14ac:dyDescent="0.25">
      <c r="A25" s="334" t="s">
        <v>385</v>
      </c>
      <c r="B25" s="336">
        <f>C12</f>
        <v>0</v>
      </c>
      <c r="D25" s="313"/>
    </row>
    <row r="26" spans="1:8" ht="15" x14ac:dyDescent="0.25">
      <c r="A26" s="334" t="s">
        <v>834</v>
      </c>
      <c r="B26" s="337">
        <f>B24*B25</f>
        <v>0</v>
      </c>
      <c r="D26" s="313"/>
      <c r="F26" s="338"/>
      <c r="G26" s="338"/>
      <c r="H26" s="338"/>
    </row>
    <row r="27" spans="1:8" ht="15" x14ac:dyDescent="0.25">
      <c r="A27" s="325" t="s">
        <v>835</v>
      </c>
      <c r="B27" s="339"/>
      <c r="D27" s="313"/>
      <c r="H27" s="340"/>
    </row>
    <row r="28" spans="1:8" ht="15" x14ac:dyDescent="0.25">
      <c r="A28" s="341" t="s">
        <v>836</v>
      </c>
      <c r="B28" s="341"/>
      <c r="C28" s="341"/>
      <c r="D28" s="342"/>
    </row>
    <row r="29" spans="1:8" ht="78" customHeight="1" x14ac:dyDescent="0.25">
      <c r="A29" s="392" t="s">
        <v>837</v>
      </c>
      <c r="B29" s="403"/>
      <c r="C29" s="403"/>
      <c r="D29" s="403"/>
      <c r="F29"/>
      <c r="G29" s="343"/>
      <c r="H29" s="340"/>
    </row>
    <row r="30" spans="1:8" ht="52.5" customHeight="1" x14ac:dyDescent="0.25">
      <c r="A30" s="392" t="s">
        <v>838</v>
      </c>
      <c r="B30" s="403"/>
      <c r="C30" s="403"/>
      <c r="D30" s="403"/>
      <c r="F30"/>
      <c r="G30" s="343"/>
    </row>
    <row r="31" spans="1:8" ht="51.75" customHeight="1" x14ac:dyDescent="0.25">
      <c r="A31" s="392" t="s">
        <v>839</v>
      </c>
      <c r="B31" s="403"/>
      <c r="C31" s="403"/>
      <c r="D31" s="403"/>
    </row>
    <row r="32" spans="1:8" ht="19.5" customHeight="1" x14ac:dyDescent="0.25">
      <c r="A32" s="392" t="s">
        <v>840</v>
      </c>
      <c r="B32" s="392"/>
      <c r="C32" s="392"/>
      <c r="D32" s="392"/>
    </row>
    <row r="39" spans="1:4" ht="15" x14ac:dyDescent="0.25">
      <c r="A39" s="344" t="s">
        <v>841</v>
      </c>
      <c r="B39" s="345"/>
      <c r="C39" s="345"/>
      <c r="D39" s="345"/>
    </row>
    <row r="40" spans="1:4" ht="15" x14ac:dyDescent="0.25">
      <c r="B40" s="346" t="s">
        <v>842</v>
      </c>
      <c r="C40" s="347"/>
      <c r="D40" s="348"/>
    </row>
    <row r="41" spans="1:4" ht="15" x14ac:dyDescent="0.25">
      <c r="B41" s="349" t="s">
        <v>843</v>
      </c>
      <c r="C41" s="344"/>
      <c r="D41" s="344"/>
    </row>
    <row r="42" spans="1:4" ht="15" x14ac:dyDescent="0.25">
      <c r="A42"/>
      <c r="B42" s="344" t="s">
        <v>844</v>
      </c>
      <c r="C42" s="344"/>
      <c r="D42" s="344"/>
    </row>
  </sheetData>
  <mergeCells count="7">
    <mergeCell ref="A32:D32"/>
    <mergeCell ref="C9:C12"/>
    <mergeCell ref="A2:D2"/>
    <mergeCell ref="A4:D4"/>
    <mergeCell ref="A29:D29"/>
    <mergeCell ref="A30:D30"/>
    <mergeCell ref="A31:D31"/>
  </mergeCells>
  <printOptions horizontalCentered="1"/>
  <pageMargins left="0.70866141732283472" right="0.31496062992125984" top="0.39370078740157483" bottom="0.39370078740157483"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I. Celkový součet</vt:lpstr>
      <vt:lpstr>II. Sazebník</vt:lpstr>
      <vt:lpstr>III.A1) Projektové práce</vt:lpstr>
      <vt:lpstr>III.A2) Projektové práce</vt:lpstr>
      <vt:lpstr>III.B1) IČ k ÚR</vt:lpstr>
      <vt:lpstr>III.B2) IČ k SP</vt:lpstr>
      <vt:lpstr>IV. TP</vt:lpstr>
      <vt:lpstr>'III.A2) Projektové práce'!Názvy_tisku</vt:lpstr>
      <vt:lpstr>'I. Celkový součet'!Oblast_tisku</vt:lpstr>
      <vt:lpstr>'II. Sazebník'!Oblast_tisku</vt:lpstr>
      <vt:lpstr>'III.A1) Projektové práce'!Oblast_tisku</vt:lpstr>
      <vt:lpstr>'III.A2) Projektové práce'!Oblast_tisku</vt:lpstr>
      <vt:lpstr>'III.B1) IČ k ÚR'!Oblast_tisku</vt:lpstr>
      <vt:lpstr>'III.B2) IČ k SP'!Oblast_tisku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2012-11-23T09:14:16Z</dcterms:created>
  <dcterms:modified xsi:type="dcterms:W3CDTF">2018-11-28T15:32:14Z</dcterms:modified>
</cp:coreProperties>
</file>