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Uč. pomůcky - fyzika I." sheetId="1" r:id="rId2"/>
    <sheet name="VzorPolozky" sheetId="10" state="hidden" r:id="rId3"/>
    <sheet name=" Položky" sheetId="12" r:id="rId4"/>
  </sheets>
  <externalReferences>
    <externalReference r:id="rId5"/>
  </externalReferences>
  <definedNames>
    <definedName name="CelkemDPHVypocet" localSheetId="1">'Uč. pomůcky - fyzika I.'!$H$40</definedName>
    <definedName name="CenaCelkem">'Uč. pomůcky - fyzika I.'!$G$29</definedName>
    <definedName name="CenaCelkemBezDPH">'Uč. pomůcky - fyzika I.'!$G$28</definedName>
    <definedName name="CenaCelkemVypocet" localSheetId="1">'Uč. pomůcky - fyzika I.'!$I$40</definedName>
    <definedName name="cisloobjektu">'Uč. pomůcky - fyzika I.'!$D$3</definedName>
    <definedName name="CisloRozpoctu">'[1]Krycí list'!$C$2</definedName>
    <definedName name="CisloStavby" localSheetId="1">'Uč. pomůcky - fyzika I.'!$D$2</definedName>
    <definedName name="cislostavby">'[1]Krycí list'!$A$7</definedName>
    <definedName name="CisloStavebnihoRozpoctu">'Uč. pomůcky - fyzika I.'!$D$4</definedName>
    <definedName name="dadresa">'Uč. pomůcky - fyzika I.'!$D$12:$G$12</definedName>
    <definedName name="DIČ" localSheetId="1">'Uč. pomůcky - fyzika I.'!$I$12</definedName>
    <definedName name="dmisto">'Uč. pomůcky - fyzika I.'!$D$13:$G$13</definedName>
    <definedName name="DPHSni">'Uč. pomůcky - fyzika I.'!$G$24</definedName>
    <definedName name="DPHZakl">'Uč. pomůcky - fyzika I.'!$G$26</definedName>
    <definedName name="dpsc" localSheetId="1">'Uč. pomůcky - fyzika I.'!$C$13</definedName>
    <definedName name="IČO" localSheetId="1">'Uč. pomůcky - fyzika I.'!$I$11</definedName>
    <definedName name="Mena">'Uč. pomůcky - fyzika I.'!$J$29</definedName>
    <definedName name="MistoStavby">'Uč. pomůcky - fyzika I.'!$D$4</definedName>
    <definedName name="nazevobjektu">'Uč. pomůcky - fyzika I.'!$E$3</definedName>
    <definedName name="NazevRozpoctu">'[1]Krycí list'!$D$2</definedName>
    <definedName name="NazevStavby" localSheetId="1">'Uč. pomůcky - fyzika I.'!$E$2</definedName>
    <definedName name="nazevstavby">'[1]Krycí list'!$C$7</definedName>
    <definedName name="NazevStavebnihoRozpoctu">'Uč. pomůcky - fyzika I.'!$E$4</definedName>
    <definedName name="oadresa">'Uč. pomůcky - fyzika I.'!$D$6</definedName>
    <definedName name="Objednatel" localSheetId="1">'Uč. pomůcky - fyzika I.'!$D$5</definedName>
    <definedName name="Objekt" localSheetId="1">'Uč. pomůcky - fyzika I.'!$B$38</definedName>
    <definedName name="_xlnm.Print_Area" localSheetId="3">' Položky'!$A$1:$U$104</definedName>
    <definedName name="_xlnm.Print_Area" localSheetId="1">'Uč. pomůcky - fyzika I.'!$A$1:$J$50</definedName>
    <definedName name="odic" localSheetId="1">'Uč. pomůcky - fyzika I.'!$I$6</definedName>
    <definedName name="oico" localSheetId="1">'Uč. pomůcky - fyzika I.'!$I$5</definedName>
    <definedName name="omisto" localSheetId="1">'Uč. pomůcky - fyzika I.'!$D$7</definedName>
    <definedName name="onazev" localSheetId="1">'Uč. pomůcky - fyzika I.'!$D$6</definedName>
    <definedName name="opsc" localSheetId="1">'Uč. pomůcky - fyzika I.'!$C$7</definedName>
    <definedName name="padresa">'Uč. pomůcky - fyzika I.'!$D$9</definedName>
    <definedName name="pdic">'Uč. pomůcky - fyzika I.'!$I$9</definedName>
    <definedName name="pico">'Uč. pomůcky - fyzika I.'!$I$8</definedName>
    <definedName name="pmisto">'Uč. pomůcky - fyzika I.'!$D$10</definedName>
    <definedName name="PocetMJ">#REF!</definedName>
    <definedName name="PoptavkaID">'Uč. pomůcky - fyzika I.'!$A$1</definedName>
    <definedName name="pPSC">'Uč. pomůcky - fyzika I.'!$C$10</definedName>
    <definedName name="Projektant">'Uč. pomůcky - fyzika I.'!$D$8</definedName>
    <definedName name="SazbaDPH1" localSheetId="1">'Uč. pomůcky - fyzika I.'!$E$23</definedName>
    <definedName name="SazbaDPH1">'[1]Krycí list'!$C$30</definedName>
    <definedName name="SazbaDPH2" localSheetId="1">'Uč. pomůcky - fyzika I.'!$E$25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'Uč. pomůcky - fyzika I.'!$D$14</definedName>
    <definedName name="Z_B7E7C763_C459_487D_8ABA_5CFDDFBD5A84_.wvu.Cols" localSheetId="1" hidden="1">'Uč. pomůcky - fyzika I.'!$A:$A</definedName>
    <definedName name="Z_B7E7C763_C459_487D_8ABA_5CFDDFBD5A84_.wvu.PrintArea" localSheetId="1" hidden="1">'Uč. pomůcky - fyzika I.'!$B$1:$J$36</definedName>
    <definedName name="ZakladDPHSni">'Uč. pomůcky - fyzika I.'!$G$23</definedName>
    <definedName name="ZakladDPHSniVypocet" localSheetId="1">'Uč. pomůcky - fyzika I.'!$F$40</definedName>
    <definedName name="ZakladDPHZakl">'Uč. pomůcky - fyzika I.'!$G$25</definedName>
    <definedName name="ZakladDPHZaklVypocet" localSheetId="1">'Uč. pomůcky - fyzika I.'!$G$40</definedName>
    <definedName name="Zaokrouhleni">'Uč. pomůcky - fyzika I.'!$G$27</definedName>
    <definedName name="Zhotovitel">'Uč. pomůcky - fyzika I.'!$D$11:$G$11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0" i="12" l="1"/>
  <c r="M20" i="12" s="1"/>
  <c r="I20" i="12"/>
  <c r="K20" i="12"/>
  <c r="O20" i="12"/>
  <c r="Q20" i="12"/>
  <c r="U20" i="12"/>
  <c r="AC94" i="12" l="1"/>
  <c r="F39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54" i="12"/>
  <c r="M54" i="12" s="1"/>
  <c r="I54" i="12"/>
  <c r="K54" i="12"/>
  <c r="O54" i="12"/>
  <c r="Q54" i="12"/>
  <c r="U54" i="12"/>
  <c r="G78" i="12"/>
  <c r="M78" i="12" s="1"/>
  <c r="I78" i="12"/>
  <c r="K78" i="12"/>
  <c r="O78" i="12"/>
  <c r="Q78" i="12"/>
  <c r="U78" i="12"/>
  <c r="I20" i="1"/>
  <c r="I19" i="1"/>
  <c r="I18" i="1"/>
  <c r="I17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M9" i="12" l="1"/>
  <c r="G94" i="12"/>
  <c r="F40" i="1"/>
  <c r="G23" i="1" s="1"/>
  <c r="G24" i="1" s="1"/>
  <c r="O8" i="12"/>
  <c r="AD94" i="12"/>
  <c r="G39" i="1" s="1"/>
  <c r="G40" i="1" s="1"/>
  <c r="G25" i="1" s="1"/>
  <c r="G26" i="1" s="1"/>
  <c r="K8" i="12"/>
  <c r="Q8" i="12"/>
  <c r="I8" i="12"/>
  <c r="G8" i="12"/>
  <c r="U8" i="12"/>
  <c r="G28" i="1"/>
  <c r="M12" i="12"/>
  <c r="M8" i="12" l="1"/>
  <c r="G29" i="1"/>
  <c r="I49" i="1"/>
  <c r="H39" i="1"/>
  <c r="H40" i="1" l="1"/>
  <c r="I39" i="1"/>
  <c r="I40" i="1" s="1"/>
  <c r="J39" i="1" s="1"/>
  <c r="J40" i="1" s="1"/>
  <c r="I50" i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Město</t>
        </r>
      </text>
    </comment>
  </commentList>
</comments>
</file>

<file path=xl/sharedStrings.xml><?xml version="1.0" encoding="utf-8"?>
<sst xmlns="http://schemas.openxmlformats.org/spreadsheetml/2006/main" count="318" uniqueCount="192">
  <si>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</si>
  <si>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</si>
  <si>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</si>
  <si>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</si>
  <si>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</si>
  <si>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</si>
  <si>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</si>
  <si>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</si>
  <si>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</si>
  <si>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</si>
  <si>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</si>
  <si>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</si>
  <si>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</si>
  <si>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</si>
  <si>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</si>
  <si>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</si>
  <si>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</si>
  <si>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</si>
  <si>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</si>
  <si>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</si>
  <si>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</si>
  <si>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</si>
  <si>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</si>
  <si>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</si>
  <si>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</si>
  <si>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</si>
  <si>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</si>
  <si>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</si>
  <si>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</si>
  <si>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</si>
  <si>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</si>
  <si>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</si>
  <si>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</si>
  <si>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</si>
  <si>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</si>
  <si>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</si>
  <si>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</si>
  <si>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</si>
  <si>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</si>
  <si>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</si>
  <si>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</si>
  <si>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Objekt:</t>
  </si>
  <si>
    <t>Rozpočet:</t>
  </si>
  <si>
    <t>Kateřina Krejčová</t>
  </si>
  <si>
    <t>Gymnázium J. S. Machara, Brandýs nad Labem - Stará Boleslav, Královická 668</t>
  </si>
  <si>
    <t>Královická 668/23</t>
  </si>
  <si>
    <t>Brandýs nad Labem-Stará Boleslav-Brandýs nad Labem</t>
  </si>
  <si>
    <t>61388939</t>
  </si>
  <si>
    <t>Celkem za stavbu</t>
  </si>
  <si>
    <t>CZK</t>
  </si>
  <si>
    <t xml:space="preserve">Popis rozpočtu:  - </t>
  </si>
  <si>
    <t>Všechny položky jsou včetně dopravy a montáže.</t>
  </si>
  <si>
    <t>Rekapitulace dílů</t>
  </si>
  <si>
    <t>Typ dílu</t>
  </si>
  <si>
    <t>7</t>
  </si>
  <si>
    <t>POMŮCKY PRO VÝUKU FYZIKY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</si>
  <si>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</si>
  <si>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</si>
  <si>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</si>
  <si>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</si>
  <si>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</si>
  <si>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</si>
  <si>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</si>
  <si>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</si>
  <si>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</si>
  <si>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</si>
  <si>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</si>
  <si>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</si>
  <si>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</si>
  <si>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</si>
  <si>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</si>
  <si>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</si>
  <si>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</si>
  <si>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</si>
  <si>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</si>
  <si>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</si>
  <si>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</si>
  <si>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</si>
  <si>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</si>
  <si>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</si>
  <si>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</si>
  <si>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</si>
  <si>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</si>
  <si>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</si>
  <si>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</si>
  <si>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15</t>
  </si>
  <si>
    <t>Van De Graaffův generátor</t>
  </si>
  <si>
    <t>ks</t>
  </si>
  <si>
    <t>POL3_0</t>
  </si>
  <si>
    <t>16</t>
  </si>
  <si>
    <t>Wimshurstova indukční elektřina</t>
  </si>
  <si>
    <t>17</t>
  </si>
  <si>
    <t>Frekvenční generátor</t>
  </si>
  <si>
    <t>18</t>
  </si>
  <si>
    <t>Zdroj žákovský s displejem AC/DC</t>
  </si>
  <si>
    <t>19</t>
  </si>
  <si>
    <t>Vývěva rotačná, dvoustupňová, olejová</t>
  </si>
  <si>
    <t>20</t>
  </si>
  <si>
    <t>Nádoba vakuová, 7 litrů</t>
  </si>
  <si>
    <t>21</t>
  </si>
  <si>
    <t>Hadice vakuová, , D=6 mm, L=100 cm</t>
  </si>
  <si>
    <t>22</t>
  </si>
  <si>
    <t>Olej pro vývěvy</t>
  </si>
  <si>
    <t>23</t>
  </si>
  <si>
    <t>Siloměry sada 2ks</t>
  </si>
  <si>
    <t>• Přesný siloměr 0,1 N</t>
  </si>
  <si>
    <t>POP</t>
  </si>
  <si>
    <t>• Přesný siloměr 10 N</t>
  </si>
  <si>
    <t>24</t>
  </si>
  <si>
    <t>Elektřina - žákovská souprava, žák</t>
  </si>
  <si>
    <t>obsah:</t>
  </si>
  <si>
    <t>1 ks - Propojovací deska</t>
  </si>
  <si>
    <t>1 ks - Spojovací vodič 25 cm černý</t>
  </si>
  <si>
    <t>2 ks - Spojovací vodič 50 cm červený</t>
  </si>
  <si>
    <t>1 ks - Spojovací vodič 50 cm modrý</t>
  </si>
  <si>
    <t>1 ks - Spojovací vodič 75 cm červený</t>
  </si>
  <si>
    <t>1 ks - Spojovací vodič 75 cm modrý</t>
  </si>
  <si>
    <t>4 ks - Modul připojení</t>
  </si>
  <si>
    <t>5 ks - Modul přímé vedení</t>
  </si>
  <si>
    <t>2 ks - Modul přímé vedení se zdířkou</t>
  </si>
  <si>
    <t>1 ks - Modul vedení	T se zdířkou</t>
  </si>
  <si>
    <t>4 ks - Modul vedení	T</t>
  </si>
  <si>
    <t>5 ks - Modul vedení	L se zdířkou</t>
  </si>
  <si>
    <t>2 ks - Modul vedení	L</t>
  </si>
  <si>
    <t>1 ks - Modul přerušené vedení, 2 zdířky</t>
  </si>
  <si>
    <t>1 ks - Modul vypínač ON/OFF</t>
  </si>
  <si>
    <t>2 ks - Modul přepínač</t>
  </si>
  <si>
    <t>1 ks - Modul odpor 100 Ohm</t>
  </si>
  <si>
    <t>1 ks - Modul odpor 500 Ohm</t>
  </si>
  <si>
    <t>1 ks - Modul odpor 1 kOhm</t>
  </si>
  <si>
    <t>2 ks - Modul baterie 1.2V</t>
  </si>
  <si>
    <t>2 ks - Modul pro krokosvorku</t>
  </si>
  <si>
    <t>2 ks - Modul s objímkou E 10</t>
  </si>
  <si>
    <t>1 ks - Nádoba pro elektrolýzu</t>
  </si>
  <si>
    <t>1 ks - Sada vodičů a nevodičů</t>
  </si>
  <si>
    <t>1 ks - Sada elektrod</t>
  </si>
  <si>
    <t>2 ks - Žárovka E 10, 2.5 V/0.2 A</t>
  </si>
  <si>
    <t>2 ks - Žárovka E 10, 10 V/0.05 A</t>
  </si>
  <si>
    <t>1 ks - Pojistkový drát 0.1 mm</t>
  </si>
  <si>
    <t>1 ks - Odporový drát 0.2 mm</t>
  </si>
  <si>
    <t>1 ks - Měděný drát 0.2 mm</t>
  </si>
  <si>
    <t>4 ks - Krokosvorka s kontaktním kolíkem</t>
  </si>
  <si>
    <t>2 ks - Držák se zářezem a otvorem</t>
  </si>
  <si>
    <t>25</t>
  </si>
  <si>
    <t>Magnetismus - žákovská souprava, žák</t>
  </si>
  <si>
    <t>2 ks - Tyčový	magnet,	D	=	10	mm,	L	=	50	mm,	AlNiCo,	červeně/zeleně	lakovaný</t>
  </si>
  <si>
    <t>1 ks - Železné	piliny	v	dóze</t>
  </si>
  <si>
    <t>1 ks -Kapesní	kompas</t>
  </si>
  <si>
    <t>1 ks -Koule	pro	zemský	magnetizmus,	glóbus,	D	=	56	mm,	s	potiskem	na	stopce</t>
  </si>
  <si>
    <t>1 ks -Velká	sonda	magnetického	pole</t>
  </si>
  <si>
    <t>1 ks -Banánek	(4	mm)	s	jehlou,	jako	hrotové	ložisko	pro	třecí	tyče	a	magnety</t>
  </si>
  <si>
    <t>2 ks - Podložka	pro	tyčové	válcové	magnety</t>
  </si>
  <si>
    <t>4 ks - Tyč	se	závitem	pro	vzájemné	sešroubování,	pro	pokusy	zmagnetizování</t>
  </si>
  <si>
    <t>1 ks -Modul	zdířka	(izolovaná	podstava)</t>
  </si>
  <si>
    <t>1 ks -Pouzdro	pro	magnet,	pro	spojení	2	tyčových	magnetů	50	x	10	mm</t>
  </si>
  <si>
    <t>1 ks -Deska	pro	magnetické	pole	„kompakt“, pro	zobrazeni	siločar	okolo permanentních	magnetů,	rozměry	:	155	x	90	x	10	mm</t>
  </si>
  <si>
    <t>2 ks - Pólový	plech,	60	x	25	mm</t>
  </si>
  <si>
    <t>1 ks -Kancelářské	sponky,	sada	10	kusů,	v	dóze</t>
  </si>
  <si>
    <t>1 ks -Kancelářská	sponka	s	nití</t>
  </si>
  <si>
    <t>1 ks -Zkumavka	16	x	150	mm,	plast</t>
  </si>
  <si>
    <t>1 ks -Magnetické	pole	-	fólie, pro	zobrazeni	směru	magnetizace	magnetických objektů	rozměry	:	cca.	100	x	70	mm</t>
  </si>
  <si>
    <t>1 ks -Magnetická	guma,	rozměry	:	cca	100	x	25	mm</t>
  </si>
  <si>
    <t>1 ks -Kroužek	z	měkkého	železa</t>
  </si>
  <si>
    <t>1 ks -Železné	hřebíčky	v	dóze</t>
  </si>
  <si>
    <t/>
  </si>
  <si>
    <t>uložení:</t>
  </si>
  <si>
    <t>1 ks - Plastová vložka Magnetismus</t>
  </si>
  <si>
    <t>1 ks - Úložný box ||, malý, s krytem</t>
  </si>
  <si>
    <t>32</t>
  </si>
  <si>
    <t>Kmity a vlnění - žákovská souprava, žák</t>
  </si>
  <si>
    <t>Souprava umožňuje tyto pokusy:</t>
  </si>
  <si>
    <t>Doba kmitu matematického kyvadla</t>
  </si>
  <si>
    <t>Doba kmitu pružinového kyvadla</t>
  </si>
  <si>
    <t>Doba kmitu listové pružiny</t>
  </si>
  <si>
    <t>Dráha - čas, zápis harmonických kmitů</t>
  </si>
  <si>
    <t>Měření tíhového zrychlení</t>
  </si>
  <si>
    <t>Rezonance matematického kyvadla</t>
  </si>
  <si>
    <t>Rezonance pružinového kyvadla</t>
  </si>
  <si>
    <t>Rezonance listové pružiny SWS</t>
  </si>
  <si>
    <t>Princip rezonančního měření frekvence</t>
  </si>
  <si>
    <t>Dynamické měření tuhosti pružin</t>
  </si>
  <si>
    <t>Příčné stojaté vlnění</t>
  </si>
  <si>
    <t>Podélné stojaté vlnění</t>
  </si>
  <si>
    <t>Odraz vln na pevném a volném konci</t>
  </si>
  <si>
    <t>SUM</t>
  </si>
  <si>
    <t>POPUZIV</t>
  </si>
  <si>
    <t>END</t>
  </si>
  <si>
    <t>250 50</t>
  </si>
  <si>
    <t>Veřejná zakázka:</t>
  </si>
  <si>
    <t>Učební pomůcky - fyzika I.</t>
  </si>
  <si>
    <t>Příloha č. 1 Kupní smlouvy - Položkový soupis dodávek</t>
  </si>
  <si>
    <t xml:space="preserve">Položkový soupis dodávek - 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</si>
</sst>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8" fillId="0" borderId="33" xfId="0" applyNumberFormat="1" applyFont="1" applyBorder="1" applyAlignment="1">
      <alignment vertical="top" shrinkToFit="1"/>
    </xf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8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21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41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34" xfId="0" applyNumberFormat="1" applyFont="1" applyBorder="1" applyAlignment="1">
      <alignment horizontal="left" vertical="top" wrapText="1"/>
    </xf>
    <xf numFmtId="0" fontId="8" fillId="3" borderId="35" xfId="0" applyFont="1" applyFill="1" applyBorder="1" applyAlignment="1">
      <alignment horizontal="center" vertical="center"/>
    </xf>
    <xf numFmtId="49" fontId="8" fillId="3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20" fillId="0" borderId="26" xfId="0" applyFont="1" applyBorder="1" applyAlignment="1">
      <alignment vertical="top"/>
    </xf>
    <xf numFmtId="0" fontId="20" fillId="0" borderId="26" xfId="0" applyNumberFormat="1" applyFont="1" applyBorder="1" applyAlignment="1">
      <alignment vertical="top"/>
    </xf>
    <xf numFmtId="0" fontId="20" fillId="0" borderId="33" xfId="0" applyNumberFormat="1" applyFont="1" applyBorder="1" applyAlignment="1">
      <alignment horizontal="left" vertical="top" wrapText="1"/>
    </xf>
    <xf numFmtId="164" fontId="20" fillId="0" borderId="33" xfId="0" applyNumberFormat="1" applyFont="1" applyBorder="1" applyAlignment="1">
      <alignment vertical="top" shrinkToFit="1"/>
    </xf>
    <xf numFmtId="49" fontId="6" fillId="0" borderId="43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8" fillId="0" borderId="40" xfId="0" applyNumberFormat="1" applyFont="1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"/>
  <sheetViews>
    <sheetView workbookViewId="0">
      <selection activeCell="D35" sqref="D35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80" t="s">
        <v>39</v>
      </c>
      <c r="B2" s="180"/>
      <c r="C2" s="180"/>
      <c r="D2" s="180"/>
      <c r="E2" s="180"/>
      <c r="F2" s="180"/>
      <c r="G2" s="1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92D050"/>
  </sheetPr>
  <dimension ref="A1:AZ53"/>
  <sheetViews>
    <sheetView showGridLines="0" tabSelected="1" topLeftCell="B1" zoomScaleNormal="100" zoomScaleSheetLayoutView="75" workbookViewId="0">
      <selection activeCell="G27" sqref="G27:I2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02" t="s">
        <v>190</v>
      </c>
      <c r="C1" s="203"/>
      <c r="D1" s="203"/>
      <c r="E1" s="203"/>
      <c r="F1" s="203"/>
      <c r="G1" s="203"/>
      <c r="H1" s="203"/>
      <c r="I1" s="203"/>
      <c r="J1" s="204"/>
    </row>
    <row r="2" spans="1:15" ht="23.25" customHeight="1" x14ac:dyDescent="0.2">
      <c r="A2" s="4"/>
      <c r="B2" s="81" t="s">
        <v>188</v>
      </c>
      <c r="C2" s="82"/>
      <c r="D2" s="83"/>
      <c r="E2" s="83" t="s">
        <v>189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41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42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44</v>
      </c>
      <c r="E5" s="26"/>
      <c r="F5" s="26"/>
      <c r="G5" s="26"/>
      <c r="H5" s="28" t="s">
        <v>33</v>
      </c>
      <c r="I5" s="98" t="s">
        <v>47</v>
      </c>
      <c r="J5" s="11"/>
    </row>
    <row r="6" spans="1:15" ht="15.75" customHeight="1" x14ac:dyDescent="0.2">
      <c r="A6" s="4"/>
      <c r="B6" s="41"/>
      <c r="C6" s="26"/>
      <c r="D6" s="98" t="s">
        <v>45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187</v>
      </c>
      <c r="D7" s="80" t="s">
        <v>46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2"/>
      <c r="E11" s="212"/>
      <c r="F11" s="212"/>
      <c r="G11" s="212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15"/>
      <c r="E12" s="215"/>
      <c r="F12" s="215"/>
      <c r="G12" s="215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16"/>
      <c r="E13" s="216"/>
      <c r="F13" s="216"/>
      <c r="G13" s="21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43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11"/>
      <c r="F15" s="211"/>
      <c r="G15" s="213"/>
      <c r="H15" s="213"/>
      <c r="I15" s="213" t="s">
        <v>28</v>
      </c>
      <c r="J15" s="214"/>
    </row>
    <row r="16" spans="1:15" ht="23.25" customHeight="1" x14ac:dyDescent="0.2">
      <c r="A16" s="143" t="s">
        <v>23</v>
      </c>
      <c r="B16" s="144" t="s">
        <v>23</v>
      </c>
      <c r="C16" s="58"/>
      <c r="D16" s="59"/>
      <c r="E16" s="192"/>
      <c r="F16" s="193"/>
      <c r="G16" s="192"/>
      <c r="H16" s="193"/>
      <c r="I16" s="192">
        <f>SUMIF(F49:F49,A16,I49:I49)+SUMIF(F49:F49,"PSU",I49:I49)</f>
        <v>0</v>
      </c>
      <c r="J16" s="194"/>
    </row>
    <row r="17" spans="1:10" ht="23.25" customHeight="1" x14ac:dyDescent="0.2">
      <c r="A17" s="143" t="s">
        <v>24</v>
      </c>
      <c r="B17" s="144" t="s">
        <v>24</v>
      </c>
      <c r="C17" s="58"/>
      <c r="D17" s="59"/>
      <c r="E17" s="192"/>
      <c r="F17" s="193"/>
      <c r="G17" s="192"/>
      <c r="H17" s="193"/>
      <c r="I17" s="192">
        <f>SUMIF(F49:F49,A17,I49:I49)</f>
        <v>0</v>
      </c>
      <c r="J17" s="194"/>
    </row>
    <row r="18" spans="1:10" ht="23.25" customHeight="1" x14ac:dyDescent="0.2">
      <c r="A18" s="143" t="s">
        <v>25</v>
      </c>
      <c r="B18" s="144" t="s">
        <v>25</v>
      </c>
      <c r="C18" s="58"/>
      <c r="D18" s="59"/>
      <c r="E18" s="192"/>
      <c r="F18" s="193"/>
      <c r="G18" s="192"/>
      <c r="H18" s="193"/>
      <c r="I18" s="192">
        <f>SUMIF(F49:F49,A18,I49:I49)</f>
        <v>0</v>
      </c>
      <c r="J18" s="194"/>
    </row>
    <row r="19" spans="1:10" ht="23.25" customHeight="1" x14ac:dyDescent="0.2">
      <c r="A19" s="143" t="s">
        <v>56</v>
      </c>
      <c r="B19" s="144" t="s">
        <v>26</v>
      </c>
      <c r="C19" s="58"/>
      <c r="D19" s="59"/>
      <c r="E19" s="192"/>
      <c r="F19" s="193"/>
      <c r="G19" s="192"/>
      <c r="H19" s="193"/>
      <c r="I19" s="192">
        <f>SUMIF(F49:F49,A19,I49:I49)</f>
        <v>0</v>
      </c>
      <c r="J19" s="194"/>
    </row>
    <row r="20" spans="1:10" ht="23.25" customHeight="1" x14ac:dyDescent="0.2">
      <c r="A20" s="143" t="s">
        <v>57</v>
      </c>
      <c r="B20" s="144" t="s">
        <v>27</v>
      </c>
      <c r="C20" s="58"/>
      <c r="D20" s="59"/>
      <c r="E20" s="192"/>
      <c r="F20" s="193"/>
      <c r="G20" s="192"/>
      <c r="H20" s="193"/>
      <c r="I20" s="192">
        <f>SUMIF(F49:F49,A20,I49:I49)</f>
        <v>0</v>
      </c>
      <c r="J20" s="194"/>
    </row>
    <row r="21" spans="1:10" ht="23.25" customHeight="1" x14ac:dyDescent="0.2">
      <c r="A21" s="4"/>
      <c r="B21" s="74" t="s">
        <v>28</v>
      </c>
      <c r="C21" s="75"/>
      <c r="D21" s="76"/>
      <c r="E21" s="200"/>
      <c r="F21" s="209"/>
      <c r="G21" s="200"/>
      <c r="H21" s="209"/>
      <c r="I21" s="200">
        <f>SUM(I16:J20)</f>
        <v>0</v>
      </c>
      <c r="J21" s="20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198">
        <f>ZakladDPHSniVypocet</f>
        <v>0</v>
      </c>
      <c r="H23" s="199"/>
      <c r="I23" s="19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196">
        <f>ZakladDPHSni*SazbaDPH1/100</f>
        <v>0</v>
      </c>
      <c r="H24" s="197"/>
      <c r="I24" s="19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198">
        <f>ZakladDPHZaklVypocet</f>
        <v>0</v>
      </c>
      <c r="H25" s="199"/>
      <c r="I25" s="19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5">
        <f>ZakladDPHZakl*SazbaDPH2/100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7">
        <f>0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10">
        <f>ZakladDPHSniVypocet+ZakladDPHZaklVypocet</f>
        <v>0</v>
      </c>
      <c r="H28" s="210"/>
      <c r="I28" s="210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08">
        <f>ZakladDPHSni+DPHSni+ZakladDPHZakl+DPHZakl+Zaokrouhleni</f>
        <v>0</v>
      </c>
      <c r="H29" s="208"/>
      <c r="I29" s="208"/>
      <c r="J29" s="126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43432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195" t="s">
        <v>2</v>
      </c>
      <c r="E35" s="195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52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52" ht="25.5" hidden="1" customHeight="1" x14ac:dyDescent="0.2">
      <c r="A39" s="104">
        <v>1</v>
      </c>
      <c r="B39" s="110"/>
      <c r="C39" s="182"/>
      <c r="D39" s="183"/>
      <c r="E39" s="183"/>
      <c r="F39" s="115">
        <f>' Položky'!AC94</f>
        <v>0</v>
      </c>
      <c r="G39" s="116">
        <f>' Položky'!AD94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52" ht="25.5" hidden="1" customHeight="1" x14ac:dyDescent="0.2">
      <c r="A40" s="104"/>
      <c r="B40" s="184" t="s">
        <v>48</v>
      </c>
      <c r="C40" s="185"/>
      <c r="D40" s="185"/>
      <c r="E40" s="186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2" spans="1:52" x14ac:dyDescent="0.2">
      <c r="B42" t="s">
        <v>50</v>
      </c>
    </row>
    <row r="43" spans="1:52" x14ac:dyDescent="0.2">
      <c r="B43" s="187" t="s">
        <v>51</v>
      </c>
      <c r="C43" s="187"/>
      <c r="D43" s="187"/>
      <c r="E43" s="187"/>
      <c r="F43" s="187"/>
      <c r="G43" s="187"/>
      <c r="H43" s="187"/>
      <c r="I43" s="187"/>
      <c r="J43" s="187"/>
      <c r="AZ43" s="127" t="str">
        <f>B43</f>
        <v>Všechny položky jsou včetně dopravy a montáže.</v>
      </c>
    </row>
    <row r="46" spans="1:52" ht="15.75" x14ac:dyDescent="0.25">
      <c r="B46" s="128" t="s">
        <v>52</v>
      </c>
    </row>
    <row r="48" spans="1:52" ht="25.5" customHeight="1" x14ac:dyDescent="0.2">
      <c r="A48" s="129"/>
      <c r="B48" s="132" t="s">
        <v>16</v>
      </c>
      <c r="C48" s="132" t="s">
        <v>5</v>
      </c>
      <c r="D48" s="133"/>
      <c r="E48" s="133"/>
      <c r="F48" s="136" t="s">
        <v>53</v>
      </c>
      <c r="G48" s="136"/>
      <c r="H48" s="136"/>
      <c r="I48" s="188" t="s">
        <v>28</v>
      </c>
      <c r="J48" s="188"/>
    </row>
    <row r="49" spans="1:10" ht="25.5" customHeight="1" x14ac:dyDescent="0.2">
      <c r="A49" s="130"/>
      <c r="B49" s="137" t="s">
        <v>54</v>
      </c>
      <c r="C49" s="190" t="s">
        <v>55</v>
      </c>
      <c r="D49" s="191"/>
      <c r="E49" s="191"/>
      <c r="F49" s="138" t="s">
        <v>23</v>
      </c>
      <c r="G49" s="139"/>
      <c r="H49" s="139"/>
      <c r="I49" s="189">
        <f>' Položky'!G8</f>
        <v>0</v>
      </c>
      <c r="J49" s="189"/>
    </row>
    <row r="50" spans="1:10" ht="25.5" customHeight="1" x14ac:dyDescent="0.2">
      <c r="A50" s="131"/>
      <c r="B50" s="134" t="s">
        <v>1</v>
      </c>
      <c r="C50" s="134"/>
      <c r="D50" s="135"/>
      <c r="E50" s="135"/>
      <c r="F50" s="140"/>
      <c r="G50" s="141"/>
      <c r="H50" s="141"/>
      <c r="I50" s="181">
        <f>I49</f>
        <v>0</v>
      </c>
      <c r="J50" s="181"/>
    </row>
    <row r="51" spans="1:10" x14ac:dyDescent="0.2">
      <c r="F51" s="142"/>
      <c r="G51" s="103"/>
      <c r="H51" s="142"/>
      <c r="I51" s="103"/>
      <c r="J51" s="103"/>
    </row>
    <row r="52" spans="1:10" x14ac:dyDescent="0.2">
      <c r="F52" s="142"/>
      <c r="G52" s="103"/>
      <c r="H52" s="142"/>
      <c r="I52" s="103"/>
      <c r="J52" s="103"/>
    </row>
    <row r="53" spans="1:10" x14ac:dyDescent="0.2">
      <c r="F53" s="142"/>
      <c r="G53" s="103"/>
      <c r="H53" s="142"/>
      <c r="I53" s="103"/>
      <c r="J53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0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I50:J50"/>
    <mergeCell ref="C39:E39"/>
    <mergeCell ref="B40:E40"/>
    <mergeCell ref="B43:J43"/>
    <mergeCell ref="I48:J48"/>
    <mergeCell ref="I49:J49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Header>&amp;RPříloha č. 2 - Položkový soupis dodávek</oddHeader>
    <oddFooter>&amp;L&amp;9Zpracováno programem &amp;"Arial CE,Tučné"RTS Stavitel +,  © RTS, a.s.&amp;R&amp;9Stránka &amp;P z &amp;N</oddFooter>
  </headerFooter>
  <rowBreaks count="2" manualBreakCount="2">
    <brk id="36" max="9" man="1"/>
    <brk id="50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17" t="s">
        <v>6</v>
      </c>
      <c r="B1" s="217"/>
      <c r="C1" s="218"/>
      <c r="D1" s="217"/>
      <c r="E1" s="217"/>
      <c r="F1" s="217"/>
      <c r="G1" s="217"/>
    </row>
    <row r="2" spans="1:7" ht="24.95" customHeight="1" x14ac:dyDescent="0.2">
      <c r="A2" s="79" t="s">
        <v>40</v>
      </c>
      <c r="B2" s="78"/>
      <c r="C2" s="219"/>
      <c r="D2" s="219"/>
      <c r="E2" s="219"/>
      <c r="F2" s="219"/>
      <c r="G2" s="220"/>
    </row>
    <row r="3" spans="1:7" ht="24.95" hidden="1" customHeight="1" x14ac:dyDescent="0.2">
      <c r="A3" s="79" t="s">
        <v>7</v>
      </c>
      <c r="B3" s="78"/>
      <c r="C3" s="219"/>
      <c r="D3" s="219"/>
      <c r="E3" s="219"/>
      <c r="F3" s="219"/>
      <c r="G3" s="220"/>
    </row>
    <row r="4" spans="1:7" ht="24.95" hidden="1" customHeight="1" x14ac:dyDescent="0.2">
      <c r="A4" s="79" t="s">
        <v>8</v>
      </c>
      <c r="B4" s="78"/>
      <c r="C4" s="219"/>
      <c r="D4" s="219"/>
      <c r="E4" s="219"/>
      <c r="F4" s="219"/>
      <c r="G4" s="22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BH104"/>
  <sheetViews>
    <sheetView zoomScaleNormal="100" workbookViewId="0">
      <selection activeCell="C25" sqref="C25:G25"/>
    </sheetView>
  </sheetViews>
  <sheetFormatPr defaultRowHeight="12.75" outlineLevelRow="1" x14ac:dyDescent="0.2"/>
  <cols>
    <col min="1" max="1" width="4.28515625" customWidth="1"/>
    <col min="2" max="2" width="11.140625" style="102" customWidth="1"/>
    <col min="3" max="3" width="38.28515625" style="102" customWidth="1"/>
    <col min="4" max="4" width="4.5703125" customWidth="1"/>
    <col min="5" max="5" width="9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21" customHeight="1" x14ac:dyDescent="0.2">
      <c r="A1" s="256" t="s">
        <v>191</v>
      </c>
      <c r="B1" s="256"/>
      <c r="C1" s="256"/>
      <c r="D1" s="256"/>
      <c r="E1" s="256"/>
      <c r="F1" s="256"/>
      <c r="G1" s="256"/>
      <c r="AE1" t="s">
        <v>59</v>
      </c>
    </row>
    <row r="2" spans="1:60" ht="30" customHeight="1" x14ac:dyDescent="0.2">
      <c r="A2" s="146" t="s">
        <v>58</v>
      </c>
      <c r="B2" s="257" t="s">
        <v>188</v>
      </c>
      <c r="C2" s="253" t="s">
        <v>189</v>
      </c>
      <c r="D2" s="254"/>
      <c r="E2" s="254"/>
      <c r="F2" s="254"/>
      <c r="G2" s="255"/>
      <c r="AE2" t="s">
        <v>60</v>
      </c>
    </row>
    <row r="3" spans="1:60" ht="24.95" hidden="1" customHeight="1" x14ac:dyDescent="0.2">
      <c r="A3" s="147" t="s">
        <v>7</v>
      </c>
      <c r="B3" s="145"/>
      <c r="C3" s="240"/>
      <c r="D3" s="240"/>
      <c r="E3" s="240"/>
      <c r="F3" s="240"/>
      <c r="G3" s="241"/>
      <c r="AE3" t="s">
        <v>61</v>
      </c>
    </row>
    <row r="4" spans="1:60" ht="24.95" hidden="1" customHeight="1" x14ac:dyDescent="0.2">
      <c r="A4" s="147" t="s">
        <v>8</v>
      </c>
      <c r="B4" s="145"/>
      <c r="C4" s="242"/>
      <c r="D4" s="240"/>
      <c r="E4" s="240"/>
      <c r="F4" s="240"/>
      <c r="G4" s="241"/>
      <c r="AE4" t="s">
        <v>62</v>
      </c>
    </row>
    <row r="5" spans="1:60" hidden="1" x14ac:dyDescent="0.2">
      <c r="A5" s="148" t="s">
        <v>63</v>
      </c>
      <c r="B5" s="149"/>
      <c r="C5" s="150"/>
      <c r="D5" s="151"/>
      <c r="E5" s="151"/>
      <c r="F5" s="151"/>
      <c r="G5" s="152"/>
      <c r="AE5" t="s">
        <v>64</v>
      </c>
    </row>
    <row r="7" spans="1:60" ht="38.25" x14ac:dyDescent="0.2">
      <c r="A7" s="245" t="s">
        <v>65</v>
      </c>
      <c r="B7" s="246" t="s">
        <v>66</v>
      </c>
      <c r="C7" s="246" t="s">
        <v>67</v>
      </c>
      <c r="D7" s="245" t="s">
        <v>68</v>
      </c>
      <c r="E7" s="245" t="s">
        <v>69</v>
      </c>
      <c r="F7" s="247" t="s">
        <v>70</v>
      </c>
      <c r="G7" s="248" t="s">
        <v>28</v>
      </c>
      <c r="H7" s="166" t="s">
        <v>29</v>
      </c>
      <c r="I7" s="166" t="s">
        <v>71</v>
      </c>
      <c r="J7" s="166" t="s">
        <v>30</v>
      </c>
      <c r="K7" s="166" t="s">
        <v>72</v>
      </c>
      <c r="L7" s="166" t="s">
        <v>73</v>
      </c>
      <c r="M7" s="166" t="s">
        <v>74</v>
      </c>
      <c r="N7" s="166" t="s">
        <v>75</v>
      </c>
      <c r="O7" s="166" t="s">
        <v>76</v>
      </c>
      <c r="P7" s="166" t="s">
        <v>77</v>
      </c>
      <c r="Q7" s="166" t="s">
        <v>78</v>
      </c>
      <c r="R7" s="166" t="s">
        <v>79</v>
      </c>
      <c r="S7" s="166" t="s">
        <v>80</v>
      </c>
      <c r="T7" s="166" t="s">
        <v>81</v>
      </c>
      <c r="U7" s="157" t="s">
        <v>82</v>
      </c>
    </row>
    <row r="8" spans="1:60" x14ac:dyDescent="0.2">
      <c r="A8" s="167" t="s">
        <v>83</v>
      </c>
      <c r="B8" s="168" t="s">
        <v>54</v>
      </c>
      <c r="C8" s="169" t="s">
        <v>55</v>
      </c>
      <c r="D8" s="156"/>
      <c r="E8" s="170"/>
      <c r="F8" s="171"/>
      <c r="G8" s="171">
        <f>SUMIF(AE9:AE92,"&lt;&gt;NOR",G9:G92)</f>
        <v>0</v>
      </c>
      <c r="H8" s="171"/>
      <c r="I8" s="171">
        <f>SUM(I9:I92)</f>
        <v>0</v>
      </c>
      <c r="J8" s="171"/>
      <c r="K8" s="171">
        <f>SUM(K9:K92)</f>
        <v>0</v>
      </c>
      <c r="L8" s="171"/>
      <c r="M8" s="171">
        <f>SUM(M9:M92)</f>
        <v>0</v>
      </c>
      <c r="N8" s="156"/>
      <c r="O8" s="156">
        <f>SUM(O9:O92)</f>
        <v>0</v>
      </c>
      <c r="P8" s="156"/>
      <c r="Q8" s="156">
        <f>SUM(Q9:Q92)</f>
        <v>0</v>
      </c>
      <c r="R8" s="156"/>
      <c r="S8" s="156"/>
      <c r="T8" s="167"/>
      <c r="U8" s="156">
        <f>SUM(U9:U92)</f>
        <v>0</v>
      </c>
      <c r="AE8" t="s">
        <v>84</v>
      </c>
    </row>
    <row r="9" spans="1:60" outlineLevel="1" x14ac:dyDescent="0.2">
      <c r="A9" s="249">
        <v>1</v>
      </c>
      <c r="B9" s="250" t="s">
        <v>85</v>
      </c>
      <c r="C9" s="251" t="s">
        <v>86</v>
      </c>
      <c r="D9" s="159" t="s">
        <v>87</v>
      </c>
      <c r="E9" s="252">
        <v>1</v>
      </c>
      <c r="F9" s="163"/>
      <c r="G9" s="164">
        <f t="shared" ref="G9:G17" si="0">ROUND(E9*F9,2)</f>
        <v>0</v>
      </c>
      <c r="H9" s="163"/>
      <c r="I9" s="164">
        <f t="shared" ref="I9:I17" si="1">ROUND(E9*H9,2)</f>
        <v>0</v>
      </c>
      <c r="J9" s="163"/>
      <c r="K9" s="164">
        <f t="shared" ref="K9:K17" si="2">ROUND(E9*J9,2)</f>
        <v>0</v>
      </c>
      <c r="L9" s="164">
        <v>21</v>
      </c>
      <c r="M9" s="164">
        <f t="shared" ref="M9:M17" si="3">G9*(1+L9/100)</f>
        <v>0</v>
      </c>
      <c r="N9" s="159">
        <v>0</v>
      </c>
      <c r="O9" s="159">
        <f t="shared" ref="O9:O17" si="4">ROUND(E9*N9,5)</f>
        <v>0</v>
      </c>
      <c r="P9" s="159">
        <v>0</v>
      </c>
      <c r="Q9" s="159">
        <f t="shared" ref="Q9:Q17" si="5">ROUND(E9*P9,5)</f>
        <v>0</v>
      </c>
      <c r="R9" s="159"/>
      <c r="S9" s="159"/>
      <c r="T9" s="160">
        <v>0</v>
      </c>
      <c r="U9" s="159">
        <f t="shared" ref="U9:U17" si="6"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88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249">
        <v>2</v>
      </c>
      <c r="B10" s="250" t="s">
        <v>89</v>
      </c>
      <c r="C10" s="251" t="s">
        <v>90</v>
      </c>
      <c r="D10" s="159" t="s">
        <v>87</v>
      </c>
      <c r="E10" s="252">
        <v>1</v>
      </c>
      <c r="F10" s="163"/>
      <c r="G10" s="164">
        <f t="shared" si="0"/>
        <v>0</v>
      </c>
      <c r="H10" s="163"/>
      <c r="I10" s="164">
        <f t="shared" si="1"/>
        <v>0</v>
      </c>
      <c r="J10" s="163"/>
      <c r="K10" s="164">
        <f t="shared" si="2"/>
        <v>0</v>
      </c>
      <c r="L10" s="164">
        <v>21</v>
      </c>
      <c r="M10" s="164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/>
      <c r="T10" s="160">
        <v>0</v>
      </c>
      <c r="U10" s="159">
        <f t="shared" si="6"/>
        <v>0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88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49">
        <v>3</v>
      </c>
      <c r="B11" s="250" t="s">
        <v>91</v>
      </c>
      <c r="C11" s="251" t="s">
        <v>92</v>
      </c>
      <c r="D11" s="159" t="s">
        <v>87</v>
      </c>
      <c r="E11" s="252">
        <v>8</v>
      </c>
      <c r="F11" s="163"/>
      <c r="G11" s="164">
        <f t="shared" si="0"/>
        <v>0</v>
      </c>
      <c r="H11" s="163"/>
      <c r="I11" s="164">
        <f t="shared" si="1"/>
        <v>0</v>
      </c>
      <c r="J11" s="163"/>
      <c r="K11" s="164">
        <f t="shared" si="2"/>
        <v>0</v>
      </c>
      <c r="L11" s="164">
        <v>21</v>
      </c>
      <c r="M11" s="164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/>
      <c r="T11" s="160">
        <v>0</v>
      </c>
      <c r="U11" s="159">
        <f t="shared" si="6"/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88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49">
        <v>4</v>
      </c>
      <c r="B12" s="250" t="s">
        <v>93</v>
      </c>
      <c r="C12" s="251" t="s">
        <v>94</v>
      </c>
      <c r="D12" s="159" t="s">
        <v>87</v>
      </c>
      <c r="E12" s="252">
        <v>8</v>
      </c>
      <c r="F12" s="163"/>
      <c r="G12" s="164">
        <f t="shared" si="0"/>
        <v>0</v>
      </c>
      <c r="H12" s="163"/>
      <c r="I12" s="164">
        <f t="shared" si="1"/>
        <v>0</v>
      </c>
      <c r="J12" s="163"/>
      <c r="K12" s="164">
        <f t="shared" si="2"/>
        <v>0</v>
      </c>
      <c r="L12" s="164">
        <v>21</v>
      </c>
      <c r="M12" s="164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/>
      <c r="T12" s="160">
        <v>0</v>
      </c>
      <c r="U12" s="159">
        <f t="shared" si="6"/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88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249">
        <v>5</v>
      </c>
      <c r="B13" s="250" t="s">
        <v>95</v>
      </c>
      <c r="C13" s="251" t="s">
        <v>96</v>
      </c>
      <c r="D13" s="159" t="s">
        <v>87</v>
      </c>
      <c r="E13" s="252">
        <v>1</v>
      </c>
      <c r="F13" s="163"/>
      <c r="G13" s="164">
        <f t="shared" si="0"/>
        <v>0</v>
      </c>
      <c r="H13" s="163"/>
      <c r="I13" s="164">
        <f t="shared" si="1"/>
        <v>0</v>
      </c>
      <c r="J13" s="163"/>
      <c r="K13" s="164">
        <f t="shared" si="2"/>
        <v>0</v>
      </c>
      <c r="L13" s="164">
        <v>21</v>
      </c>
      <c r="M13" s="164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/>
      <c r="T13" s="160">
        <v>0</v>
      </c>
      <c r="U13" s="159">
        <f t="shared" si="6"/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88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249">
        <v>6</v>
      </c>
      <c r="B14" s="250" t="s">
        <v>97</v>
      </c>
      <c r="C14" s="251" t="s">
        <v>98</v>
      </c>
      <c r="D14" s="159" t="s">
        <v>87</v>
      </c>
      <c r="E14" s="252">
        <v>1</v>
      </c>
      <c r="F14" s="163"/>
      <c r="G14" s="164">
        <f t="shared" si="0"/>
        <v>0</v>
      </c>
      <c r="H14" s="163"/>
      <c r="I14" s="164">
        <f t="shared" si="1"/>
        <v>0</v>
      </c>
      <c r="J14" s="163"/>
      <c r="K14" s="164">
        <f t="shared" si="2"/>
        <v>0</v>
      </c>
      <c r="L14" s="164">
        <v>21</v>
      </c>
      <c r="M14" s="164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/>
      <c r="T14" s="160">
        <v>0</v>
      </c>
      <c r="U14" s="159">
        <f t="shared" si="6"/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88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49">
        <v>7</v>
      </c>
      <c r="B15" s="250" t="s">
        <v>99</v>
      </c>
      <c r="C15" s="251" t="s">
        <v>100</v>
      </c>
      <c r="D15" s="159" t="s">
        <v>87</v>
      </c>
      <c r="E15" s="252">
        <v>1</v>
      </c>
      <c r="F15" s="163"/>
      <c r="G15" s="164">
        <f t="shared" si="0"/>
        <v>0</v>
      </c>
      <c r="H15" s="163"/>
      <c r="I15" s="164">
        <f t="shared" si="1"/>
        <v>0</v>
      </c>
      <c r="J15" s="163"/>
      <c r="K15" s="164">
        <f t="shared" si="2"/>
        <v>0</v>
      </c>
      <c r="L15" s="164">
        <v>21</v>
      </c>
      <c r="M15" s="164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/>
      <c r="T15" s="160">
        <v>0</v>
      </c>
      <c r="U15" s="159">
        <f t="shared" si="6"/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88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249">
        <v>8</v>
      </c>
      <c r="B16" s="250" t="s">
        <v>101</v>
      </c>
      <c r="C16" s="251" t="s">
        <v>102</v>
      </c>
      <c r="D16" s="159" t="s">
        <v>87</v>
      </c>
      <c r="E16" s="252">
        <v>1</v>
      </c>
      <c r="F16" s="163"/>
      <c r="G16" s="164">
        <f t="shared" si="0"/>
        <v>0</v>
      </c>
      <c r="H16" s="163"/>
      <c r="I16" s="164">
        <f t="shared" si="1"/>
        <v>0</v>
      </c>
      <c r="J16" s="163"/>
      <c r="K16" s="164">
        <f t="shared" si="2"/>
        <v>0</v>
      </c>
      <c r="L16" s="164">
        <v>21</v>
      </c>
      <c r="M16" s="164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/>
      <c r="T16" s="160">
        <v>0</v>
      </c>
      <c r="U16" s="159">
        <f t="shared" si="6"/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88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249">
        <v>9</v>
      </c>
      <c r="B17" s="250" t="s">
        <v>103</v>
      </c>
      <c r="C17" s="251" t="s">
        <v>104</v>
      </c>
      <c r="D17" s="159" t="s">
        <v>87</v>
      </c>
      <c r="E17" s="252">
        <v>8</v>
      </c>
      <c r="F17" s="163"/>
      <c r="G17" s="164">
        <f t="shared" si="0"/>
        <v>0</v>
      </c>
      <c r="H17" s="163"/>
      <c r="I17" s="164">
        <f t="shared" si="1"/>
        <v>0</v>
      </c>
      <c r="J17" s="163"/>
      <c r="K17" s="164">
        <f t="shared" si="2"/>
        <v>0</v>
      </c>
      <c r="L17" s="164">
        <v>21</v>
      </c>
      <c r="M17" s="164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/>
      <c r="T17" s="160">
        <v>0</v>
      </c>
      <c r="U17" s="159">
        <f t="shared" si="6"/>
        <v>0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88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58"/>
      <c r="C18" s="235" t="s">
        <v>105</v>
      </c>
      <c r="D18" s="236"/>
      <c r="E18" s="237"/>
      <c r="F18" s="238"/>
      <c r="G18" s="239"/>
      <c r="H18" s="164"/>
      <c r="I18" s="164"/>
      <c r="J18" s="164"/>
      <c r="K18" s="164"/>
      <c r="L18" s="164"/>
      <c r="M18" s="164"/>
      <c r="N18" s="159"/>
      <c r="O18" s="159"/>
      <c r="P18" s="159"/>
      <c r="Q18" s="159"/>
      <c r="R18" s="159"/>
      <c r="S18" s="159"/>
      <c r="T18" s="160"/>
      <c r="U18" s="159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106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5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58"/>
      <c r="C19" s="235" t="s">
        <v>107</v>
      </c>
      <c r="D19" s="236"/>
      <c r="E19" s="237"/>
      <c r="F19" s="238"/>
      <c r="G19" s="239"/>
      <c r="H19" s="164"/>
      <c r="I19" s="164"/>
      <c r="J19" s="164"/>
      <c r="K19" s="164"/>
      <c r="L19" s="164"/>
      <c r="M19" s="164"/>
      <c r="N19" s="159"/>
      <c r="O19" s="159"/>
      <c r="P19" s="159"/>
      <c r="Q19" s="159"/>
      <c r="R19" s="159"/>
      <c r="S19" s="159"/>
      <c r="T19" s="160"/>
      <c r="U19" s="159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106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5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249">
        <v>10</v>
      </c>
      <c r="B20" s="250" t="s">
        <v>108</v>
      </c>
      <c r="C20" s="251" t="s">
        <v>109</v>
      </c>
      <c r="D20" s="159" t="s">
        <v>87</v>
      </c>
      <c r="E20" s="252">
        <v>8</v>
      </c>
      <c r="F20" s="163"/>
      <c r="G20" s="164">
        <f>ROUND(E20*F20,2)</f>
        <v>0</v>
      </c>
      <c r="H20" s="163"/>
      <c r="I20" s="164">
        <f>ROUND(E20*H20,2)</f>
        <v>0</v>
      </c>
      <c r="J20" s="163"/>
      <c r="K20" s="164">
        <f>ROUND(E20*J20,2)</f>
        <v>0</v>
      </c>
      <c r="L20" s="164">
        <v>21</v>
      </c>
      <c r="M20" s="164">
        <f>G20*(1+L20/100)</f>
        <v>0</v>
      </c>
      <c r="N20" s="159">
        <v>0</v>
      </c>
      <c r="O20" s="159">
        <f>ROUND(E20*N20,5)</f>
        <v>0</v>
      </c>
      <c r="P20" s="159">
        <v>0</v>
      </c>
      <c r="Q20" s="159">
        <f>ROUND(E20*P20,5)</f>
        <v>0</v>
      </c>
      <c r="R20" s="159"/>
      <c r="S20" s="159"/>
      <c r="T20" s="160">
        <v>0</v>
      </c>
      <c r="U20" s="159">
        <f>ROUND(E20*T20,2)</f>
        <v>0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88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58"/>
      <c r="C21" s="235" t="s">
        <v>110</v>
      </c>
      <c r="D21" s="243"/>
      <c r="E21" s="243"/>
      <c r="F21" s="243"/>
      <c r="G21" s="244"/>
      <c r="H21" s="164"/>
      <c r="I21" s="164"/>
      <c r="J21" s="164"/>
      <c r="K21" s="164"/>
      <c r="L21" s="164"/>
      <c r="M21" s="164"/>
      <c r="N21" s="159"/>
      <c r="O21" s="159"/>
      <c r="P21" s="159"/>
      <c r="Q21" s="159"/>
      <c r="R21" s="159"/>
      <c r="S21" s="159"/>
      <c r="T21" s="160"/>
      <c r="U21" s="159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106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5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/>
      <c r="B22" s="158"/>
      <c r="C22" s="235" t="s">
        <v>111</v>
      </c>
      <c r="D22" s="243"/>
      <c r="E22" s="243"/>
      <c r="F22" s="243"/>
      <c r="G22" s="244"/>
      <c r="H22" s="164"/>
      <c r="I22" s="164"/>
      <c r="J22" s="164"/>
      <c r="K22" s="164"/>
      <c r="L22" s="164"/>
      <c r="M22" s="164"/>
      <c r="N22" s="159"/>
      <c r="O22" s="159"/>
      <c r="P22" s="159"/>
      <c r="Q22" s="159"/>
      <c r="R22" s="159"/>
      <c r="S22" s="159"/>
      <c r="T22" s="160"/>
      <c r="U22" s="159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106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5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58"/>
      <c r="C23" s="235" t="s">
        <v>112</v>
      </c>
      <c r="D23" s="243"/>
      <c r="E23" s="243"/>
      <c r="F23" s="243"/>
      <c r="G23" s="244"/>
      <c r="H23" s="164"/>
      <c r="I23" s="164"/>
      <c r="J23" s="164"/>
      <c r="K23" s="164"/>
      <c r="L23" s="164"/>
      <c r="M23" s="164"/>
      <c r="N23" s="159"/>
      <c r="O23" s="159"/>
      <c r="P23" s="159"/>
      <c r="Q23" s="159"/>
      <c r="R23" s="159"/>
      <c r="S23" s="159"/>
      <c r="T23" s="160"/>
      <c r="U23" s="159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106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5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58"/>
      <c r="C24" s="235" t="s">
        <v>113</v>
      </c>
      <c r="D24" s="236"/>
      <c r="E24" s="237"/>
      <c r="F24" s="238"/>
      <c r="G24" s="239"/>
      <c r="H24" s="164"/>
      <c r="I24" s="164"/>
      <c r="J24" s="164"/>
      <c r="K24" s="164"/>
      <c r="L24" s="164"/>
      <c r="M24" s="164"/>
      <c r="N24" s="159"/>
      <c r="O24" s="159"/>
      <c r="P24" s="159"/>
      <c r="Q24" s="159"/>
      <c r="R24" s="159"/>
      <c r="S24" s="159"/>
      <c r="T24" s="160"/>
      <c r="U24" s="159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106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5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58"/>
      <c r="C25" s="235" t="s">
        <v>114</v>
      </c>
      <c r="D25" s="236"/>
      <c r="E25" s="237"/>
      <c r="F25" s="238"/>
      <c r="G25" s="239"/>
      <c r="H25" s="164"/>
      <c r="I25" s="164"/>
      <c r="J25" s="164"/>
      <c r="K25" s="164"/>
      <c r="L25" s="164"/>
      <c r="M25" s="164"/>
      <c r="N25" s="159"/>
      <c r="O25" s="159"/>
      <c r="P25" s="159"/>
      <c r="Q25" s="159"/>
      <c r="R25" s="159"/>
      <c r="S25" s="159"/>
      <c r="T25" s="160"/>
      <c r="U25" s="159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106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5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/>
      <c r="B26" s="158"/>
      <c r="C26" s="235" t="s">
        <v>115</v>
      </c>
      <c r="D26" s="236"/>
      <c r="E26" s="237"/>
      <c r="F26" s="238"/>
      <c r="G26" s="239"/>
      <c r="H26" s="164"/>
      <c r="I26" s="164"/>
      <c r="J26" s="164"/>
      <c r="K26" s="164"/>
      <c r="L26" s="164"/>
      <c r="M26" s="164"/>
      <c r="N26" s="159"/>
      <c r="O26" s="159"/>
      <c r="P26" s="159"/>
      <c r="Q26" s="159"/>
      <c r="R26" s="159"/>
      <c r="S26" s="159"/>
      <c r="T26" s="160"/>
      <c r="U26" s="159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106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5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/>
      <c r="B27" s="158"/>
      <c r="C27" s="235" t="s">
        <v>116</v>
      </c>
      <c r="D27" s="236"/>
      <c r="E27" s="237"/>
      <c r="F27" s="238"/>
      <c r="G27" s="239"/>
      <c r="H27" s="164"/>
      <c r="I27" s="164"/>
      <c r="J27" s="164"/>
      <c r="K27" s="164"/>
      <c r="L27" s="164"/>
      <c r="M27" s="164"/>
      <c r="N27" s="159"/>
      <c r="O27" s="159"/>
      <c r="P27" s="159"/>
      <c r="Q27" s="159"/>
      <c r="R27" s="159"/>
      <c r="S27" s="159"/>
      <c r="T27" s="160"/>
      <c r="U27" s="159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106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5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/>
      <c r="B28" s="158"/>
      <c r="C28" s="235" t="s">
        <v>117</v>
      </c>
      <c r="D28" s="236"/>
      <c r="E28" s="237"/>
      <c r="F28" s="238"/>
      <c r="G28" s="239"/>
      <c r="H28" s="164"/>
      <c r="I28" s="164"/>
      <c r="J28" s="164"/>
      <c r="K28" s="164"/>
      <c r="L28" s="164"/>
      <c r="M28" s="164"/>
      <c r="N28" s="159"/>
      <c r="O28" s="159"/>
      <c r="P28" s="159"/>
      <c r="Q28" s="159"/>
      <c r="R28" s="159"/>
      <c r="S28" s="159"/>
      <c r="T28" s="160"/>
      <c r="U28" s="159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106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5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58"/>
      <c r="C29" s="235" t="s">
        <v>118</v>
      </c>
      <c r="D29" s="236"/>
      <c r="E29" s="237"/>
      <c r="F29" s="238"/>
      <c r="G29" s="239"/>
      <c r="H29" s="164"/>
      <c r="I29" s="164"/>
      <c r="J29" s="164"/>
      <c r="K29" s="164"/>
      <c r="L29" s="164"/>
      <c r="M29" s="164"/>
      <c r="N29" s="159"/>
      <c r="O29" s="159"/>
      <c r="P29" s="159"/>
      <c r="Q29" s="159"/>
      <c r="R29" s="159"/>
      <c r="S29" s="159"/>
      <c r="T29" s="160"/>
      <c r="U29" s="159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106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5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58"/>
      <c r="C30" s="235" t="s">
        <v>119</v>
      </c>
      <c r="D30" s="236"/>
      <c r="E30" s="237"/>
      <c r="F30" s="238"/>
      <c r="G30" s="239"/>
      <c r="H30" s="164"/>
      <c r="I30" s="164"/>
      <c r="J30" s="164"/>
      <c r="K30" s="164"/>
      <c r="L30" s="164"/>
      <c r="M30" s="164"/>
      <c r="N30" s="159"/>
      <c r="O30" s="159"/>
      <c r="P30" s="159"/>
      <c r="Q30" s="159"/>
      <c r="R30" s="159"/>
      <c r="S30" s="159"/>
      <c r="T30" s="160"/>
      <c r="U30" s="159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106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5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58"/>
      <c r="C31" s="235" t="s">
        <v>120</v>
      </c>
      <c r="D31" s="236"/>
      <c r="E31" s="237"/>
      <c r="F31" s="238"/>
      <c r="G31" s="239"/>
      <c r="H31" s="164"/>
      <c r="I31" s="164"/>
      <c r="J31" s="164"/>
      <c r="K31" s="164"/>
      <c r="L31" s="164"/>
      <c r="M31" s="164"/>
      <c r="N31" s="159"/>
      <c r="O31" s="159"/>
      <c r="P31" s="159"/>
      <c r="Q31" s="159"/>
      <c r="R31" s="159"/>
      <c r="S31" s="159"/>
      <c r="T31" s="160"/>
      <c r="U31" s="159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106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5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58"/>
      <c r="C32" s="235" t="s">
        <v>121</v>
      </c>
      <c r="D32" s="236"/>
      <c r="E32" s="237"/>
      <c r="F32" s="238"/>
      <c r="G32" s="239"/>
      <c r="H32" s="164"/>
      <c r="I32" s="164"/>
      <c r="J32" s="164"/>
      <c r="K32" s="164"/>
      <c r="L32" s="164"/>
      <c r="M32" s="164"/>
      <c r="N32" s="159"/>
      <c r="O32" s="159"/>
      <c r="P32" s="159"/>
      <c r="Q32" s="159"/>
      <c r="R32" s="159"/>
      <c r="S32" s="159"/>
      <c r="T32" s="160"/>
      <c r="U32" s="159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106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5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58"/>
      <c r="C33" s="235" t="s">
        <v>122</v>
      </c>
      <c r="D33" s="236"/>
      <c r="E33" s="237"/>
      <c r="F33" s="238"/>
      <c r="G33" s="239"/>
      <c r="H33" s="164"/>
      <c r="I33" s="164"/>
      <c r="J33" s="164"/>
      <c r="K33" s="164"/>
      <c r="L33" s="164"/>
      <c r="M33" s="164"/>
      <c r="N33" s="159"/>
      <c r="O33" s="159"/>
      <c r="P33" s="159"/>
      <c r="Q33" s="159"/>
      <c r="R33" s="159"/>
      <c r="S33" s="159"/>
      <c r="T33" s="160"/>
      <c r="U33" s="159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106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5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58"/>
      <c r="C34" s="235" t="s">
        <v>123</v>
      </c>
      <c r="D34" s="236"/>
      <c r="E34" s="237"/>
      <c r="F34" s="238"/>
      <c r="G34" s="239"/>
      <c r="H34" s="164"/>
      <c r="I34" s="164"/>
      <c r="J34" s="164"/>
      <c r="K34" s="164"/>
      <c r="L34" s="164"/>
      <c r="M34" s="164"/>
      <c r="N34" s="159"/>
      <c r="O34" s="159"/>
      <c r="P34" s="159"/>
      <c r="Q34" s="159"/>
      <c r="R34" s="159"/>
      <c r="S34" s="159"/>
      <c r="T34" s="160"/>
      <c r="U34" s="159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106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5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58"/>
      <c r="C35" s="235" t="s">
        <v>124</v>
      </c>
      <c r="D35" s="236"/>
      <c r="E35" s="237"/>
      <c r="F35" s="238"/>
      <c r="G35" s="239"/>
      <c r="H35" s="164"/>
      <c r="I35" s="164"/>
      <c r="J35" s="164"/>
      <c r="K35" s="164"/>
      <c r="L35" s="164"/>
      <c r="M35" s="164"/>
      <c r="N35" s="159"/>
      <c r="O35" s="159"/>
      <c r="P35" s="159"/>
      <c r="Q35" s="159"/>
      <c r="R35" s="159"/>
      <c r="S35" s="159"/>
      <c r="T35" s="160"/>
      <c r="U35" s="159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106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5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/>
      <c r="B36" s="158"/>
      <c r="C36" s="235" t="s">
        <v>125</v>
      </c>
      <c r="D36" s="236"/>
      <c r="E36" s="237"/>
      <c r="F36" s="238"/>
      <c r="G36" s="239"/>
      <c r="H36" s="164"/>
      <c r="I36" s="164"/>
      <c r="J36" s="164"/>
      <c r="K36" s="164"/>
      <c r="L36" s="164"/>
      <c r="M36" s="164"/>
      <c r="N36" s="159"/>
      <c r="O36" s="159"/>
      <c r="P36" s="159"/>
      <c r="Q36" s="159"/>
      <c r="R36" s="159"/>
      <c r="S36" s="159"/>
      <c r="T36" s="160"/>
      <c r="U36" s="159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106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5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/>
      <c r="B37" s="158"/>
      <c r="C37" s="235" t="s">
        <v>126</v>
      </c>
      <c r="D37" s="236"/>
      <c r="E37" s="237"/>
      <c r="F37" s="238"/>
      <c r="G37" s="239"/>
      <c r="H37" s="164"/>
      <c r="I37" s="164"/>
      <c r="J37" s="164"/>
      <c r="K37" s="164"/>
      <c r="L37" s="164"/>
      <c r="M37" s="164"/>
      <c r="N37" s="159"/>
      <c r="O37" s="159"/>
      <c r="P37" s="159"/>
      <c r="Q37" s="159"/>
      <c r="R37" s="159"/>
      <c r="S37" s="159"/>
      <c r="T37" s="160"/>
      <c r="U37" s="159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106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5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58"/>
      <c r="C38" s="235" t="s">
        <v>127</v>
      </c>
      <c r="D38" s="236"/>
      <c r="E38" s="237"/>
      <c r="F38" s="238"/>
      <c r="G38" s="239"/>
      <c r="H38" s="164"/>
      <c r="I38" s="164"/>
      <c r="J38" s="164"/>
      <c r="K38" s="164"/>
      <c r="L38" s="164"/>
      <c r="M38" s="164"/>
      <c r="N38" s="159"/>
      <c r="O38" s="159"/>
      <c r="P38" s="159"/>
      <c r="Q38" s="159"/>
      <c r="R38" s="159"/>
      <c r="S38" s="159"/>
      <c r="T38" s="160"/>
      <c r="U38" s="159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106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5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58"/>
      <c r="C39" s="235" t="s">
        <v>128</v>
      </c>
      <c r="D39" s="236"/>
      <c r="E39" s="237"/>
      <c r="F39" s="238"/>
      <c r="G39" s="239"/>
      <c r="H39" s="164"/>
      <c r="I39" s="164"/>
      <c r="J39" s="164"/>
      <c r="K39" s="164"/>
      <c r="L39" s="164"/>
      <c r="M39" s="164"/>
      <c r="N39" s="159"/>
      <c r="O39" s="159"/>
      <c r="P39" s="159"/>
      <c r="Q39" s="159"/>
      <c r="R39" s="159"/>
      <c r="S39" s="159"/>
      <c r="T39" s="160"/>
      <c r="U39" s="159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106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5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58"/>
      <c r="C40" s="235" t="s">
        <v>129</v>
      </c>
      <c r="D40" s="236"/>
      <c r="E40" s="237"/>
      <c r="F40" s="238"/>
      <c r="G40" s="239"/>
      <c r="H40" s="164"/>
      <c r="I40" s="164"/>
      <c r="J40" s="164"/>
      <c r="K40" s="164"/>
      <c r="L40" s="164"/>
      <c r="M40" s="164"/>
      <c r="N40" s="159"/>
      <c r="O40" s="159"/>
      <c r="P40" s="159"/>
      <c r="Q40" s="159"/>
      <c r="R40" s="159"/>
      <c r="S40" s="159"/>
      <c r="T40" s="160"/>
      <c r="U40" s="159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106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5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58"/>
      <c r="C41" s="235" t="s">
        <v>130</v>
      </c>
      <c r="D41" s="236"/>
      <c r="E41" s="237"/>
      <c r="F41" s="238"/>
      <c r="G41" s="239"/>
      <c r="H41" s="164"/>
      <c r="I41" s="164"/>
      <c r="J41" s="164"/>
      <c r="K41" s="164"/>
      <c r="L41" s="164"/>
      <c r="M41" s="164"/>
      <c r="N41" s="159"/>
      <c r="O41" s="159"/>
      <c r="P41" s="159"/>
      <c r="Q41" s="159"/>
      <c r="R41" s="159"/>
      <c r="S41" s="159"/>
      <c r="T41" s="160"/>
      <c r="U41" s="159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106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5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58"/>
      <c r="C42" s="235" t="s">
        <v>131</v>
      </c>
      <c r="D42" s="236"/>
      <c r="E42" s="237"/>
      <c r="F42" s="238"/>
      <c r="G42" s="239"/>
      <c r="H42" s="164"/>
      <c r="I42" s="164"/>
      <c r="J42" s="164"/>
      <c r="K42" s="164"/>
      <c r="L42" s="164"/>
      <c r="M42" s="164"/>
      <c r="N42" s="159"/>
      <c r="O42" s="159"/>
      <c r="P42" s="159"/>
      <c r="Q42" s="159"/>
      <c r="R42" s="159"/>
      <c r="S42" s="159"/>
      <c r="T42" s="160"/>
      <c r="U42" s="159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106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5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58"/>
      <c r="C43" s="235" t="s">
        <v>132</v>
      </c>
      <c r="D43" s="236"/>
      <c r="E43" s="237"/>
      <c r="F43" s="238"/>
      <c r="G43" s="239"/>
      <c r="H43" s="164"/>
      <c r="I43" s="164"/>
      <c r="J43" s="164"/>
      <c r="K43" s="164"/>
      <c r="L43" s="164"/>
      <c r="M43" s="164"/>
      <c r="N43" s="159"/>
      <c r="O43" s="159"/>
      <c r="P43" s="159"/>
      <c r="Q43" s="159"/>
      <c r="R43" s="159"/>
      <c r="S43" s="159"/>
      <c r="T43" s="160"/>
      <c r="U43" s="159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106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5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58"/>
      <c r="C44" s="235" t="s">
        <v>133</v>
      </c>
      <c r="D44" s="236"/>
      <c r="E44" s="237"/>
      <c r="F44" s="238"/>
      <c r="G44" s="239"/>
      <c r="H44" s="164"/>
      <c r="I44" s="164"/>
      <c r="J44" s="164"/>
      <c r="K44" s="164"/>
      <c r="L44" s="164"/>
      <c r="M44" s="164"/>
      <c r="N44" s="159"/>
      <c r="O44" s="159"/>
      <c r="P44" s="159"/>
      <c r="Q44" s="159"/>
      <c r="R44" s="159"/>
      <c r="S44" s="159"/>
      <c r="T44" s="160"/>
      <c r="U44" s="159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106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5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58"/>
      <c r="C45" s="235" t="s">
        <v>134</v>
      </c>
      <c r="D45" s="236"/>
      <c r="E45" s="237"/>
      <c r="F45" s="238"/>
      <c r="G45" s="239"/>
      <c r="H45" s="164"/>
      <c r="I45" s="164"/>
      <c r="J45" s="164"/>
      <c r="K45" s="164"/>
      <c r="L45" s="164"/>
      <c r="M45" s="164"/>
      <c r="N45" s="159"/>
      <c r="O45" s="159"/>
      <c r="P45" s="159"/>
      <c r="Q45" s="159"/>
      <c r="R45" s="159"/>
      <c r="S45" s="159"/>
      <c r="T45" s="160"/>
      <c r="U45" s="159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106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5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58"/>
      <c r="C46" s="235" t="s">
        <v>135</v>
      </c>
      <c r="D46" s="236"/>
      <c r="E46" s="237"/>
      <c r="F46" s="238"/>
      <c r="G46" s="239"/>
      <c r="H46" s="164"/>
      <c r="I46" s="164"/>
      <c r="J46" s="164"/>
      <c r="K46" s="164"/>
      <c r="L46" s="164"/>
      <c r="M46" s="164"/>
      <c r="N46" s="159"/>
      <c r="O46" s="159"/>
      <c r="P46" s="159"/>
      <c r="Q46" s="159"/>
      <c r="R46" s="159"/>
      <c r="S46" s="159"/>
      <c r="T46" s="160"/>
      <c r="U46" s="159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106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5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/>
      <c r="B47" s="158"/>
      <c r="C47" s="235" t="s">
        <v>136</v>
      </c>
      <c r="D47" s="236"/>
      <c r="E47" s="237"/>
      <c r="F47" s="238"/>
      <c r="G47" s="239"/>
      <c r="H47" s="164"/>
      <c r="I47" s="164"/>
      <c r="J47" s="164"/>
      <c r="K47" s="164"/>
      <c r="L47" s="164"/>
      <c r="M47" s="164"/>
      <c r="N47" s="159"/>
      <c r="O47" s="159"/>
      <c r="P47" s="159"/>
      <c r="Q47" s="159"/>
      <c r="R47" s="159"/>
      <c r="S47" s="159"/>
      <c r="T47" s="160"/>
      <c r="U47" s="159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106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5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58"/>
      <c r="C48" s="235" t="s">
        <v>137</v>
      </c>
      <c r="D48" s="236"/>
      <c r="E48" s="237"/>
      <c r="F48" s="238"/>
      <c r="G48" s="239"/>
      <c r="H48" s="164"/>
      <c r="I48" s="164"/>
      <c r="J48" s="164"/>
      <c r="K48" s="164"/>
      <c r="L48" s="164"/>
      <c r="M48" s="164"/>
      <c r="N48" s="159"/>
      <c r="O48" s="159"/>
      <c r="P48" s="159"/>
      <c r="Q48" s="159"/>
      <c r="R48" s="159"/>
      <c r="S48" s="159"/>
      <c r="T48" s="160"/>
      <c r="U48" s="159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106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5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58"/>
      <c r="C49" s="235" t="s">
        <v>138</v>
      </c>
      <c r="D49" s="236"/>
      <c r="E49" s="237"/>
      <c r="F49" s="238"/>
      <c r="G49" s="239"/>
      <c r="H49" s="164"/>
      <c r="I49" s="164"/>
      <c r="J49" s="164"/>
      <c r="K49" s="164"/>
      <c r="L49" s="164"/>
      <c r="M49" s="164"/>
      <c r="N49" s="159"/>
      <c r="O49" s="159"/>
      <c r="P49" s="159"/>
      <c r="Q49" s="159"/>
      <c r="R49" s="159"/>
      <c r="S49" s="159"/>
      <c r="T49" s="160"/>
      <c r="U49" s="159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106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5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/>
      <c r="B50" s="158"/>
      <c r="C50" s="235" t="s">
        <v>139</v>
      </c>
      <c r="D50" s="236"/>
      <c r="E50" s="237"/>
      <c r="F50" s="238"/>
      <c r="G50" s="239"/>
      <c r="H50" s="164"/>
      <c r="I50" s="164"/>
      <c r="J50" s="164"/>
      <c r="K50" s="164"/>
      <c r="L50" s="164"/>
      <c r="M50" s="164"/>
      <c r="N50" s="159"/>
      <c r="O50" s="159"/>
      <c r="P50" s="159"/>
      <c r="Q50" s="159"/>
      <c r="R50" s="159"/>
      <c r="S50" s="159"/>
      <c r="T50" s="160"/>
      <c r="U50" s="159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106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5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58"/>
      <c r="C51" s="235" t="s">
        <v>140</v>
      </c>
      <c r="D51" s="236"/>
      <c r="E51" s="237"/>
      <c r="F51" s="238"/>
      <c r="G51" s="239"/>
      <c r="H51" s="164"/>
      <c r="I51" s="164"/>
      <c r="J51" s="164"/>
      <c r="K51" s="164"/>
      <c r="L51" s="164"/>
      <c r="M51" s="164"/>
      <c r="N51" s="159"/>
      <c r="O51" s="159"/>
      <c r="P51" s="159"/>
      <c r="Q51" s="159"/>
      <c r="R51" s="159"/>
      <c r="S51" s="159"/>
      <c r="T51" s="160"/>
      <c r="U51" s="159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106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5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58"/>
      <c r="C52" s="235" t="s">
        <v>141</v>
      </c>
      <c r="D52" s="236"/>
      <c r="E52" s="237"/>
      <c r="F52" s="238"/>
      <c r="G52" s="239"/>
      <c r="H52" s="164"/>
      <c r="I52" s="164"/>
      <c r="J52" s="164"/>
      <c r="K52" s="164"/>
      <c r="L52" s="164"/>
      <c r="M52" s="164"/>
      <c r="N52" s="159"/>
      <c r="O52" s="159"/>
      <c r="P52" s="159"/>
      <c r="Q52" s="159"/>
      <c r="R52" s="159"/>
      <c r="S52" s="159"/>
      <c r="T52" s="160"/>
      <c r="U52" s="159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106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5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58"/>
      <c r="C53" s="235" t="s">
        <v>142</v>
      </c>
      <c r="D53" s="236"/>
      <c r="E53" s="237"/>
      <c r="F53" s="238"/>
      <c r="G53" s="239"/>
      <c r="H53" s="164"/>
      <c r="I53" s="164"/>
      <c r="J53" s="164"/>
      <c r="K53" s="164"/>
      <c r="L53" s="164"/>
      <c r="M53" s="164"/>
      <c r="N53" s="159"/>
      <c r="O53" s="159"/>
      <c r="P53" s="159"/>
      <c r="Q53" s="159"/>
      <c r="R53" s="159"/>
      <c r="S53" s="159"/>
      <c r="T53" s="160"/>
      <c r="U53" s="159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106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5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249">
        <v>11</v>
      </c>
      <c r="B54" s="250" t="s">
        <v>143</v>
      </c>
      <c r="C54" s="251" t="s">
        <v>144</v>
      </c>
      <c r="D54" s="159" t="s">
        <v>87</v>
      </c>
      <c r="E54" s="252">
        <v>8</v>
      </c>
      <c r="F54" s="163"/>
      <c r="G54" s="164">
        <f>ROUND(E54*F54,2)</f>
        <v>0</v>
      </c>
      <c r="H54" s="163"/>
      <c r="I54" s="164">
        <f>ROUND(E54*H54,2)</f>
        <v>0</v>
      </c>
      <c r="J54" s="163"/>
      <c r="K54" s="164">
        <f>ROUND(E54*J54,2)</f>
        <v>0</v>
      </c>
      <c r="L54" s="164">
        <v>21</v>
      </c>
      <c r="M54" s="164">
        <f>G54*(1+L54/100)</f>
        <v>0</v>
      </c>
      <c r="N54" s="159">
        <v>0</v>
      </c>
      <c r="O54" s="159">
        <f>ROUND(E54*N54,5)</f>
        <v>0</v>
      </c>
      <c r="P54" s="159">
        <v>0</v>
      </c>
      <c r="Q54" s="159">
        <f>ROUND(E54*P54,5)</f>
        <v>0</v>
      </c>
      <c r="R54" s="159"/>
      <c r="S54" s="159"/>
      <c r="T54" s="160">
        <v>0</v>
      </c>
      <c r="U54" s="159">
        <f>ROUND(E54*T54,2)</f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88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58"/>
      <c r="C55" s="235" t="s">
        <v>145</v>
      </c>
      <c r="D55" s="236"/>
      <c r="E55" s="237"/>
      <c r="F55" s="238"/>
      <c r="G55" s="239"/>
      <c r="H55" s="164"/>
      <c r="I55" s="164"/>
      <c r="J55" s="164"/>
      <c r="K55" s="164"/>
      <c r="L55" s="164"/>
      <c r="M55" s="164"/>
      <c r="N55" s="159"/>
      <c r="O55" s="159"/>
      <c r="P55" s="159"/>
      <c r="Q55" s="159"/>
      <c r="R55" s="159"/>
      <c r="S55" s="159"/>
      <c r="T55" s="160"/>
      <c r="U55" s="159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106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5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58"/>
      <c r="C56" s="235" t="s">
        <v>146</v>
      </c>
      <c r="D56" s="236"/>
      <c r="E56" s="237"/>
      <c r="F56" s="238"/>
      <c r="G56" s="239"/>
      <c r="H56" s="164"/>
      <c r="I56" s="164"/>
      <c r="J56" s="164"/>
      <c r="K56" s="164"/>
      <c r="L56" s="164"/>
      <c r="M56" s="164"/>
      <c r="N56" s="159"/>
      <c r="O56" s="159"/>
      <c r="P56" s="159"/>
      <c r="Q56" s="159"/>
      <c r="R56" s="159"/>
      <c r="S56" s="159"/>
      <c r="T56" s="160"/>
      <c r="U56" s="159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106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5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58"/>
      <c r="C57" s="235" t="s">
        <v>147</v>
      </c>
      <c r="D57" s="236"/>
      <c r="E57" s="237"/>
      <c r="F57" s="238"/>
      <c r="G57" s="239"/>
      <c r="H57" s="164"/>
      <c r="I57" s="164"/>
      <c r="J57" s="164"/>
      <c r="K57" s="164"/>
      <c r="L57" s="164"/>
      <c r="M57" s="164"/>
      <c r="N57" s="159"/>
      <c r="O57" s="159"/>
      <c r="P57" s="159"/>
      <c r="Q57" s="159"/>
      <c r="R57" s="159"/>
      <c r="S57" s="159"/>
      <c r="T57" s="160"/>
      <c r="U57" s="159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106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5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/>
      <c r="B58" s="158"/>
      <c r="C58" s="235" t="s">
        <v>148</v>
      </c>
      <c r="D58" s="236"/>
      <c r="E58" s="237"/>
      <c r="F58" s="238"/>
      <c r="G58" s="239"/>
      <c r="H58" s="164"/>
      <c r="I58" s="164"/>
      <c r="J58" s="164"/>
      <c r="K58" s="164"/>
      <c r="L58" s="164"/>
      <c r="M58" s="164"/>
      <c r="N58" s="159"/>
      <c r="O58" s="159"/>
      <c r="P58" s="159"/>
      <c r="Q58" s="159"/>
      <c r="R58" s="159"/>
      <c r="S58" s="159"/>
      <c r="T58" s="160"/>
      <c r="U58" s="159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106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5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58"/>
      <c r="C59" s="235" t="s">
        <v>149</v>
      </c>
      <c r="D59" s="236"/>
      <c r="E59" s="237"/>
      <c r="F59" s="238"/>
      <c r="G59" s="239"/>
      <c r="H59" s="164"/>
      <c r="I59" s="164"/>
      <c r="J59" s="164"/>
      <c r="K59" s="164"/>
      <c r="L59" s="164"/>
      <c r="M59" s="164"/>
      <c r="N59" s="159"/>
      <c r="O59" s="159"/>
      <c r="P59" s="159"/>
      <c r="Q59" s="159"/>
      <c r="R59" s="159"/>
      <c r="S59" s="159"/>
      <c r="T59" s="160"/>
      <c r="U59" s="159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106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5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/>
      <c r="B60" s="158"/>
      <c r="C60" s="235" t="s">
        <v>150</v>
      </c>
      <c r="D60" s="236"/>
      <c r="E60" s="237"/>
      <c r="F60" s="238"/>
      <c r="G60" s="239"/>
      <c r="H60" s="164"/>
      <c r="I60" s="164"/>
      <c r="J60" s="164"/>
      <c r="K60" s="164"/>
      <c r="L60" s="164"/>
      <c r="M60" s="164"/>
      <c r="N60" s="159"/>
      <c r="O60" s="159"/>
      <c r="P60" s="159"/>
      <c r="Q60" s="159"/>
      <c r="R60" s="159"/>
      <c r="S60" s="159"/>
      <c r="T60" s="160"/>
      <c r="U60" s="159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106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5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/>
      <c r="B61" s="158"/>
      <c r="C61" s="235" t="s">
        <v>151</v>
      </c>
      <c r="D61" s="236"/>
      <c r="E61" s="237"/>
      <c r="F61" s="238"/>
      <c r="G61" s="239"/>
      <c r="H61" s="164"/>
      <c r="I61" s="164"/>
      <c r="J61" s="164"/>
      <c r="K61" s="164"/>
      <c r="L61" s="164"/>
      <c r="M61" s="164"/>
      <c r="N61" s="159"/>
      <c r="O61" s="159"/>
      <c r="P61" s="159"/>
      <c r="Q61" s="159"/>
      <c r="R61" s="159"/>
      <c r="S61" s="159"/>
      <c r="T61" s="160"/>
      <c r="U61" s="159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106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5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58"/>
      <c r="C62" s="235" t="s">
        <v>152</v>
      </c>
      <c r="D62" s="236"/>
      <c r="E62" s="237"/>
      <c r="F62" s="238"/>
      <c r="G62" s="239"/>
      <c r="H62" s="164"/>
      <c r="I62" s="164"/>
      <c r="J62" s="164"/>
      <c r="K62" s="164"/>
      <c r="L62" s="164"/>
      <c r="M62" s="164"/>
      <c r="N62" s="159"/>
      <c r="O62" s="159"/>
      <c r="P62" s="159"/>
      <c r="Q62" s="159"/>
      <c r="R62" s="159"/>
      <c r="S62" s="159"/>
      <c r="T62" s="160"/>
      <c r="U62" s="159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106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5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58"/>
      <c r="C63" s="235" t="s">
        <v>153</v>
      </c>
      <c r="D63" s="236"/>
      <c r="E63" s="237"/>
      <c r="F63" s="238"/>
      <c r="G63" s="239"/>
      <c r="H63" s="164"/>
      <c r="I63" s="164"/>
      <c r="J63" s="164"/>
      <c r="K63" s="164"/>
      <c r="L63" s="164"/>
      <c r="M63" s="164"/>
      <c r="N63" s="159"/>
      <c r="O63" s="159"/>
      <c r="P63" s="159"/>
      <c r="Q63" s="159"/>
      <c r="R63" s="159"/>
      <c r="S63" s="159"/>
      <c r="T63" s="160"/>
      <c r="U63" s="159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106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5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58"/>
      <c r="C64" s="235" t="s">
        <v>154</v>
      </c>
      <c r="D64" s="236"/>
      <c r="E64" s="237"/>
      <c r="F64" s="238"/>
      <c r="G64" s="239"/>
      <c r="H64" s="164"/>
      <c r="I64" s="164"/>
      <c r="J64" s="164"/>
      <c r="K64" s="164"/>
      <c r="L64" s="164"/>
      <c r="M64" s="164"/>
      <c r="N64" s="159"/>
      <c r="O64" s="159"/>
      <c r="P64" s="159"/>
      <c r="Q64" s="159"/>
      <c r="R64" s="159"/>
      <c r="S64" s="159"/>
      <c r="T64" s="160"/>
      <c r="U64" s="159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106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5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/>
      <c r="B65" s="158"/>
      <c r="C65" s="235" t="s">
        <v>155</v>
      </c>
      <c r="D65" s="236"/>
      <c r="E65" s="237"/>
      <c r="F65" s="238"/>
      <c r="G65" s="239"/>
      <c r="H65" s="164"/>
      <c r="I65" s="164"/>
      <c r="J65" s="164"/>
      <c r="K65" s="164"/>
      <c r="L65" s="164"/>
      <c r="M65" s="164"/>
      <c r="N65" s="159"/>
      <c r="O65" s="159"/>
      <c r="P65" s="159"/>
      <c r="Q65" s="159"/>
      <c r="R65" s="159"/>
      <c r="S65" s="159"/>
      <c r="T65" s="160"/>
      <c r="U65" s="159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106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5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58"/>
      <c r="C66" s="235" t="s">
        <v>156</v>
      </c>
      <c r="D66" s="236"/>
      <c r="E66" s="237"/>
      <c r="F66" s="238"/>
      <c r="G66" s="239"/>
      <c r="H66" s="164"/>
      <c r="I66" s="164"/>
      <c r="J66" s="164"/>
      <c r="K66" s="164"/>
      <c r="L66" s="164"/>
      <c r="M66" s="164"/>
      <c r="N66" s="159"/>
      <c r="O66" s="159"/>
      <c r="P66" s="159"/>
      <c r="Q66" s="159"/>
      <c r="R66" s="159"/>
      <c r="S66" s="159"/>
      <c r="T66" s="160"/>
      <c r="U66" s="159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106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5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58"/>
      <c r="C67" s="235" t="s">
        <v>157</v>
      </c>
      <c r="D67" s="236"/>
      <c r="E67" s="237"/>
      <c r="F67" s="238"/>
      <c r="G67" s="239"/>
      <c r="H67" s="164"/>
      <c r="I67" s="164"/>
      <c r="J67" s="164"/>
      <c r="K67" s="164"/>
      <c r="L67" s="164"/>
      <c r="M67" s="164"/>
      <c r="N67" s="159"/>
      <c r="O67" s="159"/>
      <c r="P67" s="159"/>
      <c r="Q67" s="159"/>
      <c r="R67" s="159"/>
      <c r="S67" s="159"/>
      <c r="T67" s="160"/>
      <c r="U67" s="159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106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5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/>
      <c r="B68" s="158"/>
      <c r="C68" s="235" t="s">
        <v>158</v>
      </c>
      <c r="D68" s="236"/>
      <c r="E68" s="237"/>
      <c r="F68" s="238"/>
      <c r="G68" s="239"/>
      <c r="H68" s="164"/>
      <c r="I68" s="164"/>
      <c r="J68" s="164"/>
      <c r="K68" s="164"/>
      <c r="L68" s="164"/>
      <c r="M68" s="164"/>
      <c r="N68" s="159"/>
      <c r="O68" s="159"/>
      <c r="P68" s="159"/>
      <c r="Q68" s="159"/>
      <c r="R68" s="159"/>
      <c r="S68" s="159"/>
      <c r="T68" s="160"/>
      <c r="U68" s="159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106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5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/>
      <c r="B69" s="158"/>
      <c r="C69" s="235" t="s">
        <v>159</v>
      </c>
      <c r="D69" s="236"/>
      <c r="E69" s="237"/>
      <c r="F69" s="238"/>
      <c r="G69" s="239"/>
      <c r="H69" s="164"/>
      <c r="I69" s="164"/>
      <c r="J69" s="164"/>
      <c r="K69" s="164"/>
      <c r="L69" s="164"/>
      <c r="M69" s="164"/>
      <c r="N69" s="159"/>
      <c r="O69" s="159"/>
      <c r="P69" s="159"/>
      <c r="Q69" s="159"/>
      <c r="R69" s="159"/>
      <c r="S69" s="159"/>
      <c r="T69" s="160"/>
      <c r="U69" s="159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106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5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/>
      <c r="B70" s="158"/>
      <c r="C70" s="235" t="s">
        <v>160</v>
      </c>
      <c r="D70" s="236"/>
      <c r="E70" s="237"/>
      <c r="F70" s="238"/>
      <c r="G70" s="239"/>
      <c r="H70" s="164"/>
      <c r="I70" s="164"/>
      <c r="J70" s="164"/>
      <c r="K70" s="164"/>
      <c r="L70" s="164"/>
      <c r="M70" s="164"/>
      <c r="N70" s="159"/>
      <c r="O70" s="159"/>
      <c r="P70" s="159"/>
      <c r="Q70" s="159"/>
      <c r="R70" s="159"/>
      <c r="S70" s="159"/>
      <c r="T70" s="160"/>
      <c r="U70" s="159"/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106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5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/>
      <c r="B71" s="158"/>
      <c r="C71" s="235" t="s">
        <v>161</v>
      </c>
      <c r="D71" s="236"/>
      <c r="E71" s="237"/>
      <c r="F71" s="238"/>
      <c r="G71" s="239"/>
      <c r="H71" s="164"/>
      <c r="I71" s="164"/>
      <c r="J71" s="164"/>
      <c r="K71" s="164"/>
      <c r="L71" s="164"/>
      <c r="M71" s="164"/>
      <c r="N71" s="159"/>
      <c r="O71" s="159"/>
      <c r="P71" s="159"/>
      <c r="Q71" s="159"/>
      <c r="R71" s="159"/>
      <c r="S71" s="159"/>
      <c r="T71" s="160"/>
      <c r="U71" s="159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106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5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58"/>
      <c r="C72" s="235" t="s">
        <v>162</v>
      </c>
      <c r="D72" s="236"/>
      <c r="E72" s="237"/>
      <c r="F72" s="238"/>
      <c r="G72" s="239"/>
      <c r="H72" s="164"/>
      <c r="I72" s="164"/>
      <c r="J72" s="164"/>
      <c r="K72" s="164"/>
      <c r="L72" s="164"/>
      <c r="M72" s="164"/>
      <c r="N72" s="159"/>
      <c r="O72" s="159"/>
      <c r="P72" s="159"/>
      <c r="Q72" s="159"/>
      <c r="R72" s="159"/>
      <c r="S72" s="159"/>
      <c r="T72" s="160"/>
      <c r="U72" s="159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106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5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/>
      <c r="B73" s="158"/>
      <c r="C73" s="235" t="s">
        <v>163</v>
      </c>
      <c r="D73" s="236"/>
      <c r="E73" s="237"/>
      <c r="F73" s="238"/>
      <c r="G73" s="239"/>
      <c r="H73" s="164"/>
      <c r="I73" s="164"/>
      <c r="J73" s="164"/>
      <c r="K73" s="164"/>
      <c r="L73" s="164"/>
      <c r="M73" s="164"/>
      <c r="N73" s="159"/>
      <c r="O73" s="159"/>
      <c r="P73" s="159"/>
      <c r="Q73" s="159"/>
      <c r="R73" s="159"/>
      <c r="S73" s="159"/>
      <c r="T73" s="160"/>
      <c r="U73" s="159"/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106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5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58"/>
      <c r="C74" s="176" t="s">
        <v>164</v>
      </c>
      <c r="D74" s="161"/>
      <c r="E74" s="162"/>
      <c r="F74" s="165"/>
      <c r="G74" s="165"/>
      <c r="H74" s="164"/>
      <c r="I74" s="164"/>
      <c r="J74" s="164"/>
      <c r="K74" s="164"/>
      <c r="L74" s="164"/>
      <c r="M74" s="164"/>
      <c r="N74" s="159"/>
      <c r="O74" s="159"/>
      <c r="P74" s="159"/>
      <c r="Q74" s="159"/>
      <c r="R74" s="159"/>
      <c r="S74" s="159"/>
      <c r="T74" s="160"/>
      <c r="U74" s="159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106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58"/>
      <c r="C75" s="235" t="s">
        <v>165</v>
      </c>
      <c r="D75" s="236"/>
      <c r="E75" s="237"/>
      <c r="F75" s="238"/>
      <c r="G75" s="239"/>
      <c r="H75" s="164"/>
      <c r="I75" s="164"/>
      <c r="J75" s="164"/>
      <c r="K75" s="164"/>
      <c r="L75" s="164"/>
      <c r="M75" s="164"/>
      <c r="N75" s="159"/>
      <c r="O75" s="159"/>
      <c r="P75" s="159"/>
      <c r="Q75" s="159"/>
      <c r="R75" s="159"/>
      <c r="S75" s="159"/>
      <c r="T75" s="160"/>
      <c r="U75" s="159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106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5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/>
      <c r="B76" s="158"/>
      <c r="C76" s="235" t="s">
        <v>166</v>
      </c>
      <c r="D76" s="236"/>
      <c r="E76" s="237"/>
      <c r="F76" s="238"/>
      <c r="G76" s="239"/>
      <c r="H76" s="164"/>
      <c r="I76" s="164"/>
      <c r="J76" s="164"/>
      <c r="K76" s="164"/>
      <c r="L76" s="164"/>
      <c r="M76" s="164"/>
      <c r="N76" s="159"/>
      <c r="O76" s="159"/>
      <c r="P76" s="159"/>
      <c r="Q76" s="159"/>
      <c r="R76" s="159"/>
      <c r="S76" s="159"/>
      <c r="T76" s="160"/>
      <c r="U76" s="159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106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5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58"/>
      <c r="C77" s="235" t="s">
        <v>167</v>
      </c>
      <c r="D77" s="236"/>
      <c r="E77" s="237"/>
      <c r="F77" s="238"/>
      <c r="G77" s="239"/>
      <c r="H77" s="164"/>
      <c r="I77" s="164"/>
      <c r="J77" s="164"/>
      <c r="K77" s="164"/>
      <c r="L77" s="164"/>
      <c r="M77" s="164"/>
      <c r="N77" s="159"/>
      <c r="O77" s="159"/>
      <c r="P77" s="159"/>
      <c r="Q77" s="159"/>
      <c r="R77" s="159"/>
      <c r="S77" s="159"/>
      <c r="T77" s="160"/>
      <c r="U77" s="159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106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5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249">
        <v>18</v>
      </c>
      <c r="B78" s="250" t="s">
        <v>168</v>
      </c>
      <c r="C78" s="251" t="s">
        <v>169</v>
      </c>
      <c r="D78" s="159" t="s">
        <v>87</v>
      </c>
      <c r="E78" s="252">
        <v>8</v>
      </c>
      <c r="F78" s="163"/>
      <c r="G78" s="164">
        <f>ROUND(E78*F78,2)</f>
        <v>0</v>
      </c>
      <c r="H78" s="163"/>
      <c r="I78" s="164">
        <f>ROUND(E78*H78,2)</f>
        <v>0</v>
      </c>
      <c r="J78" s="163"/>
      <c r="K78" s="164">
        <f>ROUND(E78*J78,2)</f>
        <v>0</v>
      </c>
      <c r="L78" s="164">
        <v>21</v>
      </c>
      <c r="M78" s="164">
        <f>G78*(1+L78/100)</f>
        <v>0</v>
      </c>
      <c r="N78" s="159">
        <v>0</v>
      </c>
      <c r="O78" s="159">
        <f>ROUND(E78*N78,5)</f>
        <v>0</v>
      </c>
      <c r="P78" s="159">
        <v>0</v>
      </c>
      <c r="Q78" s="159">
        <f>ROUND(E78*P78,5)</f>
        <v>0</v>
      </c>
      <c r="R78" s="159"/>
      <c r="S78" s="159"/>
      <c r="T78" s="160">
        <v>0</v>
      </c>
      <c r="U78" s="159">
        <f>ROUND(E78*T78,2)</f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88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/>
      <c r="B79" s="158"/>
      <c r="C79" s="235" t="s">
        <v>170</v>
      </c>
      <c r="D79" s="236"/>
      <c r="E79" s="237"/>
      <c r="F79" s="238"/>
      <c r="G79" s="239"/>
      <c r="H79" s="164"/>
      <c r="I79" s="164"/>
      <c r="J79" s="164"/>
      <c r="K79" s="164"/>
      <c r="L79" s="164"/>
      <c r="M79" s="164"/>
      <c r="N79" s="159"/>
      <c r="O79" s="159"/>
      <c r="P79" s="159"/>
      <c r="Q79" s="159"/>
      <c r="R79" s="159"/>
      <c r="S79" s="159"/>
      <c r="T79" s="160"/>
      <c r="U79" s="159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106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5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/>
      <c r="B80" s="158"/>
      <c r="C80" s="235" t="s">
        <v>171</v>
      </c>
      <c r="D80" s="236"/>
      <c r="E80" s="237"/>
      <c r="F80" s="238"/>
      <c r="G80" s="239"/>
      <c r="H80" s="164"/>
      <c r="I80" s="164"/>
      <c r="J80" s="164"/>
      <c r="K80" s="164"/>
      <c r="L80" s="164"/>
      <c r="M80" s="164"/>
      <c r="N80" s="159"/>
      <c r="O80" s="159"/>
      <c r="P80" s="159"/>
      <c r="Q80" s="159"/>
      <c r="R80" s="159"/>
      <c r="S80" s="159"/>
      <c r="T80" s="160"/>
      <c r="U80" s="159"/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106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5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58"/>
      <c r="C81" s="235" t="s">
        <v>172</v>
      </c>
      <c r="D81" s="236"/>
      <c r="E81" s="237"/>
      <c r="F81" s="238"/>
      <c r="G81" s="239"/>
      <c r="H81" s="164"/>
      <c r="I81" s="164"/>
      <c r="J81" s="164"/>
      <c r="K81" s="164"/>
      <c r="L81" s="164"/>
      <c r="M81" s="164"/>
      <c r="N81" s="159"/>
      <c r="O81" s="159"/>
      <c r="P81" s="159"/>
      <c r="Q81" s="159"/>
      <c r="R81" s="159"/>
      <c r="S81" s="159"/>
      <c r="T81" s="160"/>
      <c r="U81" s="159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106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5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/>
      <c r="B82" s="158"/>
      <c r="C82" s="235" t="s">
        <v>173</v>
      </c>
      <c r="D82" s="236"/>
      <c r="E82" s="237"/>
      <c r="F82" s="238"/>
      <c r="G82" s="239"/>
      <c r="H82" s="164"/>
      <c r="I82" s="164"/>
      <c r="J82" s="164"/>
      <c r="K82" s="164"/>
      <c r="L82" s="164"/>
      <c r="M82" s="164"/>
      <c r="N82" s="159"/>
      <c r="O82" s="159"/>
      <c r="P82" s="159"/>
      <c r="Q82" s="159"/>
      <c r="R82" s="159"/>
      <c r="S82" s="159"/>
      <c r="T82" s="160"/>
      <c r="U82" s="159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106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5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/>
      <c r="B83" s="158"/>
      <c r="C83" s="235" t="s">
        <v>174</v>
      </c>
      <c r="D83" s="236"/>
      <c r="E83" s="237"/>
      <c r="F83" s="238"/>
      <c r="G83" s="239"/>
      <c r="H83" s="164"/>
      <c r="I83" s="164"/>
      <c r="J83" s="164"/>
      <c r="K83" s="164"/>
      <c r="L83" s="164"/>
      <c r="M83" s="164"/>
      <c r="N83" s="159"/>
      <c r="O83" s="159"/>
      <c r="P83" s="159"/>
      <c r="Q83" s="159"/>
      <c r="R83" s="159"/>
      <c r="S83" s="159"/>
      <c r="T83" s="160"/>
      <c r="U83" s="159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106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5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58"/>
      <c r="C84" s="235" t="s">
        <v>175</v>
      </c>
      <c r="D84" s="236"/>
      <c r="E84" s="237"/>
      <c r="F84" s="238"/>
      <c r="G84" s="239"/>
      <c r="H84" s="164"/>
      <c r="I84" s="164"/>
      <c r="J84" s="164"/>
      <c r="K84" s="164"/>
      <c r="L84" s="164"/>
      <c r="M84" s="164"/>
      <c r="N84" s="159"/>
      <c r="O84" s="159"/>
      <c r="P84" s="159"/>
      <c r="Q84" s="159"/>
      <c r="R84" s="159"/>
      <c r="S84" s="159"/>
      <c r="T84" s="160"/>
      <c r="U84" s="159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106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5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/>
      <c r="B85" s="158"/>
      <c r="C85" s="235" t="s">
        <v>176</v>
      </c>
      <c r="D85" s="236"/>
      <c r="E85" s="237"/>
      <c r="F85" s="238"/>
      <c r="G85" s="239"/>
      <c r="H85" s="164"/>
      <c r="I85" s="164"/>
      <c r="J85" s="164"/>
      <c r="K85" s="164"/>
      <c r="L85" s="164"/>
      <c r="M85" s="164"/>
      <c r="N85" s="159"/>
      <c r="O85" s="159"/>
      <c r="P85" s="159"/>
      <c r="Q85" s="159"/>
      <c r="R85" s="159"/>
      <c r="S85" s="159"/>
      <c r="T85" s="160"/>
      <c r="U85" s="159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106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5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/>
      <c r="B86" s="158"/>
      <c r="C86" s="235" t="s">
        <v>177</v>
      </c>
      <c r="D86" s="236"/>
      <c r="E86" s="237"/>
      <c r="F86" s="238"/>
      <c r="G86" s="239"/>
      <c r="H86" s="164"/>
      <c r="I86" s="164"/>
      <c r="J86" s="164"/>
      <c r="K86" s="164"/>
      <c r="L86" s="164"/>
      <c r="M86" s="164"/>
      <c r="N86" s="159"/>
      <c r="O86" s="159"/>
      <c r="P86" s="159"/>
      <c r="Q86" s="159"/>
      <c r="R86" s="159"/>
      <c r="S86" s="159"/>
      <c r="T86" s="160"/>
      <c r="U86" s="159"/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106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5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/>
      <c r="B87" s="158"/>
      <c r="C87" s="235" t="s">
        <v>178</v>
      </c>
      <c r="D87" s="236"/>
      <c r="E87" s="237"/>
      <c r="F87" s="238"/>
      <c r="G87" s="239"/>
      <c r="H87" s="164"/>
      <c r="I87" s="164"/>
      <c r="J87" s="164"/>
      <c r="K87" s="164"/>
      <c r="L87" s="164"/>
      <c r="M87" s="164"/>
      <c r="N87" s="159"/>
      <c r="O87" s="159"/>
      <c r="P87" s="159"/>
      <c r="Q87" s="159"/>
      <c r="R87" s="159"/>
      <c r="S87" s="159"/>
      <c r="T87" s="160"/>
      <c r="U87" s="159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106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5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58"/>
      <c r="C88" s="235" t="s">
        <v>179</v>
      </c>
      <c r="D88" s="236"/>
      <c r="E88" s="237"/>
      <c r="F88" s="238"/>
      <c r="G88" s="239"/>
      <c r="H88" s="164"/>
      <c r="I88" s="164"/>
      <c r="J88" s="164"/>
      <c r="K88" s="164"/>
      <c r="L88" s="164"/>
      <c r="M88" s="164"/>
      <c r="N88" s="159"/>
      <c r="O88" s="159"/>
      <c r="P88" s="159"/>
      <c r="Q88" s="159"/>
      <c r="R88" s="159"/>
      <c r="S88" s="159"/>
      <c r="T88" s="160"/>
      <c r="U88" s="159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106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5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/>
      <c r="B89" s="158"/>
      <c r="C89" s="235" t="s">
        <v>180</v>
      </c>
      <c r="D89" s="236"/>
      <c r="E89" s="237"/>
      <c r="F89" s="238"/>
      <c r="G89" s="239"/>
      <c r="H89" s="164"/>
      <c r="I89" s="164"/>
      <c r="J89" s="164"/>
      <c r="K89" s="164"/>
      <c r="L89" s="164"/>
      <c r="M89" s="164"/>
      <c r="N89" s="159"/>
      <c r="O89" s="159"/>
      <c r="P89" s="159"/>
      <c r="Q89" s="159"/>
      <c r="R89" s="159"/>
      <c r="S89" s="159"/>
      <c r="T89" s="160"/>
      <c r="U89" s="159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106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5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58"/>
      <c r="C90" s="235" t="s">
        <v>181</v>
      </c>
      <c r="D90" s="236"/>
      <c r="E90" s="237"/>
      <c r="F90" s="238"/>
      <c r="G90" s="239"/>
      <c r="H90" s="164"/>
      <c r="I90" s="164"/>
      <c r="J90" s="164"/>
      <c r="K90" s="164"/>
      <c r="L90" s="164"/>
      <c r="M90" s="164"/>
      <c r="N90" s="159"/>
      <c r="O90" s="159"/>
      <c r="P90" s="159"/>
      <c r="Q90" s="159"/>
      <c r="R90" s="159"/>
      <c r="S90" s="159"/>
      <c r="T90" s="160"/>
      <c r="U90" s="159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106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5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/>
      <c r="B91" s="158"/>
      <c r="C91" s="235" t="s">
        <v>182</v>
      </c>
      <c r="D91" s="236"/>
      <c r="E91" s="237"/>
      <c r="F91" s="238"/>
      <c r="G91" s="239"/>
      <c r="H91" s="164"/>
      <c r="I91" s="164"/>
      <c r="J91" s="164"/>
      <c r="K91" s="164"/>
      <c r="L91" s="164"/>
      <c r="M91" s="164"/>
      <c r="N91" s="159"/>
      <c r="O91" s="159"/>
      <c r="P91" s="159"/>
      <c r="Q91" s="159"/>
      <c r="R91" s="159"/>
      <c r="S91" s="159"/>
      <c r="T91" s="160"/>
      <c r="U91" s="159"/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106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5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/>
      <c r="B92" s="158"/>
      <c r="C92" s="235" t="s">
        <v>183</v>
      </c>
      <c r="D92" s="236"/>
      <c r="E92" s="237"/>
      <c r="F92" s="238"/>
      <c r="G92" s="239"/>
      <c r="H92" s="164"/>
      <c r="I92" s="164"/>
      <c r="J92" s="164"/>
      <c r="K92" s="164"/>
      <c r="L92" s="164"/>
      <c r="M92" s="164"/>
      <c r="N92" s="159"/>
      <c r="O92" s="159"/>
      <c r="P92" s="159"/>
      <c r="Q92" s="159"/>
      <c r="R92" s="159"/>
      <c r="S92" s="159"/>
      <c r="T92" s="160"/>
      <c r="U92" s="159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106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5"/>
      <c r="BB92" s="153"/>
      <c r="BC92" s="153"/>
      <c r="BD92" s="153"/>
      <c r="BE92" s="153"/>
      <c r="BF92" s="153"/>
      <c r="BG92" s="153"/>
      <c r="BH92" s="153"/>
    </row>
    <row r="93" spans="1:60" x14ac:dyDescent="0.2">
      <c r="A93" s="6"/>
      <c r="B93" s="7" t="s">
        <v>164</v>
      </c>
      <c r="C93" s="177" t="s">
        <v>164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AC93">
        <v>15</v>
      </c>
      <c r="AD93">
        <v>21</v>
      </c>
    </row>
    <row r="94" spans="1:60" x14ac:dyDescent="0.2">
      <c r="A94" s="172"/>
      <c r="B94" s="173">
        <v>26</v>
      </c>
      <c r="C94" s="178" t="s">
        <v>164</v>
      </c>
      <c r="D94" s="174"/>
      <c r="E94" s="174"/>
      <c r="F94" s="174"/>
      <c r="G94" s="175">
        <f>G9+G10+G11+G12+G13+G14+G15+G16+G17+G20+G54+G78</f>
        <v>0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AC94">
        <f>SUMIF(L7:L92,AC93,G7:G92)</f>
        <v>0</v>
      </c>
      <c r="AD94">
        <f>SUMIF(L7:L92,AD93,G7:G92)</f>
        <v>0</v>
      </c>
      <c r="AE94" t="s">
        <v>184</v>
      </c>
    </row>
    <row r="95" spans="1:60" x14ac:dyDescent="0.2">
      <c r="A95" s="6"/>
      <c r="B95" s="7" t="s">
        <v>164</v>
      </c>
      <c r="C95" s="177" t="s">
        <v>164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A96" s="6"/>
      <c r="B96" s="7" t="s">
        <v>164</v>
      </c>
      <c r="C96" s="177" t="s">
        <v>164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31" x14ac:dyDescent="0.2">
      <c r="A97" s="221"/>
      <c r="B97" s="221"/>
      <c r="C97" s="222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 x14ac:dyDescent="0.2">
      <c r="A98" s="223"/>
      <c r="B98" s="224"/>
      <c r="C98" s="225"/>
      <c r="D98" s="224"/>
      <c r="E98" s="224"/>
      <c r="F98" s="224"/>
      <c r="G98" s="22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AE98" t="s">
        <v>185</v>
      </c>
    </row>
    <row r="99" spans="1:31" x14ac:dyDescent="0.2">
      <c r="A99" s="227"/>
      <c r="B99" s="228"/>
      <c r="C99" s="229"/>
      <c r="D99" s="228"/>
      <c r="E99" s="228"/>
      <c r="F99" s="228"/>
      <c r="G99" s="23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">
      <c r="A100" s="227"/>
      <c r="B100" s="228"/>
      <c r="C100" s="229"/>
      <c r="D100" s="228"/>
      <c r="E100" s="228"/>
      <c r="F100" s="228"/>
      <c r="G100" s="23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A101" s="227"/>
      <c r="B101" s="228"/>
      <c r="C101" s="229"/>
      <c r="D101" s="228"/>
      <c r="E101" s="228"/>
      <c r="F101" s="228"/>
      <c r="G101" s="23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31" x14ac:dyDescent="0.2">
      <c r="A102" s="231"/>
      <c r="B102" s="232"/>
      <c r="C102" s="233"/>
      <c r="D102" s="232"/>
      <c r="E102" s="232"/>
      <c r="F102" s="232"/>
      <c r="G102" s="234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31" x14ac:dyDescent="0.2">
      <c r="A103" s="6"/>
      <c r="B103" s="7" t="s">
        <v>164</v>
      </c>
      <c r="C103" s="177" t="s">
        <v>164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31" x14ac:dyDescent="0.2">
      <c r="C104" s="179"/>
      <c r="AE104" t="s">
        <v>186</v>
      </c>
    </row>
  </sheetData>
  <mergeCells count="77">
    <mergeCell ref="A1:G1"/>
    <mergeCell ref="C2:G2"/>
    <mergeCell ref="C3:G3"/>
    <mergeCell ref="C4:G4"/>
    <mergeCell ref="C18:G18"/>
    <mergeCell ref="C19:G19"/>
    <mergeCell ref="C23:G23"/>
    <mergeCell ref="C22:G22"/>
    <mergeCell ref="C21:G21"/>
    <mergeCell ref="C27:G27"/>
    <mergeCell ref="C28:G28"/>
    <mergeCell ref="C29:G29"/>
    <mergeCell ref="C30:G30"/>
    <mergeCell ref="C31:G31"/>
    <mergeCell ref="C32:G32"/>
    <mergeCell ref="C24:G24"/>
    <mergeCell ref="C25:G25"/>
    <mergeCell ref="C26:G26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51:G51"/>
    <mergeCell ref="C52:G52"/>
    <mergeCell ref="C53:G53"/>
    <mergeCell ref="C55:G55"/>
    <mergeCell ref="C56:G56"/>
    <mergeCell ref="C57:G57"/>
    <mergeCell ref="C45:G45"/>
    <mergeCell ref="C46:G46"/>
    <mergeCell ref="C47:G47"/>
    <mergeCell ref="C48:G48"/>
    <mergeCell ref="C49:G49"/>
    <mergeCell ref="C50:G50"/>
    <mergeCell ref="C64:G64"/>
    <mergeCell ref="C65:G65"/>
    <mergeCell ref="C66:G66"/>
    <mergeCell ref="C67:G67"/>
    <mergeCell ref="C68:G68"/>
    <mergeCell ref="C69:G69"/>
    <mergeCell ref="C58:G58"/>
    <mergeCell ref="C59:G59"/>
    <mergeCell ref="C60:G60"/>
    <mergeCell ref="C61:G61"/>
    <mergeCell ref="C62:G62"/>
    <mergeCell ref="C63:G63"/>
    <mergeCell ref="C77:G77"/>
    <mergeCell ref="C70:G70"/>
    <mergeCell ref="C71:G71"/>
    <mergeCell ref="C72:G72"/>
    <mergeCell ref="C73:G73"/>
    <mergeCell ref="C75:G75"/>
    <mergeCell ref="C76:G76"/>
    <mergeCell ref="C79:G79"/>
    <mergeCell ref="C80:G80"/>
    <mergeCell ref="C81:G81"/>
    <mergeCell ref="C82:G82"/>
    <mergeCell ref="C89:G89"/>
    <mergeCell ref="C90:G90"/>
    <mergeCell ref="C91:G91"/>
    <mergeCell ref="C92:G92"/>
    <mergeCell ref="C83:G83"/>
    <mergeCell ref="C84:G84"/>
    <mergeCell ref="C85:G85"/>
    <mergeCell ref="C86:G86"/>
    <mergeCell ref="C87:G87"/>
    <mergeCell ref="C88:G88"/>
    <mergeCell ref="A97:C97"/>
    <mergeCell ref="A98:G102"/>
  </mergeCells>
  <pageMargins left="0.59055118110236204" right="0.3937007874015749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Uč. pomůcky - fyzika I.</vt:lpstr>
      <vt:lpstr>VzorPolozky</vt:lpstr>
      <vt:lpstr> Položky</vt:lpstr>
      <vt:lpstr>'Uč. pomůcky - fyzika I.'!CelkemDPHVypocet</vt:lpstr>
      <vt:lpstr>CenaCelkem</vt:lpstr>
      <vt:lpstr>CenaCelkemBezDPH</vt:lpstr>
      <vt:lpstr>'Uč. pomůcky - fyzika I.'!CenaCelkemVypocet</vt:lpstr>
      <vt:lpstr>cisloobjektu</vt:lpstr>
      <vt:lpstr>'Uč. pomůcky - fyzika I.'!CisloStavby</vt:lpstr>
      <vt:lpstr>CisloStavebnihoRozpoctu</vt:lpstr>
      <vt:lpstr>dadresa</vt:lpstr>
      <vt:lpstr>'Uč. pomůcky - fyzika I.'!DIČ</vt:lpstr>
      <vt:lpstr>dmisto</vt:lpstr>
      <vt:lpstr>DPHSni</vt:lpstr>
      <vt:lpstr>DPHZakl</vt:lpstr>
      <vt:lpstr>'Uč. pomůcky - fyzika I.'!dpsc</vt:lpstr>
      <vt:lpstr>'Uč. pomůcky - fyzika I.'!IČO</vt:lpstr>
      <vt:lpstr>Mena</vt:lpstr>
      <vt:lpstr>MistoStavby</vt:lpstr>
      <vt:lpstr>nazevobjektu</vt:lpstr>
      <vt:lpstr>'Uč. pomůcky - fyzika I.'!NazevStavby</vt:lpstr>
      <vt:lpstr>NazevStavebnihoRozpoctu</vt:lpstr>
      <vt:lpstr>oadresa</vt:lpstr>
      <vt:lpstr>'Uč. pomůcky - fyzika I.'!Objednatel</vt:lpstr>
      <vt:lpstr>'Uč. pomůcky - fyzika I.'!Objekt</vt:lpstr>
      <vt:lpstr>' Položky'!Oblast_tisku</vt:lpstr>
      <vt:lpstr>'Uč. pomůcky - fyzika I.'!Oblast_tisku</vt:lpstr>
      <vt:lpstr>'Uč. pomůcky - fyzika I.'!odic</vt:lpstr>
      <vt:lpstr>'Uč. pomůcky - fyzika I.'!oico</vt:lpstr>
      <vt:lpstr>'Uč. pomůcky - fyzika I.'!omisto</vt:lpstr>
      <vt:lpstr>'Uč. pomůcky - fyzika I.'!onazev</vt:lpstr>
      <vt:lpstr>'Uč. pomůcky - fyzika I.'!opsc</vt:lpstr>
      <vt:lpstr>padresa</vt:lpstr>
      <vt:lpstr>pdic</vt:lpstr>
      <vt:lpstr>pico</vt:lpstr>
      <vt:lpstr>pmisto</vt:lpstr>
      <vt:lpstr>PoptavkaID</vt:lpstr>
      <vt:lpstr>pPSC</vt:lpstr>
      <vt:lpstr>Projektant</vt:lpstr>
      <vt:lpstr>'Uč. pomůcky - fyzika I.'!SazbaDPH1</vt:lpstr>
      <vt:lpstr>'Uč. pomůcky - fyzika I.'!SazbaDPH2</vt:lpstr>
      <vt:lpstr>Vypracoval</vt:lpstr>
      <vt:lpstr>ZakladDPHSni</vt:lpstr>
      <vt:lpstr>'Uč. pomůcky - fyzika I.'!ZakladDPHSniVypocet</vt:lpstr>
      <vt:lpstr>ZakladDPHZakl</vt:lpstr>
      <vt:lpstr>'Uč. pomůcky - fyzika I.'!ZakladDPHZaklVypocet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Krejčí</dc:creator>
  <cp:lastModifiedBy>Renata Gabrielová</cp:lastModifiedBy>
  <cp:lastPrinted>2018-11-28T09:38:39Z</cp:lastPrinted>
  <dcterms:created xsi:type="dcterms:W3CDTF">2009-04-08T07:15:50Z</dcterms:created>
  <dcterms:modified xsi:type="dcterms:W3CDTF">2018-11-28T09:57:44Z</dcterms:modified>
</cp:coreProperties>
</file>