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570" firstSheet="1" activeTab="1"/>
  </bookViews>
  <sheets>
    <sheet name="Rekapitulace stavby" sheetId="1" r:id="rId1"/>
    <sheet name="1715a - Stavební čás - 17..." sheetId="2" r:id="rId2"/>
    <sheet name="1715a2 - Přípomoce v - 17..." sheetId="3" r:id="rId3"/>
    <sheet name="1715b - Stavební čás - 17..." sheetId="4" r:id="rId4"/>
    <sheet name="1715b2 - Přípomoce v - 17..." sheetId="5" r:id="rId5"/>
    <sheet name="1715c - Stavební čás - 17..." sheetId="6" r:id="rId6"/>
    <sheet name="1715c2 - Přípomoce v - 17..." sheetId="7" r:id="rId7"/>
    <sheet name="1715d - Stavební čás - 17..." sheetId="8" r:id="rId8"/>
    <sheet name="1715d2 - Přípomoce v - 17..." sheetId="9" r:id="rId9"/>
    <sheet name="1715e - Stavební čás - 17..." sheetId="10" r:id="rId10"/>
    <sheet name="1715e2 - Přípomoce v - 17..." sheetId="11" r:id="rId11"/>
    <sheet name="1715fa - Elektro pro - 17..." sheetId="12" r:id="rId12"/>
    <sheet name="1715fb - Elektro pro - 17..." sheetId="13" r:id="rId13"/>
    <sheet name="1715g - Bleskosvod o - 17..." sheetId="14" r:id="rId14"/>
    <sheet name="1715h - Vzduchotechn - 17..." sheetId="15" r:id="rId15"/>
    <sheet name="1715i - Vytápění - 1715i ..." sheetId="16" r:id="rId16"/>
    <sheet name="1715j - Vedlejší roz - 17..." sheetId="17" r:id="rId17"/>
    <sheet name="1715k - Vytápění - v - 17..." sheetId="18" r:id="rId18"/>
    <sheet name="Pokyny pro vyplnění" sheetId="19" r:id="rId19"/>
  </sheets>
  <definedNames>
    <definedName name="_xlnm._FilterDatabase" localSheetId="1" hidden="1">'1715a - Stavební čás - 17...'!$C$93:$K$402</definedName>
    <definedName name="_xlnm._FilterDatabase" localSheetId="2" hidden="1">'1715a2 - Přípomoce v - 17...'!$C$83:$K$121</definedName>
    <definedName name="_xlnm._FilterDatabase" localSheetId="3" hidden="1">'1715b - Stavební čás - 17...'!$C$93:$K$393</definedName>
    <definedName name="_xlnm._FilterDatabase" localSheetId="4" hidden="1">'1715b2 - Přípomoce v - 17...'!$C$87:$K$203</definedName>
    <definedName name="_xlnm._FilterDatabase" localSheetId="5" hidden="1">'1715c - Stavební čás - 17...'!$C$94:$K$346</definedName>
    <definedName name="_xlnm._FilterDatabase" localSheetId="6" hidden="1">'1715c2 - Přípomoce v - 17...'!$C$83:$K$121</definedName>
    <definedName name="_xlnm._FilterDatabase" localSheetId="7" hidden="1">'1715d - Stavební čás - 17...'!$C$100:$K$496</definedName>
    <definedName name="_xlnm._FilterDatabase" localSheetId="8" hidden="1">'1715d2 - Přípomoce v - 17...'!$C$87:$K$197</definedName>
    <definedName name="_xlnm._FilterDatabase" localSheetId="9" hidden="1">'1715e - Stavební čás - 17...'!$C$97:$K$515</definedName>
    <definedName name="_xlnm._FilterDatabase" localSheetId="10" hidden="1">'1715e2 - Přípomoce v - 17...'!$C$87:$K$214</definedName>
    <definedName name="_xlnm._FilterDatabase" localSheetId="11" hidden="1">'1715fa - Elektro pro - 17...'!$C$84:$K$189</definedName>
    <definedName name="_xlnm._FilterDatabase" localSheetId="12" hidden="1">'1715fb - Elektro pro - 17...'!$C$84:$K$189</definedName>
    <definedName name="_xlnm._FilterDatabase" localSheetId="13" hidden="1">'1715g - Bleskosvod o - 17...'!$C$78:$K$116</definedName>
    <definedName name="_xlnm._FilterDatabase" localSheetId="14" hidden="1">'1715h - Vzduchotechn - 17...'!$C$77:$K$155</definedName>
    <definedName name="_xlnm._FilterDatabase" localSheetId="15" hidden="1">'1715i - Vytápění - 1715i ...'!$C$87:$K$268</definedName>
    <definedName name="_xlnm._FilterDatabase" localSheetId="16" hidden="1">'1715j - Vedlejší roz - 17...'!$C$81:$K$105</definedName>
    <definedName name="_xlnm._FilterDatabase" localSheetId="17" hidden="1">'1715k - Vytápění - v - 17...'!$C$85:$K$139</definedName>
    <definedName name="_xlnm.Print_Area" localSheetId="1">'1715a - Stavební čás - 17...'!$C$4:$J$36,'1715a - Stavební čás - 17...'!$C$42:$J$75,'1715a - Stavební čás - 17...'!$C$81:$K$402</definedName>
    <definedName name="_xlnm.Print_Area" localSheetId="2">'1715a2 - Přípomoce v - 17...'!$C$4:$J$36,'1715a2 - Přípomoce v - 17...'!$C$42:$J$65,'1715a2 - Přípomoce v - 17...'!$C$71:$K$121</definedName>
    <definedName name="_xlnm.Print_Area" localSheetId="3">'1715b - Stavební čás - 17...'!$C$4:$J$36,'1715b - Stavební čás - 17...'!$C$42:$J$75,'1715b - Stavební čás - 17...'!$C$81:$K$393</definedName>
    <definedName name="_xlnm.Print_Area" localSheetId="4">'1715b2 - Přípomoce v - 17...'!$C$4:$J$36,'1715b2 - Přípomoce v - 17...'!$C$42:$J$69,'1715b2 - Přípomoce v - 17...'!$C$75:$K$203</definedName>
    <definedName name="_xlnm.Print_Area" localSheetId="5">'1715c - Stavební čás - 17...'!$C$4:$J$36,'1715c - Stavební čás - 17...'!$C$42:$J$76,'1715c - Stavební čás - 17...'!$C$82:$K$346</definedName>
    <definedName name="_xlnm.Print_Area" localSheetId="6">'1715c2 - Přípomoce v - 17...'!$C$4:$J$36,'1715c2 - Přípomoce v - 17...'!$C$42:$J$65,'1715c2 - Přípomoce v - 17...'!$C$71:$K$121</definedName>
    <definedName name="_xlnm.Print_Area" localSheetId="7">'1715d - Stavební čás - 17...'!$C$4:$J$36,'1715d - Stavební čás - 17...'!$C$42:$J$82,'1715d - Stavební čás - 17...'!$C$88:$K$496</definedName>
    <definedName name="_xlnm.Print_Area" localSheetId="8">'1715d2 - Přípomoce v - 17...'!$C$4:$J$36,'1715d2 - Přípomoce v - 17...'!$C$42:$J$69,'1715d2 - Přípomoce v - 17...'!$C$75:$K$197</definedName>
    <definedName name="_xlnm.Print_Area" localSheetId="9">'1715e - Stavební čás - 17...'!$C$4:$J$36,'1715e - Stavební čás - 17...'!$C$42:$J$79,'1715e - Stavební čás - 17...'!$C$85:$K$515</definedName>
    <definedName name="_xlnm.Print_Area" localSheetId="10">'1715e2 - Přípomoce v - 17...'!$C$4:$J$36,'1715e2 - Přípomoce v - 17...'!$C$42:$J$69,'1715e2 - Přípomoce v - 17...'!$C$75:$K$214</definedName>
    <definedName name="_xlnm.Print_Area" localSheetId="11">'1715fa - Elektro pro - 17...'!$C$4:$J$36,'1715fa - Elektro pro - 17...'!$C$42:$J$66,'1715fa - Elektro pro - 17...'!$C$72:$K$189</definedName>
    <definedName name="_xlnm.Print_Area" localSheetId="12">'1715fb - Elektro pro - 17...'!$C$4:$J$36,'1715fb - Elektro pro - 17...'!$C$42:$J$66,'1715fb - Elektro pro - 17...'!$C$72:$K$189</definedName>
    <definedName name="_xlnm.Print_Area" localSheetId="13">'1715g - Bleskosvod o - 17...'!$C$4:$J$36,'1715g - Bleskosvod o - 17...'!$C$42:$J$60,'1715g - Bleskosvod o - 17...'!$C$66:$K$116</definedName>
    <definedName name="_xlnm.Print_Area" localSheetId="14">'1715h - Vzduchotechn - 17...'!$C$4:$J$36,'1715h - Vzduchotechn - 17...'!$C$42:$J$59,'1715h - Vzduchotechn - 17...'!$C$65:$K$155</definedName>
    <definedName name="_xlnm.Print_Area" localSheetId="15">'1715i - Vytápění - 1715i ...'!$C$4:$J$36,'1715i - Vytápění - 1715i ...'!$C$42:$J$69,'1715i - Vytápění - 1715i ...'!$C$75:$K$268</definedName>
    <definedName name="_xlnm.Print_Area" localSheetId="16">'1715j - Vedlejší roz - 17...'!$C$4:$J$36,'1715j - Vedlejší roz - 17...'!$C$42:$J$63,'1715j - Vedlejší roz - 17...'!$C$69:$K$105</definedName>
    <definedName name="_xlnm.Print_Area" localSheetId="17">'1715k - Vytápění - v - 17...'!$C$4:$J$36,'1715k - Vytápění - v - 17...'!$C$42:$J$67,'1715k - Vytápění - v - 17...'!$C$73:$K$139</definedName>
    <definedName name="_xlnm.Print_Area" localSheetId="1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Titles" localSheetId="0">'Rekapitulace stavby'!$49:$49</definedName>
    <definedName name="_xlnm.Print_Titles" localSheetId="1">'1715a - Stavební čás - 17...'!$93:$93</definedName>
    <definedName name="_xlnm.Print_Titles" localSheetId="2">'1715a2 - Přípomoce v - 17...'!$83:$83</definedName>
    <definedName name="_xlnm.Print_Titles" localSheetId="3">'1715b - Stavební čás - 17...'!$93:$93</definedName>
    <definedName name="_xlnm.Print_Titles" localSheetId="4">'1715b2 - Přípomoce v - 17...'!$87:$87</definedName>
    <definedName name="_xlnm.Print_Titles" localSheetId="5">'1715c - Stavební čás - 17...'!$94:$94</definedName>
    <definedName name="_xlnm.Print_Titles" localSheetId="6">'1715c2 - Přípomoce v - 17...'!$83:$83</definedName>
    <definedName name="_xlnm.Print_Titles" localSheetId="7">'1715d - Stavební čás - 17...'!$100:$100</definedName>
    <definedName name="_xlnm.Print_Titles" localSheetId="8">'1715d2 - Přípomoce v - 17...'!$87:$87</definedName>
    <definedName name="_xlnm.Print_Titles" localSheetId="9">'1715e - Stavební čás - 17...'!$97:$97</definedName>
    <definedName name="_xlnm.Print_Titles" localSheetId="10">'1715e2 - Přípomoce v - 17...'!$87:$87</definedName>
    <definedName name="_xlnm.Print_Titles" localSheetId="11">'1715fa - Elektro pro - 17...'!$84:$84</definedName>
    <definedName name="_xlnm.Print_Titles" localSheetId="12">'1715fb - Elektro pro - 17...'!$84:$84</definedName>
    <definedName name="_xlnm.Print_Titles" localSheetId="13">'1715g - Bleskosvod o - 17...'!$78:$78</definedName>
    <definedName name="_xlnm.Print_Titles" localSheetId="14">'1715h - Vzduchotechn - 17...'!$77:$77</definedName>
    <definedName name="_xlnm.Print_Titles" localSheetId="15">'1715i - Vytápění - 1715i ...'!$87:$87</definedName>
    <definedName name="_xlnm.Print_Titles" localSheetId="16">'1715j - Vedlejší roz - 17...'!$81:$81</definedName>
    <definedName name="_xlnm.Print_Titles" localSheetId="17">'1715k - Vytápění - v - 17...'!$85:$85</definedName>
  </definedNames>
  <calcPr calcId="152511"/>
</workbook>
</file>

<file path=xl/sharedStrings.xml><?xml version="1.0" encoding="utf-8"?>
<sst xmlns="http://schemas.openxmlformats.org/spreadsheetml/2006/main" count="34466" uniqueCount="2847">
  <si>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</si>
  <si>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</si>
  <si>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</si>
  <si>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</si>
  <si>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</si>
  <si>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</si>
  <si>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</si>
  <si>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{b0a59571-92b2-43cb-9e9a-960635ba85e6}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</si>
  <si>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</si>
  <si>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</si>
  <si>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</si>
  <si>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</si>
  <si>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</si>
  <si>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</si>
  <si>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</si>
  <si>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</si>
  <si>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</si>
  <si>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18060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</si>
  <si>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</si>
  <si>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</si>
  <si>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budovy SOŠ a SOU dopravní Čáslav (20.11) - revize 3</t>
  </si>
  <si>
    <t>KSO:</t>
  </si>
  <si>
    <t>CC-CZ:</t>
  </si>
  <si>
    <t>Místo:</t>
  </si>
  <si>
    <t>Čáslav, Aug. Sedláčka 1145</t>
  </si>
  <si>
    <t>Datum:</t>
  </si>
  <si>
    <t>19. 9. 2018</t>
  </si>
  <si>
    <t>Zadavatel:</t>
  </si>
  <si>
    <t>IČ:</t>
  </si>
  <si>
    <t>14801973</t>
  </si>
  <si>
    <t>SUŠ a SOU dopravní Čáslav, Aug. Sedláčka 1145, Čás</t>
  </si>
  <si>
    <t>DIČ:</t>
  </si>
  <si>
    <t>Uchazeč:</t>
  </si>
  <si>
    <t>Vyplň údaj</t>
  </si>
  <si>
    <t>Projektant:</t>
  </si>
  <si>
    <t>27210341</t>
  </si>
  <si>
    <t>AZ PROJECT spol. s r.o., Plynárenská 830, Kolín</t>
  </si>
  <si>
    <t>CZ27210341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</si>
  <si>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</si>
  <si>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</si>
  <si>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</si>
  <si>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</si>
  <si>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</si>
  <si>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</si>
  <si>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</si>
  <si>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</si>
  <si>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</si>
  <si>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</si>
  <si>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</si>
  <si>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</si>
  <si>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</si>
  <si>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</si>
  <si>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</si>
  <si>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</si>
  <si>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</si>
  <si>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</si>
  <si>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</si>
  <si>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</si>
  <si>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</si>
  <si>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</si>
  <si>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</si>
  <si>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</si>
  <si>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</si>
  <si>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</si>
  <si>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</si>
  <si>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</si>
  <si>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</si>
  <si>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</si>
  <si>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</si>
  <si>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</si>
  <si>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</si>
  <si>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</si>
  <si>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</si>
  <si>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</si>
  <si>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</si>
  <si>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</si>
  <si>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</si>
  <si>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</si>
  <si>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</si>
  <si>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1715a - Stavební čás</t>
  </si>
  <si>
    <t>1715a - Stavební část budova A1, A1.2</t>
  </si>
  <si>
    <t>STA</t>
  </si>
  <si>
    <t>1</t>
  </si>
  <si>
    <t>{79d3d88c-34fe-48ee-baf8-ee8097063406}</t>
  </si>
  <si>
    <t>2</t>
  </si>
  <si>
    <t>1715a2 - Přípomoce v</t>
  </si>
  <si>
    <t>1715a2 - Přípomoce vytápění</t>
  </si>
  <si>
    <t>{7e0f77dd-31d5-4636-9a8f-b38da37fd2ff}</t>
  </si>
  <si>
    <t>1715b - Stavební čás</t>
  </si>
  <si>
    <t>1715b - Stavební část budova A2, A2.2</t>
  </si>
  <si>
    <t>{1dfcb28a-4d2d-45e5-9f2c-677ba3bc0584}</t>
  </si>
  <si>
    <t>1715b2 - Přípomoce v</t>
  </si>
  <si>
    <t>1715b2 - Přípomoce vytápění</t>
  </si>
  <si>
    <t>{8290bd16-3847-4efe-8f39-b61637fd3680}</t>
  </si>
  <si>
    <t>1715c - Stavební čás</t>
  </si>
  <si>
    <t>1715c - Stavební část - budova A3</t>
  </si>
  <si>
    <t>{c58dc4c6-32f9-4555-b66a-0c5ef66c778d}</t>
  </si>
  <si>
    <t>1715c2 - Přípomoce v</t>
  </si>
  <si>
    <t>1715c2 - Přípomoce vytápění</t>
  </si>
  <si>
    <t>{404e497b-4db7-424a-b8e5-f344ece54605}</t>
  </si>
  <si>
    <t>1715d - Stavební čás</t>
  </si>
  <si>
    <t>1715d - Stavební část - budova B</t>
  </si>
  <si>
    <t>{b31b1454-339c-46fb-af8f-def148bd3ec3}</t>
  </si>
  <si>
    <t>1715d2 - Přípomoce v</t>
  </si>
  <si>
    <t>1715d2 - Přípomoce vytápění</t>
  </si>
  <si>
    <t>{c610c770-8864-43a8-8766-93683b68a944}</t>
  </si>
  <si>
    <t>1715e - Stavební čás</t>
  </si>
  <si>
    <t>1715e - Stavební část - budova C</t>
  </si>
  <si>
    <t>{4ddf31b6-fc63-4456-95de-4fba7d7b45bb}</t>
  </si>
  <si>
    <t>1715e2 - Přípomoce v</t>
  </si>
  <si>
    <t>1715e2 - Přípomoce vytápění</t>
  </si>
  <si>
    <t>{e3a4b7e5-79f1-4762-828d-b9247afe6fde}</t>
  </si>
  <si>
    <t>1715fa - Elektro pro</t>
  </si>
  <si>
    <t>1715fa - Elektro pro VZT</t>
  </si>
  <si>
    <t>{04ba550d-d398-4189-bc84-83af25bfad94}</t>
  </si>
  <si>
    <t>1715fb - Elektro pro</t>
  </si>
  <si>
    <t>1715fb - Elektro pro ostatní</t>
  </si>
  <si>
    <t>{b18008b6-b171-4a7b-bce4-64fbf2ffff7c}</t>
  </si>
  <si>
    <t>1715g - Bleskosvod o</t>
  </si>
  <si>
    <t>1715g - Bleskosvod obj. C1, C2 + svody A,B</t>
  </si>
  <si>
    <t>{1340572d-0b38-487a-8fc6-a0d50160d3ad}</t>
  </si>
  <si>
    <t>1715h - Vzduchotechn</t>
  </si>
  <si>
    <t>1715h - Vzduchotechnika</t>
  </si>
  <si>
    <t>{2af863b9-251d-4c24-91a1-c74db51fc0b7}</t>
  </si>
  <si>
    <t>1715i - Vytápění</t>
  </si>
  <si>
    <t>{1c319cd3-706d-482f-8ecf-951595023ae5}</t>
  </si>
  <si>
    <t>1715j - Vedlejší roz</t>
  </si>
  <si>
    <t>1715j - Vedlejší rozpočto...</t>
  </si>
  <si>
    <t>{82ac7e48-a715-47a1-b6c7-5899a3729065}</t>
  </si>
  <si>
    <t>1715k - Vytápění - v</t>
  </si>
  <si>
    <t>1715k - Vytápění - vyvola...</t>
  </si>
  <si>
    <t>{85dea87b-cdc0-4eb8-b7ae-740490783751}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</si>
  <si>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</si>
  <si>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</si>
  <si>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</si>
  <si>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</si>
  <si>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</si>
  <si>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</si>
  <si>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</si>
  <si>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1715a - Stavební čás - 1715a - Stavební část budova A1, A1.2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</si>
  <si>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</si>
  <si>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</si>
  <si>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</si>
  <si>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</si>
  <si>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</si>
  <si>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</si>
  <si>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</si>
  <si>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</si>
  <si>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</si>
  <si>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</si>
  <si>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</si>
  <si>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</si>
  <si>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</si>
  <si>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</si>
  <si>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</si>
  <si>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</si>
  <si>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741 - Elektromontáže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</si>
  <si>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</si>
  <si>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</si>
  <si>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</si>
  <si>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</si>
  <si>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</si>
  <si>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</si>
  <si>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</si>
  <si>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</si>
  <si>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</si>
  <si>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</si>
  <si>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</si>
  <si>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</si>
  <si>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</si>
  <si>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</si>
  <si>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</si>
  <si>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</si>
  <si>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</si>
  <si>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</si>
  <si>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</si>
  <si>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</si>
  <si>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</si>
  <si>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</si>
  <si>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</si>
  <si>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</si>
  <si>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</si>
  <si>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</si>
  <si>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113107112</t>
  </si>
  <si>
    <t>Odstranění podkladů nebo krytů s přemístěním hmot na skládku na vzdálenost do 3 m nebo s naložením na dopravní prostředek v ploše jednotlivě do 50 m2 z kameniva těženého, o tl. vrstvy přes 100 do 200 mm</t>
  </si>
  <si>
    <t>m2</t>
  </si>
  <si>
    <t>CS ÚRS 2015 01</t>
  </si>
  <si>
    <t>4</t>
  </si>
  <si>
    <t>VV</t>
  </si>
  <si>
    <t>0,5*(2*46,5+12,15+0,5*2+1,35*2+1,2+4,2+2,5)</t>
  </si>
  <si>
    <t>Součet</t>
  </si>
  <si>
    <t>113107130</t>
  </si>
  <si>
    <t>Odstranění podkladů nebo krytů s přemístěním hmot na skládku na vzdálenost do 3 m nebo s naložením na dopravní prostředek v ploše jednotlivě do 50 m2 z betonu prostého, o tl. vrstvy do 100 mm</t>
  </si>
  <si>
    <t>CS ÚRS 2015 02</t>
  </si>
  <si>
    <t>19"okap. chodník</t>
  </si>
  <si>
    <t>3</t>
  </si>
  <si>
    <t>132201101</t>
  </si>
  <si>
    <t>Hloubení rýh š do 600 mm v hornině tř. 3 objemu do 100 m3</t>
  </si>
  <si>
    <t>m3</t>
  </si>
  <si>
    <t>CS ÚRS 2013 01</t>
  </si>
  <si>
    <t>6</t>
  </si>
  <si>
    <t>0,16*0,2*(46,5*2+12,15+0,66*2+4,2+2,5+1,2+1,35*2)"okap. chodník</t>
  </si>
  <si>
    <t>132201109</t>
  </si>
  <si>
    <t>Příplatek za lepivost k hloubení rýh š do 600 mm v hornině tř. 3</t>
  </si>
  <si>
    <t>8</t>
  </si>
  <si>
    <t>3,746/2</t>
  </si>
  <si>
    <t>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</si>
  <si>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</si>
  <si>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</si>
  <si>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10</t>
  </si>
  <si>
    <t>167101101</t>
  </si>
  <si>
    <t>Nakládání výkopku z hornin tř. 1 až 4 do 100 m3</t>
  </si>
  <si>
    <t>12</t>
  </si>
  <si>
    <t>7</t>
  </si>
  <si>
    <t>171201201</t>
  </si>
  <si>
    <t>Uložení sypaniny na skládky</t>
  </si>
  <si>
    <t>14</t>
  </si>
  <si>
    <t>171201211</t>
  </si>
  <si>
    <t>Poplatek za uložení odpadu ze sypaniny na skládce (skládkovné)</t>
  </si>
  <si>
    <t>t</t>
  </si>
  <si>
    <t>16</t>
  </si>
  <si>
    <t>3,746*1,9</t>
  </si>
  <si>
    <t>9</t>
  </si>
  <si>
    <t>1848011R1</t>
  </si>
  <si>
    <t>Ošetření vysazených dřevin - prořez</t>
  </si>
  <si>
    <t>soubor</t>
  </si>
  <si>
    <t>18</t>
  </si>
  <si>
    <t>1848011R2</t>
  </si>
  <si>
    <t>Ošetření vysazených dřevin zakrytí sítí</t>
  </si>
  <si>
    <t>kpl</t>
  </si>
  <si>
    <t>20</t>
  </si>
  <si>
    <t>Komunikace</t>
  </si>
  <si>
    <t>11</t>
  </si>
  <si>
    <t>564251111</t>
  </si>
  <si>
    <t>Podklad nebo podsyp ze štěrkopísku ŠP s rozprostřením, vlhčením a zhutněním, po zhutnění tl. 150 mm</t>
  </si>
  <si>
    <t>22</t>
  </si>
  <si>
    <t>0,5*(46,5*2+12,15+0,16*2+0,5*2+2,88+2,2-1,2+1,19*2+1,04)"okapový chodník</t>
  </si>
  <si>
    <t>581111111</t>
  </si>
  <si>
    <t>Kryt cementobetonový silničních komunikací skupiny CB I tl. 100 mm</t>
  </si>
  <si>
    <t>24</t>
  </si>
  <si>
    <t>(6,55+1,3*2+14+1,2+4,35+4,2+5,1)*0,5</t>
  </si>
  <si>
    <t>Úpravy povrchů, podlahy a osazování výplní</t>
  </si>
  <si>
    <t>13</t>
  </si>
  <si>
    <t>611541011</t>
  </si>
  <si>
    <t>Omítka tenkovrstvá silikonsilikátová vnitřních ploch probarvená, včetně penetrace podkladu zrnitá, tloušťky 1,5 mm vodorovných konstrukcí stropů rovných</t>
  </si>
  <si>
    <t>26</t>
  </si>
  <si>
    <t>357,3</t>
  </si>
  <si>
    <t>6123211R1</t>
  </si>
  <si>
    <t>Příprava pod zateplení fasády, úprava spár, přetmelení, očištění</t>
  </si>
  <si>
    <t>28</t>
  </si>
  <si>
    <t>(1,8+39,9)*11,22+12,15*11,22+(4,2+40,5+1,2)*10,82+1,35*3*2+6*9,8*2+7,3*1,54"fasáda</t>
  </si>
  <si>
    <t>0,1*(46,5*2+4,2+2+12,15-0,8)*2+0,1*6*2+0,5*(46,5+12,15*2)"římsy</t>
  </si>
  <si>
    <t>-(0,7*0,6*38+0,95*0,75*2+1,5*0,75*2+1,5*1,4*2+2,1*2,1*3+0,9*1,2*36+2,1*1,5*48+2,8*1,4*4+0,8*1,97)"okna, dveře</t>
  </si>
  <si>
    <t>6123213R2</t>
  </si>
  <si>
    <t>Příprava pod zateplení strop suterénu - oprášení, umytí</t>
  </si>
  <si>
    <t>30</t>
  </si>
  <si>
    <t>61232R001</t>
  </si>
  <si>
    <t>Oprava vápenocementové šrukové vnitřní omítky po demontáži a osazení oken, dveří</t>
  </si>
  <si>
    <t>32</t>
  </si>
  <si>
    <t>0,8*(0,7*38+0,6*2*38+0,95*2+0,75*2*2)"okna</t>
  </si>
  <si>
    <t>0,45*(1,5*2*2+2,1*3+0,9*36+2,1*48+2,8*4)+0,45*2*(0,75*2+1,4*2+2,1*3+1,2*36+1,5*48+1,4*4)</t>
  </si>
  <si>
    <t>0,3*(0,8+1,97*2)"dveře</t>
  </si>
  <si>
    <t>17</t>
  </si>
  <si>
    <t>61232R002</t>
  </si>
  <si>
    <t>Vyspravení základů před zateplením, zarovnání</t>
  </si>
  <si>
    <t>34</t>
  </si>
  <si>
    <t>100,71+10,92</t>
  </si>
  <si>
    <t>621221021</t>
  </si>
  <si>
    <t>Montáž kontaktního zateplení z desek z minerální vlny s podélnou orientací vláken na vnější podhledy, tloušťky desek přes 80 do 120 mm</t>
  </si>
  <si>
    <t>CS ÚRS 2017 01</t>
  </si>
  <si>
    <t>36</t>
  </si>
  <si>
    <t>357,300"ZA8</t>
  </si>
  <si>
    <t>19</t>
  </si>
  <si>
    <t>M</t>
  </si>
  <si>
    <t>631515270</t>
  </si>
  <si>
    <t>Vlákno minerální a výrobky z něj (desky, skruže, pásy, rohože, vložkové pytle apod.) desky z orientovaných vláken- izolace stěn deska  s podélnou orientací vláken pro zateplovací systémy 500 x 1000 mm, la = 0,039 W/mK tl. 100 mm</t>
  </si>
  <si>
    <t>38</t>
  </si>
  <si>
    <t>357,3*1,02 "Přepočtené koeficientem množství</t>
  </si>
  <si>
    <t>6212210R2</t>
  </si>
  <si>
    <t>Příplatek za provádění prostupů - instalace podhledy strop</t>
  </si>
  <si>
    <t>40</t>
  </si>
  <si>
    <t>62122110R</t>
  </si>
  <si>
    <t>Zkouška přídržnosti</t>
  </si>
  <si>
    <t>komplet</t>
  </si>
  <si>
    <t>42</t>
  </si>
  <si>
    <t>621321141</t>
  </si>
  <si>
    <t>Omítka vápenocementová vnějších ploch nanášená ručně dvouvrstvá, tloušťky jádrové omítky do 15 mm a tloušťky štuku do 3 mm štuková podhledů</t>
  </si>
  <si>
    <t>44</t>
  </si>
  <si>
    <t>11,02*2+3,69*2"pod střechou</t>
  </si>
  <si>
    <t>23</t>
  </si>
  <si>
    <t>622143001</t>
  </si>
  <si>
    <t>Montáž omítkových plastových nebo pozinkovaných soklových profilů</t>
  </si>
  <si>
    <t>m</t>
  </si>
  <si>
    <t>46</t>
  </si>
  <si>
    <t>59051638R</t>
  </si>
  <si>
    <t>Kontaktní zateplovací systémy příslušenství kontaktních zateplovacích systémů lišty soklové  - zakládací lišty zakládací LO 183 mm  tl.1,0 mm</t>
  </si>
  <si>
    <t>48</t>
  </si>
  <si>
    <t>46,5*2+12,15+2+4,2+1,2+1,35*2</t>
  </si>
  <si>
    <t>25</t>
  </si>
  <si>
    <t>590514360</t>
  </si>
  <si>
    <t>hmoždinka zatloukací na zakládací lištu</t>
  </si>
  <si>
    <t>kus</t>
  </si>
  <si>
    <t>50</t>
  </si>
  <si>
    <t>115,25*3</t>
  </si>
  <si>
    <t>590514450</t>
  </si>
  <si>
    <t>kontaktní zateplovací systémy příslušenství kontaktních zateplovacích systémů spojka soklových lišt délka 1000 mm</t>
  </si>
  <si>
    <t>52</t>
  </si>
  <si>
    <t>27</t>
  </si>
  <si>
    <t>590514600</t>
  </si>
  <si>
    <t>kontaktní zateplovací systémy příslušenství kontaktních zateplovacích systémů vymezovací podložka pod zakládací lištu 10 mm</t>
  </si>
  <si>
    <t>54</t>
  </si>
  <si>
    <t>622143003</t>
  </si>
  <si>
    <t>Montáž omítkových plastových nebo pozinkovaných rohových profilů</t>
  </si>
  <si>
    <t>56</t>
  </si>
  <si>
    <t>186+311,4+44,48+10,82+222,74+194,46+326,97</t>
  </si>
  <si>
    <t>29</t>
  </si>
  <si>
    <t>590514920</t>
  </si>
  <si>
    <t>lišta s okapničkou PVC UV 10/15, 2 m</t>
  </si>
  <si>
    <t>58</t>
  </si>
  <si>
    <t>0,7*38+0,95*2+1,5*2+1,5*2+2,1*3+0,9*36+2,1*48+2,8*4"okna</t>
  </si>
  <si>
    <t>0,8"dveře</t>
  </si>
  <si>
    <t>46,5*2+6*2+40,68*2+12,86*3-2,2"římsy</t>
  </si>
  <si>
    <t>408,74*1,05 "Přepočtené koeficientem množství</t>
  </si>
  <si>
    <t>590514940</t>
  </si>
  <si>
    <t>lišta parapetní PVC UV 10, 2 m</t>
  </si>
  <si>
    <t>60</t>
  </si>
  <si>
    <t>31</t>
  </si>
  <si>
    <t>590515100</t>
  </si>
  <si>
    <t>profil okenní LT plast</t>
  </si>
  <si>
    <t>62</t>
  </si>
  <si>
    <t>590514820</t>
  </si>
  <si>
    <t>lišta rohová Al ,10/15 cm s tkaninou bal. 2,5 m</t>
  </si>
  <si>
    <t>64</t>
  </si>
  <si>
    <t>311,4</t>
  </si>
  <si>
    <t>33</t>
  </si>
  <si>
    <t>590515000</t>
  </si>
  <si>
    <t>lišta dilatační průběžná AL 2 m - rohy fasáda</t>
  </si>
  <si>
    <t>66</t>
  </si>
  <si>
    <t>10,82+11,22*3</t>
  </si>
  <si>
    <t>283186820</t>
  </si>
  <si>
    <t>desky z plastů a jednoduché výrobky z nich spojovací a ukončovací prvky ukončovací Al profily "U" délka 5850 mm ALU - 16, 19x20x1,5 mm</t>
  </si>
  <si>
    <t>68</t>
  </si>
  <si>
    <t>10,82</t>
  </si>
  <si>
    <t>35</t>
  </si>
  <si>
    <t>622211001</t>
  </si>
  <si>
    <t>Montáž kontaktního zateplení z polystyrenových desek na vnější stěny, tloušťky desek do 40 mm</t>
  </si>
  <si>
    <t>CS ÚRS 2013 02</t>
  </si>
  <si>
    <t>70</t>
  </si>
  <si>
    <t>1,56*2+0,6*2+1,86*2+25,65+9,82"ZA3</t>
  </si>
  <si>
    <t>283764000</t>
  </si>
  <si>
    <t>Desky z lehčených plastů desky z extrudovaného polystyrenu lambda 0,034 - 0,038 [W / m K]   1250 x 600 mm</t>
  </si>
  <si>
    <t>72</t>
  </si>
  <si>
    <t>37</t>
  </si>
  <si>
    <t>622211041</t>
  </si>
  <si>
    <t>Montáž kontaktního zateplení z polystyrenových desek nebo z kombinovaných desek na vnější stěny, tloušťky desek přes 160 do 200 mm</t>
  </si>
  <si>
    <t>74</t>
  </si>
  <si>
    <t>868,52+140,91</t>
  </si>
  <si>
    <t>283759860</t>
  </si>
  <si>
    <t>deska fasádní polystyrénová EPS 100 F 1000 x 500 x 180 mm</t>
  </si>
  <si>
    <t>76</t>
  </si>
  <si>
    <t>39</t>
  </si>
  <si>
    <t>78</t>
  </si>
  <si>
    <t>25,364</t>
  </si>
  <si>
    <t>622221121</t>
  </si>
  <si>
    <t>Montáž kontaktního zateplení z desek z minerální vlny s kolmou orientací vláken na vnější stěny, tloušťky desek přes 80 do 120 mm</t>
  </si>
  <si>
    <t>80</t>
  </si>
  <si>
    <t>3,4"ZA13</t>
  </si>
  <si>
    <t>41</t>
  </si>
  <si>
    <t>631515130</t>
  </si>
  <si>
    <t>Vlákno minerální a výrobky z něj (desky, skruže, pásy, rohože, vložkové pytle apod.) desky z orientovaných vláken - izolace stěn deska  s kolmou orientací vláken pro zateplovací systémy 333 x 1000 mm tl.100 mm</t>
  </si>
  <si>
    <t>82</t>
  </si>
  <si>
    <t>3,4*1,02 "Přepočtené koeficientem množství</t>
  </si>
  <si>
    <t>622221141</t>
  </si>
  <si>
    <t>Montáž kontaktního zateplení z desek z minerální vlny s kolmou orientací vláken na vnější stěny, tloušťky desek přes 160 do 200 mm</t>
  </si>
  <si>
    <t>84</t>
  </si>
  <si>
    <t>43</t>
  </si>
  <si>
    <t>631515340</t>
  </si>
  <si>
    <t>deska izolační minerální kontaktních fasád kolmé vlákno ?-0.041 tl. 180 mm</t>
  </si>
  <si>
    <t>86</t>
  </si>
  <si>
    <t>18,85*1,02 "Přepočtené koeficientem množství</t>
  </si>
  <si>
    <t>622321141</t>
  </si>
  <si>
    <t>Omítka vápenocementová vnějších ploch nanášená ručně dvouvrstvá, tloušťky jádrové omítky do 15 mm a tloušťky štuku do 3 mm štuková stěn</t>
  </si>
  <si>
    <t>88</t>
  </si>
  <si>
    <t>29,28</t>
  </si>
  <si>
    <t>45</t>
  </si>
  <si>
    <t>622325201</t>
  </si>
  <si>
    <t>Oprava vápenné nebo vápenocementové omítky vnějších ploch stupně členitosti I štukové stěn, v rozsahu opravované plochy do 10%</t>
  </si>
  <si>
    <t>90</t>
  </si>
  <si>
    <t>622531011</t>
  </si>
  <si>
    <t>Omítka tenkovrstvá silikonová vnějších ploch probarvená, včetně penetrace podkladu zrnitá, tloušťky 1,5 mm stěn</t>
  </si>
  <si>
    <t>92</t>
  </si>
  <si>
    <t>29,42+763,02+3,4+18,85+69,42</t>
  </si>
  <si>
    <t>47</t>
  </si>
  <si>
    <t>622531051</t>
  </si>
  <si>
    <t>Omítka tenkovrstvá silikonová vnějších ploch probarvená, včetně penetrace podkladu rýhovaná, tloušťky 2,0 mm stěn</t>
  </si>
  <si>
    <t>94</t>
  </si>
  <si>
    <t>629991011</t>
  </si>
  <si>
    <t>Zakrytí výplní otvorů a svislých ploch fólií přilepenou lepící páskou</t>
  </si>
  <si>
    <t>96</t>
  </si>
  <si>
    <t>0,7*0,6*38+0,95*0,75*2+1,5*0,75*2+1,5*1,4*2+2,1*2,1*3+0,9*1,2*36+2,1*1,5*48+2,8*1,4*4+0,8*1,97"okna, dveře</t>
  </si>
  <si>
    <t>49</t>
  </si>
  <si>
    <t>632455521</t>
  </si>
  <si>
    <t>Potěr perlitocementový 400 kg cementu/m3, tl. přes 10 do 20 mm</t>
  </si>
  <si>
    <t>98</t>
  </si>
  <si>
    <t>0,8*(0,7*38+0,95*2)+0,45*(1,5*2+1,5*2+2,1*3+0,9*36+2,1*48+2,8*4)"parapety</t>
  </si>
  <si>
    <t>632683111</t>
  </si>
  <si>
    <t>Sešívání trhlin v betonových podlahách ocelovými sponkami se zálivkou pryskyřicí vzdálenosti sponek přes 15 do 20 cm</t>
  </si>
  <si>
    <t>100</t>
  </si>
  <si>
    <t>0,25*6</t>
  </si>
  <si>
    <t>51</t>
  </si>
  <si>
    <t>637211122</t>
  </si>
  <si>
    <t>Okapový chodník z dlaždic betonových se zalitím spár cementovou maltou do písku, tl. dlaždic 60 mm</t>
  </si>
  <si>
    <t>102</t>
  </si>
  <si>
    <t>0,5*(45,9+1,8+12,15+1+13,3)</t>
  </si>
  <si>
    <t>Ostatní konstrukce a práce-bourání</t>
  </si>
  <si>
    <t>919735122</t>
  </si>
  <si>
    <t>Řezání stávajícího betonového krytu nebo podkladu hloubky přes 50 do 100 mm</t>
  </si>
  <si>
    <t>104</t>
  </si>
  <si>
    <t>23,1+1,3*2+1,15+6+3,75+4,2</t>
  </si>
  <si>
    <t>53</t>
  </si>
  <si>
    <t>941111122</t>
  </si>
  <si>
    <t>Montáž lešení řadového trubkového lehkého pracovního s podlahami s provozním zatížením tř. 3 do 200 kg/m2 šířky tř. W09 přes 0,9 do 1,2 m, výšky přes 10 do 25 m</t>
  </si>
  <si>
    <t>106</t>
  </si>
  <si>
    <t>40,5*10,82+40,5*11,22+(12,15+1*2)*11,22+6*9,8*2+1*11,22+4,2*10,82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</si>
  <si>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</si>
  <si>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</si>
  <si>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108</t>
  </si>
  <si>
    <t>1225,647*60</t>
  </si>
  <si>
    <t>55</t>
  </si>
  <si>
    <t>941111822</t>
  </si>
  <si>
    <t>Demontáž lešení řadového trubkového lehkého pracovního s podlahami s provozním zatížením tř. 3 do 200 kg/m2 šířky tř. W09 přes 0,9 do 1,2 m, výšky přes 10 do 25 m</t>
  </si>
  <si>
    <t>110</t>
  </si>
  <si>
    <t>944511111</t>
  </si>
  <si>
    <t>Montáž ochranné sítě zavěšené na konstrukci lešení z textilie z umělých vláken</t>
  </si>
  <si>
    <t>CS ÚRS 2014 01</t>
  </si>
  <si>
    <t>112</t>
  </si>
  <si>
    <t>1225,647</t>
  </si>
  <si>
    <t>57</t>
  </si>
  <si>
    <t>944511211</t>
  </si>
  <si>
    <t>Montáž ochranné sítě Příplatek za první a každý další den použití sítě k ceně -1111</t>
  </si>
  <si>
    <t>114</t>
  </si>
  <si>
    <t>944511811</t>
  </si>
  <si>
    <t>Demontáž ochranné sítě zavěšené na konstrukci lešení z textilie z umělých vláken</t>
  </si>
  <si>
    <t>116</t>
  </si>
  <si>
    <t>59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</si>
  <si>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</si>
  <si>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</si>
  <si>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118</t>
  </si>
  <si>
    <t>368,5+2,8"1. PP</t>
  </si>
  <si>
    <t>952902121</t>
  </si>
  <si>
    <t>Čištění budov při provádění oprav a udržovacích prací podlah drsných nebo chodníků zametením</t>
  </si>
  <si>
    <t>120</t>
  </si>
  <si>
    <t>446,84+36,38</t>
  </si>
  <si>
    <t>61</t>
  </si>
  <si>
    <t>965043331</t>
  </si>
  <si>
    <t>Bourání podkladů pod dlažby nebo litých celistvých podlah a mazanin betonových s potěrem nebo teracem tl. do 100 mm, plochy do 4 m2</t>
  </si>
  <si>
    <t>122</t>
  </si>
  <si>
    <t>0,5*(46,5*2-0,6+12,15+0,5*2+4,2+2,5+5,5*2)*0,1</t>
  </si>
  <si>
    <t>965081352</t>
  </si>
  <si>
    <t>Bourání podlah ostatních bez podkladního lože nebo mazaniny z dlaždic s jakoukoliv výplní spár betonových, teracových nebo čedičových tl. přes 40 mm, plochy do 1 m2</t>
  </si>
  <si>
    <t>124</t>
  </si>
  <si>
    <t>63</t>
  </si>
  <si>
    <t>968062374</t>
  </si>
  <si>
    <t>Vybourání dřevěných rámů oken zdvojených včetně křídel pl do 1 m2</t>
  </si>
  <si>
    <t>126</t>
  </si>
  <si>
    <t>0,7*0,6*38+0,95*0,75*2</t>
  </si>
  <si>
    <t>968062375</t>
  </si>
  <si>
    <t>Vybourání dřevěných rámů oken zdvojených včetně křídel pl do 2 m2</t>
  </si>
  <si>
    <t>128</t>
  </si>
  <si>
    <t>1,5*0,75*2+0,9*1,2*36</t>
  </si>
  <si>
    <t>65</t>
  </si>
  <si>
    <t>968062376</t>
  </si>
  <si>
    <t>Vybourání dřevěných rámů oken zdvojených včetně křídel pl do 4 m2</t>
  </si>
  <si>
    <t>130</t>
  </si>
  <si>
    <t>2,1*1,5*48+2,8*1,4*4</t>
  </si>
  <si>
    <t>968062377</t>
  </si>
  <si>
    <t>Vybourání dřevěných rámů oken zdvojených včetně křídel pl přes 4 m2</t>
  </si>
  <si>
    <t>132</t>
  </si>
  <si>
    <t>2,1*2,1*3</t>
  </si>
  <si>
    <t>67</t>
  </si>
  <si>
    <t>968072455</t>
  </si>
  <si>
    <t>Vybourání kovových dveřních zárubní pl do 2 m2</t>
  </si>
  <si>
    <t>134</t>
  </si>
  <si>
    <t>0,8*1,97</t>
  </si>
  <si>
    <t>974031121</t>
  </si>
  <si>
    <t>Vysekání rýh ve zdivu cihelném na maltu vápennou nebo vápenocementovou do hl. 30 mm a šířky do 30 mm</t>
  </si>
  <si>
    <t>136</t>
  </si>
  <si>
    <t>0,25*6"SA</t>
  </si>
  <si>
    <t>69</t>
  </si>
  <si>
    <t>978015391</t>
  </si>
  <si>
    <t>Otlučení vápenných nebo vápenocementových omítek vnějších ploch s vyškrabáním spar a s očištěním zdiva stupně členitosti 1 a 2, v rozsahu přes 80 do 100 %</t>
  </si>
  <si>
    <t>138</t>
  </si>
  <si>
    <t>1*(46,5+1,8-0,6)+1,3*(46,5+4,2-0,8)+1,15*12,15"sokl</t>
  </si>
  <si>
    <t>997</t>
  </si>
  <si>
    <t>Přesun sutě</t>
  </si>
  <si>
    <t>997002611</t>
  </si>
  <si>
    <t>Nakládání suti a vybouraných hmot na dopravní prostředek pro vodorovné přemístění</t>
  </si>
  <si>
    <t>140</t>
  </si>
  <si>
    <t>56,884</t>
  </si>
  <si>
    <t>71</t>
  </si>
  <si>
    <t>997013501</t>
  </si>
  <si>
    <t>Odvoz suti a vybouraných hmot na skládku nebo meziskládku se složením, na vzdálenost do 1 km</t>
  </si>
  <si>
    <t>142</t>
  </si>
  <si>
    <t>997013509</t>
  </si>
  <si>
    <t>Odvoz suti a vybouraných hmot na skládku nebo meziskládku se složením, na vzdálenost Příplatek k ceně za každý další i započatý 1 km přes 1 km</t>
  </si>
  <si>
    <t>144</t>
  </si>
  <si>
    <t>56,884*4</t>
  </si>
  <si>
    <t>73</t>
  </si>
  <si>
    <t>997013831</t>
  </si>
  <si>
    <t>Poplatek za uložení stavebního směsného odpadu na skládce (skládkovné)</t>
  </si>
  <si>
    <t>146</t>
  </si>
  <si>
    <t>998</t>
  </si>
  <si>
    <t>Přesun hmot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</si>
  <si>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</si>
  <si>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</si>
  <si>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148</t>
  </si>
  <si>
    <t>PSV</t>
  </si>
  <si>
    <t>Práce a dodávky PSV</t>
  </si>
  <si>
    <t>713</t>
  </si>
  <si>
    <t>Izolace tepelné</t>
  </si>
  <si>
    <t>75</t>
  </si>
  <si>
    <t>713114515</t>
  </si>
  <si>
    <t>Tepelná foukaná izolace vodorovných konstrukcí z minerálních vláken standardní objemové hmotnosti otevřená volně foukaná, tloušťky vrstvy přes 350 do 500 mm (59 kg/m3)</t>
  </si>
  <si>
    <t>150</t>
  </si>
  <si>
    <t>36,68*0,4"ZA7</t>
  </si>
  <si>
    <t>713121111</t>
  </si>
  <si>
    <t>Montáž tepelné izolace podlah rohožemi, pásy, deskami, dílci, bloky (izolační materiál ve specifikaci) kladenými volně jednovrstvá</t>
  </si>
  <si>
    <t>152</t>
  </si>
  <si>
    <t>446,84*4"ZA4 půda</t>
  </si>
  <si>
    <t>77</t>
  </si>
  <si>
    <t>631514700</t>
  </si>
  <si>
    <t>Vlákno minerální a výrobky z něj (desky, skruže, pásy, rohože, vložkové pytle apod.) z minerální plsti  - izolace plovoucích podlah deska  pro tlakově namáhané izolace, jako podkladní vrstva  a spádové desky, 500 x 1000 mm, la = 0,039 W/mK tl.100 mm</t>
  </si>
  <si>
    <t>154</t>
  </si>
  <si>
    <t>1787,36*1,02 "Přepočtené koeficientem množství</t>
  </si>
  <si>
    <t>713131121</t>
  </si>
  <si>
    <t>Montáž tepelné izolace stěn rohožemi, pásy, deskami, dílci, bloky (izolační materiál ve specifikaci) přichycením úchytnými dráty a závlačkami</t>
  </si>
  <si>
    <t>156</t>
  </si>
  <si>
    <t>79</t>
  </si>
  <si>
    <t>158</t>
  </si>
  <si>
    <t>139,3*1,02 'Přepočtené koeficientem množství</t>
  </si>
  <si>
    <t>713141131</t>
  </si>
  <si>
    <t>Montáž tepelné izolace střech plochých rohožemi, pásy, deskami, dílci, bloky (izolační materiál ve specifikaci) přilepenými za studena zplna, jednovrstvá</t>
  </si>
  <si>
    <t>160</t>
  </si>
  <si>
    <t>2,3*1,55"ST2</t>
  </si>
  <si>
    <t>81</t>
  </si>
  <si>
    <t>283723200</t>
  </si>
  <si>
    <t>deska z pěnového polystyrenu pro trvalé zatížení v tlaku (max. 2000 kg/m2) 1000 x 500 x 180 mm</t>
  </si>
  <si>
    <t>162</t>
  </si>
  <si>
    <t>3,565*1,02 "Přepočtené koeficientem množství</t>
  </si>
  <si>
    <t>713191133</t>
  </si>
  <si>
    <t>Montáž tepelné izolace stavebních konstrukcí - doplňky a konstrukční součásti podlah, stropů vrchem nebo střech překrytím fólií položenou volně s přelepením spojů</t>
  </si>
  <si>
    <t>164</t>
  </si>
  <si>
    <t>15,48+446,84+3,5</t>
  </si>
  <si>
    <t>83</t>
  </si>
  <si>
    <t>283292100</t>
  </si>
  <si>
    <t>Fólie z plastů ostatních a speciálně upravené podstřešní a parotěsné folie parotěsná a větrotěsná zábrana rozměr - role 1,5 x 50 m   110 g/m2</t>
  </si>
  <si>
    <t>166</t>
  </si>
  <si>
    <t>465,82*1,1 "Přepočtené koeficientem množství</t>
  </si>
  <si>
    <t>998713203</t>
  </si>
  <si>
    <t>Přesun hmot pro izolace tepelné stanovený procentní sazbou z ceny vodorovná dopravní vzdálenost do 50 m v objektech výšky přes 12 do 24 m</t>
  </si>
  <si>
    <t>%</t>
  </si>
  <si>
    <t>168</t>
  </si>
  <si>
    <t>721</t>
  </si>
  <si>
    <t>Zdravotechnika - vnitřní kanalizace</t>
  </si>
  <si>
    <t>85</t>
  </si>
  <si>
    <t>721242115</t>
  </si>
  <si>
    <t>Lapače střešních splavenin z polypropylenu (PP) DN 110 (HL 600)</t>
  </si>
  <si>
    <t>170</t>
  </si>
  <si>
    <t>7212421R1</t>
  </si>
  <si>
    <t>Úprava potrubí k lapači střešních splavenin</t>
  </si>
  <si>
    <t>172</t>
  </si>
  <si>
    <t>87</t>
  </si>
  <si>
    <t>721242804</t>
  </si>
  <si>
    <t>Demontáž lapačů střešních splavenin DN 125</t>
  </si>
  <si>
    <t>174</t>
  </si>
  <si>
    <t>7212428R2</t>
  </si>
  <si>
    <t>Demontáž, úprava potrubí do pr. 150, zpětná montáž - půdní prostor</t>
  </si>
  <si>
    <t>176</t>
  </si>
  <si>
    <t>89</t>
  </si>
  <si>
    <t>998721203</t>
  </si>
  <si>
    <t>Přesun hmot pro vnitřní kanalizace stanovený procentní sazbou z ceny vodorovná dopravní vzdálenost do 50 m v objektech výšky přes 12 do 24 m</t>
  </si>
  <si>
    <t>178</t>
  </si>
  <si>
    <t>741</t>
  </si>
  <si>
    <t>Elektromontáže</t>
  </si>
  <si>
    <t>74111R001</t>
  </si>
  <si>
    <t>Elektroinstalace (úprava zvonky, světlo vchodové,....)</t>
  </si>
  <si>
    <t>180</t>
  </si>
  <si>
    <t>91</t>
  </si>
  <si>
    <t>74111R002</t>
  </si>
  <si>
    <t>Úprava osvětlení 1. PP (demontáže)</t>
  </si>
  <si>
    <t>182</t>
  </si>
  <si>
    <t>762</t>
  </si>
  <si>
    <t>Konstrukce tesařské</t>
  </si>
  <si>
    <t>762512245</t>
  </si>
  <si>
    <t>Podlahové konstrukce podkladové montáž z desek dřevotřískových, dřevoštěpkových nebo cementotřískových na podklad dřevěný šroubováním</t>
  </si>
  <si>
    <t>184</t>
  </si>
  <si>
    <t>131</t>
  </si>
  <si>
    <t>60726284</t>
  </si>
  <si>
    <t>deska dřevoštěpková OSB 3 pero-drážka broušená tl 18mm</t>
  </si>
  <si>
    <t>CS ÚRS 2018 02</t>
  </si>
  <si>
    <t>290875260</t>
  </si>
  <si>
    <t>446,84*1,08 'Přepočtené koeficientem množství</t>
  </si>
  <si>
    <t>93</t>
  </si>
  <si>
    <t>607222</t>
  </si>
  <si>
    <t>neobsazeno</t>
  </si>
  <si>
    <t>186</t>
  </si>
  <si>
    <t>7625261R1</t>
  </si>
  <si>
    <t>Dodávka + montáž zateplení podkroví do dřevěného roštu, provedení OSB deskami pero x drážka tl. 22 mm, umístění na sebe v kolmém směru v rastru 625 mm + latě 50/50 mm pro připevnění na horní hranu svisle osazených OSB desek, 446,84 m2</t>
  </si>
  <si>
    <t>188</t>
  </si>
  <si>
    <t>95</t>
  </si>
  <si>
    <t>6051511R1</t>
  </si>
  <si>
    <t>190</t>
  </si>
  <si>
    <t>762595001</t>
  </si>
  <si>
    <t>Spojovací prostředky podlah a podkladových konstrukcí hřebíky, vruty</t>
  </si>
  <si>
    <t>192</t>
  </si>
  <si>
    <t>446,84*2</t>
  </si>
  <si>
    <t>97</t>
  </si>
  <si>
    <t>998762203</t>
  </si>
  <si>
    <t>Přesun hmot pro konstrukce tesařské stanovený procentní sazbou z ceny vodorovná dopravní vzdálenost do 50 m v objektech výšky přes 12 do 24 m</t>
  </si>
  <si>
    <t>194</t>
  </si>
  <si>
    <t>764</t>
  </si>
  <si>
    <t>Konstrukce klempířské</t>
  </si>
  <si>
    <t>764001821</t>
  </si>
  <si>
    <t>Demontáž klempířských konstrukcí krytiny ze svitků nebo tabulí do suti</t>
  </si>
  <si>
    <t>196</t>
  </si>
  <si>
    <t>99</t>
  </si>
  <si>
    <t>764002861</t>
  </si>
  <si>
    <t>Demontáž klempířských konstrukcí oplechování říms do suti</t>
  </si>
  <si>
    <t>198</t>
  </si>
  <si>
    <t>46,5*2-0,6-1,3+12,15+2+4,2+1,2+1,35*2</t>
  </si>
  <si>
    <t>764004821</t>
  </si>
  <si>
    <t>Demontáž klempířských konstrukcí žlabu nástřešního do suti</t>
  </si>
  <si>
    <t>200</t>
  </si>
  <si>
    <t>6*2+41,4*2+14,25*2</t>
  </si>
  <si>
    <t>101</t>
  </si>
  <si>
    <t>764004861</t>
  </si>
  <si>
    <t>Demontáž klempířských konstrukcí svodu do suti</t>
  </si>
  <si>
    <t>202</t>
  </si>
  <si>
    <t>10,82*4+11,22*4+6,84*2</t>
  </si>
  <si>
    <t>764111431</t>
  </si>
  <si>
    <t>Krytina ze svitků nebo tabulí z pozinkovaného plechu s úpravou u okapů, prostupů a výčnělků střechy rovné drážkováním z tabulí, velikosti 1000 x 2000 mm, sklon střechy do 30 st.</t>
  </si>
  <si>
    <t>204</t>
  </si>
  <si>
    <t>103</t>
  </si>
  <si>
    <t>764111641</t>
  </si>
  <si>
    <t>Krytina ze svitků nebo z taškových tabulí z pozinkovaného plechu s povrchovou úpravou s úpravou u okapů, prostupů a výčnělků střechy rovné drážkováním ze svitků rš 670 mm, sklon střechy do 30 st.</t>
  </si>
  <si>
    <t>206</t>
  </si>
  <si>
    <t>764214607</t>
  </si>
  <si>
    <t>Oplechování horních ploch zdí a nadezdívek (atik) z pozinkovaného plechu s povrchovou úpravou mechanicky kotvené rš 670 mm</t>
  </si>
  <si>
    <t>208</t>
  </si>
  <si>
    <t>105</t>
  </si>
  <si>
    <t>764218624</t>
  </si>
  <si>
    <t>Oplechování říms a ozdobných prvků z pozinkovaného plechu s povrchovou úpravou rovných, bez rohů celoplošně lepené rš 330 mm</t>
  </si>
  <si>
    <t>210</t>
  </si>
  <si>
    <t>6*2*2+4,2+40,5*2-2,2+40,5*2+13,35*2</t>
  </si>
  <si>
    <t>7642166R1</t>
  </si>
  <si>
    <t>Oplechování parapetů z pozinkovaného plechu s povrchovou úpravou rovných celoplošně lepené, bez rohů rš 270 mm</t>
  </si>
  <si>
    <t>212</t>
  </si>
  <si>
    <t>0,7*38+0,95*2+1,5*4+2,1*51+0,9*36+2,8*4</t>
  </si>
  <si>
    <t>107</t>
  </si>
  <si>
    <t>764410850</t>
  </si>
  <si>
    <t>Demontáž oplechování parapetu rš do 330 mm</t>
  </si>
  <si>
    <t>214</t>
  </si>
  <si>
    <t>0,7*38+0,95*2+1,5*2+1,5*2+2,1*3+0,9*36+2,1*48+2,8*4</t>
  </si>
  <si>
    <t>76451340R</t>
  </si>
  <si>
    <t>Žlab nadokapní (nástřešní) z pozinkovaného plechu oblého tvaru, včetně háků, čel a hrdel rš 670 mm</t>
  </si>
  <si>
    <t>216</t>
  </si>
  <si>
    <t>109</t>
  </si>
  <si>
    <t>7645186R1</t>
  </si>
  <si>
    <t>Svod z pozinkovaného plechu s upraveným povrchem včetně objímek, kolen a odskoků kruhový, průměru 150 mm</t>
  </si>
  <si>
    <t>218</t>
  </si>
  <si>
    <t>998764203</t>
  </si>
  <si>
    <t>Přesun hmot pro konstrukce klempířské stanovený procentní sazbou z ceny vodorovná dopravní vzdálenost do 50 m v objektech výšky přes 12 do 24 m</t>
  </si>
  <si>
    <t>220</t>
  </si>
  <si>
    <t>766</t>
  </si>
  <si>
    <t>Konstrukce truhlářské</t>
  </si>
  <si>
    <t>111</t>
  </si>
  <si>
    <t>766441811</t>
  </si>
  <si>
    <t>Demontáž parapetních desek dřevěných nebo plastových šířky do 300 mm délky do 1m</t>
  </si>
  <si>
    <t>222</t>
  </si>
  <si>
    <t>766441821</t>
  </si>
  <si>
    <t>Demontáž parapetních desek dřevěných nebo plastových šířky do 300 mm délky přes 1m</t>
  </si>
  <si>
    <t>224</t>
  </si>
  <si>
    <t>2+2+3+48+4</t>
  </si>
  <si>
    <t>113</t>
  </si>
  <si>
    <t>76662R001</t>
  </si>
  <si>
    <t>Dodávka + montáž oken plast</t>
  </si>
  <si>
    <t>226</t>
  </si>
  <si>
    <t>0,7*0,6*38+0,95*0,75*2+1,5*0,75*2+1,5*1,4*2+2,1*2,1*3+0,9*1,2*36+2,1*1,5*48+2,8*1,4*4</t>
  </si>
  <si>
    <t>7666411R2</t>
  </si>
  <si>
    <t>Dodávka + montáž dveře vstupní plast 800/1970 vč. kování</t>
  </si>
  <si>
    <t>228</t>
  </si>
  <si>
    <t>115</t>
  </si>
  <si>
    <t>766694121</t>
  </si>
  <si>
    <t>Montáž ostatních truhlářských konstrukcí parapetních desek dřevěných nebo plastových šířky přes 300 mm, délky do 1000 mm</t>
  </si>
  <si>
    <t>230</t>
  </si>
  <si>
    <t>766694122</t>
  </si>
  <si>
    <t>Montáž ostatních truhlářských konstrukcí parapetních desek dřevěných nebo plastových šířky přes 300 mm, délky přes 1000 do 1600 mm</t>
  </si>
  <si>
    <t>232</t>
  </si>
  <si>
    <t>117</t>
  </si>
  <si>
    <t>766694123</t>
  </si>
  <si>
    <t>Montáž ostatních truhlářských konstrukcí parapetních desek dřevěných nebo plastových šířky přes 300 mm, délky přes 1600 do 2600 mm</t>
  </si>
  <si>
    <t>234</t>
  </si>
  <si>
    <t>607941040</t>
  </si>
  <si>
    <t>Výlisky z hmoty dřevovláknité a dřevotřískové parapety vnitřní dřevotřískové  (hnědá, bílá) rozměr: šířka x 1 m délky 340 mm</t>
  </si>
  <si>
    <t>236</t>
  </si>
  <si>
    <t>2*1,5+2*1,5+3*2,1+36*0,9+48*2,1+4*2,8</t>
  </si>
  <si>
    <t>119</t>
  </si>
  <si>
    <t>998766203</t>
  </si>
  <si>
    <t>Přesun hmot pro konstrukce truhlářské stanovený procentní sazbou z ceny vodorovná dopravní vzdálenost do 50 m v objektech výšky přes 12 do 24 m</t>
  </si>
  <si>
    <t>238</t>
  </si>
  <si>
    <t>767</t>
  </si>
  <si>
    <t>Konstrukce zámečnické</t>
  </si>
  <si>
    <t>7671591R1</t>
  </si>
  <si>
    <t>Demontáž stáv. výlezu do půdního prostoru, výměna za nový, zateplený, 500x500 mm, barva hnědá</t>
  </si>
  <si>
    <t>240</t>
  </si>
  <si>
    <t>121</t>
  </si>
  <si>
    <t>767161111</t>
  </si>
  <si>
    <t>Montáž zábradlí rovného z trubek nebo tenkostěnných profilů do zdiva, hmotnosti 1 m zábradlí do 20 kg</t>
  </si>
  <si>
    <t>242</t>
  </si>
  <si>
    <t>140110220</t>
  </si>
  <si>
    <t>trubka ocelová bezešvá hladká jakost 11 353, 44,5 x 4 mm</t>
  </si>
  <si>
    <t>244</t>
  </si>
  <si>
    <t>123</t>
  </si>
  <si>
    <t>767996701</t>
  </si>
  <si>
    <t>Demontáž ostatních zámečnických konstrukcí o hmotnosti jednotlivých dílů řezáním do 50 kg</t>
  </si>
  <si>
    <t>kg</t>
  </si>
  <si>
    <t>246</t>
  </si>
  <si>
    <t>998767203</t>
  </si>
  <si>
    <t>Přesun hmot pro zámečnické konstrukce stanovený procentní sazbou (%) z ceny vodorovná dopravní vzdálenost do 50 m v objektech výšky přes 12 do 24 m</t>
  </si>
  <si>
    <t>248</t>
  </si>
  <si>
    <t>783</t>
  </si>
  <si>
    <t>Dokončovací práce - nátěry</t>
  </si>
  <si>
    <t>125</t>
  </si>
  <si>
    <t>783334201</t>
  </si>
  <si>
    <t>Základní antikorozní nátěr zámečnických konstrukcí jednonásobný syntetický epoxidový</t>
  </si>
  <si>
    <t>250</t>
  </si>
  <si>
    <t>3,14*0,0445*3,4"zábradlí</t>
  </si>
  <si>
    <t>783337101</t>
  </si>
  <si>
    <t>Krycí nátěr (email) zámečnických konstrukcí jednonásobný syntetický epoxidový</t>
  </si>
  <si>
    <t>252</t>
  </si>
  <si>
    <t>127</t>
  </si>
  <si>
    <t>783783311</t>
  </si>
  <si>
    <t>Nátěry tesařských konstrukcí protihnilobné, protiplísňové a protipožární proti dřevokazným houbám, hmyzu a plísním preventivní dvojnásobné v interiéru</t>
  </si>
  <si>
    <t>254</t>
  </si>
  <si>
    <t>446,84*2*0,3*2+446,84*0,021*2*2</t>
  </si>
  <si>
    <t>784</t>
  </si>
  <si>
    <t>Dokončovací práce - malby a tapety</t>
  </si>
  <si>
    <t>784171111</t>
  </si>
  <si>
    <t>Zakrytí nemalovaných ploch (materiál ve specifikaci) včetně pozdějšího odkrytí svislých ploch např. stěn, oken, dveří v místnostech výšky do 3,80</t>
  </si>
  <si>
    <t>256</t>
  </si>
  <si>
    <t>129</t>
  </si>
  <si>
    <t>581248450</t>
  </si>
  <si>
    <t>Zeminy jílovinové - hlinky a nátěry malířské nátěry upravené tekuté pásky a fólie - malířské potřeby páska do 60° C PG 4022-20   40µ    4 x 5 m</t>
  </si>
  <si>
    <t>258</t>
  </si>
  <si>
    <t>242,825*1,05 "Přepočtené koeficientem množství</t>
  </si>
  <si>
    <t>784221101</t>
  </si>
  <si>
    <t>Malby z malířských směsí otěruvzdorných za sucha dvojnásobné, bílé za sucha otěruvzdorné dobře v místnostech výšky do 3,80 m</t>
  </si>
  <si>
    <t>260</t>
  </si>
  <si>
    <t>251,877"v.v. pouze nadpraží a ostění</t>
  </si>
  <si>
    <t>357,3"podhledy strop sklepy</t>
  </si>
  <si>
    <t>786</t>
  </si>
  <si>
    <t>Dokončovací práce - čalounické úpravy</t>
  </si>
  <si>
    <t>7866241R1</t>
  </si>
  <si>
    <t>28430457</t>
  </si>
  <si>
    <t>1715a2 - Přípomoce v - 1715a2 - Přípomoce vytápění</t>
  </si>
  <si>
    <t xml:space="preserve">    2 - Zakládání</t>
  </si>
  <si>
    <t xml:space="preserve">    9 - Ostatní konstrukce a práce, bourání</t>
  </si>
  <si>
    <t xml:space="preserve">    727 - Zdravotechnika - požární ochrana</t>
  </si>
  <si>
    <t>Zakládání</t>
  </si>
  <si>
    <t>2231111R1</t>
  </si>
  <si>
    <t>Vrtání jádrové D do 56 mm úklon do 45st</t>
  </si>
  <si>
    <t>49*0,2</t>
  </si>
  <si>
    <t>611325221</t>
  </si>
  <si>
    <t>Vápenocementová nebo vápenná omítka jednotlivých malých ploch štuková na stropech, plochy jednotlivě do 0,09 m2</t>
  </si>
  <si>
    <t>612325121</t>
  </si>
  <si>
    <t>Vápenocementová nebo vápenná omítka rýh štuková ve stěnách, šířky rýhy do 150 mm</t>
  </si>
  <si>
    <t>(2,8*(18+1+13)+0,25*(6+36+12+36+2))*0,15+164,5*0,1</t>
  </si>
  <si>
    <t>612325221</t>
  </si>
  <si>
    <t>Vápenocementová nebo vápenná omítka jednotlivých malých ploch štuková na stěnách, plochy jednotlivě do 0,09 m2</t>
  </si>
  <si>
    <t>Ostatní konstrukce a práce, bourání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</si>
  <si>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</si>
  <si>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</si>
  <si>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</si>
  <si>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</si>
  <si>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971033151</t>
  </si>
  <si>
    <t>Vybourání otvorů ve zdivu základovém nebo nadzákladovém z cihel, tvárnic, příčkovek z cihel pálených na maltu vápennou nebo vápenocementovou průměru profilu do 60 mm, tl. do 450 mm</t>
  </si>
  <si>
    <t>974031153</t>
  </si>
  <si>
    <t>Vysekání rýh ve zdivu cihelném na maltu vápennou nebo vápenocementovou do hl. 100 mm a šířky do 100 mm</t>
  </si>
  <si>
    <t>3+0,3+3,7*5+0,3*2*5+0,3+2+3,2+0,3*2+3,7+1,9+0,3*2+3,7*2+2,4*4+1,1+0,3*15+0,9+0,4+1,6+0,3</t>
  </si>
  <si>
    <t>2,1+3,7*5*2+2*2+3,2*2+0,3*13*2+3,1*2+2*2+3,6*2+1,9*2+0,5*4*2+1*2+0,8*2+1*2+0,8*2+1*2+1,6*2+2,1*2+2,5</t>
  </si>
  <si>
    <t>974031164</t>
  </si>
  <si>
    <t>Vysekání rýh ve zdivu cihelném na maltu vápennou nebo vápenocementovou do hl. 150 mm a šířky do 150 mm</t>
  </si>
  <si>
    <t>3,421</t>
  </si>
  <si>
    <t>3,421*4</t>
  </si>
  <si>
    <t>727</t>
  </si>
  <si>
    <t>Zdravotechnika - požární ochrana</t>
  </si>
  <si>
    <t>727111201</t>
  </si>
  <si>
    <t>Protipožární trubní ucpávky předizolované kovové potrubí prostup stropem tloušťky 150 mm požární odolnost EI 60-120 D18</t>
  </si>
  <si>
    <t>727111202</t>
  </si>
  <si>
    <t>Protipožární trubní ucpávky předizolované kovové potrubí prostup stropem tloušťky 150 mm požární odolnost EI 60-120 D 25</t>
  </si>
  <si>
    <t>1715b - Stavební čás - 1715b - Stavební část budova A2, A2.2</t>
  </si>
  <si>
    <t>112101102</t>
  </si>
  <si>
    <t>Kácení stromů s odřezáním kmene a s odvětvením listnatých, průměru kmene přes 300 do 500 mm</t>
  </si>
  <si>
    <t>112201102</t>
  </si>
  <si>
    <t>Odstranění pařezů s jejich vykopáním, vytrháním nebo odstřelením, s přesekáním kořenů průměru přes 300 do 500 mm</t>
  </si>
  <si>
    <t>113107030</t>
  </si>
  <si>
    <t>Odstranění podkladů nebo krytů při překopech inženýrských sítí v ploše jednotlivě do 15 m2 s přemístěním hmot na skládku ve vzdálenosti do 3 m nebo s naložením na dopravní prostředek z betonu prostého, o tl. vrstvy do 100 mm</t>
  </si>
  <si>
    <t>(6+3,7)*0,5</t>
  </si>
  <si>
    <t>Odstranění podkladu pl do 50 m2 z kameniva těženého tl 200 mm</t>
  </si>
  <si>
    <t>(46,5+1,8+46,5+4,2+1,2)*0,5"okap. chodník</t>
  </si>
  <si>
    <t>0,16*0,2*(46,5*2+1,8+4,2+1,2+1,8+0,5*4)</t>
  </si>
  <si>
    <t>3,328/2</t>
  </si>
  <si>
    <t>162701105</t>
  </si>
  <si>
    <t>Vodorovné přemístění do 10000 m výkopku/sypaniny z horniny tř. 1 až 4</t>
  </si>
  <si>
    <t>3,328</t>
  </si>
  <si>
    <t>3,328*1,9</t>
  </si>
  <si>
    <t>Ošetření vysazených dřevin - zakrytí sítí</t>
  </si>
  <si>
    <t>46,5"sklep</t>
  </si>
  <si>
    <t>10,72*(46,5*2+1,8+1,8+4,2+1,2+0,25)</t>
  </si>
  <si>
    <t>6*7,15*2</t>
  </si>
  <si>
    <t>-97,138"sokl</t>
  </si>
  <si>
    <t>-(1,5*0,75*2+1,5*1,4*2+2,1*2,1*3+0,9*1,2*36+2,1*1,5*44+2,8*1,4*4)</t>
  </si>
  <si>
    <t>46,5</t>
  </si>
  <si>
    <t>Oprava vápenocementové štukové vnitřní omítky po demontáži a osazení oken, dveří</t>
  </si>
  <si>
    <t>0,45*(1,5*2+1,5*2+2,1*3+0,9*36+2,1*44+2,8*4)</t>
  </si>
  <si>
    <t>0,45*2*(0,75*2+1,4*2+2,1*3+1,2*36+1,5*44+1,4*4)</t>
  </si>
  <si>
    <t>68,73</t>
  </si>
  <si>
    <t>Vlákno minerální a výrobky z něj (desky, skruže, pásy, rohože, vložkové pytle apod.) desky z orientovaných vláken - izolace stěn deska , s podélnou orientací vláken pro zateplovací systémy 500 x 1000 mm, la = 0,039 W/mK tl. 100 mm</t>
  </si>
  <si>
    <t>46,5*1,02 'Přepočtené koeficientem množství</t>
  </si>
  <si>
    <t>102,25</t>
  </si>
  <si>
    <t>46,5*2+1,8*2+4,2+1,2+0,25</t>
  </si>
  <si>
    <t>102,25*3</t>
  </si>
  <si>
    <t>148,3+219,54+250,8+53,6+155,715+263,34</t>
  </si>
  <si>
    <t>1,5*2+1,5*2+2,1*3+0,9*36+2,1*44+2,8*4"okna</t>
  </si>
  <si>
    <t>46,5*2+6*2+40,86*2+12,51*2+4,2+1,8*2"římsy</t>
  </si>
  <si>
    <t>367,84*1,05 "Přepočtené koeficientem množství</t>
  </si>
  <si>
    <t>250,8</t>
  </si>
  <si>
    <t>10,72*5</t>
  </si>
  <si>
    <t>32,14+8,04"ZA3</t>
  </si>
  <si>
    <t>Desky z lehčených plastů desky z extrudovaného polystyrenu lambda 0,034 - 0,038 [W / m K] 1250 x 600 mm</t>
  </si>
  <si>
    <t>821,8+99,89</t>
  </si>
  <si>
    <t>821,8</t>
  </si>
  <si>
    <t>821,8*1,02 'Přepočtené koeficientem množství</t>
  </si>
  <si>
    <t>99,89*0,18</t>
  </si>
  <si>
    <t>17,98*1,02 'Přepočtené koeficientem množství</t>
  </si>
  <si>
    <t>Vlákno minerální a výrobky z něj (desky, skruže, pásy, rohože, vložkové pytle apod.) desky z orientovaných vláken  izolace stěn deska s kolmou orientací vláken pro zateplovací systémy 333 x 1000 mm tl.100 mm</t>
  </si>
  <si>
    <t>10,2+8,34</t>
  </si>
  <si>
    <t>18,54*1,02 "Přepočtené koeficientem množství</t>
  </si>
  <si>
    <t>34,79"sokl</t>
  </si>
  <si>
    <t>969,08-97,138</t>
  </si>
  <si>
    <t>848,09+40,18+3,4+18,54+29,42</t>
  </si>
  <si>
    <t>34,78"na XPS</t>
  </si>
  <si>
    <t>1,5*0,75*2+1,5*1,4*2+2,1*2,1*3+0,9*1,2*36+2,1*1,5*44+2,8*1,35*4</t>
  </si>
  <si>
    <t>0,45*(1,5*2*2+2,1*3+0,9*36+2,1*44+2,8*4)"parapety</t>
  </si>
  <si>
    <t>(41+46,5+1,8+1,2)*0,5</t>
  </si>
  <si>
    <t>6+4,2</t>
  </si>
  <si>
    <t>10,72*(40,5*2+1,8*2+4,2+0,4+1*5)+5*(9+7,4)</t>
  </si>
  <si>
    <t>1091,824*60</t>
  </si>
  <si>
    <t>9445111R1</t>
  </si>
  <si>
    <t>Montáž + demontáž ochranné sítě z textilie z umělých vláken stromy, keře</t>
  </si>
  <si>
    <t>11,25*39,6+1,2*2,85+6,45*6"půda</t>
  </si>
  <si>
    <t>0,5*(4,2+5,5)*0,1"okap. chodník</t>
  </si>
  <si>
    <t>50,1"okap. chodník</t>
  </si>
  <si>
    <t>1,5*0,75*2+1,5*1,4*2+0,9*1,2*36</t>
  </si>
  <si>
    <t>2,1*1,5*44+2,8*1,4*4</t>
  </si>
  <si>
    <t>31,16"sokl</t>
  </si>
  <si>
    <t>32,737+1,46</t>
  </si>
  <si>
    <t>34,944*4</t>
  </si>
  <si>
    <t>36,68*0,4</t>
  </si>
  <si>
    <t>448,92*4"půda</t>
  </si>
  <si>
    <t>Vlákno minerální a výrobky z něj (desky, skruže, pásy, rohože, vložkové pytle apod.) z minerální plsti  - izolace plovoucích podlah deska , pro tlakově namáhané izolace, jako podkladní vrstva  a spádové desky, 500 x 1000 mm, la = 0,039 W/mK tl.100 mm</t>
  </si>
  <si>
    <t>1795,68*1,02 "Přepočtené koeficientem množství</t>
  </si>
  <si>
    <t>448,92+36,68</t>
  </si>
  <si>
    <t>Fólie z plastů ostatních a speciálně upravené podstřešní a parotěsné folie parotěsná a větrotěsná zábrana rozměr - role 1,5 x 50 m    110 g/m2</t>
  </si>
  <si>
    <t>485,6*1,1 "Přepočtené koeficientem množství</t>
  </si>
  <si>
    <t>-784719319</t>
  </si>
  <si>
    <t>448,92*1,08 'Přepočtené koeficientem množství</t>
  </si>
  <si>
    <t>607222530</t>
  </si>
  <si>
    <t>76252613R</t>
  </si>
  <si>
    <t>Dodávka + montáž zateplení podkroví do dřevěného rosštu provedení OSB deskami pero x držka tl. 22 mm, umístěné na sebe v kolmém směru v rastru 625 mm + latě 50/50 mm pro připevnění na horní hranu svislých desek,  448,92 m2</t>
  </si>
  <si>
    <t>605151110</t>
  </si>
  <si>
    <t>448,92*2</t>
  </si>
  <si>
    <t>46,5*2+1,8+1,8+4,2+1,2+0,25</t>
  </si>
  <si>
    <t>10,72*4+9,3*2</t>
  </si>
  <si>
    <t>0,7+2,1*47+0,9*36+1,5*4+2,8*4</t>
  </si>
  <si>
    <t>121+107</t>
  </si>
  <si>
    <t>2*6+41,4*2+14,25*2</t>
  </si>
  <si>
    <t>2*2+3+44+4</t>
  </si>
  <si>
    <t>1,5*0,75*2+1,5*1,4*2+2,1*2,1*3+0,9*1,2*36+2,1*1,5*44+2,8*1,4*4</t>
  </si>
  <si>
    <t>2+2</t>
  </si>
  <si>
    <t>3+44+4</t>
  </si>
  <si>
    <t>Výlisky z hmoty dřevovláknité a dřevotřískové parapety vnitřní dřevotřískové (hnědá, bílá) rozměr: šířka x 1 m délky 340 mm</t>
  </si>
  <si>
    <t>1,5*2*2+2,1*3+0,9*36+2,1*44+2,8*4</t>
  </si>
  <si>
    <t>7671332R1</t>
  </si>
  <si>
    <t>Stávající ocelová mříž demontáž, nový nátěr, pletivo a zeptná montáž, pol. ZM02, 2300/2300 mm</t>
  </si>
  <si>
    <t>7671332R2</t>
  </si>
  <si>
    <t>Demontáž stáv. ocel. mříže, dodávka + montáž mříže nové, kotevní prvky, výplň pletivo, pol. ZM03, 1700/950 mm</t>
  </si>
  <si>
    <t>7671332R3</t>
  </si>
  <si>
    <t>Úprava fasády - vlety pro rorýse</t>
  </si>
  <si>
    <t>Demontáž stávajícího výlezu do půdního prostoru, výměna za nový zatepllený, pol. ZM06, 500 x 500 mm</t>
  </si>
  <si>
    <t>102"mříže, trubky</t>
  </si>
  <si>
    <t>3,4*0,0445*3,4</t>
  </si>
  <si>
    <t>448,92*2+0,3*2+448,92*2*0,021</t>
  </si>
  <si>
    <t>212,08</t>
  </si>
  <si>
    <t>212,08*1,05 "Přepočtené koeficientem množství</t>
  </si>
  <si>
    <t>46,5"podhled sklepy</t>
  </si>
  <si>
    <t>7866231R</t>
  </si>
  <si>
    <t>101548747</t>
  </si>
  <si>
    <t>-949036067</t>
  </si>
  <si>
    <t>1715b2 - Přípomoce v - 1715b2 - Přípomoce vytápění</t>
  </si>
  <si>
    <t xml:space="preserve">    3 - Svislé a kompletní konstrukce</t>
  </si>
  <si>
    <t xml:space="preserve">    711 - Izolace proti vodě, vlhkosti a plynům</t>
  </si>
  <si>
    <t xml:space="preserve">    776 - Podlahy povlakové</t>
  </si>
  <si>
    <t>213311131</t>
  </si>
  <si>
    <t>Polštáře zhutněné pod základy z kameniva drobného drceného, frakce 0 - 4 mm</t>
  </si>
  <si>
    <t>0,5*0,5/2*(35,85+3,85+17,8+13,45+1,3)"obsyp</t>
  </si>
  <si>
    <t>Vrtání jádrové D do 56 mm</t>
  </si>
  <si>
    <t>49*0,2+0,7*2+1,1*2+0,9*2"stropy, základy</t>
  </si>
  <si>
    <t>273313511</t>
  </si>
  <si>
    <t>Základy z betonu prostého desky z betonu kamenem neprokládaného tř. C 12/15</t>
  </si>
  <si>
    <t>0,8*0,1*(36,5+4,15+17,9+14,1+1,43)"podkladní deska pod energo kanál</t>
  </si>
  <si>
    <t>273321311</t>
  </si>
  <si>
    <t>Základy z betonu železového (bez výztuže) desky z betonu bez zvýšených nároků na prostředí tř. C 16/20</t>
  </si>
  <si>
    <t>CS ÚRS 2016 01</t>
  </si>
  <si>
    <t>(35,85+3,85+17,8+13,45+1,3)*0,45*0,15"oprava podlahy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</si>
  <si>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</si>
  <si>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</si>
  <si>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0,15*(35,85+4,35+17,8+13,45+1,7)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</si>
  <si>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</si>
  <si>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</si>
  <si>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273362021</t>
  </si>
  <si>
    <t>Výztuž základů desek ze svařovaných sítí z drátů typu KARI</t>
  </si>
  <si>
    <t>32,513*4,4/1000*1,08</t>
  </si>
  <si>
    <t>Svislé a kompletní konstrukce</t>
  </si>
  <si>
    <t>388129210</t>
  </si>
  <si>
    <t>Montáž dílců prefabrikovaných kanálů ze železobetonu pro rozvody se zalitím spár šířky do 30 mm tvaru U, hmotnosti do 1 t</t>
  </si>
  <si>
    <t>30+4+15+11+2</t>
  </si>
  <si>
    <t>593854570</t>
  </si>
  <si>
    <t>energokanál tvaru U 119 x 65 x 55 cm</t>
  </si>
  <si>
    <t>593852070</t>
  </si>
  <si>
    <t>deska zákrytová energokanálu 119 x 65 x 10 cm</t>
  </si>
  <si>
    <t>153,2*0,1+103,45*0,15</t>
  </si>
  <si>
    <t>631311125</t>
  </si>
  <si>
    <t>Mazanina z betonu prostého bez zvýšených nároků na prostředí tl. přes 80 do 120 mm tř. C 20/25</t>
  </si>
  <si>
    <t>1,15*(36,5+3,85+17,8+14,1+1,2)*0,1-0,5*0,45*8*0,1</t>
  </si>
  <si>
    <t>631319012</t>
  </si>
  <si>
    <t>Příplatek k cenám mazanin za úpravu povrchu mazaniny přehlazením, mazanina tl. přes 80 do 120 mm</t>
  </si>
  <si>
    <t>632451421</t>
  </si>
  <si>
    <t>Doplnění cementového potěru na mazaninách a betonových podkladech (s dodáním hmot), hlazeného dřevěným nebo ocelovým hladítkem, plochy jednotlivě do 1 m2 a tl. přes 10 do 20 mm</t>
  </si>
  <si>
    <t>919735126</t>
  </si>
  <si>
    <t>Řezání stávajícího betonového krytu nebo podkladu hloubky přes 250 do 300 mm</t>
  </si>
  <si>
    <t>36,5*2+1,15+4,25*2+1,15+17,9*2+1,15*2+14,2*2+2,23*2+1,15*2</t>
  </si>
  <si>
    <t>953941210</t>
  </si>
  <si>
    <t>Osazení drobných kovových výrobků bez jejich dodání s vysekáním kapes pro upevňovací prvky se zazděním, zabetonováním nebo zalitím kovových poklopů s rámy, plochy do 1 m2</t>
  </si>
  <si>
    <t>2861417R1</t>
  </si>
  <si>
    <t>poklop 500/500 vč. rámu</t>
  </si>
  <si>
    <t>965043441</t>
  </si>
  <si>
    <t>Bourání mazanin betonových s potěrem nebo teracem tl. do 150 mm, plochy přes 4 m2</t>
  </si>
  <si>
    <t>(36,5*1,15+3,75*1,15+17,9*1,15+14,1*1,15+1,2*1,15)*0,25</t>
  </si>
  <si>
    <t>965049112</t>
  </si>
  <si>
    <t>Bourání mazanin Příplatek k cenám za bourání mazanin betonových se svařovanou sítí, tl. přes 100 mm</t>
  </si>
  <si>
    <t>965082941</t>
  </si>
  <si>
    <t>Odstranění násypu pod podlahami nebo ochranného násypu na střechách tl. přes 200 mm jakékoliv plochy</t>
  </si>
  <si>
    <t>(0,8+1,15)*0,6/2*(36,5+3,75+17,9+14,1+1,08)</t>
  </si>
  <si>
    <t>8+8</t>
  </si>
  <si>
    <t>1,4*2+1,1*10+0,3*11+3+0,3+1,4+0,6*11+1+1,2*3+0,3*16+4,7*2+3,6*4*2+1,5*2+2+0,3*11*2+0,3+3,2*2+0,3*4</t>
  </si>
  <si>
    <t>3,6*2+2,2*4*2+3*2+3,6*2+0,3*32+1+2+3,1*2+0,3*3</t>
  </si>
  <si>
    <t>2,8*29+0,25*89</t>
  </si>
  <si>
    <t>114,423</t>
  </si>
  <si>
    <t>114,423*4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</si>
  <si>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</si>
  <si>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</si>
  <si>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</si>
  <si>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</si>
  <si>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0,8*(36,5+4,2+17,8+14,1+1,55)</t>
  </si>
  <si>
    <t>1,15*(36,5+3,85+17,8+14,1+1,2)</t>
  </si>
  <si>
    <t>111631500</t>
  </si>
  <si>
    <t>lak asfaltový penetrační (MJ t) bal 9 kg</t>
  </si>
  <si>
    <t>143,788*0,0003 "Přepočtené koeficientem množství</t>
  </si>
  <si>
    <t>711112001</t>
  </si>
  <si>
    <t>Provedení izolace proti zemní vlhkosti natěradly a tmely za studena na ploše svislé S nátěrem penetračním</t>
  </si>
  <si>
    <t>0,55*(36,5+0,65+35,85+4,35+5+0,65+0,65*4+17,8*2+14,1+13,45+2,35+1,7)</t>
  </si>
  <si>
    <t>84,04*0,00035 "Přepočtené koeficientem množství</t>
  </si>
  <si>
    <t>711141559</t>
  </si>
  <si>
    <t>Provedení izolace proti zemní vlhkosti pásy přitavením NAIP na ploše vodorovné V</t>
  </si>
  <si>
    <t>143,788*2</t>
  </si>
  <si>
    <t>62852674R</t>
  </si>
  <si>
    <t>711142559</t>
  </si>
  <si>
    <t>Provedení izolace proti zemní vlhkosti pásy přitavením NAIP na ploše svislé S</t>
  </si>
  <si>
    <t>84,04*2</t>
  </si>
  <si>
    <t>998711203</t>
  </si>
  <si>
    <t>Přesun hmot pro izolace proti vodě, vlhkosti a plynům stanovený procentní sazbou (%) z ceny vodorovná dopravní vzdálenost do 50 m v objektech výšky přes 12 do 60 m</t>
  </si>
  <si>
    <t>Protipožární trubní ucpávky předizolované kovové potrubí prostup stropem tloušťky 150 mm požární odolnost EI 60-120 D 18</t>
  </si>
  <si>
    <t>767995114</t>
  </si>
  <si>
    <t>Montáž ostatních atypických zámečnických konstrukcí hmotnosti přes 20 do 50 kg</t>
  </si>
  <si>
    <t>33,1*(1,5*2+1,4*2+1,1*2)"ocel. trubky kanálky 219,1/6,3</t>
  </si>
  <si>
    <t>140111060</t>
  </si>
  <si>
    <t>trubka ocelová bezešvá hladká jakost 11 353, 219 x 6,3 mm</t>
  </si>
  <si>
    <t>2*(1,4+1,3+1,1)</t>
  </si>
  <si>
    <t>776</t>
  </si>
  <si>
    <t>Podlahy povlakové</t>
  </si>
  <si>
    <t>776221111</t>
  </si>
  <si>
    <t>Montáž podlahovin z PVC lepením standardním lepidlem z pásů standardních</t>
  </si>
  <si>
    <t>284122850</t>
  </si>
  <si>
    <t>krytina podlahová heterogenní tl. 2 mm</t>
  </si>
  <si>
    <t>84,468*1,1 "Přepočtené koeficientem množství</t>
  </si>
  <si>
    <t>998776203</t>
  </si>
  <si>
    <t>Přesun hmot pro podlahy povlakové stanovený procentní sazbou (%) z ceny vodorovná dopravní vzdálenost do 50 m v objektech výšky přes 12 do 24 m</t>
  </si>
  <si>
    <t>1715c - Stavební čás - 1715c - Stavební část - budova A3</t>
  </si>
  <si>
    <t xml:space="preserve">    787 - Sgrafita</t>
  </si>
  <si>
    <t>(4,05+1,03*2)*2*0,5</t>
  </si>
  <si>
    <t>0,16*0,2*(4,05+1,03)*2"okap. chodník</t>
  </si>
  <si>
    <t>0,325/2</t>
  </si>
  <si>
    <t>0,325*1,9</t>
  </si>
  <si>
    <t>0,5*(4,05+1,03*2)*2"okapový chodník</t>
  </si>
  <si>
    <t>434,94</t>
  </si>
  <si>
    <t>Oprava vnitřní vápenocementové štukové omítky po demontáži a osazení oken, dveří</t>
  </si>
  <si>
    <t>0,45*(0,7*3+1,5*20+1,5*6+0,6*6+1,5)+0,45*2*(0,7*3+1,4*20+1,2*6+1,2*6+0,75)"okna</t>
  </si>
  <si>
    <t>0,45*2*3,15*3"dveře</t>
  </si>
  <si>
    <t>7,46</t>
  </si>
  <si>
    <t>118,8"sklep</t>
  </si>
  <si>
    <t>Vlákno minerální a výrobky z něj (desky, skruže, pásy, rohože, vložkové pytle apod.) desky z orientovaných vláken  - izolace stěn deska  s podélnou orientací vláken pro zateplovací systémy 500 x 1000 mm, la = 0,039 W/mK tl. 100 mm</t>
  </si>
  <si>
    <t>118,8*1,02 "Přepočtené koeficientem množství</t>
  </si>
  <si>
    <t>2,84*2+3,48*2</t>
  </si>
  <si>
    <t>2*10,2+2*12,45</t>
  </si>
  <si>
    <t>45,3</t>
  </si>
  <si>
    <t>45,3*3</t>
  </si>
  <si>
    <t>54,443+48,85+103,7+74,06+47,513+108,885</t>
  </si>
  <si>
    <t>0,7*3+1,5*20+1,5*6+0,6*6+1,5"okna</t>
  </si>
  <si>
    <t>3,14*1,75/2*3"dveře</t>
  </si>
  <si>
    <t>10,56*4+12,81*2+3,1*2"římsy</t>
  </si>
  <si>
    <t>128,503*1,05 "Přepočtené koeficientem množství</t>
  </si>
  <si>
    <t>103,7</t>
  </si>
  <si>
    <t>13,425*2+11*2</t>
  </si>
  <si>
    <t>9,87"ZA3</t>
  </si>
  <si>
    <t>Desky z lehčených plastů desky z extrudovaného polystyrenu  lambda 0,034 - 0,038 [W / m K]  1250 x 600 mm</t>
  </si>
  <si>
    <t>94,28+66,54+17,3+103,91+101,87"stěny</t>
  </si>
  <si>
    <t>0,3+1,12+1,12+0,3+1,07*2+1,24*2"sokl nátěr</t>
  </si>
  <si>
    <t>3,73+3,73"sokl</t>
  </si>
  <si>
    <t>13,95"sgrafita</t>
  </si>
  <si>
    <t>28375985</t>
  </si>
  <si>
    <t>deska EPS 100 fasádní λ=0,037 tl 160mm</t>
  </si>
  <si>
    <t>591468221</t>
  </si>
  <si>
    <t>13,95*1,02 'Přepočtené koeficientem množství</t>
  </si>
  <si>
    <t>7,46*2*0,18</t>
  </si>
  <si>
    <t>622221021</t>
  </si>
  <si>
    <t>Montáž kontaktního zateplení  z desek z minerální vlny s podélnou orientací vláken na vnější stěny, tloušťky desek přes 80 do 120 mm</t>
  </si>
  <si>
    <t>148697646</t>
  </si>
  <si>
    <t>383,9+13,95+9,87+12,64</t>
  </si>
  <si>
    <t>0,18*(0,7*3+1,5*20+1,5*6+0,6*6+1,5+1,5*3)"podhledy okna, dveře</t>
  </si>
  <si>
    <t>0,18*2*(0,7*3+1,4*20+1,2*6+1,2*6+0,75+2,2*3)"ostění okna, dveře</t>
  </si>
  <si>
    <t>7,46"sokl</t>
  </si>
  <si>
    <t>71,265+15,156"okna, dveře</t>
  </si>
  <si>
    <t>0,45*(0,7*3+1,5*20+1,5*6+0,6*6+1,5)"parapety</t>
  </si>
  <si>
    <t>10,2*13,425*2+12,45*5,6*2</t>
  </si>
  <si>
    <t>413,31*60</t>
  </si>
  <si>
    <t>46,5+68,9+11,3+11,9+13,4+13,3</t>
  </si>
  <si>
    <t>0,7*0,7*3+0,6*1,2*6</t>
  </si>
  <si>
    <t>1,5*1,4*20+1,5*1,2*6+1,5*0,75</t>
  </si>
  <si>
    <t>15,156</t>
  </si>
  <si>
    <t>7,049</t>
  </si>
  <si>
    <t>7,049*4</t>
  </si>
  <si>
    <t>106,74*4"půda</t>
  </si>
  <si>
    <t>Vlákno minerální a výrobky z něj (desky, skruže, pásy, rohože, vložkové pytle apod.) z minerální plsti  - izolace plovoucích podlah deska  pro tlakově namáhané izolace, jako podkladní vrstva a spádové desky, 500 x 1000 mm, la = 0,039 W/mK tl.100 mm</t>
  </si>
  <si>
    <t>426,96*1,02 "Přepočtené koeficientem množství</t>
  </si>
  <si>
    <t>57,2*1,02 'Přepočtené koeficientem množství</t>
  </si>
  <si>
    <t>106,7*1,1 "Přepočtené koeficientem množství</t>
  </si>
  <si>
    <t>Úprava osvětlení 1. PP (demontáže + zpětné osazení světel)</t>
  </si>
  <si>
    <t>-430820010</t>
  </si>
  <si>
    <t>106,74*1,08 'Přepočtené koeficientem množství</t>
  </si>
  <si>
    <t>607R</t>
  </si>
  <si>
    <t>762526130</t>
  </si>
  <si>
    <t>zateplení podkroví do dřevěného roštu, provedení OSB deskami P+D tl. 22 mm, umístění na sebe v kolmém směru v rastru 625 mm + latě 50/50 mm pro připevnění na horní hranu svisle osazených OSB desek</t>
  </si>
  <si>
    <t>106,74*2</t>
  </si>
  <si>
    <t>10,2*2+0,9*2</t>
  </si>
  <si>
    <t>13*4</t>
  </si>
  <si>
    <t>13,425*4</t>
  </si>
  <si>
    <t>0,7*3+1,5*27+0,6*6</t>
  </si>
  <si>
    <t>7642166R2</t>
  </si>
  <si>
    <t>Oplechování parapetů z pozinkovaného plechu s povrchovou úpravou rovných celoplošně lepené, bez rohů rš 370 mm</t>
  </si>
  <si>
    <t>7642166R4</t>
  </si>
  <si>
    <t>Oplechování parapetů z pozinkovaného plechu s povrchovou úpravou rovných mechanicky kotvené, bez rohů rš 320 mm</t>
  </si>
  <si>
    <t>76421842R</t>
  </si>
  <si>
    <t>Oplechování říms a ozdobných prvků z pozinkovaného plechu s povrch. úpravou rš 250 mm rovných, bez rohů celoplošně lepené</t>
  </si>
  <si>
    <t>22,2</t>
  </si>
  <si>
    <t>46,2</t>
  </si>
  <si>
    <t>764513407</t>
  </si>
  <si>
    <t>20+6+1</t>
  </si>
  <si>
    <t>0,7*0,7*4+1,5*1,4*20+1,5*1,2*6+0,6*1,2*6+1,5*0,7</t>
  </si>
  <si>
    <t>Dodávka + montáž dveře vstupní plast atyp 175/220+95 cm vč. kování</t>
  </si>
  <si>
    <t>0,7*3+1,5*20+1,5*6+0,6*6+1,5</t>
  </si>
  <si>
    <t>Demontáž stávajícího výlezu do půdního prostoru, výměna za nový zateplený, barva hnědá, pol. ZM06</t>
  </si>
  <si>
    <t>106,74*2*0,3*2+106,74*0,021*2*2</t>
  </si>
  <si>
    <t>71,265+15,156</t>
  </si>
  <si>
    <t>Zeminy jílovinové - hlinky a nátěry malířské nátěry upravené tekuté  pásky a fólie - malířské potřeby páska do 60° C PG 4022-20   40µ    4 x 5 m</t>
  </si>
  <si>
    <t>86,421*1,05 "Přepočtené koeficientem množství</t>
  </si>
  <si>
    <t>70,02"v.v. pouze nadpraží a ostění</t>
  </si>
  <si>
    <t>118,8"podhled sklep</t>
  </si>
  <si>
    <t>2086849658</t>
  </si>
  <si>
    <t>787</t>
  </si>
  <si>
    <t>Sgrafita</t>
  </si>
  <si>
    <t>787112R01</t>
  </si>
  <si>
    <t>Zakrytí a konzervace stáv. díla vč. fixování a zajištění ochrannými přelepy, vytvoření kopií originálů a jejich rozmístění na zateplenou plochu fasády</t>
  </si>
  <si>
    <t>1715c2 - Přípomoce v - 1715c2 - Přípomoce vytápění</t>
  </si>
  <si>
    <t>25*0,2</t>
  </si>
  <si>
    <t>0,15*62,35+0,1*64,6</t>
  </si>
  <si>
    <t>2+15,3+0,3*9+19,6+0,3*9+19,6+0,3*9</t>
  </si>
  <si>
    <t>3,55*5+2,8*5+2,8*5+2,4+2,8+2,4+0,3*30</t>
  </si>
  <si>
    <t>3,867</t>
  </si>
  <si>
    <t>3,867*4</t>
  </si>
  <si>
    <t>1715d - Stavební čás - 1715d - Stavební část - budova B</t>
  </si>
  <si>
    <t xml:space="preserve">    4 - Vodorovné konstrukce</t>
  </si>
  <si>
    <t xml:space="preserve">    8 - Trubní vedení</t>
  </si>
  <si>
    <t xml:space="preserve">    712 - Povlakové krytiny</t>
  </si>
  <si>
    <t xml:space="preserve">    751 - Vzduchotechnika</t>
  </si>
  <si>
    <t xml:space="preserve">    763 - Konstrukce suché výstavby</t>
  </si>
  <si>
    <t>(46,95*2+15,9+1+1,5*4)*0,5</t>
  </si>
  <si>
    <t>(5,8*2+1,35*2+3*2+3,5*2+9,7+1,5)*0,5</t>
  </si>
  <si>
    <t>116,8*0,16*0,2"okap. chodník</t>
  </si>
  <si>
    <t>41*0,5*1,4"vodovod</t>
  </si>
  <si>
    <t>32,438/2</t>
  </si>
  <si>
    <t>32,438-24,45</t>
  </si>
  <si>
    <t>7,988*1,9</t>
  </si>
  <si>
    <t>174101101</t>
  </si>
  <si>
    <t>Zásyp sypaninou z jakékoliv horniny s uložením výkopku ve vrstvách se zhutněním jam, šachet, rýh nebo kolem objektů v těchto vykopávkách</t>
  </si>
  <si>
    <t>41*0,5*1,4-10,250+6"zásypy vodovod, vyrovnávací násyp u balkon. dveří</t>
  </si>
  <si>
    <t>181411131</t>
  </si>
  <si>
    <t>Založení parkového trávníku výsevem plochy do 1000 m2 v rovině a ve svahu do 1:5</t>
  </si>
  <si>
    <t>8,5</t>
  </si>
  <si>
    <t>005724100</t>
  </si>
  <si>
    <t>osivo směs travní parková</t>
  </si>
  <si>
    <t>8,5*0,025 "Přepočtené koeficientem množství</t>
  </si>
  <si>
    <t>185804312</t>
  </si>
  <si>
    <t>Zalití rostlin vodou plocha přes 20 m2</t>
  </si>
  <si>
    <t>8,5*0,15</t>
  </si>
  <si>
    <t>185851121</t>
  </si>
  <si>
    <t>Dovoz vody pro zálivku rostlin za vzdálenost do 1000 m pro rostliny a trávník</t>
  </si>
  <si>
    <t>3142737R1</t>
  </si>
  <si>
    <t>Montáž třísložkového lehčeného komínového systému jednoprůduchového z lehkého betonu z vnitřních nerezových vložek s nehořlavou izolační rohoží bez větrací šachty, rozměr tvárnic 30x30 cm</t>
  </si>
  <si>
    <t>Vodorovné konstrukce</t>
  </si>
  <si>
    <t>451573111</t>
  </si>
  <si>
    <t>Lože pod potrubí, stoky a drobné objekty v otevřeném výkopu z písku a štěrkopísku do 63 mm</t>
  </si>
  <si>
    <t>41*0,5*0,5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</si>
  <si>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</si>
  <si>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</si>
  <si>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7,5"zámková dlažba</t>
  </si>
  <si>
    <t>56,9"okapový chodník</t>
  </si>
  <si>
    <t>56475111R</t>
  </si>
  <si>
    <t>Podklad nebo kryt z kameniva hrubého drceného vel. 8-16 mm s rozprostřením a zhutněním, po zhutnění tl. 150 mm</t>
  </si>
  <si>
    <t>7,5</t>
  </si>
  <si>
    <t>596211121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</si>
  <si>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B, pro plochy přes 50 do 100 m2</t>
  </si>
  <si>
    <t>592450580</t>
  </si>
  <si>
    <t>dlaždice betonové dlažba zámková (ČSN EN 1338)  1 m2=36 kusů HBB  24 x 12 x 6 přírodní</t>
  </si>
  <si>
    <t>7,5*1,03 "Přepočtené koeficientem množství</t>
  </si>
  <si>
    <t>6,6+34,5+20,5+20,5+40+12,3+13,5+8,5+8,3"ZA8</t>
  </si>
  <si>
    <t>9,45*4,8+1,5*6,2+(6,2+5)*27,6/2+1,5*5+9,9*4,7</t>
  </si>
  <si>
    <t>9,9*3,7*2+1,5*5,4*2+(5,4+6,7)*27,6/2+1,5*6,7+9,45*4,8+15,9*6,2+15,9*1,7/2</t>
  </si>
  <si>
    <t>0,1*(27,6*2+1,5*2+15,9-9,6-1,5)"římsy</t>
  </si>
  <si>
    <t>4,5*(4*4+5,8*2+1,35*2)</t>
  </si>
  <si>
    <t>-(0,9*0,6*2+0,6*0,6*11+0,70*1,45*27+2,1*2,2*16+1,5*2,9+1,4*2,5+0,9*2,5)</t>
  </si>
  <si>
    <t>Příprava pod zateplení strop - oprášení, umytí</t>
  </si>
  <si>
    <t>6,6+34,5+20,5+20,5+40+12,3+13,5+8,5+8,3"sklep</t>
  </si>
  <si>
    <t>239,24"jídelna</t>
  </si>
  <si>
    <t>Oprava vnitřní vápenocementové omítky po demontáži a osazení oken, dveří, oprava montážního otvoru</t>
  </si>
  <si>
    <t>0,45*(0,9*2+0,6*11+0,7*27+2,1*16+1,5+1,4+0,9)"okna, dveře</t>
  </si>
  <si>
    <t>0,45*2*(0,6+0,9)"MO</t>
  </si>
  <si>
    <t>0,45*2*(0,6*2+0,6*11+1,45*27+2,2*16+2,9+2,5+2,5)</t>
  </si>
  <si>
    <t>1,52+1,52+1,5*2+13,24+0,22+9,88+27,99+9,45+9,29+30,96+9,9</t>
  </si>
  <si>
    <t>621211061</t>
  </si>
  <si>
    <t>Montáž kontaktního zateplení z polystyrenových desek nebo z kombinovaných desek na vnější podhledy, tloušťky desek přes 240 mm</t>
  </si>
  <si>
    <t>26,3+119,67+18,98"ZA 12</t>
  </si>
  <si>
    <t>164,950*0,25</t>
  </si>
  <si>
    <t>621221011</t>
  </si>
  <si>
    <t>Montáž kontaktního zateplení z desek z minerální vlny s podélnou orientací vláken na vnější podhledy, tloušťky desek přes 40 do 80 mm</t>
  </si>
  <si>
    <t>631515190</t>
  </si>
  <si>
    <t>Vlákno minerální a výrobky z něj (desky, skruže, pásy, rohože, vložkové pytle apod.) desky z orientovaných vláken  izolace stěn deska  s podélnou orientací vláken pro zateplovací systémy 500 x 1000 mm, la = 0,039 W/mK tl. 50 mm</t>
  </si>
  <si>
    <t>239,24*1,02 "Přepočtené koeficientem množství</t>
  </si>
  <si>
    <t>Vlákno minerální a výrobky z něj (desky, skruže, pásy, rohože, vložkové pytle apod.) desky z orientovaných vláken - izolace stěn deska, s podélnou orientací vláken pro zateplovací systémy 500 x 1000 mm, la = 0,039 W/mK tl. 100 mm</t>
  </si>
  <si>
    <t>164,7*1,02 "Přepočtené koeficientem množství</t>
  </si>
  <si>
    <t>621531021</t>
  </si>
  <si>
    <t>Omítka tenkovrstvá silikonová vnějších ploch probarvená, včetně penetrace podkladu zrnitá, tloušťky 2,0 mm podhledů</t>
  </si>
  <si>
    <t>26,3+119,67+18,98</t>
  </si>
  <si>
    <t>0,16*(0,9*2+0,6*11+0,75*27+2,1*16+1,5+1,4+0,9)"podhledy okna, dveře</t>
  </si>
  <si>
    <t>143,1</t>
  </si>
  <si>
    <t>zakládací lišty zakládací LO 183 mm  tl.1,0 mm</t>
  </si>
  <si>
    <t>46,95*2+1,5*2+15,9</t>
  </si>
  <si>
    <t>4*4+5,8*2+1,35*2</t>
  </si>
  <si>
    <t>143,1*3</t>
  </si>
  <si>
    <t>64,7+60,9+180,1*2+32,8+179,3</t>
  </si>
  <si>
    <t>0,9*2+0,6*11+0,7*27+2,1*16"okna</t>
  </si>
  <si>
    <t>1,5+1,4+0,9"dveře</t>
  </si>
  <si>
    <t>46,95*2+1,5*4+4,5+2,3+37,2-2+37,4"římsy</t>
  </si>
  <si>
    <t>244*1,05 "Přepočtené koeficientem množství</t>
  </si>
  <si>
    <t>180,1</t>
  </si>
  <si>
    <t>5,8*4+4,8*2</t>
  </si>
  <si>
    <t>26,3+119,67+18,98"ZA3</t>
  </si>
  <si>
    <t>22,46+97,32+31,46+31,12+91,54+23,57+24,55+28,22+49,11"ZA1</t>
  </si>
  <si>
    <t>1,52*2+1,5*2+13,24+0,22+9,88+27,99+9,45+9,29+30,96+9,9"základy</t>
  </si>
  <si>
    <t>2,31+8,36+2,39+2,16+4,79+2,57+3,01"sokl</t>
  </si>
  <si>
    <t>399,35*1,02 "Přepočtené koeficientem množství</t>
  </si>
  <si>
    <t>(25,59+116,97)*0,18</t>
  </si>
  <si>
    <t>399,35+29,504"fasáda+ostění</t>
  </si>
  <si>
    <t>0,45*27,96*2+0,15*(9,4*2+9,63*2)</t>
  </si>
  <si>
    <t>8,1+18,03+6,45"sokl</t>
  </si>
  <si>
    <t>622821001</t>
  </si>
  <si>
    <t>Sanační omítka vnějších ploch stěn pro vlhké zdivo, prováděná včetně sanačního postřiku tl. do 5 mm, tl. jádrové omítky do 20 mm ručně zatřená</t>
  </si>
  <si>
    <t>622821031</t>
  </si>
  <si>
    <t>Sanační omítka vnějších ploch stěn vyrovnávací vrstva, prováděná v tl. do 20 mm ručně</t>
  </si>
  <si>
    <t>20,06*0,23+0,23*1,2*10+1,2*15,2</t>
  </si>
  <si>
    <t>0,9*0,6*2+0,6*0,6*11+0,7*1,45*27+2,1*2,2*16+1,5*2,9+1,4*2,5+0,9*2,5"okna, dveře</t>
  </si>
  <si>
    <t>629995101</t>
  </si>
  <si>
    <t>Očištění vnějších ploch tlakovou vodou omytím</t>
  </si>
  <si>
    <t>0,45*(0,9*2+0,6*11+0,7*27+2,1*16)"parapety</t>
  </si>
  <si>
    <t>Trubní vedení</t>
  </si>
  <si>
    <t>8512312R1</t>
  </si>
  <si>
    <t>Dodávka + montáž potrubí vč. tvarovek (hydrant)</t>
  </si>
  <si>
    <t>8512312R2</t>
  </si>
  <si>
    <t>Demontáž potrubí vedeného po fasádě</t>
  </si>
  <si>
    <t>8512411R3</t>
  </si>
  <si>
    <t>Hydrant</t>
  </si>
  <si>
    <t>871351142</t>
  </si>
  <si>
    <t>Montáž vodovodního potrubí z plastů v otevřeném výkopu z polyetylenu PE 100 svařovaných na tupo SDR 11/PN16 D 225 x 20,5 mm</t>
  </si>
  <si>
    <t>286138340</t>
  </si>
  <si>
    <t>potrubí vodovodní PE HD (IPE) tyče 6,12 m, 225 x 20,5 mm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</si>
  <si>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</si>
  <si>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</si>
  <si>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59217411R</t>
  </si>
  <si>
    <t>Obrubníky betonové a železobetonové chodníkové ABO   15-10    100 x 8 x 20</t>
  </si>
  <si>
    <t>919726123</t>
  </si>
  <si>
    <t>Geotextilie netkaná pro ochranu, separaci nebo filtraci měrná hmotnost přes 300 do 500 g/m2</t>
  </si>
  <si>
    <t>38,5</t>
  </si>
  <si>
    <t xml:space="preserve">8,9*4+1,5*5,2+27,6*5,8+1,5*5,8+12,9*4,4+9*4,4+1,5*6,2+27,6*5,9+1,5*5+9,9*5    </t>
  </si>
  <si>
    <t>537,68*60</t>
  </si>
  <si>
    <t>6,7+6,6+34,5+20,5+20,5+40+1+12,3+13,5+8,5+9,3+8,3+9,3+5,1"1. PP</t>
  </si>
  <si>
    <t>239,24+107,8+28,7+17,7+3,3"1. NP</t>
  </si>
  <si>
    <t>0,5*56,9*0,1</t>
  </si>
  <si>
    <t>966073811</t>
  </si>
  <si>
    <t>Rozebrání vrat a vrátek k oplocení plochy jednotlivě přes 2 do 6 m2</t>
  </si>
  <si>
    <t>9660738R2</t>
  </si>
  <si>
    <t>0,9*0,6*2+0,6*0,6*11</t>
  </si>
  <si>
    <t>0,7*1,45*27</t>
  </si>
  <si>
    <t>2,1*2,2*16</t>
  </si>
  <si>
    <t>968072456</t>
  </si>
  <si>
    <t>Vybourání kovových rámů oken s křídly, dveřních zárubní, vrat, stěn, ostění nebo obkladů dveřních zárubní, plochy přes 2 m2</t>
  </si>
  <si>
    <t>1,5*2,9+1,4*2,5+0,9*2,5</t>
  </si>
  <si>
    <t>971033561</t>
  </si>
  <si>
    <t>Vybourání otvorů ve zdivu základovém nebo nadzákladovém z cihel, tvárnic, příčkovek z cihel pálených na maltu vápennou nebo vápenocementovou plochy do 1 m2, tl. do 600 mm</t>
  </si>
  <si>
    <t>0,6*0,9*0,45"MO1</t>
  </si>
  <si>
    <t>978019391</t>
  </si>
  <si>
    <t>Otlučení vápenných nebo vápenocementových omítek vnějších ploch s vyškrabáním spar a s očištěním zdiva stupně členitosti 3 až 5, v rozsahu přes 80 do 100 %</t>
  </si>
  <si>
    <t>25,614"pro sanační úpravu rampy</t>
  </si>
  <si>
    <t>38,855*4</t>
  </si>
  <si>
    <t>997013814</t>
  </si>
  <si>
    <t>Poplatek za uložení stavebního odpadu na skládce (skládkovné) z izolačních materiálů</t>
  </si>
  <si>
    <t>3,427" tepelná izolace</t>
  </si>
  <si>
    <t>997013822</t>
  </si>
  <si>
    <t>Poplatek za uložení stavebního odpadu na skládce (skládkovné) s oleji nebo ropnými látkami</t>
  </si>
  <si>
    <t>0,029+2,426"lepenka</t>
  </si>
  <si>
    <t>38,855-0,029-2,426-3,427</t>
  </si>
  <si>
    <t>711131811</t>
  </si>
  <si>
    <t>Odstranění izolace proti zemní vlhkosti na ploše vodorovné V</t>
  </si>
  <si>
    <t>12*9,3+14,7*26,7+102,52</t>
  </si>
  <si>
    <t>712</t>
  </si>
  <si>
    <t>Povlakové krytiny</t>
  </si>
  <si>
    <t>712400832</t>
  </si>
  <si>
    <t>Odstranění ze střech šikmých přes 10 st. do 30 st. krytiny povlakové dvouvrstvé</t>
  </si>
  <si>
    <t>1,44*2</t>
  </si>
  <si>
    <t>712400921</t>
  </si>
  <si>
    <t>Oprava povlakové krytiny střech šikmých přes 10 st. do 30 st. Příplatek k ceně za správkový kus NAIP přitavením</t>
  </si>
  <si>
    <t>712431101</t>
  </si>
  <si>
    <t>Provedení povlakové krytiny střech šikmých přes 10 st. do 30 st. pásy na sucho AIP nebo NAIP</t>
  </si>
  <si>
    <t>1,44*2+15,6</t>
  </si>
  <si>
    <t>62852254R</t>
  </si>
  <si>
    <t>Pás sfaltovaný modifikovaný</t>
  </si>
  <si>
    <t>18,48*1,15 "Přepočtené koeficientem množství</t>
  </si>
  <si>
    <t>998712203</t>
  </si>
  <si>
    <t>Přesun hmot pro povlakové krytiny stanovený procentní sazbou z ceny vodorovná dopravní vzdálenost do 50 m v objektech výšky přes 12 do 24 m</t>
  </si>
  <si>
    <t>7131111R1</t>
  </si>
  <si>
    <t>(93,15+111,6)*0,4"ZA7</t>
  </si>
  <si>
    <t>713120811</t>
  </si>
  <si>
    <t>Odstranění tepelné izolace běžných stavebních konstrukcí z rohoží, pásů, dílců, desek, bloků podlah volně kladených nebo mezi trámy z vláknitých materiálů, tloušťka izolace do 100 mm</t>
  </si>
  <si>
    <t>(10,7+392,49)*4"půda</t>
  </si>
  <si>
    <t>Vlákno minerální a výrobky z něj (desky, skruže, pásy, rohože, vložkové pytle apod.) z minerální plsti- izolace plovoucích podlah deska  pro tlakově namáhané izolace, jako podkladní vrstva pod a spádové desky, 500 x 1000 mm, la = 0,039 W/mK tl.100 mm</t>
  </si>
  <si>
    <t>1612,76*1,02 "Přepočtené koeficientem množství</t>
  </si>
  <si>
    <t>713190811</t>
  </si>
  <si>
    <t>Odstranění tepelné izolace běžných stavebních konstrukcí – vrstvy, doplňky a konstrukční součásti izolační vrstvy lože škvárové průměrné tloušťky do 50 mm</t>
  </si>
  <si>
    <t>0,05*(9,3*12+26,7*14,7)</t>
  </si>
  <si>
    <t>0,05*(4,5*2,1+1,2*1,1+2,95*4,6+1,8*3,5+4,15*12+4,8*4,6)</t>
  </si>
  <si>
    <t>10,7+392,49+93,15+111,6</t>
  </si>
  <si>
    <t>Fólie z plastů ostatních a speciálně upravené podstřešní a parotěsné folie parotěsná a větrotěsná zábrana rozměr - role 1,5 x 50 m     110 g/m2</t>
  </si>
  <si>
    <t>607,94*1,1 "Přepočtené koeficientem množství</t>
  </si>
  <si>
    <t>Elektroinstalace (úprava zvonky, světlo vchodové,...)</t>
  </si>
  <si>
    <t>751</t>
  </si>
  <si>
    <t>Vzduchotechnika</t>
  </si>
  <si>
    <t>7511110R1</t>
  </si>
  <si>
    <t>Výměna filtračních vložek rekuperační jednotky přívodní a odvodní část</t>
  </si>
  <si>
    <t>7511110R2</t>
  </si>
  <si>
    <t>Výměna řemenů pro pohon ventilátoru - přívod a odvod</t>
  </si>
  <si>
    <t>7511110R3</t>
  </si>
  <si>
    <t>Vyčištění jednotky - přívodní a odvodní část</t>
  </si>
  <si>
    <t>7511110R4</t>
  </si>
  <si>
    <t>Kontrola řídícího systému - prověření protimrazové ochrany, kontrola vazba na sepnutí zdroje tepla, kontrola ovládání klapek apod.</t>
  </si>
  <si>
    <t>7511110R5</t>
  </si>
  <si>
    <t>Vyčištění lapačů tuků umístěných v digestořích a na potrubí</t>
  </si>
  <si>
    <t>7511110R6</t>
  </si>
  <si>
    <t>Zaměření vzduchového výkonu stávajícího zařízení vč. porovnání s původními projektovanými hodnotami</t>
  </si>
  <si>
    <t>7511110R7</t>
  </si>
  <si>
    <t>Doprava</t>
  </si>
  <si>
    <t>7511110R8</t>
  </si>
  <si>
    <t>Přesun hmot po staveništi</t>
  </si>
  <si>
    <t>7511110R9</t>
  </si>
  <si>
    <t>Lešení a pomocné konstrukce</t>
  </si>
  <si>
    <t>751111R10</t>
  </si>
  <si>
    <t>Zprovoznění, zaregulování, protokol o zaregulování</t>
  </si>
  <si>
    <t>10,7+392,49</t>
  </si>
  <si>
    <t>-612574100</t>
  </si>
  <si>
    <t>403,19*1,08 'Přepočtené koeficientem množství</t>
  </si>
  <si>
    <t>eobsazeno</t>
  </si>
  <si>
    <t>zateplení podkroví do dřevěného roštu, provedení OSB deskami pero x drážka tl. 22 mm, umístění na sebe v kolmém směru v rastru 625 mm + latě 50/50 mm pro připevnění na horní hranu svisle osazených OSB desek</t>
  </si>
  <si>
    <t>403,19*2</t>
  </si>
  <si>
    <t>763</t>
  </si>
  <si>
    <t>Konstrukce suché výstavby</t>
  </si>
  <si>
    <t>76313149R</t>
  </si>
  <si>
    <t>Podhled dodávka + montáž Ecophon Master Ds</t>
  </si>
  <si>
    <t>763131713</t>
  </si>
  <si>
    <t>Podhled ze sádrokartonových desek ostatní práce a konstrukce na podhledech ze sádrokartonových desek napojení na obvodové konstrukce profilem</t>
  </si>
  <si>
    <t>2*(14,7+16,275)</t>
  </si>
  <si>
    <t>763131714</t>
  </si>
  <si>
    <t>Podhled ze sádrokartonových desek ostatní práce a konstrukce na podhledech ze sádrokartonových desek základní penetrační nátěr</t>
  </si>
  <si>
    <t>763131751</t>
  </si>
  <si>
    <t>262</t>
  </si>
  <si>
    <t>28329210R</t>
  </si>
  <si>
    <t>264</t>
  </si>
  <si>
    <t>133</t>
  </si>
  <si>
    <t>998763202</t>
  </si>
  <si>
    <t>Přesun hmot pro dřevostavby stanovený procentní sazbou z ceny vodorovná dopravní vzdálenost do 50 m v objektech výšky přes 12 do 24 m</t>
  </si>
  <si>
    <t>266</t>
  </si>
  <si>
    <t>268</t>
  </si>
  <si>
    <t>2,65+2,3</t>
  </si>
  <si>
    <t>135</t>
  </si>
  <si>
    <t>270</t>
  </si>
  <si>
    <t>2*(9,9+1,5+27,6)+1,5+2,725+0,825</t>
  </si>
  <si>
    <t>272</t>
  </si>
  <si>
    <t>2*4+2*5,1+2*6+2*4,8</t>
  </si>
  <si>
    <t>137</t>
  </si>
  <si>
    <t>274</t>
  </si>
  <si>
    <t>76421664R</t>
  </si>
  <si>
    <t>276</t>
  </si>
  <si>
    <t>2*0,9+11*0,6+27*0,7+16*2,1</t>
  </si>
  <si>
    <t>139</t>
  </si>
  <si>
    <t>278</t>
  </si>
  <si>
    <t>280</t>
  </si>
  <si>
    <t>141</t>
  </si>
  <si>
    <t>282</t>
  </si>
  <si>
    <t>284</t>
  </si>
  <si>
    <t>143</t>
  </si>
  <si>
    <t>766123R01</t>
  </si>
  <si>
    <t>Dodávka + montáž sítě v rámech do oken</t>
  </si>
  <si>
    <t>286</t>
  </si>
  <si>
    <t>0,9*0,6+0,6*0,6*7+2,1*2,2*4+0,7*1,45*5"kuchyně, sklady</t>
  </si>
  <si>
    <t>288</t>
  </si>
  <si>
    <t>0,9*2+0,6*11+0,7*27</t>
  </si>
  <si>
    <t>145</t>
  </si>
  <si>
    <t>290</t>
  </si>
  <si>
    <t>292</t>
  </si>
  <si>
    <t>0,9*0,6*2+0,6*0,6*11+0,7*1,45*27+2,1*2,2*15</t>
  </si>
  <si>
    <t>165</t>
  </si>
  <si>
    <t>76662R003</t>
  </si>
  <si>
    <t>Dodávka + montáž dveře plast s nadsvětlíkem 2100x3250 mm, dvoukřídlové, kování, ozn. B05</t>
  </si>
  <si>
    <t>-1338444596</t>
  </si>
  <si>
    <t>147</t>
  </si>
  <si>
    <t>Dodávka + montáž dveře vstupní plast 90/2100+400 vč. kování</t>
  </si>
  <si>
    <t>294</t>
  </si>
  <si>
    <t>7666411R3</t>
  </si>
  <si>
    <t>Dodávka + montáž dveře venkovní plast 140/250 cm vč. kování</t>
  </si>
  <si>
    <t>296</t>
  </si>
  <si>
    <t>149</t>
  </si>
  <si>
    <t>298</t>
  </si>
  <si>
    <t>300</t>
  </si>
  <si>
    <t>151</t>
  </si>
  <si>
    <t>302</t>
  </si>
  <si>
    <t>0,9*2+0,6*11+0,7*27+2,1*16</t>
  </si>
  <si>
    <t>304</t>
  </si>
  <si>
    <t>153</t>
  </si>
  <si>
    <t>7671219R1</t>
  </si>
  <si>
    <t>Demontáž stěn s výplní z drátěné sítě vč. vrat</t>
  </si>
  <si>
    <t>306</t>
  </si>
  <si>
    <t>3*(5,7+2,6*2)+3*(1,1*2+3)</t>
  </si>
  <si>
    <t>Stávající ocelový přístřešek demontovat, nátěr, zateplení, výměna krytiny a nově osadit, pol. ZM15, ZM 16</t>
  </si>
  <si>
    <t>308</t>
  </si>
  <si>
    <t>155</t>
  </si>
  <si>
    <t>7671591R2</t>
  </si>
  <si>
    <t>Oprava stávající ocelové zábradlí, nový nátěr, krajní sloupky zkráti, pol. ZM04</t>
  </si>
  <si>
    <t>310</t>
  </si>
  <si>
    <t>7671591R3</t>
  </si>
  <si>
    <t>Dodávka + montáž dveře vstupní (D01) hliník, asymetr. prosklené, bezpečnostní sklo, bezpečnostní zámek 150/216+75 cm</t>
  </si>
  <si>
    <t>312</t>
  </si>
  <si>
    <t>157</t>
  </si>
  <si>
    <t>767392802</t>
  </si>
  <si>
    <t>Demontáž krytin střech z plechů šroubovaných</t>
  </si>
  <si>
    <t>314</t>
  </si>
  <si>
    <t>2,7*5,7+1,4*3,4</t>
  </si>
  <si>
    <t>316</t>
  </si>
  <si>
    <t>159</t>
  </si>
  <si>
    <t>318</t>
  </si>
  <si>
    <t>320</t>
  </si>
  <si>
    <t>403,19*2*0,3*2+403,19*0,021*2*2</t>
  </si>
  <si>
    <t>161</t>
  </si>
  <si>
    <t>322</t>
  </si>
  <si>
    <t>0,9*0,6*2+0,6*0,6*11+0,7*1,45*27+2,1*2,2*16+1,5*2,9+1,4*2,5+0,9*2,5</t>
  </si>
  <si>
    <t>324</t>
  </si>
  <si>
    <t>116,465*1,05 "Přepočtené koeficientem množství</t>
  </si>
  <si>
    <t>163</t>
  </si>
  <si>
    <t>326</t>
  </si>
  <si>
    <t>110,160"v.v. pouze nadpraží a ostění</t>
  </si>
  <si>
    <t>164,7"podhledy sklep</t>
  </si>
  <si>
    <t>-443948453</t>
  </si>
  <si>
    <t>1715d2 - Přípomoce v - 1715d2 - Přípomoce vytápění</t>
  </si>
  <si>
    <t>0,8*0,5/2*(18,7+1,35+8,75+1,35+0,65)*2</t>
  </si>
  <si>
    <t>11*0,2</t>
  </si>
  <si>
    <t>0,8*0,1*(18,7+0,65+2+0,65+0,45+8,65+2+0,65)*2"podkladní deska pod energo kanál</t>
  </si>
  <si>
    <t>1,15*(29,1+2*2)*2*0,15-0,5*0,5*0,15*4"oprava podlahy</t>
  </si>
  <si>
    <t>0,15*0,5*4*4</t>
  </si>
  <si>
    <t>75,133*4,4/1000*1,08</t>
  </si>
  <si>
    <t>(16+1+9+2)*2</t>
  </si>
  <si>
    <t>0,45*31*0,15</t>
  </si>
  <si>
    <t>75,133*0,1-0,5*4*0,1*4</t>
  </si>
  <si>
    <t>2*(18,7+0,65+1,35+0,45+8,65+1,35+0,65)</t>
  </si>
  <si>
    <t>poklop 500/500 vč. rámu vzduchotěsný</t>
  </si>
  <si>
    <t>75,133*0,25</t>
  </si>
  <si>
    <t>(0,8+1,15)*1/2*(19,35+9,3+1,35*2)*2</t>
  </si>
  <si>
    <t>971042551</t>
  </si>
  <si>
    <t>Vybourání otvorů v betonových příčkách a zdech základových nebo nadzákladových plochy do 1 m2, tl. jakékoliv</t>
  </si>
  <si>
    <t>0,65*0,55*2</t>
  </si>
  <si>
    <t>2,093</t>
  </si>
  <si>
    <t>129,198</t>
  </si>
  <si>
    <t>129,198*4</t>
  </si>
  <si>
    <t>0,9*(19,35+9,3+0,45)*2+0,9*(0,65+1,35)*2+0,9*1,35*4</t>
  </si>
  <si>
    <t>0,8*(19,35+1,35+9,3)*2+1,15*(19,35+1,35+9,3)*2</t>
  </si>
  <si>
    <t>177,84*0,0003 "Přepočtené koeficientem množství</t>
  </si>
  <si>
    <t>0,9*(19,35+0,45+9,3)*4+0,9*(1,35+0,65+1,35*3)*2</t>
  </si>
  <si>
    <t>115,65*0,00035 "Přepočtené koeficientem množství</t>
  </si>
  <si>
    <t>177,84*2</t>
  </si>
  <si>
    <t>115,65*2</t>
  </si>
  <si>
    <t>(0,9*4+0,65*2+0,6*2)*33,1+2*25,1</t>
  </si>
  <si>
    <t>14011100R</t>
  </si>
  <si>
    <t>trubka ocelová bezešvá hladká jakost 11 353, 168,3 x 6 mm</t>
  </si>
  <si>
    <t>75,133*1,1 "Přepočtené koeficientem množství</t>
  </si>
  <si>
    <t>1715e - Stavební čás - 1715e - Stavební část - budova C</t>
  </si>
  <si>
    <t xml:space="preserve">    765 - Krytina skládaná</t>
  </si>
  <si>
    <t xml:space="preserve">    795 - Různé</t>
  </si>
  <si>
    <t>79,3</t>
  </si>
  <si>
    <t>10,214"okap. chodník</t>
  </si>
  <si>
    <t>10,214/2</t>
  </si>
  <si>
    <t>10,214*1,9</t>
  </si>
  <si>
    <t>311272223</t>
  </si>
  <si>
    <t>Zdivo z pórobetonových přesných tvárnic nosné z tvárnic hladkých jakékoli pevnosti na tenké maltové lože, tloušťka zdiva 250 mm, objemová hmotnost 500 kg/m3</t>
  </si>
  <si>
    <t>0,25*2*(0,6+1,1)*0,8"výlez střecha</t>
  </si>
  <si>
    <t>345272622</t>
  </si>
  <si>
    <t>Stěny z přesných pórobetonových tvárnic atikové, poprsní, schodišťové a zábradelní zídky hladkých jakékoli pevnosti na tenké maltové lože, tloušťka stěny 250 mm, objemová hmotnost 500 kg/m3</t>
  </si>
  <si>
    <t>15,75*1</t>
  </si>
  <si>
    <t>53,925"okapový chodník</t>
  </si>
  <si>
    <t>53,925</t>
  </si>
  <si>
    <t>15,75*13,78*2+(19,4*2+25,2+3,05+12,05+0,1*6)*13,78+15,75*2*6"fasáda</t>
  </si>
  <si>
    <t>-(2,1*0,9*4+0,9*0,9*4+2,4*2,7*2+1,8*2*5+1,8*2+4,8*2*11+4,8*2*8+1,2*2+1,75*2,6*4+1,75*0,9)"okna, dveře</t>
  </si>
  <si>
    <t>Oprava vápenocementové nebo vápenné omítky vnitřních ploch štukové po demontáži a osazení oken, dveří, VZT</t>
  </si>
  <si>
    <t>0,45*(2,1*2*2+2,4*2+1,8*5+1,8+4,8*11+4,8*8+1,2+1,75*5)"okna, dveře</t>
  </si>
  <si>
    <t>0,45*2*(1,8*2+1,8*2+2,7*2+2*5+2+2*11+2*8+2+2,6*4+0,9+2,65*4+3,1)</t>
  </si>
  <si>
    <t>0,35*2*40+0,35*8"VZT</t>
  </si>
  <si>
    <t>Omítka vápenocementová vnitřních ploch nanášená ručně jednovrstvá, tloušťky do 10 mm hrubá zatřená svislých konstrukcí stěn</t>
  </si>
  <si>
    <t>15,21+4,5*2+16,55+2,57+6,64</t>
  </si>
  <si>
    <t>23,59"ZA13</t>
  </si>
  <si>
    <t>Vlákno minerální a výrobky z něj (desky, skruže, pásy, rohože, vložkové pytle apod.) desky z orientovaných vláken izolace stěn deska, s podélnou orientací vláken pro zateplovací systémy 500 x 1000 mm, la = 0,039 W/mK tl. 100 mm</t>
  </si>
  <si>
    <t>23,59*1,02 "Přepočtené koeficientem množství</t>
  </si>
  <si>
    <t>111,4</t>
  </si>
  <si>
    <t>25,2+0,1*2+19,4*2+0,1*4+3,05+0,1+15,75*2+12,05+0,1</t>
  </si>
  <si>
    <t>111,4*3</t>
  </si>
  <si>
    <t>123,4+134,75+183,9*2+55,12</t>
  </si>
  <si>
    <t>1,2*4+0,9*4+2,4*2+1,8*6+4,8*19+1,2+1,75*3+1,75"okna</t>
  </si>
  <si>
    <t>2,4*4+1,75"dveře</t>
  </si>
  <si>
    <t>134,75*1,05 "Přepočtené koeficientem množství</t>
  </si>
  <si>
    <t>183,9</t>
  </si>
  <si>
    <t>13,78*4</t>
  </si>
  <si>
    <t>622211021</t>
  </si>
  <si>
    <t>Montáž kontaktního zateplení z polystyrenových desek nebo z kombinovaných desek na vnější stěny, tloušťky desek přes 80 do 120 mm</t>
  </si>
  <si>
    <t>52,58+25,08"ZA5</t>
  </si>
  <si>
    <t>0,8*1,1*4"ZA5 výstup nad střechu</t>
  </si>
  <si>
    <t>283759500</t>
  </si>
  <si>
    <t>deska fasádní polystyrénová EPS 100 F 1000 x 500 x 100 mm</t>
  </si>
  <si>
    <t>81,18*1,02 "Přepočtené koeficientem množství</t>
  </si>
  <si>
    <t>217,59+193,36+242,07+239,97+21,8+53,35"ZA1</t>
  </si>
  <si>
    <t>4,41+3,68*2+8,91+0,45+5,43+1,27+1,1+1,45+4,24+1,35"sokl</t>
  </si>
  <si>
    <t>16,55+2,57+6,64+15,21+4,5*2+5,19+1,64"základy</t>
  </si>
  <si>
    <t>967,14*1,02 "Přepočtené koeficientem množství</t>
  </si>
  <si>
    <t>Desky z lehčených plastů desky z extrudovaného polystyrenu  lambda 0,034 - 0,038 [W / m K]   1250 x 600 mm</t>
  </si>
  <si>
    <t>(35,97+56,8)*0,18</t>
  </si>
  <si>
    <t>6315152R</t>
  </si>
  <si>
    <t>6,64+3,9</t>
  </si>
  <si>
    <t>177</t>
  </si>
  <si>
    <t>63151539</t>
  </si>
  <si>
    <t>deska tepelně izolační minerální kontaktních fasád podélné vlákno λ=0,036-0,037 tl 180mm</t>
  </si>
  <si>
    <t>1668908581</t>
  </si>
  <si>
    <t>10,54*1,02 'Přepočtené koeficientem množství</t>
  </si>
  <si>
    <t>622331141</t>
  </si>
  <si>
    <t>Omítka cementová vnějších ploch nanášená ručně dvouvrstvá, tloušťky jádrové omítky do 15 mm a tloušťky štuku do 3 mm štuková stěn</t>
  </si>
  <si>
    <t>15,750*2"atika</t>
  </si>
  <si>
    <t>2*1,4*0,6*4+2*1,1*1,1*4"výlez střecha</t>
  </si>
  <si>
    <t>81,18+968,14+23,595+10,54</t>
  </si>
  <si>
    <t>8,91+0,45+5,43+4,41+1,27+1,1+1,45+4,24+1,35+3,68+3,68</t>
  </si>
  <si>
    <t>125,15+8,6"okna, dveře</t>
  </si>
  <si>
    <t>631311115</t>
  </si>
  <si>
    <t>Mazanina z betonu prostého bez zvýšených nároků na prostředí tl. přes 50 do 80 mm tř. C 20/25</t>
  </si>
  <si>
    <t>43,2*0,06</t>
  </si>
  <si>
    <t>631319011</t>
  </si>
  <si>
    <t>Příplatek k cenám mazanin za úpravu povrchu mazaniny přehlazením, mazanina tl. přes 50 do 80 mm</t>
  </si>
  <si>
    <t>632450121</t>
  </si>
  <si>
    <t>Potěr cementový vyrovnávací ze suchých směsí v pásu o průměrné (střední) tl. od 10 do 20 mm</t>
  </si>
  <si>
    <t>15,75*0,25"atika</t>
  </si>
  <si>
    <t>0,25*2*(0,6+1,1)"výlez střecha</t>
  </si>
  <si>
    <t>0,45*(2,1*4+2,4*2+1,8*5+1,8+4,8*11+4,8*8+1,2+1,75*4+1,75)"parapety</t>
  </si>
  <si>
    <t>107,85</t>
  </si>
  <si>
    <t>13,78*(19,4*2+25,2+12,05+3,05+1*4)+10*8,54+5*14,75*2</t>
  </si>
  <si>
    <t>1378,018*60</t>
  </si>
  <si>
    <t>14,4+61,3+68,2+20,9+20,9+68,5+66,7+9,4+9,4+5,3+18,7+1,2+68,2"2. NP</t>
  </si>
  <si>
    <t>626,1"1. NP</t>
  </si>
  <si>
    <t>14,4+61,3+68,2+43,8+68,4+66,8+9,4+9,4+5,3+18,8+1,2+68,2"3. NP</t>
  </si>
  <si>
    <t>952902501</t>
  </si>
  <si>
    <t>Čištění budov při provádění oprav a udržovacích prací střešních nebo nadstřešních konstrukcí, střech plochých</t>
  </si>
  <si>
    <t>440,19+182,96</t>
  </si>
  <si>
    <t>963012520</t>
  </si>
  <si>
    <t>0,5*53,925*0,1"okap. chodník</t>
  </si>
  <si>
    <t>43,2*0,09"podlahy</t>
  </si>
  <si>
    <t>1,75*0,9</t>
  </si>
  <si>
    <t>2,1*1,8*4+0,9*0,9*4+1,8*2*5+1,8*2+1,2*2</t>
  </si>
  <si>
    <t>2,4*2,7*2+4,8*2*11+4,8*2*8+1,75*2,6*4</t>
  </si>
  <si>
    <t>1,75*2,65*4+1,6*3,1</t>
  </si>
  <si>
    <t>96902112R</t>
  </si>
  <si>
    <t>Vybourání + likvidace azbestového potrubí 6 ks (DN 150, délka 1 ks = 1,2 m)(odvětrávací azbestocementové potrubí na střeše a v podstřeší demontované střechy</t>
  </si>
  <si>
    <t>971033331</t>
  </si>
  <si>
    <t>Vybourání otvorů ve zdivu základovém nebo nadzákladovém z cihel, tvárnic, příčkovek z cihel pálených na maltu vápennou nebo vápenocementovou plochy do 0,09 m2, tl. do 150 mm</t>
  </si>
  <si>
    <t>971033431</t>
  </si>
  <si>
    <t>Vybourání otvorů ve zdivu základovém nebo nadzákladovém z cihel, tvárnic, příčkovek z cihel pálených na maltu vápennou nebo vápenocementovou plochy do 0,25 m2, tl. do 150 mm</t>
  </si>
  <si>
    <t>4+6+5</t>
  </si>
  <si>
    <t>971033451</t>
  </si>
  <si>
    <t>Vybourání otvorů ve zdivu základovém nebo nadzákladovém z cihel, tvárnic, příčkovek z cihel pálených na maltu vápennou nebo vápenocementovou plochy do 0,25 m2, tl. do 450 mm</t>
  </si>
  <si>
    <t>0,8*0,5*0,45*6</t>
  </si>
  <si>
    <t>119,50</t>
  </si>
  <si>
    <t>119,500*4</t>
  </si>
  <si>
    <t>997013811</t>
  </si>
  <si>
    <t>Poplatek za uložení stavebního odpadu na skládce (skládkovné) dřevěného</t>
  </si>
  <si>
    <t>11,005</t>
  </si>
  <si>
    <t>6,98</t>
  </si>
  <si>
    <t>997013821</t>
  </si>
  <si>
    <t>Poplatek za uložení stavebního odpadu na skládce (skládkovné) s azbestem</t>
  </si>
  <si>
    <t>93,135</t>
  </si>
  <si>
    <t>9970138R1</t>
  </si>
  <si>
    <t>Poplatek za uložení stavebního odpadu na skládce (skládkovné) vytryskaného materiálu se rzí</t>
  </si>
  <si>
    <t>712311101</t>
  </si>
  <si>
    <t>Provedení povlakové krytiny střech plochých do 10° natěradly a tmely za studena  nátěrem lakem penetračním nebo asfaltovým</t>
  </si>
  <si>
    <t>884672616</t>
  </si>
  <si>
    <t>175</t>
  </si>
  <si>
    <t>11163150</t>
  </si>
  <si>
    <t>lak asfaltový penetrační</t>
  </si>
  <si>
    <t>1347329501</t>
  </si>
  <si>
    <t>1491,45*0,0003 'Přepočtené koeficientem množství</t>
  </si>
  <si>
    <t>712363001</t>
  </si>
  <si>
    <t>Provedení povlakové krytiny střech plochých do 10 st. fólií termoplastickou mPVC (měkčené PVC) rozvinutí a natažení fólie v ploše</t>
  </si>
  <si>
    <t>787,17</t>
  </si>
  <si>
    <t>283220020</t>
  </si>
  <si>
    <t>hydroizolační fólie   mPVC s výztužnou polyesterovou mřížkou určenou k mech. kotvení tl 1,5 mm, Broof(t3)</t>
  </si>
  <si>
    <t>905,25</t>
  </si>
  <si>
    <t>712363002</t>
  </si>
  <si>
    <t>Provedení povlakové krytiny střech plochých do 10 st. fólií termoplastickou mPVC (měkčené PVC) vytvoření spoje dvou pásů fólií slepením lepidlem</t>
  </si>
  <si>
    <t>18*24,3+12*15,14</t>
  </si>
  <si>
    <t>247446</t>
  </si>
  <si>
    <t xml:space="preserve">kontaktní rozpouštědlové lepidlo </t>
  </si>
  <si>
    <t>619,08*0,05 "Přepočtené koeficientem množství</t>
  </si>
  <si>
    <t>712363101</t>
  </si>
  <si>
    <t>Provedení povlakové krytiny střech plochých do 10 st. fólií ostatní činnosti při pokládání hydroizolačních fólií (materiál ve specifikaci) mechanické ukotvení talířovou hmoždinkou do polystyrenu nebo desek z minerální vlny</t>
  </si>
  <si>
    <t>3150</t>
  </si>
  <si>
    <t>590512200</t>
  </si>
  <si>
    <t>kontaktní zateplovací systémy příslušenství kontaktních zateplovacích systémů kotvící materiál - hmoždinky talířové hmoždinky průměr hmoždinky 8 mm STR-U 2G  8/60 x 335</t>
  </si>
  <si>
    <t>3150*1,05 "Přepočtené koeficientem množství</t>
  </si>
  <si>
    <t>71236311R</t>
  </si>
  <si>
    <t>Provedení povlakové krytiny střech plochých do 10 st. fólií ostatní činnosti při pokládání hydroizolačních fólií vodotěsné překrytí talířové hmoždinky pruhem fólie Broof(t3) skelný vlies 120 g  horkovzdušným navařením vč. materiálu</t>
  </si>
  <si>
    <t>712363121</t>
  </si>
  <si>
    <t>Provedení povlakové krytiny střech plochých do 10 st. fólií ostatní činnosti při pokládání hydroizolačních fólií (materiál ve specifikaci) zaizolování prostupů střešní rovinou provedení rohů a koutů izolačními tvarovkami nalepením lepidlem</t>
  </si>
  <si>
    <t>22+32</t>
  </si>
  <si>
    <t>283776000</t>
  </si>
  <si>
    <t>tvarovky z lehčených plastů hydroizolační systém vzduchové, větrané, vlhkostní a radonové izolace staveb příslušenství tvarovka koutová</t>
  </si>
  <si>
    <t>283776050</t>
  </si>
  <si>
    <t>tvarovky z lehčených plastů hydroizolační systém vzduchové, větrané, vlhkostní a radonové izolace staveb příslušenství  tvarovka rohová</t>
  </si>
  <si>
    <t>712363201</t>
  </si>
  <si>
    <t>Provedení povlakové krytiny střech plochých do 10 st. fólií ostatní činnosti při pokládání hydroizolačních fólií (materiál ve specifikaci) ukončení izolace střechy kovovými profily ALWITRA montáž profilu ukončujícího přímého</t>
  </si>
  <si>
    <t>2*(24,3+18,3+15,14+11,85)</t>
  </si>
  <si>
    <t>59051</t>
  </si>
  <si>
    <t>ukončující profil</t>
  </si>
  <si>
    <t>7123636R1</t>
  </si>
  <si>
    <t>Dodávka + provedení systémové poplastované profily (rohová lišta vnitřní + vnější, stěnová lišta,...)</t>
  </si>
  <si>
    <t>-1131059777</t>
  </si>
  <si>
    <t>712391171</t>
  </si>
  <si>
    <t>Provedení povlakové krytiny střech plochých do 10 st. -ostatní práce provedení vrstvy textilní podkladní</t>
  </si>
  <si>
    <t>693110</t>
  </si>
  <si>
    <t>skelný vlies 120 g/m2</t>
  </si>
  <si>
    <t>787,17*1,15 'Přepočtené koeficientem množství</t>
  </si>
  <si>
    <t>712391172</t>
  </si>
  <si>
    <t>Provedení povlakové krytiny střech plochých do 10 st. -ostatní práce provedení vrstvy textilní ochranné</t>
  </si>
  <si>
    <t>6931100</t>
  </si>
  <si>
    <t>ochranná textilní vrstva 500 g/m2</t>
  </si>
  <si>
    <t>712400831</t>
  </si>
  <si>
    <t>Odstranění ze střech šikmých přes 10 st. do 30 st. krytiny povlakové jednovrstvé</t>
  </si>
  <si>
    <t>712400845</t>
  </si>
  <si>
    <t>Odstranění ze střech šikmých přes 10 st. do 30 st. doplňky ventilační hlavice</t>
  </si>
  <si>
    <t>71240R001</t>
  </si>
  <si>
    <t>Přesun hmot pro povlakové krytiny stanovený procentní sazbou (%) z ceny vodorovná dopravní vzdálenost do 50 m v objektech výšky přes 12 do 24 m</t>
  </si>
  <si>
    <t>713120841</t>
  </si>
  <si>
    <t>Odstranění tepelné izolace běžných stavebních konstrukcí z rohoží, pásů, dílců, desek, bloků podlah připevněných lepením z vláknitých materiálů, tloušťka izolace do 100 mm</t>
  </si>
  <si>
    <t>623,15*2"Polsid</t>
  </si>
  <si>
    <t>2117,97</t>
  </si>
  <si>
    <t>63151470R</t>
  </si>
  <si>
    <t>EPS 100S vč. spádových klínů</t>
  </si>
  <si>
    <t>2117,97*1,02 "Přepočtené koeficientem množství</t>
  </si>
  <si>
    <t>433,1+435,2"2. NP, 3. NP</t>
  </si>
  <si>
    <t>11,2+66+84,3+18,5+6+2,2+5,3+4,6+4,3+2,8+7,6+25,4+68,2+20,9+20,9+68,5"1. NP</t>
  </si>
  <si>
    <t>6316661R</t>
  </si>
  <si>
    <t>deska tepelně izolační minerální podlah tl. 30 mm</t>
  </si>
  <si>
    <t>1285*1,02 "Přepočtené koeficientem množství</t>
  </si>
  <si>
    <t>1310,7*1,02 'Přepočtené koeficientem množství</t>
  </si>
  <si>
    <t>6316661R2</t>
  </si>
  <si>
    <t>deska tepelně izolační minerální stěn tl. 40 mm</t>
  </si>
  <si>
    <t>82,5*1,02 "Přepočtené koeficientem množství</t>
  </si>
  <si>
    <t>84,15*1,02 'Přepočtené koeficientem množství</t>
  </si>
  <si>
    <t>57,96+16,57</t>
  </si>
  <si>
    <t>74,530*0,05"ZA6</t>
  </si>
  <si>
    <t>71314121R</t>
  </si>
  <si>
    <t>Montáž tepelné izolace střech plochých  poplastované rohy vnitřní</t>
  </si>
  <si>
    <t>2*(24,3+18,3+0,5*6+11,85+15,12)</t>
  </si>
  <si>
    <t>631529</t>
  </si>
  <si>
    <t>poplastované rohy vnitřní</t>
  </si>
  <si>
    <t>713141853</t>
  </si>
  <si>
    <t>Odstranění tepelné izolace běžných stavebních konstrukcí z rohoží, pásů, dílců, desek, bloků střech plochých atikových klínů lepených</t>
  </si>
  <si>
    <t>71319113R</t>
  </si>
  <si>
    <t>Montáž tepelné izolace stavebních konstrukcí - doplňky a konstrukční součásti podlah, stropů vrchem nebo střech s natavením na podklad</t>
  </si>
  <si>
    <t>440,19+182,96+868,3</t>
  </si>
  <si>
    <t>28329</t>
  </si>
  <si>
    <t xml:space="preserve">oxidovaný asfaltový pás </t>
  </si>
  <si>
    <t>1491,45*1,1 "Přepočtené koeficientem množství</t>
  </si>
  <si>
    <t>7212421R2</t>
  </si>
  <si>
    <t>Dodávka + montáž střešních vpustí vč. demontáže stávajících</t>
  </si>
  <si>
    <t>762341811</t>
  </si>
  <si>
    <t>Demontáž bednění a laťování bednění střech rovných, obloukových, sklonu do 60 st. se všemi nadstřešními konstrukcemi z prken hrubých, hoblovaných tl. do 32 mm</t>
  </si>
  <si>
    <t>762512255</t>
  </si>
  <si>
    <t>Podlahové konstrukce podkladové montáž z desek dřevotřískových, dřevoštěpkových nebo cementotřískových na podklad betonový kotvením</t>
  </si>
  <si>
    <t>607262800</t>
  </si>
  <si>
    <t>deska dřevoštěpková OSB perodrážka nebroušená 2500x675x25 mm</t>
  </si>
  <si>
    <t>68*1,08 "Přepočtené koeficientem množství</t>
  </si>
  <si>
    <t>762526811</t>
  </si>
  <si>
    <t>Demontáž podlah z desek dřevotřískových, překližkových, sololitových tl. do 20 mm bez polštářů</t>
  </si>
  <si>
    <t>763121450</t>
  </si>
  <si>
    <t>Stěna předsazená ze sádrokartonových desek s nosnou konstrukcí z ocelových profilů CW, UW jednoduše opláštěná deskou akustickou tl. 12,5 mm, TI tl. 40 mm 30 kg/m3, EI 30 stěna tl. 115 mm, profil 100</t>
  </si>
  <si>
    <t>763121714</t>
  </si>
  <si>
    <t>Stěna předsazená ze sádrokartonových desek ostatní konstrukce a práce na předsazených stěnách ze sádrokartonových desek základní penetrační nátěr</t>
  </si>
  <si>
    <t>763131411</t>
  </si>
  <si>
    <t>Podhled ze sádrokartonových desek dvouvrstvá zavěšená spodní konstrukce z ocelových profilů CD, UD jednoduše opláštěná deskou standardní A, tl. 12,5 mm, bez TI</t>
  </si>
  <si>
    <t>32,3+66+18,5+2,8+7,6+26,9+25,4+20,9+20,9+11,3"1. NP</t>
  </si>
  <si>
    <t>61,3+20,9+20,9+18,7"2. NP</t>
  </si>
  <si>
    <t>61,3+43,8+18,8"3. NP</t>
  </si>
  <si>
    <t>0,5*(2,6*2+2,6*2+2,4*2+2,2+5,5+2,9+1,8+4+5,4+2,6*4+1,2+2,6+2,6+2,6+2,7+0,5+3*2+1,2+2,7)</t>
  </si>
  <si>
    <t>763131451</t>
  </si>
  <si>
    <t>Podhled ze sádrokartonových desek dvouvrstvá zavěšená spodní konstrukce z ocelových profilů CD, UD jednoduše opláštěná deskou impregnovanou H2, tl. 12,5 mm, bez TI</t>
  </si>
  <si>
    <t>6+2,2+5,3+4,6+4,3+9,4+9,4+5,3+1,2+9,4*2+5,3+1,2</t>
  </si>
  <si>
    <t>0,5*(1,8+1,7+0,9+2,8+1,3+2,8+2,8+2,8+2,6)</t>
  </si>
  <si>
    <t>763131491</t>
  </si>
  <si>
    <t>Dodávka + montáž akustických podhledů AP4 582 m2, AP5 112 m2, AP6 104 m2 dle akustického posudku Studio D - akustika s.r.o., č. zak. 15010916 z 2015-11-06 + svislá čílka 67,85 m2</t>
  </si>
  <si>
    <t>173</t>
  </si>
  <si>
    <t>76313151R</t>
  </si>
  <si>
    <t>Podhled ze sádrokartonových desek  jednovrstvá zavěšená spodní konstrukce z ocelových profilů CD, UD jednoduše opláštěná deskou standardní A, tl. 12,5 mm, bez TI, svislé čílko vč. penetračního nátěru</t>
  </si>
  <si>
    <t>938864317</t>
  </si>
  <si>
    <t>67,85"svislá čílka vč. penetračního nátěru</t>
  </si>
  <si>
    <t>513,05+82,75</t>
  </si>
  <si>
    <t>764002841</t>
  </si>
  <si>
    <t>Demontáž klempířských konstrukcí oplechování horních ploch zdí a nadezdívek do suti</t>
  </si>
  <si>
    <t>15,14*2+0,6+2*(25,52+18,18)+0,5*14</t>
  </si>
  <si>
    <t>7642134R1</t>
  </si>
  <si>
    <t>Oplechování střešních prvků z pozinkovaného plechu střešního výlezu rozměru 600 x 600 mm, střechy s krytinou skládanou nebo plechovou</t>
  </si>
  <si>
    <t>764215608</t>
  </si>
  <si>
    <t>Oplechování horních ploch zdí a nadezdívek (atik) z pozinkovaného plechu s povrchovou úpravou celoplošně lepené rš 750 mm</t>
  </si>
  <si>
    <t>15,14*2+0,6+2*(25,52+18,18)+0,5*4</t>
  </si>
  <si>
    <t>764215611</t>
  </si>
  <si>
    <t>Oplechování horních ploch zdí a nadezdívek (atik) z pozinkovaného plechu s povrchovou úpravou celoplošně lepené přes rš 800 mm</t>
  </si>
  <si>
    <t>0,7*0,5*10</t>
  </si>
  <si>
    <t>764216643</t>
  </si>
  <si>
    <t>Oplechování parapetů z pozinkovaného plechu s povrchovou úpravou rovných celoplošně lepené, bez rohů rš 250 mm</t>
  </si>
  <si>
    <t>1,2*4+0,9*4+2,4*2+1,8*6+4,8*19+1,2+1,75*3+1,75</t>
  </si>
  <si>
    <t>Oplechování parapetů z pozinkovaného plechu s povrchovou úpravou rovných celoplošně lepené, bez rohů rš 330 mm</t>
  </si>
  <si>
    <t>0,7*4+1,2*4+2,4*2+1,8*6+4,8*19+1,2+1,75*5</t>
  </si>
  <si>
    <t>124,35</t>
  </si>
  <si>
    <t>765</t>
  </si>
  <si>
    <t>Krytina skládaná</t>
  </si>
  <si>
    <t>765192001</t>
  </si>
  <si>
    <t>Nouzové zakrytí střechy plachtou</t>
  </si>
  <si>
    <t>7662311R1</t>
  </si>
  <si>
    <t>766421811</t>
  </si>
  <si>
    <t>Demontáž obložení podhledů panely, plochy do 1,5 m2</t>
  </si>
  <si>
    <t>10,6+66+41,9+16+5,2+2,2+5,3+4,6+2,8+2,3+7,2+11,3+26,9+22,3+59,4+18,9*2+59,7"1.NP</t>
  </si>
  <si>
    <t>61,3+60,6+10,1+10,1+60,3+59+9,4+6+5,3+17,8+0,7+60,3"2. NP</t>
  </si>
  <si>
    <t>61,3+60,3+38,9+60,6+59+9,4+6+5,3+17,8+0,7+60,3"3. NP</t>
  </si>
  <si>
    <t>766421822</t>
  </si>
  <si>
    <t>Demontáž obložení podhledů podkladových roštů</t>
  </si>
  <si>
    <t>1,2*1,8*4+0,9*0,9*4+2,4*2,7*2+1,8*2*6+4,8*2*19+1,2*2+1,75*2,6*4+1,75*0,9</t>
  </si>
  <si>
    <t>7666413R6</t>
  </si>
  <si>
    <t>Dodávka + montáž vstupní dveře plast vč. kování CD 1600/3100 mm 4 ks, CD02 1750/2650 mm 1 ks</t>
  </si>
  <si>
    <t>123,4</t>
  </si>
  <si>
    <t>7671591R02</t>
  </si>
  <si>
    <t>Stávající ocelové zábradlí demontáž, úprava, nátěr, zpětná montáž, pol. ZM08</t>
  </si>
  <si>
    <t>Stávající ocelové zábradlí demontáž, úprava, nátěr, pětní montáž, pol. ZM07</t>
  </si>
  <si>
    <t>Stávající ocelové sloupy přesahu střechy opatřit novým nátěrem, pol. ZM10</t>
  </si>
  <si>
    <t>7671591R4</t>
  </si>
  <si>
    <t>Montáž přestavitelných a mobilních příček Příplatek k cenám za osazení a seřízení dveří jednokřídlových</t>
  </si>
  <si>
    <t>15,75*(3,2+8,5)+18,3*0,5*5+18,3*(1,6*2+2*2*2+2,9*2*2)</t>
  </si>
  <si>
    <t>7679967R1</t>
  </si>
  <si>
    <t>Demontáž, úprava a zpětná montáž požárního žebříku dl. 13 m</t>
  </si>
  <si>
    <t>776201812</t>
  </si>
  <si>
    <t>Demontáž povlakových podlahovin lepených ručně s podložkou</t>
  </si>
  <si>
    <t>776222111</t>
  </si>
  <si>
    <t>Montáž podlahovin z PVC lepením 2-složkovým lepidlem (do vlhkých prostor) z pásů</t>
  </si>
  <si>
    <t>43,2*1,1 "Přepočtené koeficientem množství</t>
  </si>
  <si>
    <t>246,465+2,4*3,1*4+1,75*2,65</t>
  </si>
  <si>
    <t>Zeminy jílovinové - hlinky a nátěry malířské nátěry upravené tekuté  (systém) pásky a fólie - malířské potřeby páska do 60° C PG 4022-20   40µ    4 x 5 m</t>
  </si>
  <si>
    <t>280,863*1,05 "Přepočtené koeficientem množství</t>
  </si>
  <si>
    <t>784211001</t>
  </si>
  <si>
    <t>Malby z malířských směsí otěruvzdorných za mokra jednonásobné, bílé za mokra otěruvzdorné výborně v místnostech výšky do 3,80 m</t>
  </si>
  <si>
    <t>328</t>
  </si>
  <si>
    <t>1427,85+67,85"SDK</t>
  </si>
  <si>
    <t>330</t>
  </si>
  <si>
    <t>0,4*2*(1,8+3,1+2,7+3,1+1,8+2*7+2,65+1,8+3,1*2+2,7+1,8+2*18+2,6*2)</t>
  </si>
  <si>
    <t>0,4*(0,9*2+1,2*2+2,4*3+1,2+4,8*5+1,75+1,8*2+2,1+2,4+2,4+2,4+2,1+1,75+4,8*7+1,75+1,8*2)</t>
  </si>
  <si>
    <t>786624111</t>
  </si>
  <si>
    <t>Montáž zastiňujících žaluzií lamelových do oken zdvojených otevíravých, sklápěcích nebo vyklápěcích hliníkových</t>
  </si>
  <si>
    <t>332</t>
  </si>
  <si>
    <t>12*4,8*2</t>
  </si>
  <si>
    <t>167</t>
  </si>
  <si>
    <t>6114059R1</t>
  </si>
  <si>
    <t>žaluzie lamelová hliníková</t>
  </si>
  <si>
    <t>334</t>
  </si>
  <si>
    <t>746226817</t>
  </si>
  <si>
    <t>169</t>
  </si>
  <si>
    <t>998786203</t>
  </si>
  <si>
    <t>Přesun hmot pro čalounické úpravy stanovený procentní sazbou z ceny vodorovná dopravní vzdálenost do 50 m v objektech výšky přes 12 do 24 m</t>
  </si>
  <si>
    <t>338</t>
  </si>
  <si>
    <t>795</t>
  </si>
  <si>
    <t>Různé</t>
  </si>
  <si>
    <t>7954110R2</t>
  </si>
  <si>
    <t>Měření hluku, zvuková neprůzvučnost a dozvuk 5*, vč. protokolu</t>
  </si>
  <si>
    <t>340</t>
  </si>
  <si>
    <t>171</t>
  </si>
  <si>
    <t>7954110R3</t>
  </si>
  <si>
    <t>Měření umělého osvětlení 2*</t>
  </si>
  <si>
    <t>342</t>
  </si>
  <si>
    <t>79541R002</t>
  </si>
  <si>
    <t>Zabezpečení střech - kotvy pro uchycení dl. 800 mm, nerez lano 100,2 m</t>
  </si>
  <si>
    <t>344</t>
  </si>
  <si>
    <t>1715e2 - Přípomoce v - 1715e2 - Přípomoce vytápění</t>
  </si>
  <si>
    <t>0,1*0,75*(11+9,45+0,8+2,15+2,9+2,2+2,6+5,6+2,35+14,4+0,95+2,9+5,4+5,5+1,9+2,7)</t>
  </si>
  <si>
    <t>0,1*0,65*(15,3+0,9+2,2+3,1+2,1+3,1+2,1+3,15+2,1+0,2+21,2+0,8-0,3-0,1+14,5+2,6*2+0,8+16,2+1,9+5,5+5,3+3+2,7+3,6)</t>
  </si>
  <si>
    <t>0,1*0,38*(0,95*16+0,95*26)</t>
  </si>
  <si>
    <t>0,75*0,35/2*(11+9,45+1,35+0,8+2+2,8+2,1+1,2+0,6+3,5+0,6+0,8+3,6+0,6+0,15+14,9+2,85)</t>
  </si>
  <si>
    <t>0,65*0,35/2*(5,8+9+13,95+20,9+0,8+0,3+0,8+2,2+1+1+2+0,9*2+2+0,9+0,9+2+0,2+2,6*2+4+0,8+4,8+15,25+2,45)</t>
  </si>
  <si>
    <t>0,38*0,35/2*0,6*21*2</t>
  </si>
  <si>
    <t>0,1*0,65*1,2*8+0,1*1,2*0,7*1,2*7</t>
  </si>
  <si>
    <t>12*0,2</t>
  </si>
  <si>
    <t>1,35*0,1*(22,55+16,9+2,7)+0,85*0,1*(22+14,4+2,6+3,9+16,9+2,7)"podklad. bet. pod energokanál</t>
  </si>
  <si>
    <t>0,4*0,1*0,95*21</t>
  </si>
  <si>
    <t>((1,15+0,9)*(23,3+16,55)+(1,15+0,45+0,2)*2,7+(0,65+0,9)*(14,85+21,3+2,7+4))*0,10"oprava podlahy</t>
  </si>
  <si>
    <t>(0,6*1,1*21-0,35*1,2*17-0,5*0,5*8)*0,10</t>
  </si>
  <si>
    <t>0,15*0,5*4*8</t>
  </si>
  <si>
    <t>(159,69-0,5*0,5*8)*4,4/1000*1,08</t>
  </si>
  <si>
    <t>37+56+42</t>
  </si>
  <si>
    <t>593854520</t>
  </si>
  <si>
    <t>energokanál tvaru U 119 x 115 x 60 cm</t>
  </si>
  <si>
    <t>59385446R</t>
  </si>
  <si>
    <t>energokanál tvaru U 50x39x35 cm</t>
  </si>
  <si>
    <t>593852100</t>
  </si>
  <si>
    <t>deska zákrytová energokanálu 238 x 115 x 10 cm</t>
  </si>
  <si>
    <t>593852R1</t>
  </si>
  <si>
    <t>deska zákrytová energokanálu 50 x 39 x 5 cm</t>
  </si>
  <si>
    <t>-1614505564</t>
  </si>
  <si>
    <t>69,75*0,15+78,6*0,1</t>
  </si>
  <si>
    <t>(159,69-0,5*0,5*8)*0,1</t>
  </si>
  <si>
    <t>159,69*0,2</t>
  </si>
  <si>
    <t>36,233+(22,4+16,9+2,7)*1,15*0,7+0,65*0,65*(15,1+21,1+2,6+3,9+16,9+2,9)+0,3*0,38*1,05*21</t>
  </si>
  <si>
    <t>971042651</t>
  </si>
  <si>
    <t>Vybourání otvorů v betonových příčkách a zdech základových nebo nadzákladových plochy do 4 m2, tl. jakékoliv</t>
  </si>
  <si>
    <t>1,35*0,8*0,3+0,8*0,3*1,15+0,65*0,75*0,3</t>
  </si>
  <si>
    <t>78,6</t>
  </si>
  <si>
    <t>69,75</t>
  </si>
  <si>
    <t>215,685</t>
  </si>
  <si>
    <t>215,685*4</t>
  </si>
  <si>
    <t>0,4*0,95*21+0,85*(22+14,35+2,6+3,9)+1,35*(22,6+16,9+2,7)+0,9*1,15</t>
  </si>
  <si>
    <t>159,69-0,5*0,5*8</t>
  </si>
  <si>
    <t>260,098*0,0003 "Přepočtené koeficientem množství</t>
  </si>
  <si>
    <t>0,48*1,05*21*2+0,65*(0,65+0,2+2,2*4+3,2*3+0,8+5,8+8,9+14,3+2,6*2+0,65+3,9+0,65+0,25+3,3+1,05+14,85+1,05+1,6+5,4+5,55+1,85+2,85+3,55)</t>
  </si>
  <si>
    <t>0,7*(11+9,45+1,2+0,8+2,05+2,9+2,15+2,6+1,9+5,65+5,45+3+1,05+14,4+2,7+2,7+0,4)+1*0,3*2</t>
  </si>
  <si>
    <t>135,836*0,00035 "Přepočtené koeficientem množství</t>
  </si>
  <si>
    <t>260,098*2</t>
  </si>
  <si>
    <t>135,836*2</t>
  </si>
  <si>
    <t>2*(0,5*2+0,55*2)</t>
  </si>
  <si>
    <t>159,69*1,1 "Přepočtené koeficientem množství</t>
  </si>
  <si>
    <t>1715fa - Elektro pro - 1715fa - Elektro pro VZT</t>
  </si>
  <si>
    <t xml:space="preserve">    751 - VC 7/155 CENÍK 21 M - ELEKTROMONTÁŽE</t>
  </si>
  <si>
    <t xml:space="preserve">    761 - Montážní materiál</t>
  </si>
  <si>
    <t xml:space="preserve">    762 - VC - 7/32 - Rozvaděče</t>
  </si>
  <si>
    <t xml:space="preserve">    763 - VC - 7/161/89 - M Výchozí revize el. zařízení</t>
  </si>
  <si>
    <t xml:space="preserve">    765 - Hodinová zúčtovací sazba</t>
  </si>
  <si>
    <t xml:space="preserve">    766 - Příplatky recyklace</t>
  </si>
  <si>
    <t xml:space="preserve">    767 - Pomocné práce = 3% z ceníku 21 M a materiálu</t>
  </si>
  <si>
    <t>VC 7/155 CENÍK 21 M - ELEKTROMONTÁŽE</t>
  </si>
  <si>
    <t>210014022</t>
  </si>
  <si>
    <t>krab. univerzální KU 68-1901</t>
  </si>
  <si>
    <t>210014024</t>
  </si>
  <si>
    <t>krab. universální KU 68-1903 vč. zapojení</t>
  </si>
  <si>
    <t>210014100</t>
  </si>
  <si>
    <t>krab. rozvodka ABOX 025 802-407 IP vč. zapoj.</t>
  </si>
  <si>
    <t>210014181</t>
  </si>
  <si>
    <t>ukončený vývod pro napájení žaluzií</t>
  </si>
  <si>
    <t>210015000</t>
  </si>
  <si>
    <t>ukončený vývod pro ZS, RVZ</t>
  </si>
  <si>
    <t>210015020</t>
  </si>
  <si>
    <t>210015021</t>
  </si>
  <si>
    <t>odvíčkování/zavíčkování krabice - víčko na šrouby</t>
  </si>
  <si>
    <t>210015035</t>
  </si>
  <si>
    <t>osazení hmoždinky HM 8 do pál.cihel(stř. tv. kamene</t>
  </si>
  <si>
    <t>210040223</t>
  </si>
  <si>
    <t>vysekání otvoru pro novou skříň 3U-21</t>
  </si>
  <si>
    <t>210086550</t>
  </si>
  <si>
    <t>CYKY-03x1,5 mm2 750V (PU)</t>
  </si>
  <si>
    <t>210086551</t>
  </si>
  <si>
    <t>CYKY-J3x1,5 mm2 750V (PU)</t>
  </si>
  <si>
    <t>210086580</t>
  </si>
  <si>
    <t>CYKY-J5x16 mm2 750V (PU)</t>
  </si>
  <si>
    <t>210086580.1</t>
  </si>
  <si>
    <t>210086590</t>
  </si>
  <si>
    <t>CYKY-J5 1,5 mm2 750V (PU)</t>
  </si>
  <si>
    <t>210101000</t>
  </si>
  <si>
    <t>ukonč. vod. CU/AI v přípoj.bodě vč. zap.konce do 2,5 mm2</t>
  </si>
  <si>
    <t>210101003</t>
  </si>
  <si>
    <t>ukonč.vod. CU v rozvaděči vč. zap. konce 16 mm2</t>
  </si>
  <si>
    <t>210111070</t>
  </si>
  <si>
    <t>spínm. zapuš. prost. obyč. TANGO řaz. 1</t>
  </si>
  <si>
    <t>210111072</t>
  </si>
  <si>
    <t>spín. zapuš. prost. obyč. TANGO řaz. 5</t>
  </si>
  <si>
    <t>ks</t>
  </si>
  <si>
    <t>210191000</t>
  </si>
  <si>
    <t>210111073</t>
  </si>
  <si>
    <t>spín. zapuš. prost. obyč. TANGO řaz. 6</t>
  </si>
  <si>
    <t>21019100R</t>
  </si>
  <si>
    <t>210201012</t>
  </si>
  <si>
    <t>svít. žár. OSMONT IN-12 DU2/040 1x60W IP 43</t>
  </si>
  <si>
    <t>210201031</t>
  </si>
  <si>
    <t>svít. žár. OSMONT IN-12 U2/123 IP s úsporkou 23W</t>
  </si>
  <si>
    <t>210201070</t>
  </si>
  <si>
    <t>210202025</t>
  </si>
  <si>
    <t>svít. zář. MODUS I4 18ALU600EP, el. předřadník vestavné</t>
  </si>
  <si>
    <t>21020202R</t>
  </si>
  <si>
    <t>210202051</t>
  </si>
  <si>
    <t>svít. zář. TREVOS SB 110 1x10W</t>
  </si>
  <si>
    <t>210202091</t>
  </si>
  <si>
    <t>svít. zář. MODUS V3236EP 2x36W IP65</t>
  </si>
  <si>
    <t>210202R1</t>
  </si>
  <si>
    <t>svít. zář. asymetrické ZC 136/ASZK 1x36W IP 40 závěs</t>
  </si>
  <si>
    <t>210223101</t>
  </si>
  <si>
    <t>ochranné pospojení vodičem CY 4 mm2 (pu)</t>
  </si>
  <si>
    <t>210292090</t>
  </si>
  <si>
    <t>zprovoznění VZT - dodávka VZT</t>
  </si>
  <si>
    <t>210292097</t>
  </si>
  <si>
    <t>parapetní kanál LV18x13</t>
  </si>
  <si>
    <t>210292098</t>
  </si>
  <si>
    <t>chránička kopeflex</t>
  </si>
  <si>
    <t>210292099</t>
  </si>
  <si>
    <t>zprovoznění žaluzií/naprogramování - dodávka žaluzií</t>
  </si>
  <si>
    <t>761</t>
  </si>
  <si>
    <t>Montážní materiál</t>
  </si>
  <si>
    <t>00028</t>
  </si>
  <si>
    <t>krabice ABOX 025 802-407 z PH se svorkou IP65</t>
  </si>
  <si>
    <t>00314</t>
  </si>
  <si>
    <t>krabice KU 68-1901 přístrojová</t>
  </si>
  <si>
    <t>00316</t>
  </si>
  <si>
    <t>krabice KU 68-1903 rozvodná</t>
  </si>
  <si>
    <t>01183</t>
  </si>
  <si>
    <t>žárovka OSRAM 60KL 60W E27 čirá</t>
  </si>
  <si>
    <t>0118R</t>
  </si>
  <si>
    <t>01237</t>
  </si>
  <si>
    <t>trubice PHILIPS OSRAM L36/865 G13</t>
  </si>
  <si>
    <t>01237a</t>
  </si>
  <si>
    <t>trubice OSRAM DULUX EL 23W/41-827 e27</t>
  </si>
  <si>
    <t>01237b</t>
  </si>
  <si>
    <t>F/svít. žár. OSMONT IN-12 U2/123 1x100W IP41</t>
  </si>
  <si>
    <t>01237d</t>
  </si>
  <si>
    <t>trubice OSRAM L18/865 G13</t>
  </si>
  <si>
    <t>01700</t>
  </si>
  <si>
    <t>spínač 3558-AO 1340 ABB přístroj řaz.1,1So</t>
  </si>
  <si>
    <t>01702</t>
  </si>
  <si>
    <t>spínač 3558-AO5340 ABB přístroj řaz. 5</t>
  </si>
  <si>
    <t>01703</t>
  </si>
  <si>
    <t>spínač 3558-AO6340 ABB přístroj řaz. 6,6So</t>
  </si>
  <si>
    <t>01707</t>
  </si>
  <si>
    <t>kryt 3558A-A651 B TANGO jednoduchý</t>
  </si>
  <si>
    <t>01708</t>
  </si>
  <si>
    <t>kryt 3558A-A652 B TANGO dělený</t>
  </si>
  <si>
    <t>01710</t>
  </si>
  <si>
    <t>rámeček 3901A-B TANGO 1.násobný</t>
  </si>
  <si>
    <t>02920</t>
  </si>
  <si>
    <t>CYKY-03x1,5 mm2</t>
  </si>
  <si>
    <t>02945</t>
  </si>
  <si>
    <t>CYKY-J5x6 mm2</t>
  </si>
  <si>
    <t>02946</t>
  </si>
  <si>
    <t>CYKY-J5x16 mm2</t>
  </si>
  <si>
    <t>02960</t>
  </si>
  <si>
    <t>CYKY-J5x1,5 mm2</t>
  </si>
  <si>
    <t>05151</t>
  </si>
  <si>
    <t>hmoždinka HM 8/1 do tvrdých materiálů s vrutem</t>
  </si>
  <si>
    <t>09986</t>
  </si>
  <si>
    <t>výzbroj rozváděče RVZ</t>
  </si>
  <si>
    <t>09987</t>
  </si>
  <si>
    <t>09988</t>
  </si>
  <si>
    <t>vkládací lišta LV 18x13</t>
  </si>
  <si>
    <t>09989</t>
  </si>
  <si>
    <t>chránička kopeflex 50</t>
  </si>
  <si>
    <t>1234e</t>
  </si>
  <si>
    <t>C/svít. zář. asymetrické ZC136/ASZK 1x36W</t>
  </si>
  <si>
    <t>1234f</t>
  </si>
  <si>
    <t>trubice OSRAM L36W/865 G13</t>
  </si>
  <si>
    <t>20017</t>
  </si>
  <si>
    <t>sádra stavební (balení 30kg)</t>
  </si>
  <si>
    <t>20017R</t>
  </si>
  <si>
    <t>32015</t>
  </si>
  <si>
    <t>svít. zář. TREVOS SB 110 1x10W s vypínačem a trubicí</t>
  </si>
  <si>
    <t>32172</t>
  </si>
  <si>
    <t>trubice L 36W/865 G13</t>
  </si>
  <si>
    <t>33736</t>
  </si>
  <si>
    <t>CY 4 mm2 zelenožlutý</t>
  </si>
  <si>
    <t>33914</t>
  </si>
  <si>
    <t>CYKY-J3x1,5 mm2</t>
  </si>
  <si>
    <t>37142</t>
  </si>
  <si>
    <t>závěs lankový 1,5 m 2x lanko + 2x klobouček</t>
  </si>
  <si>
    <t>37142a</t>
  </si>
  <si>
    <t>závěs lankový 1,0 m 2x lanko + 2x klobouček</t>
  </si>
  <si>
    <t>37143</t>
  </si>
  <si>
    <t>šňůra kroucená připojovací 3Cx1,5</t>
  </si>
  <si>
    <t>37283</t>
  </si>
  <si>
    <t>D/svít. zář. MODUS V3236EP 2x36W IP65</t>
  </si>
  <si>
    <t>37288</t>
  </si>
  <si>
    <t>E svít. zář. OSMONT IN-12 DU2/040 1x60W IP43</t>
  </si>
  <si>
    <t>37292</t>
  </si>
  <si>
    <t>37292a</t>
  </si>
  <si>
    <t>37292R</t>
  </si>
  <si>
    <t>B/svít. zář. MODUS I418ALU600EP 4x18 vestavné el. předř.</t>
  </si>
  <si>
    <t>37292R2</t>
  </si>
  <si>
    <t>trubice L18/865 G13</t>
  </si>
  <si>
    <t>R1</t>
  </si>
  <si>
    <t>Prořez 5%</t>
  </si>
  <si>
    <t>R2</t>
  </si>
  <si>
    <t>Podružný materiál 5% z nosného materiálu</t>
  </si>
  <si>
    <t>VC - 7/32 - Rozvaděče</t>
  </si>
  <si>
    <t>A-9100-2</t>
  </si>
  <si>
    <t>Montáž zapuštěného rozvaděče do váhy 100 kg</t>
  </si>
  <si>
    <t>N-7321-1</t>
  </si>
  <si>
    <t>Kontrola rozvaděče RVZ vč. vystavení atestu</t>
  </si>
  <si>
    <t>N-7321-2</t>
  </si>
  <si>
    <t>VC - 7/161/89 - M Výchozí revize el. zařízení</t>
  </si>
  <si>
    <t>320410004</t>
  </si>
  <si>
    <t>Výchozí revize el. zařízení dle ČSN33 1500</t>
  </si>
  <si>
    <t>hod.</t>
  </si>
  <si>
    <t>01</t>
  </si>
  <si>
    <t>Výroba rozvaděče RVZ</t>
  </si>
  <si>
    <t>02</t>
  </si>
  <si>
    <t>Dozbrojení hl. rozvaděče RH</t>
  </si>
  <si>
    <t>Hodinová zúčtovací sazba</t>
  </si>
  <si>
    <t>Spolupráce s revizním technikem</t>
  </si>
  <si>
    <t>Práce neuvedené v ceníku</t>
  </si>
  <si>
    <t>hod</t>
  </si>
  <si>
    <t>Zabezpečení pracoviště</t>
  </si>
  <si>
    <t>Spolupráce s profesemi</t>
  </si>
  <si>
    <t>Příprava ke komplexní zkoušce a zkušební provoz</t>
  </si>
  <si>
    <t>Demontáž stávající silnoproudé elektroinstalce</t>
  </si>
  <si>
    <t>Příplatky recyklace</t>
  </si>
  <si>
    <t>05</t>
  </si>
  <si>
    <t>příplatek za recykladi - svítidla</t>
  </si>
  <si>
    <t>06</t>
  </si>
  <si>
    <t>příplatek za recyklaci - světel. zdroje</t>
  </si>
  <si>
    <t>Pomocné práce = 3% z ceníku 21 M a materiálu</t>
  </si>
  <si>
    <t>R</t>
  </si>
  <si>
    <t>1715fb - Elektro pro - 1715fb - Elektro pro ostatní</t>
  </si>
  <si>
    <t>odvíčkování/zavíčkování krabice - víčko na závit</t>
  </si>
  <si>
    <t>odpojení a demontáž venkovního osvětlení</t>
  </si>
  <si>
    <t>odpojení a demontáž stáv. venkovní zásuvky 400V</t>
  </si>
  <si>
    <t>svít. žár. PANLUX PARK SL-1160/B s čidlem IP 44</t>
  </si>
  <si>
    <t>svít. zář. MODUS LLX4x18, nízký, el. předřadník závěs</t>
  </si>
  <si>
    <t>výzbroj zásuvkové skříně Hensel PT-82011</t>
  </si>
  <si>
    <t>žárovka 60W E27 čirá</t>
  </si>
  <si>
    <t>svít. žár. PANLUX PARK SL-1160/B 60W s čidlem IP44</t>
  </si>
  <si>
    <t>A/svít.žár. MODUS LLX4x18 nízký, nástěnné, el. předřadník</t>
  </si>
  <si>
    <t>trubice L36W/865 G13</t>
  </si>
  <si>
    <t>Kontrola zás. skříně Hensel PT vč. vystavení atestu</t>
  </si>
  <si>
    <t>1715g - Bleskosvod o - 1715g - Bleskosvod obj. C1, C2 + svody A,B</t>
  </si>
  <si>
    <t xml:space="preserve">    743 - Elektromontáže - hrubá montáž</t>
  </si>
  <si>
    <t xml:space="preserve">    744 - Elektromontáže - ostatní práce</t>
  </si>
  <si>
    <t>743</t>
  </si>
  <si>
    <t>Elektromontáže - hrubá montáž</t>
  </si>
  <si>
    <t>743112215</t>
  </si>
  <si>
    <t>345710760</t>
  </si>
  <si>
    <t>743612121</t>
  </si>
  <si>
    <t>Montáž uzemňovacího vedení s upevněním, propojením a připojením pomocí svorek v zemi s izolací spojů vodičů FeZn drátu nebo lana D do 10 mm v městské zástavbě</t>
  </si>
  <si>
    <t>354410730</t>
  </si>
  <si>
    <t>Součásti pro hromosvody a uzemňování vodiče  svodů dráty FeZn drát průměr 10 mm FeZn  1 kg=1,61m</t>
  </si>
  <si>
    <t>743621110</t>
  </si>
  <si>
    <t>Montáž hromosvodného vedení svodových drátů nebo lan s podpěrami, D do 10 mm</t>
  </si>
  <si>
    <t>354410720</t>
  </si>
  <si>
    <t>Součásti pro hromosvody a uzemňování vodiče  svodů dráty FeZn drát průměr  8 mm FeZn   1 kg=2,5m</t>
  </si>
  <si>
    <t>354418360</t>
  </si>
  <si>
    <t>Součásti pro hromosvody a uzemňování držáky ochranných úhelníků DOU  držák ochran. úhelníku do zdiva FeZn</t>
  </si>
  <si>
    <t>354415200</t>
  </si>
  <si>
    <t>Součásti pro hromosvody a uzemňování podpěry vedení FeZn PV 17 pro vlnitý eternit a zdivo</t>
  </si>
  <si>
    <t>354415500</t>
  </si>
  <si>
    <t>Součásti pro hromosvody a uzemňování podpěry vedení FeZn PV 22a pod střešní krytinu    190 mm</t>
  </si>
  <si>
    <t>354410550</t>
  </si>
  <si>
    <t>Součásti pro hromosvody a uzemňování tyče jímací jímací tyč s kovaným hrotem FeZn d = 19 mm JK 1,5    1500 mm</t>
  </si>
  <si>
    <t>354410770</t>
  </si>
  <si>
    <t>Součásti pro hromosvody a uzemňování vodiče  svodů dráty AlMgSi drát průměr 8 mm AlMgSi  1 kg=7,4m</t>
  </si>
  <si>
    <t>743622100</t>
  </si>
  <si>
    <t>Montáž hromosvodného vedení svorek se 2 šrouby, typ SS, SR 03</t>
  </si>
  <si>
    <t>354418850</t>
  </si>
  <si>
    <t>svorka spojovací SS pro lano D8-10 mm</t>
  </si>
  <si>
    <t>354418950</t>
  </si>
  <si>
    <t>Svorka připojovací SP 1 k připojení kovových částí</t>
  </si>
  <si>
    <t>354419050</t>
  </si>
  <si>
    <t>Součásti pro hromosvody a uzemňování svorky FeZn připojovací, ČSN  35 7633 SO c   k připojení okapových žlabů</t>
  </si>
  <si>
    <t>354419250</t>
  </si>
  <si>
    <t>Součásti pro hromosvody a uzemňování svorky FeZn zkušební, ČSN  35 7634 SZ   pro lano      D 6-12 mm</t>
  </si>
  <si>
    <t>354418750</t>
  </si>
  <si>
    <t>Součásti pro hromosvody a uzemňování svorky FeZn křížová, ČSN  35 7632 SK    pro vodič    D 6-10 mm</t>
  </si>
  <si>
    <t>743622200</t>
  </si>
  <si>
    <t>Montáž hromosvodného vedení svorek se 3 a více šrouby, typ ST, SJ, SK, SZ, SR 01 a 02</t>
  </si>
  <si>
    <t>354418600</t>
  </si>
  <si>
    <t>Součásti pro hromosvody a uzemňování svorky FeZn SJ 1 k jímací tyči-4 šrouby</t>
  </si>
  <si>
    <t>743629300</t>
  </si>
  <si>
    <t>Montáž hromosvodného vedení doplňků štítků k označení svodů</t>
  </si>
  <si>
    <t>354421100</t>
  </si>
  <si>
    <t>Součásti pro hromosvody a uzemňování štítek plastový čísla svodů -  č. 31</t>
  </si>
  <si>
    <t>743631500</t>
  </si>
  <si>
    <t>Montáž jímacích tyčí délky do 3 m, na stojan</t>
  </si>
  <si>
    <t>35441070R</t>
  </si>
  <si>
    <t>Součásti pro hromosvody a uzemňování tyče jímací jímací tyč s rovným koncem FeZn d = 19 mm JR 4,0     4000 mm</t>
  </si>
  <si>
    <t>743642100</t>
  </si>
  <si>
    <t>Montáž zemnicích desek a tyčí s připojením na svodové nebo uzemňovací vedení bez příslušenství tyčí délky do 2 m</t>
  </si>
  <si>
    <t>354420900</t>
  </si>
  <si>
    <t>Součásti pro hromosvody a uzemňování zemniče tyče zemnící FeZn ZT 2,0  2m, ČSN  35 7641</t>
  </si>
  <si>
    <t>354418650</t>
  </si>
  <si>
    <t>Součásti pro hromosvody a uzemňování svorky FeZn SJ 2 k zemnící tyči</t>
  </si>
  <si>
    <t>744</t>
  </si>
  <si>
    <t>Elektromontáže - ostatní práce</t>
  </si>
  <si>
    <t>74418R001</t>
  </si>
  <si>
    <t>Nastavení a opětovná montáž ochranných</t>
  </si>
  <si>
    <t>74418R002</t>
  </si>
  <si>
    <t>Měření odporů uzemnění stávajících svodů</t>
  </si>
  <si>
    <t>74418R003</t>
  </si>
  <si>
    <t>Zajištění uzemnění jímacího vedení a lešení</t>
  </si>
  <si>
    <t>74418R004</t>
  </si>
  <si>
    <t>Revize</t>
  </si>
  <si>
    <t>74418R005</t>
  </si>
  <si>
    <t>Demontáž hromosvodu</t>
  </si>
  <si>
    <t>74418R006</t>
  </si>
  <si>
    <t>Demontáž stávajících podpěr svodového vodiče do zdi</t>
  </si>
  <si>
    <t>74418R007</t>
  </si>
  <si>
    <t>Demontáž stávajících držáků ochranných trubek</t>
  </si>
  <si>
    <t>74418R008</t>
  </si>
  <si>
    <t>Likvidace demontovaného materiálu</t>
  </si>
  <si>
    <t>1715h - Vzduchotechn - 1715h - Vzduchotechnika</t>
  </si>
  <si>
    <t>75111R001</t>
  </si>
  <si>
    <t>Rekuperační jednotka podstrop. provedení, sendvičové opláštění, dodávka jednotky vcelku, viz pol. 1 01a</t>
  </si>
  <si>
    <t>75111R002</t>
  </si>
  <si>
    <t>Prostorové čidlo CO2, napájení 24 V, umístěno v každé učebně, pol. 101b</t>
  </si>
  <si>
    <t>75111R003</t>
  </si>
  <si>
    <t>Protidešťová žaluzie pozinkovaná, nátěr, rozměr 800x500, pol. 1 02</t>
  </si>
  <si>
    <t>75111R004</t>
  </si>
  <si>
    <t>Tlumič hluku 500x500x1000 mm vč. pláště a tlumící buňky 250x250x1000 2 ks, pol 1 03</t>
  </si>
  <si>
    <t>75111R005</t>
  </si>
  <si>
    <t>Tlumič hluku 500x500x1000 mm vč. pláště a tlumící buňky 250x250x1000 2 ks, pol. 1 04</t>
  </si>
  <si>
    <t>75111R006</t>
  </si>
  <si>
    <t>Tlumič hluku 500x500x1500 mm vč. pláště a tlumící buňky 250x250x1500 2 ks, hl. útlum na frekvenci 500 Hz - 37 dB, pol. 1 06</t>
  </si>
  <si>
    <t>75111R007</t>
  </si>
  <si>
    <t>Kabeláž mezi rozvodnicí jednotky a jednotlivými periferiemi - servopohony klapek, čidly, vzdáleným ovladačem apod., pol. 1 01c</t>
  </si>
  <si>
    <t>75111R008</t>
  </si>
  <si>
    <t>Regulátor konstantního průtoku s ručním nastavením množství vzduchu, 300x200, dl. 400 mm, pol. 1 07</t>
  </si>
  <si>
    <t>75111R009</t>
  </si>
  <si>
    <t>Regulátor konstantního průtoku s ručním nastavením množství vzduchu, 300x150, dl. 400 mm, pol. 1 08</t>
  </si>
  <si>
    <t>75111R010</t>
  </si>
  <si>
    <t>Vícelistá regulační klapka 450x200, dl. 160 mm se servopohonem BELIMO na 24 V, pol. 1 09</t>
  </si>
  <si>
    <t>75111R011</t>
  </si>
  <si>
    <t>Vícelistá regulační klapka 315x200 dl. 160 mm se servopohonem BELIMO na 230 V, pol. 1 10</t>
  </si>
  <si>
    <t>75111R012</t>
  </si>
  <si>
    <t>Komfortní dvouřadá vyústka pro přívod vzduchu vč. regulace R1, pol. 1 11</t>
  </si>
  <si>
    <t>75111R013</t>
  </si>
  <si>
    <t>Vířivá vyúsť s natáčecími lamelami pro přívod vzduchu 600x600, počet lamel 16, vč. plenum boxu, pol. 1 12</t>
  </si>
  <si>
    <t>75111R014</t>
  </si>
  <si>
    <t>Stěnová hliníková jednostranná mřížka, rovné lamely, rozteč lamel 20 mm, bez regulace, 800x200, pol. 1 13</t>
  </si>
  <si>
    <t>75111R015</t>
  </si>
  <si>
    <t>Stěnová hliníková jednostranná mřížka, rovné lamely, rozteč lamel 20 mm, bez regulace, 600x200, pol. 1 14</t>
  </si>
  <si>
    <t>75111R016</t>
  </si>
  <si>
    <t>Čtyřhranné pozinkované potrubí SK I., lištové příruby vč. tvarovek, pol. 1 30</t>
  </si>
  <si>
    <t>75111R017</t>
  </si>
  <si>
    <t>Kruhové pozink potrubí SPIRO vč. tvarovek, spojováno na vsuvky, pol. 1 31</t>
  </si>
  <si>
    <t>75111R018</t>
  </si>
  <si>
    <t>Tepelná a hluková izolace potrubí - syntetický kaučuk tl. 20 mm se samolepko a hliníkovou folií</t>
  </si>
  <si>
    <t>75111R019</t>
  </si>
  <si>
    <t>Rekuperační jednotka podstropním provedení, sendvičové opláštění, dodávka jednotky vcelku, pol. 2 01a</t>
  </si>
  <si>
    <t>75111R020</t>
  </si>
  <si>
    <t>Kouřové čidlo pro umístění do sacího potrubí VZT, kabelově propojeno s externí rozvodnicí rekuperační jednotky, pol. 2 01b</t>
  </si>
  <si>
    <t>75111R021</t>
  </si>
  <si>
    <t>Prostorové čidlo CO2, napájení 24 V, umístěné v každé učebně, pol. 2 01c</t>
  </si>
  <si>
    <t>75111R022</t>
  </si>
  <si>
    <t>Protidešťová žaluzie pozinkovaná, nátěr, 1700x250</t>
  </si>
  <si>
    <t>75111R023</t>
  </si>
  <si>
    <t>Protideštová žaluzie pozinkovaná, nátěr, 1800x250, pol. 2 03</t>
  </si>
  <si>
    <t>75111R024</t>
  </si>
  <si>
    <t>Tlumič hluku 500x500x1000 mm, vč. pláště a tlumící buňky 250x500x1000 2 ks, náběhy na jednom konci tlumící buňky, pol. 2 04</t>
  </si>
  <si>
    <t>75111R025</t>
  </si>
  <si>
    <t>Tlumič hluku 1000x250x1000 mm vč. pláště a tlumící buňky 250x500x1000 2 ks, náběhy na obou koncích tlumící buňky, pol. 2 05</t>
  </si>
  <si>
    <t>75111R026</t>
  </si>
  <si>
    <t>Tlumič luku 500x500x1000 mm vč. pláště a tlumící buňky 250x500x1000 1 ks, náběhy na obou koncích buňky, pol. 2 06</t>
  </si>
  <si>
    <t>75111R027</t>
  </si>
  <si>
    <t>Tlumič hluku 500x200x1000 mm vč. pláště a tlumící buňky200x500x1000 1 ks, náběhy na obou koncích tlumící buňky, pol. 2 07</t>
  </si>
  <si>
    <t>75111R028</t>
  </si>
  <si>
    <t>Regulátor konstantního průtoku s ručním nastavením množství vzduchu, 300x200 dl. 400 mm, pol. 2 11</t>
  </si>
  <si>
    <t>75111R029</t>
  </si>
  <si>
    <t>Vícelistá regulační klapka 500x250 dl. 160 mm se servopohonem BELIMO na 230 V, pol. 2 12</t>
  </si>
  <si>
    <t>75111R030</t>
  </si>
  <si>
    <t>Vířivá vyúsť s natáčecími lamelami pro přívod vzduchu, 600x600, počet lamel 16, vč. plenum boxu, pol. 2 15</t>
  </si>
  <si>
    <t>75111R031</t>
  </si>
  <si>
    <t>Stěnová hliníková jednostranná mřížka, rovné lamely, rozteč lamel 20 mm, bez regulace, 800x200, pol. 2 16</t>
  </si>
  <si>
    <t>75111R032</t>
  </si>
  <si>
    <t>Čtyřhranné pozink potrubí SK I, lištové příruby vč. tvarovek, pol. 2 30</t>
  </si>
  <si>
    <t>75111R033</t>
  </si>
  <si>
    <t>Kruhové pozink potrubí SPIRO vč. tvarovek, spojováno na vsuvky, pol. 2 31</t>
  </si>
  <si>
    <t>75111R034</t>
  </si>
  <si>
    <t>Tepelná a hluková izolace potrubí - syntetický kaučuk tl. 20 mm se samolepem a hliníkovou folií, pol. 2 32</t>
  </si>
  <si>
    <t>75111R035</t>
  </si>
  <si>
    <t>Rekuperační jednotka podstropní provedení, sendvičové opláštění, dodávka jednotky vcelku, pol. 3 01a</t>
  </si>
  <si>
    <t>75111R036</t>
  </si>
  <si>
    <t>Kouřové čidlo pro umístění do sacího potrubí VZT, kabelově propojeno s externí rozvodnicí rekuperační jednotky, pol. 3 01b</t>
  </si>
  <si>
    <t>75111R037</t>
  </si>
  <si>
    <t>Prostorové čidlo CO2, napájení 24 V, pol. 3 01c</t>
  </si>
  <si>
    <t>75111R038</t>
  </si>
  <si>
    <t>Protidešťová žaluzie pozink, nátěr, 1700x250, pol. 3 02</t>
  </si>
  <si>
    <t>75111R039</t>
  </si>
  <si>
    <t>Protidešťová žaluzie pozink, nátěr, 1800x250, pol. 3 03</t>
  </si>
  <si>
    <t>75111R040</t>
  </si>
  <si>
    <t>Tlumič hluku 500x500x1000 2 ks, náběhy na jednom konci tlumící buňky, pol. 3 04</t>
  </si>
  <si>
    <t>75111R041</t>
  </si>
  <si>
    <t>Tlumič hluku 1000x250x1000 mm vč. pláště a tlumící buňky, pol. 3 05</t>
  </si>
  <si>
    <t>75111R042</t>
  </si>
  <si>
    <t>Tlumič hluku 500x500x1000 mm vč. pláště a tlumící buňky 250x500x1000 1 ks, náběhy na obou koncích tlumící buňky, pol. 3 06</t>
  </si>
  <si>
    <t>75111R043</t>
  </si>
  <si>
    <t>Tlumič hluku 500x200x1000 mm vč. pláště a tlumící buňky 200x500x1000 1 ks, náběhy na obou koncích tlumící buňky, pol. 3 07</t>
  </si>
  <si>
    <t>75111R044</t>
  </si>
  <si>
    <t>regulátor konstantního průtoku s ručním nastavením množství vzduchu, 300x200 dl. 400 mm, pol. 3 11</t>
  </si>
  <si>
    <t>75111R045</t>
  </si>
  <si>
    <t>Vícelistá regulační klapka 315x250 dl. 160 mm se servopohonem BELIMO na 24 V, pol. 3 12</t>
  </si>
  <si>
    <t>75111R046</t>
  </si>
  <si>
    <t>Vířivá vyúsť s natáčecími lamelami pro přívod vzduchu, 600x600, počet lamel 16, vč. plenum boxu s regulační klapkou, pol. 3 15</t>
  </si>
  <si>
    <t>75111R047</t>
  </si>
  <si>
    <t>Stěnová hliníková jednostranná mřížka, rovné lamely, rozteč lamel 20 mm, bez regulace, vč. upevňovacího rámečku 800x200, pol. 3 16</t>
  </si>
  <si>
    <t>75111R048</t>
  </si>
  <si>
    <t>Čtyřhranné pozink potrubí SK I, lištové příruby vč. tvarovek, pol. 3 30</t>
  </si>
  <si>
    <t>75111R049</t>
  </si>
  <si>
    <t>Kruhové potrubí SPIRO vč. tvarovek, spojováno na vsuvky, pol. 3 31</t>
  </si>
  <si>
    <t>75111R050</t>
  </si>
  <si>
    <t>Tepelná a hluková izolace potrubí - syntetický kaučuk tl. 20 mm se samolepem a hliníkovou folií, pol. 3 32</t>
  </si>
  <si>
    <t>75111R051</t>
  </si>
  <si>
    <t>Pomocný spojovací a těsnící materiál pro čtyřhranné a kruhové potrubí, pol. 4 01</t>
  </si>
  <si>
    <t>75111R052</t>
  </si>
  <si>
    <t>Závěsový a kotvící systém pro ventilátory, potrubní rozvody, tlumiče hluku apod., pol. 4 02</t>
  </si>
  <si>
    <t>75111R053</t>
  </si>
  <si>
    <t>Ocel pro pomocné konstrukce, konzole apod., pol. 4 03</t>
  </si>
  <si>
    <t>75111R054</t>
  </si>
  <si>
    <t>Hliníková samolepící páska šíře 75 mm, pol. 4 04</t>
  </si>
  <si>
    <t>75111R055</t>
  </si>
  <si>
    <t>Spojovací pásky QIP pro ohebné potrubí DN 203, pol. 4 05</t>
  </si>
  <si>
    <t>75111R056</t>
  </si>
  <si>
    <t>75111R057</t>
  </si>
  <si>
    <t>75111R058</t>
  </si>
  <si>
    <t>75111R059</t>
  </si>
  <si>
    <t>Dokumentace skutečného provedení</t>
  </si>
  <si>
    <t>75111R060</t>
  </si>
  <si>
    <t>Zprovoznění, zaregulování, protokol a zaregulování</t>
  </si>
  <si>
    <t>75111R111</t>
  </si>
  <si>
    <t>Stěnová hliníková jednostarnná mřížka, rovné lamely, rozteč lamel 20 mm, bez regulace, vč. upev%novacího rámečku, 600x300, pol. 1 15</t>
  </si>
  <si>
    <t>75111R112</t>
  </si>
  <si>
    <t>Kabeláž mezi rozvodnicí jednoptky a jednotlivými periferiemi - servopohony klapek, čidly, vzdáleným ovalačem apod. pol. 2 01d</t>
  </si>
  <si>
    <t>75111R113</t>
  </si>
  <si>
    <t>Tlumič hluku 500x500x1000 vč. pláště a tlumící buňky 250x500x1000 2 ks, náběhy na obou koncích, pol. 2 08</t>
  </si>
  <si>
    <t>75111R114</t>
  </si>
  <si>
    <t>Tlumič hluku 500x200x1000 mm vč. pláště a tlumící buňky 200x500x1000 1 ks, náběhy na obou koncích tlumící buňky, pol. 2 09</t>
  </si>
  <si>
    <t>75111R115</t>
  </si>
  <si>
    <t>Tlumič hluku 1000x250x1500 mm vč. pláště a tlumící buňky 250x500x1500 2 ks, náběhy na obou koncích tlumící buňky, pol. 2 10</t>
  </si>
  <si>
    <t>75111R116</t>
  </si>
  <si>
    <t>Vícelistá regulační klapka 450x200 dl. 160 mm se servopohonem BELIMO na 24 V, pol. 2 13</t>
  </si>
  <si>
    <t>75111R117</t>
  </si>
  <si>
    <t>Odvodní komfortní vyústka umístěná v podhledu, bez regulace, pol. 2 17</t>
  </si>
  <si>
    <t>75111R118</t>
  </si>
  <si>
    <t>Kabeláž mezi rozvodnicí jednotky a jednotlivými periferiemi - servopohony klapek, čidly, vzdáleným ovladačem apod. pol. 3 01d</t>
  </si>
  <si>
    <t>75111R119</t>
  </si>
  <si>
    <t>Tlumič hluku 500x500x1000 vč. pláště a tlumící buňky 250x500x1000 2 ks, náběhy na obou koncích, pol. 3 08</t>
  </si>
  <si>
    <t>75111R120</t>
  </si>
  <si>
    <t>Tlumič hluku 500x200x1000 mm vč. pláště a tlumící buňky 200x500x1000 1 ks, náběhy na obou koncích tlumící buňky, pol. 3 09</t>
  </si>
  <si>
    <t>75111R121</t>
  </si>
  <si>
    <t>Tlumič hluku 1000x250x1500 vč. pláště a tlumící buňky 250x500x1500 2 ks, náběhy na obou koncích tlumící buňky, pol. 3 10</t>
  </si>
  <si>
    <t>75111R122</t>
  </si>
  <si>
    <t>Vícelistá regulační klapka 450x200 dl. 160 mm se servopohonem BELIMO na 24 V, pol. 3 13</t>
  </si>
  <si>
    <t>75111R123</t>
  </si>
  <si>
    <t>Odvodní komfortní vyústka umístěná v podhledu, bez regulace, jedna řada listů, pol. 3 17</t>
  </si>
  <si>
    <t>75111R124</t>
  </si>
  <si>
    <t>Revizní dvířka do podhledu, umožňující přístup ke klapkám, regulátorům konstantního průtoku apod.</t>
  </si>
  <si>
    <t>998751202</t>
  </si>
  <si>
    <t>Přesun hmot pro vzduchotechniku stanovený procentní sazbou (%) z ceny vodorovná dopravní vzdálenost do 50 m v objektech výšky přes 12 do 60 m</t>
  </si>
  <si>
    <t>1715i - Vytápění - 1715i - Vytápění</t>
  </si>
  <si>
    <t xml:space="preserve">    722 - Zdravotechnika - vnitřní vodovod</t>
  </si>
  <si>
    <t xml:space="preserve">    723 - Zdravotechnika - vnitřní plynovod</t>
  </si>
  <si>
    <t xml:space="preserve">    731 -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</si>
  <si>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</si>
  <si>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</si>
  <si>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</si>
  <si>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</si>
  <si>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49,658</t>
  </si>
  <si>
    <t>49,658*4</t>
  </si>
  <si>
    <t>713400911</t>
  </si>
  <si>
    <t>Oprava izolace potrubí Příplatek k cenám izolací potrubí s povrchovou úpravou za správkový kus vyspravení oplechováním</t>
  </si>
  <si>
    <t>713410811</t>
  </si>
  <si>
    <t>Odstranění tepelné izolace potrubí a ohybů pásy nebo rohožemi bez povrchové úpravy ovinutými kolem potrubí a staženými ocelovým drátem potrubí, tloušťka izolace do 50 mm</t>
  </si>
  <si>
    <t>713461121</t>
  </si>
  <si>
    <t>Montáž izolace tepelné potrubí a ohybů tvarovkami nebo deskami bez povrchové úpravy skružemi z lehčených hmot (izolační materiál ve specifikaci) připevněnými na tmel za studena, s vyspárováním a provedením spodního nátěru lakem potrubí a ohybů jednovrstvá</t>
  </si>
  <si>
    <t>364*3,14*0,03+234*0,04*3,14+604*0,04*3,14+806*0,05*3,14+34*0,05*3,14+45*0,05*3,14</t>
  </si>
  <si>
    <t>2837711R1</t>
  </si>
  <si>
    <t>izolace MV skruže s Al folií d28mm - 30 mm</t>
  </si>
  <si>
    <t>2837711R2</t>
  </si>
  <si>
    <t>izolace MV skruže s Al folií d35mm - 40 mm</t>
  </si>
  <si>
    <t>2837711R3</t>
  </si>
  <si>
    <t>izolace MV skruže s Al folií d42mm - 40 mm</t>
  </si>
  <si>
    <t>2837711R4</t>
  </si>
  <si>
    <t>izolace MV skruže s Al folií d54mm - 50 mm</t>
  </si>
  <si>
    <t>2837711R5</t>
  </si>
  <si>
    <t>izolace MV skruže s Al folií d90mm - 50 mm</t>
  </si>
  <si>
    <t>2837711R6</t>
  </si>
  <si>
    <t>izolace MV skruže s Al folií d133mm - 50 mm</t>
  </si>
  <si>
    <t>7134634R1</t>
  </si>
  <si>
    <t>Izolace návleková tl. stěny 20 mm, vnitřní průměr 15 mm</t>
  </si>
  <si>
    <t>2495</t>
  </si>
  <si>
    <t>7134634R2</t>
  </si>
  <si>
    <t>Izolace návleková tl. stěny 20 mm, vnitřní průměr 18 mm</t>
  </si>
  <si>
    <t>7134634R3</t>
  </si>
  <si>
    <t>Izolace návleková tl. stěnmy 20 mm, vnitřní průměr 22 mm</t>
  </si>
  <si>
    <t>Přesun hmot pro izolace tepelné stanovený procentní sazbou (%) z ceny vodorovná dopravní vzdálenost do 50 m v objektech výšky přes 12 do 24 m</t>
  </si>
  <si>
    <t>722</t>
  </si>
  <si>
    <t>Zdravotechnika - vnitřní vodovod</t>
  </si>
  <si>
    <t>722220862</t>
  </si>
  <si>
    <t>Demontáž armatur závitových se dvěma závity přes 3/4 do G 5/4</t>
  </si>
  <si>
    <t>7222208R1</t>
  </si>
  <si>
    <t>Demontáž armatur závitových se dvěma závity do G 2</t>
  </si>
  <si>
    <t>7222321R1</t>
  </si>
  <si>
    <t>Kohout kulový DN 80</t>
  </si>
  <si>
    <t>998722203</t>
  </si>
  <si>
    <t>Přesun hmot pro vnitřní vodovod stanovený procentní sazbou (%) z ceny vodorovná dopravní vzdálenost do 50 m v objektech výšky přes 12 do 24 m</t>
  </si>
  <si>
    <t>723</t>
  </si>
  <si>
    <t>Zdravotechnika - vnitřní plynovod</t>
  </si>
  <si>
    <t>7232132R1</t>
  </si>
  <si>
    <t>Kohout kulový uzav. mezipřírubový DN 125</t>
  </si>
  <si>
    <t>7232132R2</t>
  </si>
  <si>
    <t>Kohout kulový, vnitř. - vnitř. DN 20</t>
  </si>
  <si>
    <t>998723203</t>
  </si>
  <si>
    <t>Přesun hmot pro vnitřní plynovod stanovený procentní sazbou (%) z ceny vodorovná dopravní vzdálenost do 50 m v objektech výšky přes 12 do 24 m</t>
  </si>
  <si>
    <t>731</t>
  </si>
  <si>
    <t>Vytápění</t>
  </si>
  <si>
    <t>7311101R1</t>
  </si>
  <si>
    <t>HZS - zkoušky v rámci montážních prací, topná zkouška</t>
  </si>
  <si>
    <t>731391815</t>
  </si>
  <si>
    <t>Vypuštění vody z kotlů do kanalizace samospádem o výhřevné ploše kotlů přes 50 do 100 m2</t>
  </si>
  <si>
    <t>732</t>
  </si>
  <si>
    <t>Ústřední vytápění - strojovny</t>
  </si>
  <si>
    <t>732110812</t>
  </si>
  <si>
    <t>Demontáž těles rozdělovačů a sběračů přes 100 do DN 200</t>
  </si>
  <si>
    <t>732331R01</t>
  </si>
  <si>
    <t>Montáž nádoby expanzní tlakové</t>
  </si>
  <si>
    <t>732331R02</t>
  </si>
  <si>
    <t>Výměna plynového kotle pro VZT, v 1. PP kuchyně - komplet - plynový kondenzační kotel o výkonu 24 kW, na kotlový temostat,nad kotlem rozdělovací kus odkouření a sání, nasávání spalovacíhovzduchu přes fasádu, koleno + cca 5 m DN80. Odkouření nad střechu - koleno, vodorovně cca 5 m, prostup zdí, koleno a svislé izolované odkouření nad střechu cca 5 m DN 80. Součástí veškeré příslušenství, čistící, revizní kusy, úchyty na fasádu, koncovka a pod.. Dimenze příp. upravit dle dodaného kotle. Započítat úpravu připojení na straně UT.</t>
  </si>
  <si>
    <t>732331R03</t>
  </si>
  <si>
    <t>Kombinovaný R+S modul 150 délka 7 m</t>
  </si>
  <si>
    <t>732344R04</t>
  </si>
  <si>
    <t>Montáž anuloid V - průtok 30 m3/hod.</t>
  </si>
  <si>
    <t>484664R01</t>
  </si>
  <si>
    <t>Anuloid 30 m3/hod</t>
  </si>
  <si>
    <t>4261058R1</t>
  </si>
  <si>
    <t>čerpadlo oběhové 2,5m3/h-20kPa</t>
  </si>
  <si>
    <t>4261058R2</t>
  </si>
  <si>
    <t>čerpadlo oběhové 2,0m3/h-20kPa</t>
  </si>
  <si>
    <t>4261058R3</t>
  </si>
  <si>
    <t>čerpadlo oběhové 3,0m3/h-20kPa</t>
  </si>
  <si>
    <t>4261058R4</t>
  </si>
  <si>
    <t>čerpadlo oběhové 1,5m3/h-20lPa</t>
  </si>
  <si>
    <t>4261058R5</t>
  </si>
  <si>
    <t>čerpadlo oběhové 3,5m3/h-20kPa</t>
  </si>
  <si>
    <t>4261058R6</t>
  </si>
  <si>
    <t>čerpadlo oběhové 1,0m3/h-20kPa</t>
  </si>
  <si>
    <t>4261058R7</t>
  </si>
  <si>
    <t>čerpadlo oběhové 15,0m3/h-60kPa</t>
  </si>
  <si>
    <t>732420813</t>
  </si>
  <si>
    <t>Demontáž čerpadel oběhových spirálních (do potrubí) DN 50</t>
  </si>
  <si>
    <t>7324209R1</t>
  </si>
  <si>
    <t>Montáž čerpadla oběhového spirálního DN 50</t>
  </si>
  <si>
    <t>7324209R2</t>
  </si>
  <si>
    <t>Montáž a oživení MaR včetně propojení elektro</t>
  </si>
  <si>
    <t>4261058R8</t>
  </si>
  <si>
    <t>regulátor pro kotel 1 - master - vybavený havarijním a provozním termostatem, svorkami na havarijní řetězec, s možností vložení funkčních karet pro ropzšíření fcí regulátoru</t>
  </si>
  <si>
    <t>4261058R9</t>
  </si>
  <si>
    <t>Regulátor pro kotel 2 - slave- a provozním termostatem, svorkami na havarijní řetězec, s možností vložení funkčních karet pro rozšíření fcí regulátoru</t>
  </si>
  <si>
    <t>426105R10</t>
  </si>
  <si>
    <t>Modul k řízení kaskády stacionárních kotlů pro master, možnost střídání kotl dle provozních hodin</t>
  </si>
  <si>
    <t>426105R11</t>
  </si>
  <si>
    <t>Modul pro 1x ojkruh TV vč. cirkulace a 1x směšov. okruh</t>
  </si>
  <si>
    <t>426105R12</t>
  </si>
  <si>
    <t>Modul pro 2x směšované okruhy</t>
  </si>
  <si>
    <t>426105R13</t>
  </si>
  <si>
    <t>Čidlo příložné pro otopné okruhy</t>
  </si>
  <si>
    <t>426105R14</t>
  </si>
  <si>
    <t>Čidlo do zásobníku</t>
  </si>
  <si>
    <t>426105R15</t>
  </si>
  <si>
    <t>Modul komunikace s PC vč. software</t>
  </si>
  <si>
    <t>732890802</t>
  </si>
  <si>
    <t>Přesun demontovaných strojoven vodorovně 100 m v objektech výšky do 12 m</t>
  </si>
  <si>
    <t>4846640R1</t>
  </si>
  <si>
    <t>nádoba expanzní membránová 500 l vč. připojovací armatury</t>
  </si>
  <si>
    <t>998732202</t>
  </si>
  <si>
    <t>Přesun hmot pro strojovny stanovený procentní sazbou (%) z ceny vodorovná dopravní vzdálenost do 50 m v objektech výšky přes 6 do 12 m</t>
  </si>
  <si>
    <t>733</t>
  </si>
  <si>
    <t>Ústřední vytápění - rozvodné potrubí</t>
  </si>
  <si>
    <t>733110806</t>
  </si>
  <si>
    <t>Demontáž potrubí z trubek ocelových závitových DN přes 15 do 32</t>
  </si>
  <si>
    <t>733110808</t>
  </si>
  <si>
    <t>Demontáž potrubí z trubek ocelových závitových DN přes 32 do 50</t>
  </si>
  <si>
    <t>733120836</t>
  </si>
  <si>
    <t>Demontáž potrubí z trubek ocelových hladkých D přes 133 do 159</t>
  </si>
  <si>
    <t>733121226</t>
  </si>
  <si>
    <t>Potrubí z trubek ocelových hladkých bezešvých tvářených za tepla v kotelnách a strojovnách D 89/5,0</t>
  </si>
  <si>
    <t>733121232</t>
  </si>
  <si>
    <t>Potrubí z trubek ocelových hladkých bezešvých tvářených za tepla v kotelnách a strojovnách D 133/4,5</t>
  </si>
  <si>
    <t>7331221R1</t>
  </si>
  <si>
    <t>Uložení potrubí do DN 80, pevné, kluzké, včetně nosníků</t>
  </si>
  <si>
    <t>sada</t>
  </si>
  <si>
    <t>7331391R9</t>
  </si>
  <si>
    <t>Montáž kompenzátorů závit. vlnovcových osových G2</t>
  </si>
  <si>
    <t>5512806R1</t>
  </si>
  <si>
    <t>kompenzátor vlnovc. pájecí 3bary, 110 st. C 28 mm</t>
  </si>
  <si>
    <t>5512806R2</t>
  </si>
  <si>
    <t>kompenzátor vlnovc. pájecí 3bary, 110 st. C35</t>
  </si>
  <si>
    <t>5512806R3</t>
  </si>
  <si>
    <t>kompenzátor vlnovc. pájecí 3bary, 110 st. C 42</t>
  </si>
  <si>
    <t>5512806R4</t>
  </si>
  <si>
    <t>kompenzátor vlnovc. pájecí 3bary, 110 st. C 54 mm</t>
  </si>
  <si>
    <t>733190108</t>
  </si>
  <si>
    <t>Zkoušky těsnosti potrubí, manžety prostupové z trubek ocelových zkoušky těsnosti potrubí (za provozu) z trubek ocelových závitových DN 40 do 50</t>
  </si>
  <si>
    <t>733190801</t>
  </si>
  <si>
    <t>Demontáž příslušenství potrubí odřezání objímek dvojitých DN do 50</t>
  </si>
  <si>
    <t>733193820</t>
  </si>
  <si>
    <t>Demontáž příslušenství potrubí rozřezání konzol, podpěr a výložníků pro potrubí z úhelníků L přes 50x50x5 do 80x80x8 mm</t>
  </si>
  <si>
    <t>7332211R1</t>
  </si>
  <si>
    <t>Potrubí měděné D 15x1</t>
  </si>
  <si>
    <t>7332211R2</t>
  </si>
  <si>
    <t>Potrubí měděné D 18x1</t>
  </si>
  <si>
    <t>7332211R3</t>
  </si>
  <si>
    <t>Potrubí měděné D 22x1</t>
  </si>
  <si>
    <t>7332221R4</t>
  </si>
  <si>
    <t>Potrubí měděné D 28x1,5</t>
  </si>
  <si>
    <t>7332221R5</t>
  </si>
  <si>
    <t>Potrubí měděné D 35x1,5</t>
  </si>
  <si>
    <t>7332232R6</t>
  </si>
  <si>
    <t>Potrubí měděné D 42x1,5</t>
  </si>
  <si>
    <t>7332232R7</t>
  </si>
  <si>
    <t>Potrubí měděné D 54x2</t>
  </si>
  <si>
    <t>7332232R8</t>
  </si>
  <si>
    <t>Zhotovení ohybu jednoduchého na potrubí Cu D15</t>
  </si>
  <si>
    <t>733890803</t>
  </si>
  <si>
    <t>Vnitrostaveništní přemístění vybouraných (demontovaných) hmot rozvodů potrubí vodorovně do 100 m v objektech výšky přes 6 do 24 m</t>
  </si>
  <si>
    <t>998733203</t>
  </si>
  <si>
    <t>Přesun hmot pro rozvody potrubí stanovený procentní sazbou z ceny vodorovná dopravní vzdálenost do 50 m v objektech výšky přes 12 do 24 m</t>
  </si>
  <si>
    <t>734</t>
  </si>
  <si>
    <t>Ústřední vytápění - armatury</t>
  </si>
  <si>
    <t>7341634R1</t>
  </si>
  <si>
    <t>Filtr přírubový DN 80 s nav. přírub.</t>
  </si>
  <si>
    <t>7341923R1</t>
  </si>
  <si>
    <t>Klapka zpětná DN 80</t>
  </si>
  <si>
    <t>7341923R3</t>
  </si>
  <si>
    <t>Klapka zpětná DN 25</t>
  </si>
  <si>
    <t>7341923R4</t>
  </si>
  <si>
    <t>Klapka zpětná DN 40</t>
  </si>
  <si>
    <t>7341923R5</t>
  </si>
  <si>
    <t>Klapka zpětná DN 50</t>
  </si>
  <si>
    <t>734200822</t>
  </si>
  <si>
    <t>Demontáž armatur závitových se dvěma závity přes 1/2 do G 1</t>
  </si>
  <si>
    <t>734209105</t>
  </si>
  <si>
    <t>Montáž závitových armatur s 1 závitem G 1 (DN 25)</t>
  </si>
  <si>
    <t>7342111R1</t>
  </si>
  <si>
    <t>Ventil automatický odvzdušňovací DN 15</t>
  </si>
  <si>
    <t>734261235</t>
  </si>
  <si>
    <t>Šroubení topenářské PN 16 do 120 st.C přímé G 1</t>
  </si>
  <si>
    <t>734261237</t>
  </si>
  <si>
    <t>Šroubení topenářské PN 16 do 120 st.C přímé G 6/4</t>
  </si>
  <si>
    <t>734261238</t>
  </si>
  <si>
    <t>Šroubení topenářské PN 16 do 120 st.C přímé G 2</t>
  </si>
  <si>
    <t>7342612R1</t>
  </si>
  <si>
    <t>Šroubení uzav. dvoutr. rohové DN 15</t>
  </si>
  <si>
    <t>5512801R1</t>
  </si>
  <si>
    <t>hlavice termostatická pro veřené prostory</t>
  </si>
  <si>
    <t>734290814</t>
  </si>
  <si>
    <t>Demontáž armatur směšovacích přivařovacích trojcestných s přímým průtokem DN 40</t>
  </si>
  <si>
    <t>734291123</t>
  </si>
  <si>
    <t>Ostatní armatury kohouty plnicí a vypouštěcí PN 10 do 110 st.C G 1/2</t>
  </si>
  <si>
    <t>734291244</t>
  </si>
  <si>
    <t>Ostatní armatury filtry závitové PN 16 do 130 st.C přímé s vnitřními závity G 1</t>
  </si>
  <si>
    <t>734291245</t>
  </si>
  <si>
    <t>Ostatní armatury filtry závitové PN 16 do 130 st.C přímé s vnitřními závity G 1 1/4</t>
  </si>
  <si>
    <t>734291247</t>
  </si>
  <si>
    <t>Ostatní armatury filtry závitové PN 16 do 130 st.C přímé s vnitřními závity G 2</t>
  </si>
  <si>
    <t>7342927R1</t>
  </si>
  <si>
    <t>Kohout kulový DN 25</t>
  </si>
  <si>
    <t>7342927R2</t>
  </si>
  <si>
    <t>Kohout kulový DN 50</t>
  </si>
  <si>
    <t>7342927R3</t>
  </si>
  <si>
    <t>Kohout kulový DN 40</t>
  </si>
  <si>
    <t>734295021</t>
  </si>
  <si>
    <t>Směšovací armatury závitové trojcestné se servomotorem DN 20</t>
  </si>
  <si>
    <t>734295023</t>
  </si>
  <si>
    <t>Směšovací armatury závitové trojcestné se servomotorem DN 32</t>
  </si>
  <si>
    <t>734295024</t>
  </si>
  <si>
    <t>Směšovací armatury závitové trojcestné se servomotorem DN 40</t>
  </si>
  <si>
    <t>734410811</t>
  </si>
  <si>
    <t>Demontáž teploměrů s ochranným pouzdrem přímých a rohových</t>
  </si>
  <si>
    <t>7344111R1</t>
  </si>
  <si>
    <t>Teploměr 60 mm</t>
  </si>
  <si>
    <t>7344111R2</t>
  </si>
  <si>
    <t>Tlakoměr D 60</t>
  </si>
  <si>
    <t>734890803</t>
  </si>
  <si>
    <t>Vnitrostaveništní přemístění vybouraných (demontovaných) hmot armatur vodorovně do 100 m v objektech výšky přes 6 do 24 m</t>
  </si>
  <si>
    <t>998734203</t>
  </si>
  <si>
    <t>Přesun hmot pro armatury stanovený procentní sazbou (%) z ceny vodorovná dopravní vzdálenost do 50 m v objektech výšky přes 12 do 24 m</t>
  </si>
  <si>
    <t>735</t>
  </si>
  <si>
    <t>Ústřední vytápění - otopná tělesa</t>
  </si>
  <si>
    <t>735000912</t>
  </si>
  <si>
    <t>Regulace otopného systému při opravách vyregulování dvojregulačních ventilů a kohoutů s termostatickým ovládáním</t>
  </si>
  <si>
    <t>735151R01</t>
  </si>
  <si>
    <t>Otopné těleso panelové 11 středové připojení - ventil kompakt A2 výška/délka 600/400 mm</t>
  </si>
  <si>
    <t>735151R02</t>
  </si>
  <si>
    <t>Otopné těleso panelové 11 výška/délka 600/400 mm středové připojení - ventil kompakt</t>
  </si>
  <si>
    <t>735151R03</t>
  </si>
  <si>
    <t>Otopné těleso panelové středové připojení výška/délka 600/700 mm - ventil kompakt</t>
  </si>
  <si>
    <t>735151R04</t>
  </si>
  <si>
    <t>Otopné těleso panelovéstředové připojení výška/délka 600/1000 mm - ventil kompakt</t>
  </si>
  <si>
    <t>735151R06</t>
  </si>
  <si>
    <t>Otopné těleso panelové 11 středové připojení výška/délka 600/1400 mm ventil kompakt</t>
  </si>
  <si>
    <t>735151R09</t>
  </si>
  <si>
    <t>Otopné těleso panelové 21 středové připojení výška/délka 600/400 mm ventil kompakt</t>
  </si>
  <si>
    <t>735151472</t>
  </si>
  <si>
    <t>Otopné těleso panelové 21 středové připojení výška/délka 600/500 mm ventil kompakt</t>
  </si>
  <si>
    <t>735151R10</t>
  </si>
  <si>
    <t>Otopné těleso panelové21 středové připojení výška/délka 600/600 mm ventil kompakt</t>
  </si>
  <si>
    <t>735151R11</t>
  </si>
  <si>
    <t>Otopné těleso panelové 21 výška/délka 600/800 mm ventil kompakt</t>
  </si>
  <si>
    <t>735151476</t>
  </si>
  <si>
    <t>Otopné těleso panelové21 středové připojení výška/délka 600/900 mm ventil kompakt</t>
  </si>
  <si>
    <t>735151R12</t>
  </si>
  <si>
    <t>Otopné těleso panelové 21 středové připojení výška/délka 600/1200 mm ventil kompakt</t>
  </si>
  <si>
    <t>735151R13</t>
  </si>
  <si>
    <t>Otopné těleso panelové 21 středové připojení výška/délka 600/1400 mm ventil kompakt</t>
  </si>
  <si>
    <t>735151R14</t>
  </si>
  <si>
    <t>Otopné těleso panelové 21 středové připojení výška/délka 600/2000 mm ventil kompakt</t>
  </si>
  <si>
    <t>735151R15</t>
  </si>
  <si>
    <t>Otopné těleso panelové 22 středové připopjení výška/délka 600/400 mm ventil kompakt</t>
  </si>
  <si>
    <t>735151R16</t>
  </si>
  <si>
    <t>735151R17</t>
  </si>
  <si>
    <t>Otopné těleso panelové 21 středové připopjení výška/délka 600/1200 mm ventil kompakt</t>
  </si>
  <si>
    <t>735151R18</t>
  </si>
  <si>
    <t>Otopné těleso panelové 22 středové připojení výška/délka 600/1400 mm ventil kompakt</t>
  </si>
  <si>
    <t>735151R19</t>
  </si>
  <si>
    <t>735151R20</t>
  </si>
  <si>
    <t>Otopné těleso panelové22 středové připojení výška/délka 600/1600 mm ventil kompakt</t>
  </si>
  <si>
    <t>735151R21</t>
  </si>
  <si>
    <t>Otopné těleso panelové 22 středové připojení výška/délka 600/2000 mm ventil kompakt</t>
  </si>
  <si>
    <t>735151R22</t>
  </si>
  <si>
    <t>Otopné těleso panelové 22 středové připojení výška/délka 900/600 mm ventil kompakt</t>
  </si>
  <si>
    <t>735151R23</t>
  </si>
  <si>
    <t>Otopné těleso panelové 33 středové připojenívýška/délka 300/2000 mm ventil kompakt</t>
  </si>
  <si>
    <t>735151R24</t>
  </si>
  <si>
    <t>Otopné těleso panelové 33 středové připojení výška/délka 600/1400 mm ventil kompakt</t>
  </si>
  <si>
    <t>735151R25</t>
  </si>
  <si>
    <t>Otopné těleso panelové 33 středové připojení výška/délka 600/1600 mm ventil kompakt</t>
  </si>
  <si>
    <t>735151R26</t>
  </si>
  <si>
    <t>Otopné těleso panelové 33 středové připojení výška/délka 600/1800 mm ventil kompakt</t>
  </si>
  <si>
    <t>735151R27</t>
  </si>
  <si>
    <t>Otopné těleso panelové 33 středové připojení výška/délka 900/1400 mm ventil kompakt</t>
  </si>
  <si>
    <t>735151R28</t>
  </si>
  <si>
    <t>Otopné těleso panelové 33 středové připojení plochy výška/délka 900/1600 mm ventil kompakt</t>
  </si>
  <si>
    <t>735151822</t>
  </si>
  <si>
    <t>Demontáž otopných těles panelových dvouřadých stavební délky přes 1500 do 2820 mm</t>
  </si>
  <si>
    <t>735152R29</t>
  </si>
  <si>
    <t>Otopné těleso panelové 21 středové připojení výška/délka 600/400mm ventil kompakt</t>
  </si>
  <si>
    <t>735152R30</t>
  </si>
  <si>
    <t>Otopné těleso panelové středové připojení plocha výška/délka 600/500 mm ventil kompakt</t>
  </si>
  <si>
    <t>735152R31</t>
  </si>
  <si>
    <t>Otopné těleso panelové středové připojení plocha výška/délka 600/600 mm ventil kompakt</t>
  </si>
  <si>
    <t>735152R32</t>
  </si>
  <si>
    <t>Otopné těleso panelové středové připojení výška/délka 600/700 mm ventil kompakt</t>
  </si>
  <si>
    <t>735152R33</t>
  </si>
  <si>
    <t>Otopné těleso panelové 21 středové připojení výška/délka 600/800mmventil kompakt</t>
  </si>
  <si>
    <t>735152R34</t>
  </si>
  <si>
    <t>Otopné těleso panelové 21 středové připojení výška/délka 600/1000mm ventil kompakt</t>
  </si>
  <si>
    <t>735152R35</t>
  </si>
  <si>
    <t>735152R36</t>
  </si>
  <si>
    <t>Otopné těleso panelové 21 středové připojení výška/délka 600/1200mm ventil kompakt</t>
  </si>
  <si>
    <t>735152R37</t>
  </si>
  <si>
    <t>Otopné těleso panelové 21 středové připojení výška/délka 600/1600mm ventil kompakt</t>
  </si>
  <si>
    <t>735152583</t>
  </si>
  <si>
    <t>Otopné těleso panelové 22 středové připojení výška/délka 600/2000mm ventil kompakt</t>
  </si>
  <si>
    <t>735152R38</t>
  </si>
  <si>
    <t>Otopné těleso panelové 22 středové připojení výška/délka 900/600mm ventil kompakt</t>
  </si>
  <si>
    <t>735152R39</t>
  </si>
  <si>
    <t>Otopné těleso panelové 22 středové připojení výška/délka 900/900mm ventil kompakt</t>
  </si>
  <si>
    <t>735152R40</t>
  </si>
  <si>
    <t>Otopné těleso panelové 22 středové připojení výška/délka 900/1400mm ventil kompakt</t>
  </si>
  <si>
    <t>735152R41</t>
  </si>
  <si>
    <t>Otopné těleso panelové 33 středové připojení výška/délka 600/1600mm ventil kompakt</t>
  </si>
  <si>
    <t>735191910</t>
  </si>
  <si>
    <t>Ostatní opravy otopných těles napuštění vody do otopného systému včetně potrubí (bez kotle a ohříváků) otopných těles</t>
  </si>
  <si>
    <t>735291800</t>
  </si>
  <si>
    <t>Demontáž konzol nebo držáků otopných těles, registrů, konvektorů do odpadu</t>
  </si>
  <si>
    <t>735494811</t>
  </si>
  <si>
    <t>Vypuštění vody z otopných soustav bez kotlů, ohříváků, zásobníků a nádrží</t>
  </si>
  <si>
    <t>998735203</t>
  </si>
  <si>
    <t>Přesun hmot pro otopná tělesa stanovený procentní sazbou (%) z ceny vodorovná dopravní vzdálenost do 50 m v objektech výšky přes 12 do 24 m</t>
  </si>
  <si>
    <t>783614571</t>
  </si>
  <si>
    <t>Základní nátěr armatur a kovových potrubí jednonásobný potrubí přes DN 100 do DN 150 mm syntetický</t>
  </si>
  <si>
    <t>1715j - Vedlejší roz - 1715j - Vedlejší rozpočto...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</si>
  <si>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</si>
  <si>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</si>
  <si>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</si>
  <si>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</si>
  <si>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</si>
  <si>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</si>
  <si>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</si>
  <si>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</si>
  <si>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</si>
  <si>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</si>
  <si>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</si>
  <si>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</si>
  <si>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</si>
  <si>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</si>
  <si>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032103000</t>
  </si>
  <si>
    <t>Zařízení staveniště vybavení staveniště náklady na stavební buňky, zázemí, sociální zázemí</t>
  </si>
  <si>
    <t>032503000</t>
  </si>
  <si>
    <t>Skládky na staveništi</t>
  </si>
  <si>
    <t>032903000</t>
  </si>
  <si>
    <t>Zařízení staveniště vybavení staveniště náklady na provoz a údržbu vybavení staveniště</t>
  </si>
  <si>
    <t>033002000</t>
  </si>
  <si>
    <t>Hlavní tituly průvodních činností a nákladů zařízení staveniště připojení na inženýrské sítě</t>
  </si>
  <si>
    <t>034002000</t>
  </si>
  <si>
    <t>Hlavní tituly průvodních činností a nákladů zařízení staveniště zabezpečení staveniště</t>
  </si>
  <si>
    <t>034103000</t>
  </si>
  <si>
    <t>Zařízení staveniště zabezpečení staveniště energie pro zařízení staveniště</t>
  </si>
  <si>
    <t>034203000</t>
  </si>
  <si>
    <t>Zařízení staveniště zabezpečení staveniště oplocení staveniště</t>
  </si>
  <si>
    <t>034503000</t>
  </si>
  <si>
    <t>Zařízení staveniště zabezpečení staveniště informační tabule</t>
  </si>
  <si>
    <t>03450300R</t>
  </si>
  <si>
    <t>Informační tabule na objektu (měď, gravírovaná)</t>
  </si>
  <si>
    <t>039103000</t>
  </si>
  <si>
    <t>Zařízení staveniště zrušení zařízení staveniště rozebrání, bourání a odvoz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</si>
  <si>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</si>
  <si>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</si>
  <si>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</si>
  <si>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</si>
  <si>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049103000</t>
  </si>
  <si>
    <t>Inženýrská činnost inženýrská činnost ostatní náklady vzniklé v souvislosti s realizací stavby</t>
  </si>
  <si>
    <t>VRN5</t>
  </si>
  <si>
    <t>Finanční náklady</t>
  </si>
  <si>
    <t>051103000</t>
  </si>
  <si>
    <t>Finanční náklady pojistné pojištění proti vlivu vyšší moci</t>
  </si>
  <si>
    <t>056002000</t>
  </si>
  <si>
    <t>Hlavní tituly průvodních činností a nákladů finanční náklady bankovní záruka</t>
  </si>
  <si>
    <t>…</t>
  </si>
  <si>
    <t>057002000</t>
  </si>
  <si>
    <t>Hlavní tituly průvodních činností a nákladů finanční náklady kauce, zádržné</t>
  </si>
  <si>
    <t>VRN7</t>
  </si>
  <si>
    <t>Provozní vlivy</t>
  </si>
  <si>
    <t>071103000</t>
  </si>
  <si>
    <t>Provozní vlivy provoz investora, třetích osob provoz investora</t>
  </si>
  <si>
    <t>1715k - Vytápění - v - 1715k - Vytápění - vyvola...</t>
  </si>
  <si>
    <t xml:space="preserve">    725 - Zdravotechnika - zařizovací předměty</t>
  </si>
  <si>
    <t>6,157</t>
  </si>
  <si>
    <t>6,157*4</t>
  </si>
  <si>
    <t>713410813</t>
  </si>
  <si>
    <t>Odstranění tepelné izolace potrubí a ohybů pásy nebo rohožemi bez povrchové úpravy ovinutými kolem potrubí a staženými ocelovým drátem potrubí, tloušťka izolace přes 50 mm</t>
  </si>
  <si>
    <t>721174042</t>
  </si>
  <si>
    <t>Potrubí z plastových trub polypropylenové připojovací DN 40</t>
  </si>
  <si>
    <t>7211740R1</t>
  </si>
  <si>
    <t>Potrubí kanalizační z PP připojovací systém HT DN 32</t>
  </si>
  <si>
    <t>7211740R2</t>
  </si>
  <si>
    <t>Napojení na stávající potrubí</t>
  </si>
  <si>
    <t>Přesun hmot pro vnitřní kanalizace stanovený procentní sazbou (%) z ceny vodorovná dopravní vzdálenost do 50 m v objektech výšky přes 12 do 24 m</t>
  </si>
  <si>
    <t>722130235</t>
  </si>
  <si>
    <t>Potrubí z ocelových trubek pozinkovaných závitových svařovaných běžných DN 40</t>
  </si>
  <si>
    <t>722130236</t>
  </si>
  <si>
    <t>Potrubí z ocelových trubek pozinkovaných závitových svařovaných běžných DN 50</t>
  </si>
  <si>
    <t>722130238</t>
  </si>
  <si>
    <t>Potrubí z ocelových trubek pozinkovaných závitových svařovaných běžných DN 80</t>
  </si>
  <si>
    <t>722130802</t>
  </si>
  <si>
    <t>Demontáž potrubí z ocelových trubek pozinkovaných závitových přes 25 do DN 40</t>
  </si>
  <si>
    <t>722130803</t>
  </si>
  <si>
    <t>Demontáž potrubí z ocelových trubek pozinkovaných závitových přes 40 do DN 50</t>
  </si>
  <si>
    <t>722130805</t>
  </si>
  <si>
    <t>Demontáž potrubí z ocelových trubek pozinkovaných závitových DN 80</t>
  </si>
  <si>
    <t>722181234</t>
  </si>
  <si>
    <t>Ochrana potrubí termoizolačními trubicemi z pěnového polyetylenu PE přilepenými v příčných a podélných spojích, tloušťky izolace přes 9 do 13 mm, vnitřního průměru izolace DN přes 63 do 89 mm</t>
  </si>
  <si>
    <t>722181243</t>
  </si>
  <si>
    <t>Ochrana potrubí termoizolačními trubicemi z pěnového polyetylenu PE přilepenými v příčných a podélných spojích, tloušťky izolace přes 13 do 20 mm, vnitřního průměru izolace DN přes 45 do 63 mm</t>
  </si>
  <si>
    <t>722290229</t>
  </si>
  <si>
    <t>Zkoušky, proplach a desinfekce vodovodního potrubí zkoušky těsnosti vodovodního potrubí závitového přes DN 50 do DN 100</t>
  </si>
  <si>
    <t>722290234</t>
  </si>
  <si>
    <t>Zkoušky, proplach a desinfekce vodovodního potrubí proplach a desinfekce vodovodního potrubí do DN 80</t>
  </si>
  <si>
    <t>7222902R1</t>
  </si>
  <si>
    <t>Přepojení odboček na nový hlavní rozvod vč. uzávěrů</t>
  </si>
  <si>
    <t>7222902R2</t>
  </si>
  <si>
    <t>Přepojení hlavní rozvod</t>
  </si>
  <si>
    <t>723111204</t>
  </si>
  <si>
    <t>Potrubí z ocelových trubek závitových černých spojovaných svařováním, bezešvých běžných DN 25</t>
  </si>
  <si>
    <t>723120809</t>
  </si>
  <si>
    <t>Demontáž potrubí svařovaného z ocelových trubek závitových přes 50 do DN 80</t>
  </si>
  <si>
    <t>723190907</t>
  </si>
  <si>
    <t>Opravy plynovodního potrubí odvzdušnění a napuštění potrubí</t>
  </si>
  <si>
    <t>723190917</t>
  </si>
  <si>
    <t>Opravy plynovodního potrubí navaření odbočky na potrubí DN 50</t>
  </si>
  <si>
    <t>7231909R2</t>
  </si>
  <si>
    <t>Revize plyn</t>
  </si>
  <si>
    <t>725</t>
  </si>
  <si>
    <t>Zdravotechnika - zařizovací předměty</t>
  </si>
  <si>
    <t>7252109R1</t>
  </si>
  <si>
    <t>Demontáž a zpětná montáž umyvadla s 1 stoj. ventilem</t>
  </si>
  <si>
    <t>7252109R2</t>
  </si>
  <si>
    <t>Odmontování klozetové mísy a sedátka</t>
  </si>
  <si>
    <t>7252109R3</t>
  </si>
  <si>
    <t>Zpětná montáž klozetové mísy a sedátka</t>
  </si>
  <si>
    <t>998725203</t>
  </si>
  <si>
    <t>Přesun hmot pro zařizovací předměty stanovený procentní sazbou (%) z ceny vodorovná dopravní vzdálenost do 50 m v objektech výšky přes 12 do 24 m</t>
  </si>
  <si>
    <t>7331938R1</t>
  </si>
  <si>
    <t>Uložení potrubí do DN 80, pevné, kluzné, včetně nosníků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</si>
  <si>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</si>
  <si>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</si>
  <si>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</si>
  <si>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</si>
  <si>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</si>
  <si>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</si>
  <si>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</si>
  <si>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</si>
  <si>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</si>
  <si>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</si>
  <si>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</si>
  <si>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</si>
  <si>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</si>
  <si>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</si>
  <si>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</si>
  <si>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</si>
  <si>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</si>
  <si>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</si>
  <si>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</si>
  <si>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</si>
  <si>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</si>
  <si>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</si>
  <si>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</si>
  <si>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</si>
  <si>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</si>
  <si>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</si>
  <si>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</si>
  <si>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</si>
  <si>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</si>
  <si>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</si>
  <si>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</si>
  <si>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</si>
  <si>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</si>
  <si>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</si>
  <si>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</si>
  <si>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</si>
  <si>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</si>
  <si>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</si>
  <si>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</si>
  <si>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</si>
  <si>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</si>
  <si>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</si>
  <si>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</si>
  <si>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</si>
  <si>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</si>
  <si>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</si>
  <si>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</si>
  <si>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</si>
  <si>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</si>
  <si>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</si>
  <si>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</si>
  <si>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</si>
  <si>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</si>
  <si>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</si>
  <si>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</si>
  <si>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</si>
  <si>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</si>
  <si>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</si>
  <si>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</si>
  <si>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</si>
  <si>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</si>
  <si>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</si>
  <si>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</si>
  <si>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</si>
  <si>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</si>
  <si>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</si>
  <si>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</si>
  <si>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</si>
  <si>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</si>
  <si>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</si>
  <si>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</si>
  <si>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</si>
  <si>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</si>
  <si>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</si>
  <si>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</si>
  <si>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</si>
  <si>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</si>
  <si>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</si>
  <si>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</si>
  <si>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</si>
  <si>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</si>
  <si>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</si>
  <si>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</si>
  <si>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</si>
  <si>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</si>
  <si>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</si>
  <si>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</si>
  <si>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</si>
  <si>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</si>
  <si>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</si>
  <si>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</si>
  <si>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</si>
  <si>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</si>
  <si>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</si>
  <si>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</si>
  <si>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</si>
  <si>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</si>
  <si>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</si>
  <si>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</si>
  <si>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</si>
  <si>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</si>
  <si>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</si>
  <si>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</si>
  <si>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</si>
  <si>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</si>
  <si>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</si>
  <si>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</si>
  <si>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</si>
  <si>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</si>
  <si>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</si>
  <si>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</si>
  <si>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</si>
  <si>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</si>
  <si>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</si>
  <si>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</si>
  <si>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</si>
  <si>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</si>
  <si>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</si>
  <si>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</si>
  <si>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</si>
  <si>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</si>
  <si>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</si>
  <si>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</si>
  <si>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</si>
  <si>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</si>
  <si>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</si>
  <si>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</si>
  <si>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</si>
  <si>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</si>
  <si>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</si>
  <si>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</si>
  <si>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</si>
  <si>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</si>
  <si>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</si>
  <si>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</si>
  <si>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</si>
  <si>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</si>
  <si>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</si>
  <si>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</si>
  <si>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</si>
  <si>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</si>
  <si>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</si>
  <si>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</si>
  <si>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</si>
  <si>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</si>
  <si>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</si>
  <si>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</si>
  <si>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</si>
  <si>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</si>
  <si>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</si>
  <si>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</si>
  <si>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</si>
  <si>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</si>
  <si>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</si>
  <si>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</si>
  <si>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</si>
  <si>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</si>
  <si>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</si>
  <si>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</si>
  <si>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</si>
  <si>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</si>
  <si>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</si>
  <si>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</si>
  <si>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</si>
  <si>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</si>
  <si>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</si>
  <si>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</si>
  <si>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</si>
  <si>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</si>
  <si>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</si>
  <si>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</si>
  <si>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</si>
  <si>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</si>
  <si>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</si>
  <si>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</si>
  <si>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</si>
  <si>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</si>
  <si>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</si>
  <si>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</si>
  <si>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</si>
  <si>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</si>
  <si>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</si>
  <si>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</si>
  <si>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+ montáž žaluzie vnitřní horizontální lamelové hliníkové</t>
  </si>
  <si>
    <t>hydroizolační folie s funkcí ochrany proti pronikání radonu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</si>
</sst>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workbookViewId="0" topLeftCell="A1">
      <pane ySplit="1" topLeftCell="A7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7"/>
      <c r="AQ5" s="29"/>
      <c r="BE5" s="298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20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7"/>
      <c r="AQ6" s="29"/>
      <c r="BE6" s="299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299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99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99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299"/>
      <c r="BS10" s="22" t="s">
        <v>9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5</v>
      </c>
      <c r="AO11" s="27"/>
      <c r="AP11" s="27"/>
      <c r="AQ11" s="29"/>
      <c r="BE11" s="299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9"/>
      <c r="BS12" s="22" t="s">
        <v>9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299"/>
      <c r="BS13" s="22" t="s">
        <v>9</v>
      </c>
    </row>
    <row r="14" spans="2:71" ht="15">
      <c r="B14" s="26"/>
      <c r="C14" s="27"/>
      <c r="D14" s="27"/>
      <c r="E14" s="314" t="s">
        <v>33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299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9"/>
      <c r="BS15" s="22" t="s">
        <v>6</v>
      </c>
    </row>
    <row r="16" spans="2:71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299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37</v>
      </c>
      <c r="AO17" s="27"/>
      <c r="AP17" s="27"/>
      <c r="AQ17" s="29"/>
      <c r="BE17" s="299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9"/>
      <c r="BS18" s="22" t="s">
        <v>9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9"/>
      <c r="BS19" s="22" t="s">
        <v>9</v>
      </c>
    </row>
    <row r="20" spans="2:71" ht="16.5" customHeight="1">
      <c r="B20" s="26"/>
      <c r="C20" s="27"/>
      <c r="D20" s="27"/>
      <c r="E20" s="316" t="s">
        <v>5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7"/>
      <c r="AP20" s="27"/>
      <c r="AQ20" s="29"/>
      <c r="BE20" s="299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9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99"/>
    </row>
    <row r="23" spans="2:57" s="1" customFormat="1" ht="25.9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7">
        <f>ROUND(AG51,2)</f>
        <v>0</v>
      </c>
      <c r="AL23" s="318"/>
      <c r="AM23" s="318"/>
      <c r="AN23" s="318"/>
      <c r="AO23" s="318"/>
      <c r="AP23" s="40"/>
      <c r="AQ23" s="43"/>
      <c r="BE23" s="299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99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9" t="s">
        <v>41</v>
      </c>
      <c r="M25" s="319"/>
      <c r="N25" s="319"/>
      <c r="O25" s="319"/>
      <c r="P25" s="40"/>
      <c r="Q25" s="40"/>
      <c r="R25" s="40"/>
      <c r="S25" s="40"/>
      <c r="T25" s="40"/>
      <c r="U25" s="40"/>
      <c r="V25" s="40"/>
      <c r="W25" s="319" t="s">
        <v>42</v>
      </c>
      <c r="X25" s="319"/>
      <c r="Y25" s="319"/>
      <c r="Z25" s="319"/>
      <c r="AA25" s="319"/>
      <c r="AB25" s="319"/>
      <c r="AC25" s="319"/>
      <c r="AD25" s="319"/>
      <c r="AE25" s="319"/>
      <c r="AF25" s="40"/>
      <c r="AG25" s="40"/>
      <c r="AH25" s="40"/>
      <c r="AI25" s="40"/>
      <c r="AJ25" s="40"/>
      <c r="AK25" s="319" t="s">
        <v>43</v>
      </c>
      <c r="AL25" s="319"/>
      <c r="AM25" s="319"/>
      <c r="AN25" s="319"/>
      <c r="AO25" s="319"/>
      <c r="AP25" s="40"/>
      <c r="AQ25" s="43"/>
      <c r="BE25" s="299"/>
    </row>
    <row r="26" spans="2:57" s="2" customFormat="1" ht="14.4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13">
        <v>0.21</v>
      </c>
      <c r="M26" s="301"/>
      <c r="N26" s="301"/>
      <c r="O26" s="301"/>
      <c r="P26" s="46"/>
      <c r="Q26" s="46"/>
      <c r="R26" s="46"/>
      <c r="S26" s="46"/>
      <c r="T26" s="46"/>
      <c r="U26" s="46"/>
      <c r="V26" s="46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6"/>
      <c r="AG26" s="46"/>
      <c r="AH26" s="46"/>
      <c r="AI26" s="46"/>
      <c r="AJ26" s="46"/>
      <c r="AK26" s="300">
        <f>ROUND(AV51,2)</f>
        <v>0</v>
      </c>
      <c r="AL26" s="301"/>
      <c r="AM26" s="301"/>
      <c r="AN26" s="301"/>
      <c r="AO26" s="301"/>
      <c r="AP26" s="46"/>
      <c r="AQ26" s="48"/>
      <c r="BE26" s="299"/>
    </row>
    <row r="27" spans="2:57" s="2" customFormat="1" ht="14.4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13">
        <v>0.15</v>
      </c>
      <c r="M27" s="301"/>
      <c r="N27" s="301"/>
      <c r="O27" s="301"/>
      <c r="P27" s="46"/>
      <c r="Q27" s="46"/>
      <c r="R27" s="46"/>
      <c r="S27" s="46"/>
      <c r="T27" s="46"/>
      <c r="U27" s="46"/>
      <c r="V27" s="46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6"/>
      <c r="AG27" s="46"/>
      <c r="AH27" s="46"/>
      <c r="AI27" s="46"/>
      <c r="AJ27" s="46"/>
      <c r="AK27" s="300">
        <f>ROUND(AW51,2)</f>
        <v>0</v>
      </c>
      <c r="AL27" s="301"/>
      <c r="AM27" s="301"/>
      <c r="AN27" s="301"/>
      <c r="AO27" s="301"/>
      <c r="AP27" s="46"/>
      <c r="AQ27" s="48"/>
      <c r="BE27" s="299"/>
    </row>
    <row r="28" spans="2:57" s="2" customFormat="1" ht="14.4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13">
        <v>0.21</v>
      </c>
      <c r="M28" s="301"/>
      <c r="N28" s="301"/>
      <c r="O28" s="301"/>
      <c r="P28" s="46"/>
      <c r="Q28" s="46"/>
      <c r="R28" s="46"/>
      <c r="S28" s="46"/>
      <c r="T28" s="46"/>
      <c r="U28" s="46"/>
      <c r="V28" s="46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6"/>
      <c r="AG28" s="46"/>
      <c r="AH28" s="46"/>
      <c r="AI28" s="46"/>
      <c r="AJ28" s="46"/>
      <c r="AK28" s="300">
        <v>0</v>
      </c>
      <c r="AL28" s="301"/>
      <c r="AM28" s="301"/>
      <c r="AN28" s="301"/>
      <c r="AO28" s="301"/>
      <c r="AP28" s="46"/>
      <c r="AQ28" s="48"/>
      <c r="BE28" s="299"/>
    </row>
    <row r="29" spans="2:57" s="2" customFormat="1" ht="14.4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13">
        <v>0.15</v>
      </c>
      <c r="M29" s="301"/>
      <c r="N29" s="301"/>
      <c r="O29" s="301"/>
      <c r="P29" s="46"/>
      <c r="Q29" s="46"/>
      <c r="R29" s="46"/>
      <c r="S29" s="46"/>
      <c r="T29" s="46"/>
      <c r="U29" s="46"/>
      <c r="V29" s="46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6"/>
      <c r="AG29" s="46"/>
      <c r="AH29" s="46"/>
      <c r="AI29" s="46"/>
      <c r="AJ29" s="46"/>
      <c r="AK29" s="300">
        <v>0</v>
      </c>
      <c r="AL29" s="301"/>
      <c r="AM29" s="301"/>
      <c r="AN29" s="301"/>
      <c r="AO29" s="301"/>
      <c r="AP29" s="46"/>
      <c r="AQ29" s="48"/>
      <c r="BE29" s="299"/>
    </row>
    <row r="30" spans="2:57" s="2" customFormat="1" ht="14.4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13">
        <v>0</v>
      </c>
      <c r="M30" s="301"/>
      <c r="N30" s="301"/>
      <c r="O30" s="301"/>
      <c r="P30" s="46"/>
      <c r="Q30" s="46"/>
      <c r="R30" s="46"/>
      <c r="S30" s="46"/>
      <c r="T30" s="46"/>
      <c r="U30" s="46"/>
      <c r="V30" s="46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6"/>
      <c r="AG30" s="46"/>
      <c r="AH30" s="46"/>
      <c r="AI30" s="46"/>
      <c r="AJ30" s="46"/>
      <c r="AK30" s="300">
        <v>0</v>
      </c>
      <c r="AL30" s="301"/>
      <c r="AM30" s="301"/>
      <c r="AN30" s="301"/>
      <c r="AO30" s="301"/>
      <c r="AP30" s="46"/>
      <c r="AQ30" s="48"/>
      <c r="BE30" s="299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99"/>
    </row>
    <row r="32" spans="2:57" s="1" customFormat="1" ht="25.9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02" t="s">
        <v>52</v>
      </c>
      <c r="Y32" s="303"/>
      <c r="Z32" s="303"/>
      <c r="AA32" s="303"/>
      <c r="AB32" s="303"/>
      <c r="AC32" s="51"/>
      <c r="AD32" s="51"/>
      <c r="AE32" s="51"/>
      <c r="AF32" s="51"/>
      <c r="AG32" s="51"/>
      <c r="AH32" s="51"/>
      <c r="AI32" s="51"/>
      <c r="AJ32" s="51"/>
      <c r="AK32" s="304">
        <f>SUM(AK23:AK30)</f>
        <v>0</v>
      </c>
      <c r="AL32" s="303"/>
      <c r="AM32" s="303"/>
      <c r="AN32" s="303"/>
      <c r="AO32" s="305"/>
      <c r="AP32" s="49"/>
      <c r="AQ32" s="53"/>
      <c r="BE32" s="299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53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18060</v>
      </c>
      <c r="AR41" s="60"/>
    </row>
    <row r="42" spans="2:44" s="4" customFormat="1" ht="36.95" customHeight="1">
      <c r="B42" s="62"/>
      <c r="C42" s="63" t="s">
        <v>19</v>
      </c>
      <c r="L42" s="329" t="str">
        <f>K6</f>
        <v>Zateplení budovy SOŠ a SOU dopravní Čáslav (20.11) - revize 3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23</v>
      </c>
      <c r="L44" s="64" t="str">
        <f>IF(K8="","",K8)</f>
        <v>Čáslav, Aug. Sedláčka 1145</v>
      </c>
      <c r="AI44" s="61" t="s">
        <v>25</v>
      </c>
      <c r="AM44" s="331" t="str">
        <f>IF(AN8="","",AN8)</f>
        <v>19. 9. 2018</v>
      </c>
      <c r="AN44" s="331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27</v>
      </c>
      <c r="L46" s="3" t="str">
        <f>IF(E11="","",E11)</f>
        <v>SUŠ a SOU dopravní Čáslav, Aug. Sedláčka 1145, Čás</v>
      </c>
      <c r="AI46" s="61" t="s">
        <v>34</v>
      </c>
      <c r="AM46" s="322" t="str">
        <f>IF(E17="","",E17)</f>
        <v>AZ PROJECT spol. s r.o., Plynárenská 830, Kolín</v>
      </c>
      <c r="AN46" s="322"/>
      <c r="AO46" s="322"/>
      <c r="AP46" s="322"/>
      <c r="AR46" s="39"/>
      <c r="AS46" s="323" t="s">
        <v>54</v>
      </c>
      <c r="AT46" s="32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32</v>
      </c>
      <c r="L47" s="3" t="str">
        <f>IF(E14="Vyplň údaj","",E14)</f>
        <v/>
      </c>
      <c r="AR47" s="39"/>
      <c r="AS47" s="325"/>
      <c r="AT47" s="326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25"/>
      <c r="AT48" s="326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34" t="s">
        <v>55</v>
      </c>
      <c r="D49" s="328"/>
      <c r="E49" s="328"/>
      <c r="F49" s="328"/>
      <c r="G49" s="328"/>
      <c r="H49" s="69"/>
      <c r="I49" s="327" t="s">
        <v>56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32" t="s">
        <v>57</v>
      </c>
      <c r="AH49" s="328"/>
      <c r="AI49" s="328"/>
      <c r="AJ49" s="328"/>
      <c r="AK49" s="328"/>
      <c r="AL49" s="328"/>
      <c r="AM49" s="328"/>
      <c r="AN49" s="327" t="s">
        <v>58</v>
      </c>
      <c r="AO49" s="328"/>
      <c r="AP49" s="328"/>
      <c r="AQ49" s="70" t="s">
        <v>59</v>
      </c>
      <c r="AR49" s="39"/>
      <c r="AS49" s="71" t="s">
        <v>60</v>
      </c>
      <c r="AT49" s="72" t="s">
        <v>61</v>
      </c>
      <c r="AU49" s="72" t="s">
        <v>62</v>
      </c>
      <c r="AV49" s="72" t="s">
        <v>63</v>
      </c>
      <c r="AW49" s="72" t="s">
        <v>64</v>
      </c>
      <c r="AX49" s="72" t="s">
        <v>65</v>
      </c>
      <c r="AY49" s="72" t="s">
        <v>66</v>
      </c>
      <c r="AZ49" s="72" t="s">
        <v>67</v>
      </c>
      <c r="BA49" s="72" t="s">
        <v>68</v>
      </c>
      <c r="BB49" s="72" t="s">
        <v>69</v>
      </c>
      <c r="BC49" s="72" t="s">
        <v>70</v>
      </c>
      <c r="BD49" s="73" t="s">
        <v>71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72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33">
        <f>ROUND(SUM(AG52:AG68),2)</f>
        <v>0</v>
      </c>
      <c r="AH51" s="333"/>
      <c r="AI51" s="333"/>
      <c r="AJ51" s="333"/>
      <c r="AK51" s="333"/>
      <c r="AL51" s="333"/>
      <c r="AM51" s="333"/>
      <c r="AN51" s="312">
        <f aca="true" t="shared" si="0" ref="AN51:AN68">SUM(AG51,AT51)</f>
        <v>0</v>
      </c>
      <c r="AO51" s="312"/>
      <c r="AP51" s="312"/>
      <c r="AQ51" s="77" t="s">
        <v>5</v>
      </c>
      <c r="AR51" s="62"/>
      <c r="AS51" s="78">
        <f>ROUND(SUM(AS52:AS68),2)</f>
        <v>0</v>
      </c>
      <c r="AT51" s="79">
        <f aca="true" t="shared" si="1" ref="AT51:AT68">ROUND(SUM(AV51:AW51),2)</f>
        <v>0</v>
      </c>
      <c r="AU51" s="80">
        <f>ROUND(SUM(AU52:AU68),5)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ROUND(SUM(AZ52:AZ68),2)</f>
        <v>0</v>
      </c>
      <c r="BA51" s="79">
        <f>ROUND(SUM(BA52:BA68),2)</f>
        <v>0</v>
      </c>
      <c r="BB51" s="79">
        <f>ROUND(SUM(BB52:BB68),2)</f>
        <v>0</v>
      </c>
      <c r="BC51" s="79">
        <f>ROUND(SUM(BC52:BC68),2)</f>
        <v>0</v>
      </c>
      <c r="BD51" s="81">
        <f>ROUND(SUM(BD52:BD68),2)</f>
        <v>0</v>
      </c>
      <c r="BS51" s="63" t="s">
        <v>73</v>
      </c>
      <c r="BT51" s="63" t="s">
        <v>74</v>
      </c>
      <c r="BU51" s="82" t="s">
        <v>75</v>
      </c>
      <c r="BV51" s="63" t="s">
        <v>76</v>
      </c>
      <c r="BW51" s="63" t="s">
        <v>7</v>
      </c>
      <c r="BX51" s="63" t="s">
        <v>77</v>
      </c>
      <c r="CL51" s="63" t="s">
        <v>5</v>
      </c>
    </row>
    <row r="52" spans="1:91" s="5" customFormat="1" ht="63" customHeight="1">
      <c r="A52" s="83" t="s">
        <v>78</v>
      </c>
      <c r="B52" s="84"/>
      <c r="C52" s="85"/>
      <c r="D52" s="321" t="s">
        <v>79</v>
      </c>
      <c r="E52" s="321"/>
      <c r="F52" s="321"/>
      <c r="G52" s="321"/>
      <c r="H52" s="321"/>
      <c r="I52" s="86"/>
      <c r="J52" s="321" t="s">
        <v>80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10">
        <f>'1715a - Stavební čás - 17...'!J27</f>
        <v>0</v>
      </c>
      <c r="AH52" s="311"/>
      <c r="AI52" s="311"/>
      <c r="AJ52" s="311"/>
      <c r="AK52" s="311"/>
      <c r="AL52" s="311"/>
      <c r="AM52" s="311"/>
      <c r="AN52" s="310">
        <f t="shared" si="0"/>
        <v>0</v>
      </c>
      <c r="AO52" s="311"/>
      <c r="AP52" s="311"/>
      <c r="AQ52" s="87" t="s">
        <v>81</v>
      </c>
      <c r="AR52" s="84"/>
      <c r="AS52" s="88">
        <v>0</v>
      </c>
      <c r="AT52" s="89">
        <f t="shared" si="1"/>
        <v>0</v>
      </c>
      <c r="AU52" s="90">
        <f>'1715a - Stavební čás - 17...'!P94</f>
        <v>0</v>
      </c>
      <c r="AV52" s="89">
        <f>'1715a - Stavební čás - 17...'!J30</f>
        <v>0</v>
      </c>
      <c r="AW52" s="89">
        <f>'1715a - Stavební čás - 17...'!J31</f>
        <v>0</v>
      </c>
      <c r="AX52" s="89">
        <f>'1715a - Stavební čás - 17...'!J32</f>
        <v>0</v>
      </c>
      <c r="AY52" s="89">
        <f>'1715a - Stavební čás - 17...'!J33</f>
        <v>0</v>
      </c>
      <c r="AZ52" s="89">
        <f>'1715a - Stavební čás - 17...'!F30</f>
        <v>0</v>
      </c>
      <c r="BA52" s="89">
        <f>'1715a - Stavební čás - 17...'!F31</f>
        <v>0</v>
      </c>
      <c r="BB52" s="89">
        <f>'1715a - Stavební čás - 17...'!F32</f>
        <v>0</v>
      </c>
      <c r="BC52" s="89">
        <f>'1715a - Stavební čás - 17...'!F33</f>
        <v>0</v>
      </c>
      <c r="BD52" s="91">
        <f>'1715a - Stavební čás - 17...'!F34</f>
        <v>0</v>
      </c>
      <c r="BT52" s="92" t="s">
        <v>82</v>
      </c>
      <c r="BV52" s="92" t="s">
        <v>76</v>
      </c>
      <c r="BW52" s="92" t="s">
        <v>83</v>
      </c>
      <c r="BX52" s="92" t="s">
        <v>7</v>
      </c>
      <c r="CL52" s="92" t="s">
        <v>5</v>
      </c>
      <c r="CM52" s="92" t="s">
        <v>84</v>
      </c>
    </row>
    <row r="53" spans="1:91" s="5" customFormat="1" ht="63" customHeight="1">
      <c r="A53" s="83" t="s">
        <v>78</v>
      </c>
      <c r="B53" s="84"/>
      <c r="C53" s="85"/>
      <c r="D53" s="321" t="s">
        <v>85</v>
      </c>
      <c r="E53" s="321"/>
      <c r="F53" s="321"/>
      <c r="G53" s="321"/>
      <c r="H53" s="321"/>
      <c r="I53" s="86"/>
      <c r="J53" s="321" t="s">
        <v>86</v>
      </c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10">
        <f>'1715a2 - Přípomoce v - 17...'!J27</f>
        <v>0</v>
      </c>
      <c r="AH53" s="311"/>
      <c r="AI53" s="311"/>
      <c r="AJ53" s="311"/>
      <c r="AK53" s="311"/>
      <c r="AL53" s="311"/>
      <c r="AM53" s="311"/>
      <c r="AN53" s="310">
        <f t="shared" si="0"/>
        <v>0</v>
      </c>
      <c r="AO53" s="311"/>
      <c r="AP53" s="311"/>
      <c r="AQ53" s="87" t="s">
        <v>81</v>
      </c>
      <c r="AR53" s="84"/>
      <c r="AS53" s="88">
        <v>0</v>
      </c>
      <c r="AT53" s="89">
        <f t="shared" si="1"/>
        <v>0</v>
      </c>
      <c r="AU53" s="90">
        <f>'1715a2 - Přípomoce v - 17...'!P84</f>
        <v>0</v>
      </c>
      <c r="AV53" s="89">
        <f>'1715a2 - Přípomoce v - 17...'!J30</f>
        <v>0</v>
      </c>
      <c r="AW53" s="89">
        <f>'1715a2 - Přípomoce v - 17...'!J31</f>
        <v>0</v>
      </c>
      <c r="AX53" s="89">
        <f>'1715a2 - Přípomoce v - 17...'!J32</f>
        <v>0</v>
      </c>
      <c r="AY53" s="89">
        <f>'1715a2 - Přípomoce v - 17...'!J33</f>
        <v>0</v>
      </c>
      <c r="AZ53" s="89">
        <f>'1715a2 - Přípomoce v - 17...'!F30</f>
        <v>0</v>
      </c>
      <c r="BA53" s="89">
        <f>'1715a2 - Přípomoce v - 17...'!F31</f>
        <v>0</v>
      </c>
      <c r="BB53" s="89">
        <f>'1715a2 - Přípomoce v - 17...'!F32</f>
        <v>0</v>
      </c>
      <c r="BC53" s="89">
        <f>'1715a2 - Přípomoce v - 17...'!F33</f>
        <v>0</v>
      </c>
      <c r="BD53" s="91">
        <f>'1715a2 - Přípomoce v - 17...'!F34</f>
        <v>0</v>
      </c>
      <c r="BT53" s="92" t="s">
        <v>82</v>
      </c>
      <c r="BV53" s="92" t="s">
        <v>76</v>
      </c>
      <c r="BW53" s="92" t="s">
        <v>87</v>
      </c>
      <c r="BX53" s="92" t="s">
        <v>7</v>
      </c>
      <c r="CL53" s="92" t="s">
        <v>5</v>
      </c>
      <c r="CM53" s="92" t="s">
        <v>84</v>
      </c>
    </row>
    <row r="54" spans="1:91" s="5" customFormat="1" ht="63" customHeight="1">
      <c r="A54" s="83" t="s">
        <v>78</v>
      </c>
      <c r="B54" s="84"/>
      <c r="C54" s="85"/>
      <c r="D54" s="321" t="s">
        <v>88</v>
      </c>
      <c r="E54" s="321"/>
      <c r="F54" s="321"/>
      <c r="G54" s="321"/>
      <c r="H54" s="321"/>
      <c r="I54" s="86"/>
      <c r="J54" s="321" t="s">
        <v>89</v>
      </c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10">
        <f>'1715b - Stavební čás - 17...'!J27</f>
        <v>0</v>
      </c>
      <c r="AH54" s="311"/>
      <c r="AI54" s="311"/>
      <c r="AJ54" s="311"/>
      <c r="AK54" s="311"/>
      <c r="AL54" s="311"/>
      <c r="AM54" s="311"/>
      <c r="AN54" s="310">
        <f t="shared" si="0"/>
        <v>0</v>
      </c>
      <c r="AO54" s="311"/>
      <c r="AP54" s="311"/>
      <c r="AQ54" s="87" t="s">
        <v>81</v>
      </c>
      <c r="AR54" s="84"/>
      <c r="AS54" s="88">
        <v>0</v>
      </c>
      <c r="AT54" s="89">
        <f t="shared" si="1"/>
        <v>0</v>
      </c>
      <c r="AU54" s="90">
        <f>'1715b - Stavební čás - 17...'!P94</f>
        <v>0</v>
      </c>
      <c r="AV54" s="89">
        <f>'1715b - Stavební čás - 17...'!J30</f>
        <v>0</v>
      </c>
      <c r="AW54" s="89">
        <f>'1715b - Stavební čás - 17...'!J31</f>
        <v>0</v>
      </c>
      <c r="AX54" s="89">
        <f>'1715b - Stavební čás - 17...'!J32</f>
        <v>0</v>
      </c>
      <c r="AY54" s="89">
        <f>'1715b - Stavební čás - 17...'!J33</f>
        <v>0</v>
      </c>
      <c r="AZ54" s="89">
        <f>'1715b - Stavební čás - 17...'!F30</f>
        <v>0</v>
      </c>
      <c r="BA54" s="89">
        <f>'1715b - Stavební čás - 17...'!F31</f>
        <v>0</v>
      </c>
      <c r="BB54" s="89">
        <f>'1715b - Stavební čás - 17...'!F32</f>
        <v>0</v>
      </c>
      <c r="BC54" s="89">
        <f>'1715b - Stavební čás - 17...'!F33</f>
        <v>0</v>
      </c>
      <c r="BD54" s="91">
        <f>'1715b - Stavební čás - 17...'!F34</f>
        <v>0</v>
      </c>
      <c r="BT54" s="92" t="s">
        <v>82</v>
      </c>
      <c r="BV54" s="92" t="s">
        <v>76</v>
      </c>
      <c r="BW54" s="92" t="s">
        <v>90</v>
      </c>
      <c r="BX54" s="92" t="s">
        <v>7</v>
      </c>
      <c r="CL54" s="92" t="s">
        <v>5</v>
      </c>
      <c r="CM54" s="92" t="s">
        <v>84</v>
      </c>
    </row>
    <row r="55" spans="1:91" s="5" customFormat="1" ht="63" customHeight="1">
      <c r="A55" s="83" t="s">
        <v>78</v>
      </c>
      <c r="B55" s="84"/>
      <c r="C55" s="85"/>
      <c r="D55" s="321" t="s">
        <v>91</v>
      </c>
      <c r="E55" s="321"/>
      <c r="F55" s="321"/>
      <c r="G55" s="321"/>
      <c r="H55" s="321"/>
      <c r="I55" s="86"/>
      <c r="J55" s="321" t="s">
        <v>92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10">
        <f>'1715b2 - Přípomoce v - 17...'!J27</f>
        <v>0</v>
      </c>
      <c r="AH55" s="311"/>
      <c r="AI55" s="311"/>
      <c r="AJ55" s="311"/>
      <c r="AK55" s="311"/>
      <c r="AL55" s="311"/>
      <c r="AM55" s="311"/>
      <c r="AN55" s="310">
        <f t="shared" si="0"/>
        <v>0</v>
      </c>
      <c r="AO55" s="311"/>
      <c r="AP55" s="311"/>
      <c r="AQ55" s="87" t="s">
        <v>81</v>
      </c>
      <c r="AR55" s="84"/>
      <c r="AS55" s="88">
        <v>0</v>
      </c>
      <c r="AT55" s="89">
        <f t="shared" si="1"/>
        <v>0</v>
      </c>
      <c r="AU55" s="90">
        <f>'1715b2 - Přípomoce v - 17...'!P88</f>
        <v>0</v>
      </c>
      <c r="AV55" s="89">
        <f>'1715b2 - Přípomoce v - 17...'!J30</f>
        <v>0</v>
      </c>
      <c r="AW55" s="89">
        <f>'1715b2 - Přípomoce v - 17...'!J31</f>
        <v>0</v>
      </c>
      <c r="AX55" s="89">
        <f>'1715b2 - Přípomoce v - 17...'!J32</f>
        <v>0</v>
      </c>
      <c r="AY55" s="89">
        <f>'1715b2 - Přípomoce v - 17...'!J33</f>
        <v>0</v>
      </c>
      <c r="AZ55" s="89">
        <f>'1715b2 - Přípomoce v - 17...'!F30</f>
        <v>0</v>
      </c>
      <c r="BA55" s="89">
        <f>'1715b2 - Přípomoce v - 17...'!F31</f>
        <v>0</v>
      </c>
      <c r="BB55" s="89">
        <f>'1715b2 - Přípomoce v - 17...'!F32</f>
        <v>0</v>
      </c>
      <c r="BC55" s="89">
        <f>'1715b2 - Přípomoce v - 17...'!F33</f>
        <v>0</v>
      </c>
      <c r="BD55" s="91">
        <f>'1715b2 - Přípomoce v - 17...'!F34</f>
        <v>0</v>
      </c>
      <c r="BT55" s="92" t="s">
        <v>82</v>
      </c>
      <c r="BV55" s="92" t="s">
        <v>76</v>
      </c>
      <c r="BW55" s="92" t="s">
        <v>93</v>
      </c>
      <c r="BX55" s="92" t="s">
        <v>7</v>
      </c>
      <c r="CL55" s="92" t="s">
        <v>5</v>
      </c>
      <c r="CM55" s="92" t="s">
        <v>84</v>
      </c>
    </row>
    <row r="56" spans="1:91" s="5" customFormat="1" ht="63" customHeight="1">
      <c r="A56" s="83" t="s">
        <v>78</v>
      </c>
      <c r="B56" s="84"/>
      <c r="C56" s="85"/>
      <c r="D56" s="321" t="s">
        <v>94</v>
      </c>
      <c r="E56" s="321"/>
      <c r="F56" s="321"/>
      <c r="G56" s="321"/>
      <c r="H56" s="321"/>
      <c r="I56" s="86"/>
      <c r="J56" s="321" t="s">
        <v>95</v>
      </c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10">
        <f>'1715c - Stavební čás - 17...'!J27</f>
        <v>0</v>
      </c>
      <c r="AH56" s="311"/>
      <c r="AI56" s="311"/>
      <c r="AJ56" s="311"/>
      <c r="AK56" s="311"/>
      <c r="AL56" s="311"/>
      <c r="AM56" s="311"/>
      <c r="AN56" s="310">
        <f t="shared" si="0"/>
        <v>0</v>
      </c>
      <c r="AO56" s="311"/>
      <c r="AP56" s="311"/>
      <c r="AQ56" s="87" t="s">
        <v>81</v>
      </c>
      <c r="AR56" s="84"/>
      <c r="AS56" s="88">
        <v>0</v>
      </c>
      <c r="AT56" s="89">
        <f t="shared" si="1"/>
        <v>0</v>
      </c>
      <c r="AU56" s="90">
        <f>'1715c - Stavební čás - 17...'!P95</f>
        <v>0</v>
      </c>
      <c r="AV56" s="89">
        <f>'1715c - Stavební čás - 17...'!J30</f>
        <v>0</v>
      </c>
      <c r="AW56" s="89">
        <f>'1715c - Stavební čás - 17...'!J31</f>
        <v>0</v>
      </c>
      <c r="AX56" s="89">
        <f>'1715c - Stavební čás - 17...'!J32</f>
        <v>0</v>
      </c>
      <c r="AY56" s="89">
        <f>'1715c - Stavební čás - 17...'!J33</f>
        <v>0</v>
      </c>
      <c r="AZ56" s="89">
        <f>'1715c - Stavební čás - 17...'!F30</f>
        <v>0</v>
      </c>
      <c r="BA56" s="89">
        <f>'1715c - Stavební čás - 17...'!F31</f>
        <v>0</v>
      </c>
      <c r="BB56" s="89">
        <f>'1715c - Stavební čás - 17...'!F32</f>
        <v>0</v>
      </c>
      <c r="BC56" s="89">
        <f>'1715c - Stavební čás - 17...'!F33</f>
        <v>0</v>
      </c>
      <c r="BD56" s="91">
        <f>'1715c - Stavební čás - 17...'!F34</f>
        <v>0</v>
      </c>
      <c r="BT56" s="92" t="s">
        <v>82</v>
      </c>
      <c r="BV56" s="92" t="s">
        <v>76</v>
      </c>
      <c r="BW56" s="92" t="s">
        <v>96</v>
      </c>
      <c r="BX56" s="92" t="s">
        <v>7</v>
      </c>
      <c r="CL56" s="92" t="s">
        <v>5</v>
      </c>
      <c r="CM56" s="92" t="s">
        <v>84</v>
      </c>
    </row>
    <row r="57" spans="1:91" s="5" customFormat="1" ht="63" customHeight="1">
      <c r="A57" s="83" t="s">
        <v>78</v>
      </c>
      <c r="B57" s="84"/>
      <c r="C57" s="85"/>
      <c r="D57" s="321" t="s">
        <v>97</v>
      </c>
      <c r="E57" s="321"/>
      <c r="F57" s="321"/>
      <c r="G57" s="321"/>
      <c r="H57" s="321"/>
      <c r="I57" s="86"/>
      <c r="J57" s="321" t="s">
        <v>98</v>
      </c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10">
        <f>'1715c2 - Přípomoce v - 17...'!J27</f>
        <v>0</v>
      </c>
      <c r="AH57" s="311"/>
      <c r="AI57" s="311"/>
      <c r="AJ57" s="311"/>
      <c r="AK57" s="311"/>
      <c r="AL57" s="311"/>
      <c r="AM57" s="311"/>
      <c r="AN57" s="310">
        <f t="shared" si="0"/>
        <v>0</v>
      </c>
      <c r="AO57" s="311"/>
      <c r="AP57" s="311"/>
      <c r="AQ57" s="87" t="s">
        <v>81</v>
      </c>
      <c r="AR57" s="84"/>
      <c r="AS57" s="88">
        <v>0</v>
      </c>
      <c r="AT57" s="89">
        <f t="shared" si="1"/>
        <v>0</v>
      </c>
      <c r="AU57" s="90">
        <f>'1715c2 - Přípomoce v - 17...'!P84</f>
        <v>0</v>
      </c>
      <c r="AV57" s="89">
        <f>'1715c2 - Přípomoce v - 17...'!J30</f>
        <v>0</v>
      </c>
      <c r="AW57" s="89">
        <f>'1715c2 - Přípomoce v - 17...'!J31</f>
        <v>0</v>
      </c>
      <c r="AX57" s="89">
        <f>'1715c2 - Přípomoce v - 17...'!J32</f>
        <v>0</v>
      </c>
      <c r="AY57" s="89">
        <f>'1715c2 - Přípomoce v - 17...'!J33</f>
        <v>0</v>
      </c>
      <c r="AZ57" s="89">
        <f>'1715c2 - Přípomoce v - 17...'!F30</f>
        <v>0</v>
      </c>
      <c r="BA57" s="89">
        <f>'1715c2 - Přípomoce v - 17...'!F31</f>
        <v>0</v>
      </c>
      <c r="BB57" s="89">
        <f>'1715c2 - Přípomoce v - 17...'!F32</f>
        <v>0</v>
      </c>
      <c r="BC57" s="89">
        <f>'1715c2 - Přípomoce v - 17...'!F33</f>
        <v>0</v>
      </c>
      <c r="BD57" s="91">
        <f>'1715c2 - Přípomoce v - 17...'!F34</f>
        <v>0</v>
      </c>
      <c r="BT57" s="92" t="s">
        <v>82</v>
      </c>
      <c r="BV57" s="92" t="s">
        <v>76</v>
      </c>
      <c r="BW57" s="92" t="s">
        <v>99</v>
      </c>
      <c r="BX57" s="92" t="s">
        <v>7</v>
      </c>
      <c r="CL57" s="92" t="s">
        <v>5</v>
      </c>
      <c r="CM57" s="92" t="s">
        <v>84</v>
      </c>
    </row>
    <row r="58" spans="1:91" s="5" customFormat="1" ht="63" customHeight="1">
      <c r="A58" s="83" t="s">
        <v>78</v>
      </c>
      <c r="B58" s="84"/>
      <c r="C58" s="85"/>
      <c r="D58" s="321" t="s">
        <v>100</v>
      </c>
      <c r="E58" s="321"/>
      <c r="F58" s="321"/>
      <c r="G58" s="321"/>
      <c r="H58" s="321"/>
      <c r="I58" s="86"/>
      <c r="J58" s="321" t="s">
        <v>101</v>
      </c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10">
        <f>'1715d - Stavební čás - 17...'!J27</f>
        <v>0</v>
      </c>
      <c r="AH58" s="311"/>
      <c r="AI58" s="311"/>
      <c r="AJ58" s="311"/>
      <c r="AK58" s="311"/>
      <c r="AL58" s="311"/>
      <c r="AM58" s="311"/>
      <c r="AN58" s="310">
        <f t="shared" si="0"/>
        <v>0</v>
      </c>
      <c r="AO58" s="311"/>
      <c r="AP58" s="311"/>
      <c r="AQ58" s="87" t="s">
        <v>81</v>
      </c>
      <c r="AR58" s="84"/>
      <c r="AS58" s="88">
        <v>0</v>
      </c>
      <c r="AT58" s="89">
        <f t="shared" si="1"/>
        <v>0</v>
      </c>
      <c r="AU58" s="90">
        <f>'1715d - Stavební čás - 17...'!P101</f>
        <v>0</v>
      </c>
      <c r="AV58" s="89">
        <f>'1715d - Stavební čás - 17...'!J30</f>
        <v>0</v>
      </c>
      <c r="AW58" s="89">
        <f>'1715d - Stavební čás - 17...'!J31</f>
        <v>0</v>
      </c>
      <c r="AX58" s="89">
        <f>'1715d - Stavební čás - 17...'!J32</f>
        <v>0</v>
      </c>
      <c r="AY58" s="89">
        <f>'1715d - Stavební čás - 17...'!J33</f>
        <v>0</v>
      </c>
      <c r="AZ58" s="89">
        <f>'1715d - Stavební čás - 17...'!F30</f>
        <v>0</v>
      </c>
      <c r="BA58" s="89">
        <f>'1715d - Stavební čás - 17...'!F31</f>
        <v>0</v>
      </c>
      <c r="BB58" s="89">
        <f>'1715d - Stavební čás - 17...'!F32</f>
        <v>0</v>
      </c>
      <c r="BC58" s="89">
        <f>'1715d - Stavební čás - 17...'!F33</f>
        <v>0</v>
      </c>
      <c r="BD58" s="91">
        <f>'1715d - Stavební čás - 17...'!F34</f>
        <v>0</v>
      </c>
      <c r="BT58" s="92" t="s">
        <v>82</v>
      </c>
      <c r="BV58" s="92" t="s">
        <v>76</v>
      </c>
      <c r="BW58" s="92" t="s">
        <v>102</v>
      </c>
      <c r="BX58" s="92" t="s">
        <v>7</v>
      </c>
      <c r="CL58" s="92" t="s">
        <v>5</v>
      </c>
      <c r="CM58" s="92" t="s">
        <v>84</v>
      </c>
    </row>
    <row r="59" spans="1:91" s="5" customFormat="1" ht="63" customHeight="1">
      <c r="A59" s="83" t="s">
        <v>78</v>
      </c>
      <c r="B59" s="84"/>
      <c r="C59" s="85"/>
      <c r="D59" s="321" t="s">
        <v>103</v>
      </c>
      <c r="E59" s="321"/>
      <c r="F59" s="321"/>
      <c r="G59" s="321"/>
      <c r="H59" s="321"/>
      <c r="I59" s="86"/>
      <c r="J59" s="321" t="s">
        <v>104</v>
      </c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10">
        <f>'1715d2 - Přípomoce v - 17...'!J27</f>
        <v>0</v>
      </c>
      <c r="AH59" s="311"/>
      <c r="AI59" s="311"/>
      <c r="AJ59" s="311"/>
      <c r="AK59" s="311"/>
      <c r="AL59" s="311"/>
      <c r="AM59" s="311"/>
      <c r="AN59" s="310">
        <f t="shared" si="0"/>
        <v>0</v>
      </c>
      <c r="AO59" s="311"/>
      <c r="AP59" s="311"/>
      <c r="AQ59" s="87" t="s">
        <v>81</v>
      </c>
      <c r="AR59" s="84"/>
      <c r="AS59" s="88">
        <v>0</v>
      </c>
      <c r="AT59" s="89">
        <f t="shared" si="1"/>
        <v>0</v>
      </c>
      <c r="AU59" s="90">
        <f>'1715d2 - Přípomoce v - 17...'!P88</f>
        <v>0</v>
      </c>
      <c r="AV59" s="89">
        <f>'1715d2 - Přípomoce v - 17...'!J30</f>
        <v>0</v>
      </c>
      <c r="AW59" s="89">
        <f>'1715d2 - Přípomoce v - 17...'!J31</f>
        <v>0</v>
      </c>
      <c r="AX59" s="89">
        <f>'1715d2 - Přípomoce v - 17...'!J32</f>
        <v>0</v>
      </c>
      <c r="AY59" s="89">
        <f>'1715d2 - Přípomoce v - 17...'!J33</f>
        <v>0</v>
      </c>
      <c r="AZ59" s="89">
        <f>'1715d2 - Přípomoce v - 17...'!F30</f>
        <v>0</v>
      </c>
      <c r="BA59" s="89">
        <f>'1715d2 - Přípomoce v - 17...'!F31</f>
        <v>0</v>
      </c>
      <c r="BB59" s="89">
        <f>'1715d2 - Přípomoce v - 17...'!F32</f>
        <v>0</v>
      </c>
      <c r="BC59" s="89">
        <f>'1715d2 - Přípomoce v - 17...'!F33</f>
        <v>0</v>
      </c>
      <c r="BD59" s="91">
        <f>'1715d2 - Přípomoce v - 17...'!F34</f>
        <v>0</v>
      </c>
      <c r="BT59" s="92" t="s">
        <v>82</v>
      </c>
      <c r="BV59" s="92" t="s">
        <v>76</v>
      </c>
      <c r="BW59" s="92" t="s">
        <v>105</v>
      </c>
      <c r="BX59" s="92" t="s">
        <v>7</v>
      </c>
      <c r="CL59" s="92" t="s">
        <v>5</v>
      </c>
      <c r="CM59" s="92" t="s">
        <v>84</v>
      </c>
    </row>
    <row r="60" spans="1:91" s="5" customFormat="1" ht="63" customHeight="1">
      <c r="A60" s="83" t="s">
        <v>78</v>
      </c>
      <c r="B60" s="84"/>
      <c r="C60" s="85"/>
      <c r="D60" s="321" t="s">
        <v>106</v>
      </c>
      <c r="E60" s="321"/>
      <c r="F60" s="321"/>
      <c r="G60" s="321"/>
      <c r="H60" s="321"/>
      <c r="I60" s="86"/>
      <c r="J60" s="321" t="s">
        <v>107</v>
      </c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10">
        <f>'1715e - Stavební čás - 17...'!J27</f>
        <v>0</v>
      </c>
      <c r="AH60" s="311"/>
      <c r="AI60" s="311"/>
      <c r="AJ60" s="311"/>
      <c r="AK60" s="311"/>
      <c r="AL60" s="311"/>
      <c r="AM60" s="311"/>
      <c r="AN60" s="310">
        <f t="shared" si="0"/>
        <v>0</v>
      </c>
      <c r="AO60" s="311"/>
      <c r="AP60" s="311"/>
      <c r="AQ60" s="87" t="s">
        <v>81</v>
      </c>
      <c r="AR60" s="84"/>
      <c r="AS60" s="88">
        <v>0</v>
      </c>
      <c r="AT60" s="89">
        <f t="shared" si="1"/>
        <v>0</v>
      </c>
      <c r="AU60" s="90">
        <f>'1715e - Stavební čás - 17...'!P98</f>
        <v>0</v>
      </c>
      <c r="AV60" s="89">
        <f>'1715e - Stavební čás - 17...'!J30</f>
        <v>0</v>
      </c>
      <c r="AW60" s="89">
        <f>'1715e - Stavební čás - 17...'!J31</f>
        <v>0</v>
      </c>
      <c r="AX60" s="89">
        <f>'1715e - Stavební čás - 17...'!J32</f>
        <v>0</v>
      </c>
      <c r="AY60" s="89">
        <f>'1715e - Stavební čás - 17...'!J33</f>
        <v>0</v>
      </c>
      <c r="AZ60" s="89">
        <f>'1715e - Stavební čás - 17...'!F30</f>
        <v>0</v>
      </c>
      <c r="BA60" s="89">
        <f>'1715e - Stavební čás - 17...'!F31</f>
        <v>0</v>
      </c>
      <c r="BB60" s="89">
        <f>'1715e - Stavební čás - 17...'!F32</f>
        <v>0</v>
      </c>
      <c r="BC60" s="89">
        <f>'1715e - Stavební čás - 17...'!F33</f>
        <v>0</v>
      </c>
      <c r="BD60" s="91">
        <f>'1715e - Stavební čás - 17...'!F34</f>
        <v>0</v>
      </c>
      <c r="BT60" s="92" t="s">
        <v>82</v>
      </c>
      <c r="BV60" s="92" t="s">
        <v>76</v>
      </c>
      <c r="BW60" s="92" t="s">
        <v>108</v>
      </c>
      <c r="BX60" s="92" t="s">
        <v>7</v>
      </c>
      <c r="CL60" s="92" t="s">
        <v>5</v>
      </c>
      <c r="CM60" s="92" t="s">
        <v>84</v>
      </c>
    </row>
    <row r="61" spans="1:91" s="5" customFormat="1" ht="63" customHeight="1">
      <c r="A61" s="83" t="s">
        <v>78</v>
      </c>
      <c r="B61" s="84"/>
      <c r="C61" s="85"/>
      <c r="D61" s="321" t="s">
        <v>109</v>
      </c>
      <c r="E61" s="321"/>
      <c r="F61" s="321"/>
      <c r="G61" s="321"/>
      <c r="H61" s="321"/>
      <c r="I61" s="86"/>
      <c r="J61" s="321" t="s">
        <v>110</v>
      </c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10">
        <f>'1715e2 - Přípomoce v - 17...'!J27</f>
        <v>0</v>
      </c>
      <c r="AH61" s="311"/>
      <c r="AI61" s="311"/>
      <c r="AJ61" s="311"/>
      <c r="AK61" s="311"/>
      <c r="AL61" s="311"/>
      <c r="AM61" s="311"/>
      <c r="AN61" s="310">
        <f t="shared" si="0"/>
        <v>0</v>
      </c>
      <c r="AO61" s="311"/>
      <c r="AP61" s="311"/>
      <c r="AQ61" s="87" t="s">
        <v>81</v>
      </c>
      <c r="AR61" s="84"/>
      <c r="AS61" s="88">
        <v>0</v>
      </c>
      <c r="AT61" s="89">
        <f t="shared" si="1"/>
        <v>0</v>
      </c>
      <c r="AU61" s="90">
        <f>'1715e2 - Přípomoce v - 17...'!P88</f>
        <v>0</v>
      </c>
      <c r="AV61" s="89">
        <f>'1715e2 - Přípomoce v - 17...'!J30</f>
        <v>0</v>
      </c>
      <c r="AW61" s="89">
        <f>'1715e2 - Přípomoce v - 17...'!J31</f>
        <v>0</v>
      </c>
      <c r="AX61" s="89">
        <f>'1715e2 - Přípomoce v - 17...'!J32</f>
        <v>0</v>
      </c>
      <c r="AY61" s="89">
        <f>'1715e2 - Přípomoce v - 17...'!J33</f>
        <v>0</v>
      </c>
      <c r="AZ61" s="89">
        <f>'1715e2 - Přípomoce v - 17...'!F30</f>
        <v>0</v>
      </c>
      <c r="BA61" s="89">
        <f>'1715e2 - Přípomoce v - 17...'!F31</f>
        <v>0</v>
      </c>
      <c r="BB61" s="89">
        <f>'1715e2 - Přípomoce v - 17...'!F32</f>
        <v>0</v>
      </c>
      <c r="BC61" s="89">
        <f>'1715e2 - Přípomoce v - 17...'!F33</f>
        <v>0</v>
      </c>
      <c r="BD61" s="91">
        <f>'1715e2 - Přípomoce v - 17...'!F34</f>
        <v>0</v>
      </c>
      <c r="BT61" s="92" t="s">
        <v>82</v>
      </c>
      <c r="BV61" s="92" t="s">
        <v>76</v>
      </c>
      <c r="BW61" s="92" t="s">
        <v>111</v>
      </c>
      <c r="BX61" s="92" t="s">
        <v>7</v>
      </c>
      <c r="CL61" s="92" t="s">
        <v>5</v>
      </c>
      <c r="CM61" s="92" t="s">
        <v>84</v>
      </c>
    </row>
    <row r="62" spans="1:91" s="5" customFormat="1" ht="63" customHeight="1">
      <c r="A62" s="83" t="s">
        <v>78</v>
      </c>
      <c r="B62" s="84"/>
      <c r="C62" s="85"/>
      <c r="D62" s="321" t="s">
        <v>112</v>
      </c>
      <c r="E62" s="321"/>
      <c r="F62" s="321"/>
      <c r="G62" s="321"/>
      <c r="H62" s="321"/>
      <c r="I62" s="86"/>
      <c r="J62" s="321" t="s">
        <v>113</v>
      </c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10">
        <f>'1715fa - Elektro pro - 17...'!J27</f>
        <v>0</v>
      </c>
      <c r="AH62" s="311"/>
      <c r="AI62" s="311"/>
      <c r="AJ62" s="311"/>
      <c r="AK62" s="311"/>
      <c r="AL62" s="311"/>
      <c r="AM62" s="311"/>
      <c r="AN62" s="310">
        <f t="shared" si="0"/>
        <v>0</v>
      </c>
      <c r="AO62" s="311"/>
      <c r="AP62" s="311"/>
      <c r="AQ62" s="87" t="s">
        <v>81</v>
      </c>
      <c r="AR62" s="84"/>
      <c r="AS62" s="88">
        <v>0</v>
      </c>
      <c r="AT62" s="89">
        <f t="shared" si="1"/>
        <v>0</v>
      </c>
      <c r="AU62" s="90">
        <f>'1715fa - Elektro pro - 17...'!P85</f>
        <v>0</v>
      </c>
      <c r="AV62" s="89">
        <f>'1715fa - Elektro pro - 17...'!J30</f>
        <v>0</v>
      </c>
      <c r="AW62" s="89">
        <f>'1715fa - Elektro pro - 17...'!J31</f>
        <v>0</v>
      </c>
      <c r="AX62" s="89">
        <f>'1715fa - Elektro pro - 17...'!J32</f>
        <v>0</v>
      </c>
      <c r="AY62" s="89">
        <f>'1715fa - Elektro pro - 17...'!J33</f>
        <v>0</v>
      </c>
      <c r="AZ62" s="89">
        <f>'1715fa - Elektro pro - 17...'!F30</f>
        <v>0</v>
      </c>
      <c r="BA62" s="89">
        <f>'1715fa - Elektro pro - 17...'!F31</f>
        <v>0</v>
      </c>
      <c r="BB62" s="89">
        <f>'1715fa - Elektro pro - 17...'!F32</f>
        <v>0</v>
      </c>
      <c r="BC62" s="89">
        <f>'1715fa - Elektro pro - 17...'!F33</f>
        <v>0</v>
      </c>
      <c r="BD62" s="91">
        <f>'1715fa - Elektro pro - 17...'!F34</f>
        <v>0</v>
      </c>
      <c r="BT62" s="92" t="s">
        <v>82</v>
      </c>
      <c r="BV62" s="92" t="s">
        <v>76</v>
      </c>
      <c r="BW62" s="92" t="s">
        <v>114</v>
      </c>
      <c r="BX62" s="92" t="s">
        <v>7</v>
      </c>
      <c r="CL62" s="92" t="s">
        <v>5</v>
      </c>
      <c r="CM62" s="92" t="s">
        <v>84</v>
      </c>
    </row>
    <row r="63" spans="1:91" s="5" customFormat="1" ht="63" customHeight="1">
      <c r="A63" s="83" t="s">
        <v>78</v>
      </c>
      <c r="B63" s="84"/>
      <c r="C63" s="85"/>
      <c r="D63" s="321" t="s">
        <v>115</v>
      </c>
      <c r="E63" s="321"/>
      <c r="F63" s="321"/>
      <c r="G63" s="321"/>
      <c r="H63" s="321"/>
      <c r="I63" s="86"/>
      <c r="J63" s="321" t="s">
        <v>116</v>
      </c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10">
        <f>'1715fb - Elektro pro - 17...'!J27</f>
        <v>0</v>
      </c>
      <c r="AH63" s="311"/>
      <c r="AI63" s="311"/>
      <c r="AJ63" s="311"/>
      <c r="AK63" s="311"/>
      <c r="AL63" s="311"/>
      <c r="AM63" s="311"/>
      <c r="AN63" s="310">
        <f t="shared" si="0"/>
        <v>0</v>
      </c>
      <c r="AO63" s="311"/>
      <c r="AP63" s="311"/>
      <c r="AQ63" s="87" t="s">
        <v>81</v>
      </c>
      <c r="AR63" s="84"/>
      <c r="AS63" s="88">
        <v>0</v>
      </c>
      <c r="AT63" s="89">
        <f t="shared" si="1"/>
        <v>0</v>
      </c>
      <c r="AU63" s="90">
        <f>'1715fb - Elektro pro - 17...'!P85</f>
        <v>0</v>
      </c>
      <c r="AV63" s="89">
        <f>'1715fb - Elektro pro - 17...'!J30</f>
        <v>0</v>
      </c>
      <c r="AW63" s="89">
        <f>'1715fb - Elektro pro - 17...'!J31</f>
        <v>0</v>
      </c>
      <c r="AX63" s="89">
        <f>'1715fb - Elektro pro - 17...'!J32</f>
        <v>0</v>
      </c>
      <c r="AY63" s="89">
        <f>'1715fb - Elektro pro - 17...'!J33</f>
        <v>0</v>
      </c>
      <c r="AZ63" s="89">
        <f>'1715fb - Elektro pro - 17...'!F30</f>
        <v>0</v>
      </c>
      <c r="BA63" s="89">
        <f>'1715fb - Elektro pro - 17...'!F31</f>
        <v>0</v>
      </c>
      <c r="BB63" s="89">
        <f>'1715fb - Elektro pro - 17...'!F32</f>
        <v>0</v>
      </c>
      <c r="BC63" s="89">
        <f>'1715fb - Elektro pro - 17...'!F33</f>
        <v>0</v>
      </c>
      <c r="BD63" s="91">
        <f>'1715fb - Elektro pro - 17...'!F34</f>
        <v>0</v>
      </c>
      <c r="BT63" s="92" t="s">
        <v>82</v>
      </c>
      <c r="BV63" s="92" t="s">
        <v>76</v>
      </c>
      <c r="BW63" s="92" t="s">
        <v>117</v>
      </c>
      <c r="BX63" s="92" t="s">
        <v>7</v>
      </c>
      <c r="CL63" s="92" t="s">
        <v>5</v>
      </c>
      <c r="CM63" s="92" t="s">
        <v>84</v>
      </c>
    </row>
    <row r="64" spans="1:91" s="5" customFormat="1" ht="63" customHeight="1">
      <c r="A64" s="83" t="s">
        <v>78</v>
      </c>
      <c r="B64" s="84"/>
      <c r="C64" s="85"/>
      <c r="D64" s="321" t="s">
        <v>118</v>
      </c>
      <c r="E64" s="321"/>
      <c r="F64" s="321"/>
      <c r="G64" s="321"/>
      <c r="H64" s="321"/>
      <c r="I64" s="86"/>
      <c r="J64" s="321" t="s">
        <v>119</v>
      </c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10">
        <f>'1715g - Bleskosvod o - 17...'!J27</f>
        <v>0</v>
      </c>
      <c r="AH64" s="311"/>
      <c r="AI64" s="311"/>
      <c r="AJ64" s="311"/>
      <c r="AK64" s="311"/>
      <c r="AL64" s="311"/>
      <c r="AM64" s="311"/>
      <c r="AN64" s="310">
        <f t="shared" si="0"/>
        <v>0</v>
      </c>
      <c r="AO64" s="311"/>
      <c r="AP64" s="311"/>
      <c r="AQ64" s="87" t="s">
        <v>81</v>
      </c>
      <c r="AR64" s="84"/>
      <c r="AS64" s="88">
        <v>0</v>
      </c>
      <c r="AT64" s="89">
        <f t="shared" si="1"/>
        <v>0</v>
      </c>
      <c r="AU64" s="90">
        <f>'1715g - Bleskosvod o - 17...'!P79</f>
        <v>0</v>
      </c>
      <c r="AV64" s="89">
        <f>'1715g - Bleskosvod o - 17...'!J30</f>
        <v>0</v>
      </c>
      <c r="AW64" s="89">
        <f>'1715g - Bleskosvod o - 17...'!J31</f>
        <v>0</v>
      </c>
      <c r="AX64" s="89">
        <f>'1715g - Bleskosvod o - 17...'!J32</f>
        <v>0</v>
      </c>
      <c r="AY64" s="89">
        <f>'1715g - Bleskosvod o - 17...'!J33</f>
        <v>0</v>
      </c>
      <c r="AZ64" s="89">
        <f>'1715g - Bleskosvod o - 17...'!F30</f>
        <v>0</v>
      </c>
      <c r="BA64" s="89">
        <f>'1715g - Bleskosvod o - 17...'!F31</f>
        <v>0</v>
      </c>
      <c r="BB64" s="89">
        <f>'1715g - Bleskosvod o - 17...'!F32</f>
        <v>0</v>
      </c>
      <c r="BC64" s="89">
        <f>'1715g - Bleskosvod o - 17...'!F33</f>
        <v>0</v>
      </c>
      <c r="BD64" s="91">
        <f>'1715g - Bleskosvod o - 17...'!F34</f>
        <v>0</v>
      </c>
      <c r="BT64" s="92" t="s">
        <v>82</v>
      </c>
      <c r="BV64" s="92" t="s">
        <v>76</v>
      </c>
      <c r="BW64" s="92" t="s">
        <v>120</v>
      </c>
      <c r="BX64" s="92" t="s">
        <v>7</v>
      </c>
      <c r="CL64" s="92" t="s">
        <v>5</v>
      </c>
      <c r="CM64" s="92" t="s">
        <v>84</v>
      </c>
    </row>
    <row r="65" spans="1:91" s="5" customFormat="1" ht="63" customHeight="1">
      <c r="A65" s="83" t="s">
        <v>78</v>
      </c>
      <c r="B65" s="84"/>
      <c r="C65" s="85"/>
      <c r="D65" s="321" t="s">
        <v>121</v>
      </c>
      <c r="E65" s="321"/>
      <c r="F65" s="321"/>
      <c r="G65" s="321"/>
      <c r="H65" s="321"/>
      <c r="I65" s="86"/>
      <c r="J65" s="321" t="s">
        <v>122</v>
      </c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10">
        <f>'1715h - Vzduchotechn - 17...'!J27</f>
        <v>0</v>
      </c>
      <c r="AH65" s="311"/>
      <c r="AI65" s="311"/>
      <c r="AJ65" s="311"/>
      <c r="AK65" s="311"/>
      <c r="AL65" s="311"/>
      <c r="AM65" s="311"/>
      <c r="AN65" s="310">
        <f t="shared" si="0"/>
        <v>0</v>
      </c>
      <c r="AO65" s="311"/>
      <c r="AP65" s="311"/>
      <c r="AQ65" s="87" t="s">
        <v>81</v>
      </c>
      <c r="AR65" s="84"/>
      <c r="AS65" s="88">
        <v>0</v>
      </c>
      <c r="AT65" s="89">
        <f t="shared" si="1"/>
        <v>0</v>
      </c>
      <c r="AU65" s="90">
        <f>'1715h - Vzduchotechn - 17...'!P78</f>
        <v>0</v>
      </c>
      <c r="AV65" s="89">
        <f>'1715h - Vzduchotechn - 17...'!J30</f>
        <v>0</v>
      </c>
      <c r="AW65" s="89">
        <f>'1715h - Vzduchotechn - 17...'!J31</f>
        <v>0</v>
      </c>
      <c r="AX65" s="89">
        <f>'1715h - Vzduchotechn - 17...'!J32</f>
        <v>0</v>
      </c>
      <c r="AY65" s="89">
        <f>'1715h - Vzduchotechn - 17...'!J33</f>
        <v>0</v>
      </c>
      <c r="AZ65" s="89">
        <f>'1715h - Vzduchotechn - 17...'!F30</f>
        <v>0</v>
      </c>
      <c r="BA65" s="89">
        <f>'1715h - Vzduchotechn - 17...'!F31</f>
        <v>0</v>
      </c>
      <c r="BB65" s="89">
        <f>'1715h - Vzduchotechn - 17...'!F32</f>
        <v>0</v>
      </c>
      <c r="BC65" s="89">
        <f>'1715h - Vzduchotechn - 17...'!F33</f>
        <v>0</v>
      </c>
      <c r="BD65" s="91">
        <f>'1715h - Vzduchotechn - 17...'!F34</f>
        <v>0</v>
      </c>
      <c r="BT65" s="92" t="s">
        <v>82</v>
      </c>
      <c r="BV65" s="92" t="s">
        <v>76</v>
      </c>
      <c r="BW65" s="92" t="s">
        <v>123</v>
      </c>
      <c r="BX65" s="92" t="s">
        <v>7</v>
      </c>
      <c r="CL65" s="92" t="s">
        <v>5</v>
      </c>
      <c r="CM65" s="92" t="s">
        <v>84</v>
      </c>
    </row>
    <row r="66" spans="1:91" s="5" customFormat="1" ht="47.25" customHeight="1">
      <c r="A66" s="83" t="s">
        <v>78</v>
      </c>
      <c r="B66" s="84"/>
      <c r="C66" s="85"/>
      <c r="D66" s="321" t="s">
        <v>124</v>
      </c>
      <c r="E66" s="321"/>
      <c r="F66" s="321"/>
      <c r="G66" s="321"/>
      <c r="H66" s="321"/>
      <c r="I66" s="86"/>
      <c r="J66" s="321" t="s">
        <v>124</v>
      </c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10">
        <f>'1715i - Vytápění - 1715i ...'!J27</f>
        <v>0</v>
      </c>
      <c r="AH66" s="311"/>
      <c r="AI66" s="311"/>
      <c r="AJ66" s="311"/>
      <c r="AK66" s="311"/>
      <c r="AL66" s="311"/>
      <c r="AM66" s="311"/>
      <c r="AN66" s="310">
        <f t="shared" si="0"/>
        <v>0</v>
      </c>
      <c r="AO66" s="311"/>
      <c r="AP66" s="311"/>
      <c r="AQ66" s="87" t="s">
        <v>81</v>
      </c>
      <c r="AR66" s="84"/>
      <c r="AS66" s="88">
        <v>0</v>
      </c>
      <c r="AT66" s="89">
        <f t="shared" si="1"/>
        <v>0</v>
      </c>
      <c r="AU66" s="90">
        <f>'1715i - Vytápění - 1715i ...'!P88</f>
        <v>0</v>
      </c>
      <c r="AV66" s="89">
        <f>'1715i - Vytápění - 1715i ...'!J30</f>
        <v>0</v>
      </c>
      <c r="AW66" s="89">
        <f>'1715i - Vytápění - 1715i ...'!J31</f>
        <v>0</v>
      </c>
      <c r="AX66" s="89">
        <f>'1715i - Vytápění - 1715i ...'!J32</f>
        <v>0</v>
      </c>
      <c r="AY66" s="89">
        <f>'1715i - Vytápění - 1715i ...'!J33</f>
        <v>0</v>
      </c>
      <c r="AZ66" s="89">
        <f>'1715i - Vytápění - 1715i ...'!F30</f>
        <v>0</v>
      </c>
      <c r="BA66" s="89">
        <f>'1715i - Vytápění - 1715i ...'!F31</f>
        <v>0</v>
      </c>
      <c r="BB66" s="89">
        <f>'1715i - Vytápění - 1715i ...'!F32</f>
        <v>0</v>
      </c>
      <c r="BC66" s="89">
        <f>'1715i - Vytápění - 1715i ...'!F33</f>
        <v>0</v>
      </c>
      <c r="BD66" s="91">
        <f>'1715i - Vytápění - 1715i ...'!F34</f>
        <v>0</v>
      </c>
      <c r="BT66" s="92" t="s">
        <v>82</v>
      </c>
      <c r="BV66" s="92" t="s">
        <v>76</v>
      </c>
      <c r="BW66" s="92" t="s">
        <v>125</v>
      </c>
      <c r="BX66" s="92" t="s">
        <v>7</v>
      </c>
      <c r="CL66" s="92" t="s">
        <v>5</v>
      </c>
      <c r="CM66" s="92" t="s">
        <v>84</v>
      </c>
    </row>
    <row r="67" spans="1:91" s="5" customFormat="1" ht="63" customHeight="1">
      <c r="A67" s="83" t="s">
        <v>78</v>
      </c>
      <c r="B67" s="84"/>
      <c r="C67" s="85"/>
      <c r="D67" s="321" t="s">
        <v>126</v>
      </c>
      <c r="E67" s="321"/>
      <c r="F67" s="321"/>
      <c r="G67" s="321"/>
      <c r="H67" s="321"/>
      <c r="I67" s="86"/>
      <c r="J67" s="321" t="s">
        <v>127</v>
      </c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10">
        <f>'1715j - Vedlejší roz - 17...'!J27</f>
        <v>0</v>
      </c>
      <c r="AH67" s="311"/>
      <c r="AI67" s="311"/>
      <c r="AJ67" s="311"/>
      <c r="AK67" s="311"/>
      <c r="AL67" s="311"/>
      <c r="AM67" s="311"/>
      <c r="AN67" s="310">
        <f t="shared" si="0"/>
        <v>0</v>
      </c>
      <c r="AO67" s="311"/>
      <c r="AP67" s="311"/>
      <c r="AQ67" s="87" t="s">
        <v>81</v>
      </c>
      <c r="AR67" s="84"/>
      <c r="AS67" s="88">
        <v>0</v>
      </c>
      <c r="AT67" s="89">
        <f t="shared" si="1"/>
        <v>0</v>
      </c>
      <c r="AU67" s="90">
        <f>'1715j - Vedlejší roz - 17...'!P82</f>
        <v>0</v>
      </c>
      <c r="AV67" s="89">
        <f>'1715j - Vedlejší roz - 17...'!J30</f>
        <v>0</v>
      </c>
      <c r="AW67" s="89">
        <f>'1715j - Vedlejší roz - 17...'!J31</f>
        <v>0</v>
      </c>
      <c r="AX67" s="89">
        <f>'1715j - Vedlejší roz - 17...'!J32</f>
        <v>0</v>
      </c>
      <c r="AY67" s="89">
        <f>'1715j - Vedlejší roz - 17...'!J33</f>
        <v>0</v>
      </c>
      <c r="AZ67" s="89">
        <f>'1715j - Vedlejší roz - 17...'!F30</f>
        <v>0</v>
      </c>
      <c r="BA67" s="89">
        <f>'1715j - Vedlejší roz - 17...'!F31</f>
        <v>0</v>
      </c>
      <c r="BB67" s="89">
        <f>'1715j - Vedlejší roz - 17...'!F32</f>
        <v>0</v>
      </c>
      <c r="BC67" s="89">
        <f>'1715j - Vedlejší roz - 17...'!F33</f>
        <v>0</v>
      </c>
      <c r="BD67" s="91">
        <f>'1715j - Vedlejší roz - 17...'!F34</f>
        <v>0</v>
      </c>
      <c r="BT67" s="92" t="s">
        <v>82</v>
      </c>
      <c r="BV67" s="92" t="s">
        <v>76</v>
      </c>
      <c r="BW67" s="92" t="s">
        <v>128</v>
      </c>
      <c r="BX67" s="92" t="s">
        <v>7</v>
      </c>
      <c r="CL67" s="92" t="s">
        <v>5</v>
      </c>
      <c r="CM67" s="92" t="s">
        <v>84</v>
      </c>
    </row>
    <row r="68" spans="1:91" s="5" customFormat="1" ht="63" customHeight="1">
      <c r="A68" s="83" t="s">
        <v>78</v>
      </c>
      <c r="B68" s="84"/>
      <c r="C68" s="85"/>
      <c r="D68" s="321" t="s">
        <v>129</v>
      </c>
      <c r="E68" s="321"/>
      <c r="F68" s="321"/>
      <c r="G68" s="321"/>
      <c r="H68" s="321"/>
      <c r="I68" s="86"/>
      <c r="J68" s="321" t="s">
        <v>130</v>
      </c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10">
        <f>'1715k - Vytápění - v - 17...'!J27</f>
        <v>0</v>
      </c>
      <c r="AH68" s="311"/>
      <c r="AI68" s="311"/>
      <c r="AJ68" s="311"/>
      <c r="AK68" s="311"/>
      <c r="AL68" s="311"/>
      <c r="AM68" s="311"/>
      <c r="AN68" s="310">
        <f t="shared" si="0"/>
        <v>0</v>
      </c>
      <c r="AO68" s="311"/>
      <c r="AP68" s="311"/>
      <c r="AQ68" s="87" t="s">
        <v>81</v>
      </c>
      <c r="AR68" s="84"/>
      <c r="AS68" s="93">
        <v>0</v>
      </c>
      <c r="AT68" s="94">
        <f t="shared" si="1"/>
        <v>0</v>
      </c>
      <c r="AU68" s="95">
        <f>'1715k - Vytápění - v - 17...'!P86</f>
        <v>0</v>
      </c>
      <c r="AV68" s="94">
        <f>'1715k - Vytápění - v - 17...'!J30</f>
        <v>0</v>
      </c>
      <c r="AW68" s="94">
        <f>'1715k - Vytápění - v - 17...'!J31</f>
        <v>0</v>
      </c>
      <c r="AX68" s="94">
        <f>'1715k - Vytápění - v - 17...'!J32</f>
        <v>0</v>
      </c>
      <c r="AY68" s="94">
        <f>'1715k - Vytápění - v - 17...'!J33</f>
        <v>0</v>
      </c>
      <c r="AZ68" s="94">
        <f>'1715k - Vytápění - v - 17...'!F30</f>
        <v>0</v>
      </c>
      <c r="BA68" s="94">
        <f>'1715k - Vytápění - v - 17...'!F31</f>
        <v>0</v>
      </c>
      <c r="BB68" s="94">
        <f>'1715k - Vytápění - v - 17...'!F32</f>
        <v>0</v>
      </c>
      <c r="BC68" s="94">
        <f>'1715k - Vytápění - v - 17...'!F33</f>
        <v>0</v>
      </c>
      <c r="BD68" s="96">
        <f>'1715k - Vytápění - v - 17...'!F34</f>
        <v>0</v>
      </c>
      <c r="BT68" s="92" t="s">
        <v>82</v>
      </c>
      <c r="BV68" s="92" t="s">
        <v>76</v>
      </c>
      <c r="BW68" s="92" t="s">
        <v>131</v>
      </c>
      <c r="BX68" s="92" t="s">
        <v>7</v>
      </c>
      <c r="CL68" s="92" t="s">
        <v>5</v>
      </c>
      <c r="CM68" s="92" t="s">
        <v>84</v>
      </c>
    </row>
    <row r="69" spans="2:44" s="1" customFormat="1" ht="30" customHeight="1">
      <c r="B69" s="39"/>
      <c r="AR69" s="39"/>
    </row>
    <row r="70" spans="2:44" s="1" customFormat="1" ht="6.95" customHeight="1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39"/>
    </row>
  </sheetData>
  <mergeCells count="105">
    <mergeCell ref="J53:AF53"/>
    <mergeCell ref="J54:AF54"/>
    <mergeCell ref="J55:AF55"/>
    <mergeCell ref="J56:AF56"/>
    <mergeCell ref="J57:AF57"/>
    <mergeCell ref="J63:AF63"/>
    <mergeCell ref="AG51:AM51"/>
    <mergeCell ref="C49:G49"/>
    <mergeCell ref="D52:H52"/>
    <mergeCell ref="D53:H53"/>
    <mergeCell ref="D54:H54"/>
    <mergeCell ref="D55:H55"/>
    <mergeCell ref="D56:H56"/>
    <mergeCell ref="AG59:AM59"/>
    <mergeCell ref="AG60:AM60"/>
    <mergeCell ref="AG61:AM61"/>
    <mergeCell ref="AG62:AM62"/>
    <mergeCell ref="J58:AF58"/>
    <mergeCell ref="J59:AF59"/>
    <mergeCell ref="J60:AF60"/>
    <mergeCell ref="J61:AF61"/>
    <mergeCell ref="J62:AF62"/>
    <mergeCell ref="D68:H68"/>
    <mergeCell ref="AM46:AP46"/>
    <mergeCell ref="AS46:AT48"/>
    <mergeCell ref="AN49:AP49"/>
    <mergeCell ref="J65:AF65"/>
    <mergeCell ref="J64:AF64"/>
    <mergeCell ref="J66:AF66"/>
    <mergeCell ref="J67:AF67"/>
    <mergeCell ref="J68:AF68"/>
    <mergeCell ref="AG64:AM64"/>
    <mergeCell ref="AG63:AM63"/>
    <mergeCell ref="AG65:AM65"/>
    <mergeCell ref="AG66:AM66"/>
    <mergeCell ref="AG67:AM67"/>
    <mergeCell ref="AG68:AM68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D67:H67"/>
    <mergeCell ref="D58:H58"/>
    <mergeCell ref="D57:H57"/>
    <mergeCell ref="D59:H59"/>
    <mergeCell ref="D60:H60"/>
    <mergeCell ref="D61:H61"/>
    <mergeCell ref="D62:H62"/>
    <mergeCell ref="D63:H63"/>
    <mergeCell ref="D64:H64"/>
    <mergeCell ref="D65:H65"/>
    <mergeCell ref="D66:H6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L42:AO42"/>
    <mergeCell ref="AM44:AN44"/>
    <mergeCell ref="I49:AF49"/>
    <mergeCell ref="AG49:AM49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1715a - Stavební čás - 17...'!C2" display="/"/>
    <hyperlink ref="A53" location="'1715a2 - Přípomoce v - 17...'!C2" display="/"/>
    <hyperlink ref="A54" location="'1715b - Stavební čás - 17...'!C2" display="/"/>
    <hyperlink ref="A55" location="'1715b2 - Přípomoce v - 17...'!C2" display="/"/>
    <hyperlink ref="A56" location="'1715c - Stavební čás - 17...'!C2" display="/"/>
    <hyperlink ref="A57" location="'1715c2 - Přípomoce v - 17...'!C2" display="/"/>
    <hyperlink ref="A58" location="'1715d - Stavební čás - 17...'!C2" display="/"/>
    <hyperlink ref="A59" location="'1715d2 - Přípomoce v - 17...'!C2" display="/"/>
    <hyperlink ref="A60" location="'1715e - Stavební čás - 17...'!C2" display="/"/>
    <hyperlink ref="A61" location="'1715e2 - Přípomoce v - 17...'!C2" display="/"/>
    <hyperlink ref="A62" location="'1715fa - Elektro pro - 17...'!C2" display="/"/>
    <hyperlink ref="A63" location="'1715fb - Elektro pro - 17...'!C2" display="/"/>
    <hyperlink ref="A64" location="'1715g - Bleskosvod o - 17...'!C2" display="/"/>
    <hyperlink ref="A65" location="'1715h - Vzduchotechn - 17...'!C2" display="/"/>
    <hyperlink ref="A66" location="'1715i - Vytápění - 1715i ...'!C2" display="/"/>
    <hyperlink ref="A67" location="'1715j - Vedlejší roz - 17...'!C2" display="/"/>
    <hyperlink ref="A68" location="'1715k - Vytápění - v - 17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6"/>
  <sheetViews>
    <sheetView showGridLines="0" workbookViewId="0" topLeftCell="A1">
      <pane ySplit="1" topLeftCell="A2" activePane="bottomLeft" state="frozen"/>
      <selection pane="bottomLeft" activeCell="E2" sqref="E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108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1449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ROUND(J98,2)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ROUND(SUM(BE98:BE515),2)</f>
        <v>0</v>
      </c>
      <c r="G30" s="40"/>
      <c r="H30" s="40"/>
      <c r="I30" s="117">
        <v>0.21</v>
      </c>
      <c r="J30" s="116">
        <f>ROUND(ROUND((SUM(BE98:BE515)),2)*I30,2)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ROUND(SUM(BF98:BF515),2)</f>
        <v>0</v>
      </c>
      <c r="G31" s="40"/>
      <c r="H31" s="40"/>
      <c r="I31" s="117">
        <v>0.15</v>
      </c>
      <c r="J31" s="116">
        <f>ROUND(ROUND((SUM(BF98:BF515)),2)*I31,2)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ROUND(SUM(BG98:BG515),2)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ROUND(SUM(BH98:BH515),2)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ROUND(SUM(BI98:BI515),2)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1715e - Stavební čás - 1715e - Stavební část - budova C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J98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J99</f>
        <v>0</v>
      </c>
      <c r="K57" s="139"/>
    </row>
    <row r="58" spans="2:11" s="8" customFormat="1" ht="19.9" customHeight="1">
      <c r="B58" s="140"/>
      <c r="C58" s="141"/>
      <c r="D58" s="142" t="s">
        <v>147</v>
      </c>
      <c r="E58" s="143"/>
      <c r="F58" s="143"/>
      <c r="G58" s="143"/>
      <c r="H58" s="143"/>
      <c r="I58" s="144"/>
      <c r="J58" s="145">
        <f>J100</f>
        <v>0</v>
      </c>
      <c r="K58" s="146"/>
    </row>
    <row r="59" spans="2:11" s="8" customFormat="1" ht="19.9" customHeight="1">
      <c r="B59" s="140"/>
      <c r="C59" s="141"/>
      <c r="D59" s="142" t="s">
        <v>910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J128</f>
        <v>0</v>
      </c>
      <c r="K60" s="146"/>
    </row>
    <row r="61" spans="2:11" s="8" customFormat="1" ht="19.9" customHeight="1">
      <c r="B61" s="140"/>
      <c r="C61" s="141"/>
      <c r="D61" s="142" t="s">
        <v>149</v>
      </c>
      <c r="E61" s="143"/>
      <c r="F61" s="143"/>
      <c r="G61" s="143"/>
      <c r="H61" s="143"/>
      <c r="I61" s="144"/>
      <c r="J61" s="145">
        <f>J135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J240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J290</f>
        <v>0</v>
      </c>
      <c r="K63" s="146"/>
    </row>
    <row r="64" spans="2:11" s="8" customFormat="1" ht="19.9" customHeight="1">
      <c r="B64" s="140"/>
      <c r="C64" s="141"/>
      <c r="D64" s="142" t="s">
        <v>152</v>
      </c>
      <c r="E64" s="143"/>
      <c r="F64" s="143"/>
      <c r="G64" s="143"/>
      <c r="H64" s="143"/>
      <c r="I64" s="144"/>
      <c r="J64" s="145">
        <f>J310</f>
        <v>0</v>
      </c>
      <c r="K64" s="146"/>
    </row>
    <row r="65" spans="2:11" s="7" customFormat="1" ht="24.95" customHeight="1">
      <c r="B65" s="133"/>
      <c r="C65" s="134"/>
      <c r="D65" s="135" t="s">
        <v>153</v>
      </c>
      <c r="E65" s="136"/>
      <c r="F65" s="136"/>
      <c r="G65" s="136"/>
      <c r="H65" s="136"/>
      <c r="I65" s="137"/>
      <c r="J65" s="138">
        <f>J312</f>
        <v>0</v>
      </c>
      <c r="K65" s="139"/>
    </row>
    <row r="66" spans="2:11" s="8" customFormat="1" ht="19.9" customHeight="1">
      <c r="B66" s="140"/>
      <c r="C66" s="141"/>
      <c r="D66" s="142" t="s">
        <v>1113</v>
      </c>
      <c r="E66" s="143"/>
      <c r="F66" s="143"/>
      <c r="G66" s="143"/>
      <c r="H66" s="143"/>
      <c r="I66" s="144"/>
      <c r="J66" s="145">
        <f>J313</f>
        <v>0</v>
      </c>
      <c r="K66" s="146"/>
    </row>
    <row r="67" spans="2:11" s="8" customFormat="1" ht="19.9" customHeight="1">
      <c r="B67" s="140"/>
      <c r="C67" s="141"/>
      <c r="D67" s="142" t="s">
        <v>154</v>
      </c>
      <c r="E67" s="143"/>
      <c r="F67" s="143"/>
      <c r="G67" s="143"/>
      <c r="H67" s="143"/>
      <c r="I67" s="144"/>
      <c r="J67" s="145">
        <f>J352</f>
        <v>0</v>
      </c>
      <c r="K67" s="146"/>
    </row>
    <row r="68" spans="2:11" s="8" customFormat="1" ht="19.9" customHeight="1">
      <c r="B68" s="140"/>
      <c r="C68" s="141"/>
      <c r="D68" s="142" t="s">
        <v>155</v>
      </c>
      <c r="E68" s="143"/>
      <c r="F68" s="143"/>
      <c r="G68" s="143"/>
      <c r="H68" s="143"/>
      <c r="I68" s="144"/>
      <c r="J68" s="145">
        <f>J393</f>
        <v>0</v>
      </c>
      <c r="K68" s="146"/>
    </row>
    <row r="69" spans="2:11" s="8" customFormat="1" ht="19.9" customHeight="1">
      <c r="B69" s="140"/>
      <c r="C69" s="141"/>
      <c r="D69" s="142" t="s">
        <v>157</v>
      </c>
      <c r="E69" s="143"/>
      <c r="F69" s="143"/>
      <c r="G69" s="143"/>
      <c r="H69" s="143"/>
      <c r="I69" s="144"/>
      <c r="J69" s="145">
        <f>J396</f>
        <v>0</v>
      </c>
      <c r="K69" s="146"/>
    </row>
    <row r="70" spans="2:11" s="8" customFormat="1" ht="19.9" customHeight="1">
      <c r="B70" s="140"/>
      <c r="C70" s="141"/>
      <c r="D70" s="142" t="s">
        <v>1115</v>
      </c>
      <c r="E70" s="143"/>
      <c r="F70" s="143"/>
      <c r="G70" s="143"/>
      <c r="H70" s="143"/>
      <c r="I70" s="144"/>
      <c r="J70" s="145">
        <f>J404</f>
        <v>0</v>
      </c>
      <c r="K70" s="146"/>
    </row>
    <row r="71" spans="2:11" s="8" customFormat="1" ht="19.9" customHeight="1">
      <c r="B71" s="140"/>
      <c r="C71" s="141"/>
      <c r="D71" s="142" t="s">
        <v>158</v>
      </c>
      <c r="E71" s="143"/>
      <c r="F71" s="143"/>
      <c r="G71" s="143"/>
      <c r="H71" s="143"/>
      <c r="I71" s="144"/>
      <c r="J71" s="145">
        <f>J425</f>
        <v>0</v>
      </c>
      <c r="K71" s="146"/>
    </row>
    <row r="72" spans="2:11" s="8" customFormat="1" ht="19.9" customHeight="1">
      <c r="B72" s="140"/>
      <c r="C72" s="141"/>
      <c r="D72" s="142" t="s">
        <v>1450</v>
      </c>
      <c r="E72" s="143"/>
      <c r="F72" s="143"/>
      <c r="G72" s="143"/>
      <c r="H72" s="143"/>
      <c r="I72" s="144"/>
      <c r="J72" s="145">
        <f>J446</f>
        <v>0</v>
      </c>
      <c r="K72" s="146"/>
    </row>
    <row r="73" spans="2:11" s="8" customFormat="1" ht="19.9" customHeight="1">
      <c r="B73" s="140"/>
      <c r="C73" s="141"/>
      <c r="D73" s="142" t="s">
        <v>159</v>
      </c>
      <c r="E73" s="143"/>
      <c r="F73" s="143"/>
      <c r="G73" s="143"/>
      <c r="H73" s="143"/>
      <c r="I73" s="144"/>
      <c r="J73" s="145">
        <f>J450</f>
        <v>0</v>
      </c>
      <c r="K73" s="146"/>
    </row>
    <row r="74" spans="2:11" s="8" customFormat="1" ht="19.9" customHeight="1">
      <c r="B74" s="140"/>
      <c r="C74" s="141"/>
      <c r="D74" s="142" t="s">
        <v>160</v>
      </c>
      <c r="E74" s="143"/>
      <c r="F74" s="143"/>
      <c r="G74" s="143"/>
      <c r="H74" s="143"/>
      <c r="I74" s="144"/>
      <c r="J74" s="145">
        <f>J471</f>
        <v>0</v>
      </c>
      <c r="K74" s="146"/>
    </row>
    <row r="75" spans="2:11" s="8" customFormat="1" ht="19.9" customHeight="1">
      <c r="B75" s="140"/>
      <c r="C75" s="141"/>
      <c r="D75" s="142" t="s">
        <v>912</v>
      </c>
      <c r="E75" s="143"/>
      <c r="F75" s="143"/>
      <c r="G75" s="143"/>
      <c r="H75" s="143"/>
      <c r="I75" s="144"/>
      <c r="J75" s="145">
        <f>J482</f>
        <v>0</v>
      </c>
      <c r="K75" s="146"/>
    </row>
    <row r="76" spans="2:11" s="8" customFormat="1" ht="19.9" customHeight="1">
      <c r="B76" s="140"/>
      <c r="C76" s="141"/>
      <c r="D76" s="142" t="s">
        <v>162</v>
      </c>
      <c r="E76" s="143"/>
      <c r="F76" s="143"/>
      <c r="G76" s="143"/>
      <c r="H76" s="143"/>
      <c r="I76" s="144"/>
      <c r="J76" s="145">
        <f>J489</f>
        <v>0</v>
      </c>
      <c r="K76" s="146"/>
    </row>
    <row r="77" spans="2:11" s="8" customFormat="1" ht="19.9" customHeight="1">
      <c r="B77" s="140"/>
      <c r="C77" s="141"/>
      <c r="D77" s="142" t="s">
        <v>163</v>
      </c>
      <c r="E77" s="143"/>
      <c r="F77" s="143"/>
      <c r="G77" s="143"/>
      <c r="H77" s="143"/>
      <c r="I77" s="144"/>
      <c r="J77" s="145">
        <f>J503</f>
        <v>0</v>
      </c>
      <c r="K77" s="146"/>
    </row>
    <row r="78" spans="2:11" s="8" customFormat="1" ht="19.9" customHeight="1">
      <c r="B78" s="140"/>
      <c r="C78" s="141"/>
      <c r="D78" s="142" t="s">
        <v>1451</v>
      </c>
      <c r="E78" s="143"/>
      <c r="F78" s="143"/>
      <c r="G78" s="143"/>
      <c r="H78" s="143"/>
      <c r="I78" s="144"/>
      <c r="J78" s="145">
        <f>J510</f>
        <v>0</v>
      </c>
      <c r="K78" s="146"/>
    </row>
    <row r="79" spans="2:11" s="1" customFormat="1" ht="21.75" customHeight="1">
      <c r="B79" s="39"/>
      <c r="C79" s="40"/>
      <c r="D79" s="40"/>
      <c r="E79" s="40"/>
      <c r="F79" s="40"/>
      <c r="G79" s="40"/>
      <c r="H79" s="40"/>
      <c r="I79" s="104"/>
      <c r="J79" s="40"/>
      <c r="K79" s="43"/>
    </row>
    <row r="80" spans="2:11" s="1" customFormat="1" ht="6.95" customHeight="1">
      <c r="B80" s="54"/>
      <c r="C80" s="55"/>
      <c r="D80" s="55"/>
      <c r="E80" s="55"/>
      <c r="F80" s="55"/>
      <c r="G80" s="55"/>
      <c r="H80" s="55"/>
      <c r="I80" s="125"/>
      <c r="J80" s="55"/>
      <c r="K80" s="56"/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26"/>
      <c r="J84" s="58"/>
      <c r="K84" s="58"/>
      <c r="L84" s="39"/>
    </row>
    <row r="85" spans="2:12" s="1" customFormat="1" ht="36.95" customHeight="1">
      <c r="B85" s="39"/>
      <c r="C85" s="59" t="s">
        <v>164</v>
      </c>
      <c r="I85" s="147"/>
      <c r="L85" s="39"/>
    </row>
    <row r="86" spans="2:12" s="1" customFormat="1" ht="6.95" customHeight="1">
      <c r="B86" s="39"/>
      <c r="I86" s="147"/>
      <c r="L86" s="39"/>
    </row>
    <row r="87" spans="2:12" s="1" customFormat="1" ht="14.45" customHeight="1">
      <c r="B87" s="39"/>
      <c r="C87" s="61" t="s">
        <v>19</v>
      </c>
      <c r="I87" s="147"/>
      <c r="L87" s="39"/>
    </row>
    <row r="88" spans="2:12" s="1" customFormat="1" ht="16.5" customHeight="1">
      <c r="B88" s="39"/>
      <c r="E88" s="336" t="str">
        <f>E7</f>
        <v>Zateplení budovy SOŠ a SOU dopravní Čáslav (20.11) - revize 3</v>
      </c>
      <c r="F88" s="337"/>
      <c r="G88" s="337"/>
      <c r="H88" s="337"/>
      <c r="I88" s="147"/>
      <c r="L88" s="39"/>
    </row>
    <row r="89" spans="2:12" s="1" customFormat="1" ht="14.45" customHeight="1">
      <c r="B89" s="39"/>
      <c r="C89" s="61" t="s">
        <v>138</v>
      </c>
      <c r="I89" s="147"/>
      <c r="L89" s="39"/>
    </row>
    <row r="90" spans="2:12" s="1" customFormat="1" ht="17.25" customHeight="1">
      <c r="B90" s="39"/>
      <c r="E90" s="329" t="str">
        <f>E9</f>
        <v>1715e - Stavební čás - 1715e - Stavební část - budova C</v>
      </c>
      <c r="F90" s="338"/>
      <c r="G90" s="338"/>
      <c r="H90" s="338"/>
      <c r="I90" s="147"/>
      <c r="L90" s="39"/>
    </row>
    <row r="91" spans="2:12" s="1" customFormat="1" ht="6.95" customHeight="1">
      <c r="B91" s="39"/>
      <c r="I91" s="147"/>
      <c r="L91" s="39"/>
    </row>
    <row r="92" spans="2:12" s="1" customFormat="1" ht="18" customHeight="1">
      <c r="B92" s="39"/>
      <c r="C92" s="61" t="s">
        <v>23</v>
      </c>
      <c r="F92" s="148" t="str">
        <f>F12</f>
        <v xml:space="preserve"> </v>
      </c>
      <c r="I92" s="149" t="s">
        <v>25</v>
      </c>
      <c r="J92" s="65" t="str">
        <f>IF(J12="","",J12)</f>
        <v>19. 9. 2018</v>
      </c>
      <c r="L92" s="39"/>
    </row>
    <row r="93" spans="2:12" s="1" customFormat="1" ht="6.95" customHeight="1">
      <c r="B93" s="39"/>
      <c r="I93" s="147"/>
      <c r="L93" s="39"/>
    </row>
    <row r="94" spans="2:12" s="1" customFormat="1" ht="15">
      <c r="B94" s="39"/>
      <c r="C94" s="61" t="s">
        <v>27</v>
      </c>
      <c r="F94" s="148" t="str">
        <f>E15</f>
        <v>SUŠ a SOU dopravní Čáslav, Aug. Sedláčka 1145, Čás</v>
      </c>
      <c r="I94" s="149" t="s">
        <v>34</v>
      </c>
      <c r="J94" s="148" t="str">
        <f>E21</f>
        <v>AZ PROJECT spol. s r.o., Plynárenská 830, Kolín</v>
      </c>
      <c r="L94" s="39"/>
    </row>
    <row r="95" spans="2:12" s="1" customFormat="1" ht="14.45" customHeight="1">
      <c r="B95" s="39"/>
      <c r="C95" s="61" t="s">
        <v>32</v>
      </c>
      <c r="F95" s="148" t="str">
        <f>IF(E18="","",E18)</f>
        <v/>
      </c>
      <c r="I95" s="147"/>
      <c r="L95" s="39"/>
    </row>
    <row r="96" spans="2:12" s="1" customFormat="1" ht="10.35" customHeight="1">
      <c r="B96" s="39"/>
      <c r="I96" s="147"/>
      <c r="L96" s="39"/>
    </row>
    <row r="97" spans="2:20" s="9" customFormat="1" ht="29.25" customHeight="1">
      <c r="B97" s="150"/>
      <c r="C97" s="151" t="s">
        <v>165</v>
      </c>
      <c r="D97" s="152" t="s">
        <v>59</v>
      </c>
      <c r="E97" s="152" t="s">
        <v>55</v>
      </c>
      <c r="F97" s="152" t="s">
        <v>166</v>
      </c>
      <c r="G97" s="152" t="s">
        <v>167</v>
      </c>
      <c r="H97" s="152" t="s">
        <v>168</v>
      </c>
      <c r="I97" s="153" t="s">
        <v>169</v>
      </c>
      <c r="J97" s="152" t="s">
        <v>143</v>
      </c>
      <c r="K97" s="154" t="s">
        <v>170</v>
      </c>
      <c r="L97" s="150"/>
      <c r="M97" s="71" t="s">
        <v>171</v>
      </c>
      <c r="N97" s="72" t="s">
        <v>44</v>
      </c>
      <c r="O97" s="72" t="s">
        <v>172</v>
      </c>
      <c r="P97" s="72" t="s">
        <v>173</v>
      </c>
      <c r="Q97" s="72" t="s">
        <v>174</v>
      </c>
      <c r="R97" s="72" t="s">
        <v>175</v>
      </c>
      <c r="S97" s="72" t="s">
        <v>176</v>
      </c>
      <c r="T97" s="73" t="s">
        <v>177</v>
      </c>
    </row>
    <row r="98" spans="2:63" s="1" customFormat="1" ht="29.25" customHeight="1">
      <c r="B98" s="39"/>
      <c r="C98" s="75" t="s">
        <v>144</v>
      </c>
      <c r="I98" s="147"/>
      <c r="J98" s="155">
        <f>BK98</f>
        <v>0</v>
      </c>
      <c r="L98" s="39"/>
      <c r="M98" s="74"/>
      <c r="N98" s="66"/>
      <c r="O98" s="66"/>
      <c r="P98" s="156">
        <f>P99+P312</f>
        <v>0</v>
      </c>
      <c r="Q98" s="66"/>
      <c r="R98" s="156">
        <f>R99+R312</f>
        <v>1.512333</v>
      </c>
      <c r="S98" s="66"/>
      <c r="T98" s="157">
        <f>T99+T312</f>
        <v>0</v>
      </c>
      <c r="AT98" s="22" t="s">
        <v>73</v>
      </c>
      <c r="AU98" s="22" t="s">
        <v>145</v>
      </c>
      <c r="BK98" s="158">
        <f>BK99+BK312</f>
        <v>0</v>
      </c>
    </row>
    <row r="99" spans="2:63" s="10" customFormat="1" ht="37.35" customHeight="1">
      <c r="B99" s="159"/>
      <c r="D99" s="160" t="s">
        <v>73</v>
      </c>
      <c r="E99" s="161" t="s">
        <v>178</v>
      </c>
      <c r="F99" s="161" t="s">
        <v>179</v>
      </c>
      <c r="I99" s="162"/>
      <c r="J99" s="163">
        <f>BK99</f>
        <v>0</v>
      </c>
      <c r="L99" s="159"/>
      <c r="M99" s="164"/>
      <c r="N99" s="165"/>
      <c r="O99" s="165"/>
      <c r="P99" s="166">
        <f>P100+P121+P128+P135+P240+P290+P310</f>
        <v>0</v>
      </c>
      <c r="Q99" s="165"/>
      <c r="R99" s="166">
        <f>R100+R121+R128+R135+R240+R290+R310</f>
        <v>0.20964449999999998</v>
      </c>
      <c r="S99" s="165"/>
      <c r="T99" s="167">
        <f>T100+T121+T128+T135+T240+T290+T310</f>
        <v>0</v>
      </c>
      <c r="AR99" s="160" t="s">
        <v>82</v>
      </c>
      <c r="AT99" s="168" t="s">
        <v>73</v>
      </c>
      <c r="AU99" s="168" t="s">
        <v>74</v>
      </c>
      <c r="AY99" s="160" t="s">
        <v>180</v>
      </c>
      <c r="BK99" s="169">
        <f>BK100+BK121+BK128+BK135+BK240+BK290+BK310</f>
        <v>0</v>
      </c>
    </row>
    <row r="100" spans="2:63" s="10" customFormat="1" ht="19.9" customHeight="1">
      <c r="B100" s="159"/>
      <c r="D100" s="160" t="s">
        <v>73</v>
      </c>
      <c r="E100" s="170" t="s">
        <v>82</v>
      </c>
      <c r="F100" s="170" t="s">
        <v>181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SUM(P101:P120)</f>
        <v>0</v>
      </c>
      <c r="Q100" s="165"/>
      <c r="R100" s="166">
        <f>SUM(R101:R120)</f>
        <v>0</v>
      </c>
      <c r="S100" s="165"/>
      <c r="T100" s="167">
        <f>SUM(T101:T120)</f>
        <v>0</v>
      </c>
      <c r="AR100" s="160" t="s">
        <v>82</v>
      </c>
      <c r="AT100" s="168" t="s">
        <v>73</v>
      </c>
      <c r="AU100" s="168" t="s">
        <v>82</v>
      </c>
      <c r="AY100" s="160" t="s">
        <v>180</v>
      </c>
      <c r="BK100" s="169">
        <f>SUM(BK101:BK120)</f>
        <v>0</v>
      </c>
    </row>
    <row r="101" spans="2:65" s="1" customFormat="1" ht="51" customHeight="1">
      <c r="B101" s="172"/>
      <c r="C101" s="173" t="s">
        <v>82</v>
      </c>
      <c r="D101" s="173" t="s">
        <v>182</v>
      </c>
      <c r="E101" s="174" t="s">
        <v>183</v>
      </c>
      <c r="F101" s="175" t="s">
        <v>184</v>
      </c>
      <c r="G101" s="176" t="s">
        <v>185</v>
      </c>
      <c r="H101" s="177">
        <v>79.3</v>
      </c>
      <c r="I101" s="178"/>
      <c r="J101" s="179">
        <f>ROUND(I101*H101,2)</f>
        <v>0</v>
      </c>
      <c r="K101" s="175" t="s">
        <v>186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187</v>
      </c>
      <c r="AT101" s="22" t="s">
        <v>182</v>
      </c>
      <c r="AU101" s="22" t="s">
        <v>84</v>
      </c>
      <c r="AY101" s="22" t="s">
        <v>180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187</v>
      </c>
      <c r="BM101" s="22" t="s">
        <v>84</v>
      </c>
    </row>
    <row r="102" spans="2:51" s="11" customFormat="1" ht="13.5">
      <c r="B102" s="185"/>
      <c r="D102" s="186" t="s">
        <v>188</v>
      </c>
      <c r="E102" s="187" t="s">
        <v>5</v>
      </c>
      <c r="F102" s="188" t="s">
        <v>1452</v>
      </c>
      <c r="H102" s="189">
        <v>79.3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188</v>
      </c>
      <c r="AU102" s="187" t="s">
        <v>84</v>
      </c>
      <c r="AV102" s="11" t="s">
        <v>84</v>
      </c>
      <c r="AW102" s="11" t="s">
        <v>38</v>
      </c>
      <c r="AX102" s="11" t="s">
        <v>74</v>
      </c>
      <c r="AY102" s="187" t="s">
        <v>180</v>
      </c>
    </row>
    <row r="103" spans="2:51" s="12" customFormat="1" ht="13.5">
      <c r="B103" s="194"/>
      <c r="D103" s="186" t="s">
        <v>188</v>
      </c>
      <c r="E103" s="195" t="s">
        <v>5</v>
      </c>
      <c r="F103" s="196" t="s">
        <v>190</v>
      </c>
      <c r="H103" s="197">
        <v>79.3</v>
      </c>
      <c r="I103" s="198"/>
      <c r="L103" s="194"/>
      <c r="M103" s="199"/>
      <c r="N103" s="200"/>
      <c r="O103" s="200"/>
      <c r="P103" s="200"/>
      <c r="Q103" s="200"/>
      <c r="R103" s="200"/>
      <c r="S103" s="200"/>
      <c r="T103" s="201"/>
      <c r="AT103" s="195" t="s">
        <v>188</v>
      </c>
      <c r="AU103" s="195" t="s">
        <v>84</v>
      </c>
      <c r="AV103" s="12" t="s">
        <v>187</v>
      </c>
      <c r="AW103" s="12" t="s">
        <v>38</v>
      </c>
      <c r="AX103" s="12" t="s">
        <v>82</v>
      </c>
      <c r="AY103" s="195" t="s">
        <v>180</v>
      </c>
    </row>
    <row r="104" spans="2:65" s="1" customFormat="1" ht="38.25" customHeight="1">
      <c r="B104" s="172"/>
      <c r="C104" s="173" t="s">
        <v>84</v>
      </c>
      <c r="D104" s="173" t="s">
        <v>182</v>
      </c>
      <c r="E104" s="174" t="s">
        <v>191</v>
      </c>
      <c r="F104" s="175" t="s">
        <v>192</v>
      </c>
      <c r="G104" s="176" t="s">
        <v>185</v>
      </c>
      <c r="H104" s="177">
        <v>79.3</v>
      </c>
      <c r="I104" s="178"/>
      <c r="J104" s="179">
        <f>ROUND(I104*H104,2)</f>
        <v>0</v>
      </c>
      <c r="K104" s="175" t="s">
        <v>193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187</v>
      </c>
      <c r="AT104" s="22" t="s">
        <v>182</v>
      </c>
      <c r="AU104" s="22" t="s">
        <v>84</v>
      </c>
      <c r="AY104" s="22" t="s">
        <v>180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187</v>
      </c>
      <c r="BM104" s="22" t="s">
        <v>187</v>
      </c>
    </row>
    <row r="105" spans="2:51" s="11" customFormat="1" ht="13.5">
      <c r="B105" s="185"/>
      <c r="D105" s="186" t="s">
        <v>188</v>
      </c>
      <c r="E105" s="187" t="s">
        <v>5</v>
      </c>
      <c r="F105" s="188" t="s">
        <v>1452</v>
      </c>
      <c r="H105" s="189">
        <v>79.3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188</v>
      </c>
      <c r="AU105" s="187" t="s">
        <v>84</v>
      </c>
      <c r="AV105" s="11" t="s">
        <v>84</v>
      </c>
      <c r="AW105" s="11" t="s">
        <v>38</v>
      </c>
      <c r="AX105" s="11" t="s">
        <v>74</v>
      </c>
      <c r="AY105" s="187" t="s">
        <v>180</v>
      </c>
    </row>
    <row r="106" spans="2:51" s="12" customFormat="1" ht="13.5">
      <c r="B106" s="194"/>
      <c r="D106" s="186" t="s">
        <v>188</v>
      </c>
      <c r="E106" s="195" t="s">
        <v>5</v>
      </c>
      <c r="F106" s="196" t="s">
        <v>190</v>
      </c>
      <c r="H106" s="197">
        <v>79.3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188</v>
      </c>
      <c r="AU106" s="195" t="s">
        <v>84</v>
      </c>
      <c r="AV106" s="12" t="s">
        <v>187</v>
      </c>
      <c r="AW106" s="12" t="s">
        <v>38</v>
      </c>
      <c r="AX106" s="12" t="s">
        <v>82</v>
      </c>
      <c r="AY106" s="195" t="s">
        <v>180</v>
      </c>
    </row>
    <row r="107" spans="2:65" s="1" customFormat="1" ht="16.5" customHeight="1">
      <c r="B107" s="172"/>
      <c r="C107" s="173" t="s">
        <v>195</v>
      </c>
      <c r="D107" s="173" t="s">
        <v>182</v>
      </c>
      <c r="E107" s="174" t="s">
        <v>196</v>
      </c>
      <c r="F107" s="175" t="s">
        <v>197</v>
      </c>
      <c r="G107" s="176" t="s">
        <v>198</v>
      </c>
      <c r="H107" s="177">
        <v>10.214</v>
      </c>
      <c r="I107" s="178"/>
      <c r="J107" s="179">
        <f>ROUND(I107*H107,2)</f>
        <v>0</v>
      </c>
      <c r="K107" s="175" t="s">
        <v>199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200</v>
      </c>
    </row>
    <row r="108" spans="2:51" s="11" customFormat="1" ht="13.5">
      <c r="B108" s="185"/>
      <c r="D108" s="186" t="s">
        <v>188</v>
      </c>
      <c r="E108" s="187" t="s">
        <v>5</v>
      </c>
      <c r="F108" s="188" t="s">
        <v>1453</v>
      </c>
      <c r="H108" s="189">
        <v>10.214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188</v>
      </c>
      <c r="AU108" s="187" t="s">
        <v>84</v>
      </c>
      <c r="AV108" s="11" t="s">
        <v>84</v>
      </c>
      <c r="AW108" s="11" t="s">
        <v>38</v>
      </c>
      <c r="AX108" s="11" t="s">
        <v>74</v>
      </c>
      <c r="AY108" s="187" t="s">
        <v>180</v>
      </c>
    </row>
    <row r="109" spans="2:51" s="12" customFormat="1" ht="13.5">
      <c r="B109" s="194"/>
      <c r="D109" s="186" t="s">
        <v>188</v>
      </c>
      <c r="E109" s="195" t="s">
        <v>5</v>
      </c>
      <c r="F109" s="196" t="s">
        <v>190</v>
      </c>
      <c r="H109" s="197">
        <v>10.214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188</v>
      </c>
      <c r="AU109" s="195" t="s">
        <v>84</v>
      </c>
      <c r="AV109" s="12" t="s">
        <v>187</v>
      </c>
      <c r="AW109" s="12" t="s">
        <v>38</v>
      </c>
      <c r="AX109" s="12" t="s">
        <v>82</v>
      </c>
      <c r="AY109" s="195" t="s">
        <v>180</v>
      </c>
    </row>
    <row r="110" spans="2:65" s="1" customFormat="1" ht="16.5" customHeight="1">
      <c r="B110" s="172"/>
      <c r="C110" s="173" t="s">
        <v>187</v>
      </c>
      <c r="D110" s="173" t="s">
        <v>182</v>
      </c>
      <c r="E110" s="174" t="s">
        <v>202</v>
      </c>
      <c r="F110" s="175" t="s">
        <v>203</v>
      </c>
      <c r="G110" s="176" t="s">
        <v>198</v>
      </c>
      <c r="H110" s="177">
        <v>5.107</v>
      </c>
      <c r="I110" s="178"/>
      <c r="J110" s="179">
        <f>ROUND(I110*H110,2)</f>
        <v>0</v>
      </c>
      <c r="K110" s="175" t="s">
        <v>199</v>
      </c>
      <c r="L110" s="39"/>
      <c r="M110" s="180" t="s">
        <v>5</v>
      </c>
      <c r="N110" s="181" t="s">
        <v>45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82</v>
      </c>
      <c r="BK110" s="184">
        <f>ROUND(I110*H110,2)</f>
        <v>0</v>
      </c>
      <c r="BL110" s="22" t="s">
        <v>187</v>
      </c>
      <c r="BM110" s="22" t="s">
        <v>204</v>
      </c>
    </row>
    <row r="111" spans="2:51" s="11" customFormat="1" ht="13.5">
      <c r="B111" s="185"/>
      <c r="D111" s="186" t="s">
        <v>188</v>
      </c>
      <c r="E111" s="187" t="s">
        <v>5</v>
      </c>
      <c r="F111" s="188" t="s">
        <v>1454</v>
      </c>
      <c r="H111" s="189">
        <v>5.107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188</v>
      </c>
      <c r="AU111" s="187" t="s">
        <v>84</v>
      </c>
      <c r="AV111" s="11" t="s">
        <v>84</v>
      </c>
      <c r="AW111" s="11" t="s">
        <v>38</v>
      </c>
      <c r="AX111" s="11" t="s">
        <v>74</v>
      </c>
      <c r="AY111" s="187" t="s">
        <v>180</v>
      </c>
    </row>
    <row r="112" spans="2:51" s="12" customFormat="1" ht="13.5">
      <c r="B112" s="194"/>
      <c r="D112" s="186" t="s">
        <v>188</v>
      </c>
      <c r="E112" s="195" t="s">
        <v>5</v>
      </c>
      <c r="F112" s="196" t="s">
        <v>190</v>
      </c>
      <c r="H112" s="197">
        <v>5.107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188</v>
      </c>
      <c r="AU112" s="195" t="s">
        <v>84</v>
      </c>
      <c r="AV112" s="12" t="s">
        <v>187</v>
      </c>
      <c r="AW112" s="12" t="s">
        <v>38</v>
      </c>
      <c r="AX112" s="12" t="s">
        <v>82</v>
      </c>
      <c r="AY112" s="195" t="s">
        <v>180</v>
      </c>
    </row>
    <row r="113" spans="2:65" s="1" customFormat="1" ht="38.25" customHeight="1">
      <c r="B113" s="172"/>
      <c r="C113" s="173" t="s">
        <v>206</v>
      </c>
      <c r="D113" s="173" t="s">
        <v>182</v>
      </c>
      <c r="E113" s="174" t="s">
        <v>207</v>
      </c>
      <c r="F113" s="175" t="s">
        <v>208</v>
      </c>
      <c r="G113" s="176" t="s">
        <v>198</v>
      </c>
      <c r="H113" s="177">
        <v>10.214</v>
      </c>
      <c r="I113" s="178"/>
      <c r="J113" s="179">
        <f>ROUND(I113*H113,2)</f>
        <v>0</v>
      </c>
      <c r="K113" s="175" t="s">
        <v>193</v>
      </c>
      <c r="L113" s="39"/>
      <c r="M113" s="180" t="s">
        <v>5</v>
      </c>
      <c r="N113" s="181" t="s">
        <v>45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187</v>
      </c>
      <c r="AT113" s="22" t="s">
        <v>182</v>
      </c>
      <c r="AU113" s="22" t="s">
        <v>84</v>
      </c>
      <c r="AY113" s="22" t="s">
        <v>180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82</v>
      </c>
      <c r="BK113" s="184">
        <f>ROUND(I113*H113,2)</f>
        <v>0</v>
      </c>
      <c r="BL113" s="22" t="s">
        <v>187</v>
      </c>
      <c r="BM113" s="22" t="s">
        <v>209</v>
      </c>
    </row>
    <row r="114" spans="2:65" s="1" customFormat="1" ht="16.5" customHeight="1">
      <c r="B114" s="172"/>
      <c r="C114" s="173" t="s">
        <v>200</v>
      </c>
      <c r="D114" s="173" t="s">
        <v>182</v>
      </c>
      <c r="E114" s="174" t="s">
        <v>210</v>
      </c>
      <c r="F114" s="175" t="s">
        <v>211</v>
      </c>
      <c r="G114" s="176" t="s">
        <v>198</v>
      </c>
      <c r="H114" s="177">
        <v>10.214</v>
      </c>
      <c r="I114" s="178"/>
      <c r="J114" s="179">
        <f>ROUND(I114*H114,2)</f>
        <v>0</v>
      </c>
      <c r="K114" s="175" t="s">
        <v>199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212</v>
      </c>
    </row>
    <row r="115" spans="2:65" s="1" customFormat="1" ht="16.5" customHeight="1">
      <c r="B115" s="172"/>
      <c r="C115" s="173" t="s">
        <v>213</v>
      </c>
      <c r="D115" s="173" t="s">
        <v>182</v>
      </c>
      <c r="E115" s="174" t="s">
        <v>214</v>
      </c>
      <c r="F115" s="175" t="s">
        <v>215</v>
      </c>
      <c r="G115" s="176" t="s">
        <v>198</v>
      </c>
      <c r="H115" s="177">
        <v>10.214</v>
      </c>
      <c r="I115" s="178"/>
      <c r="J115" s="179">
        <f>ROUND(I115*H115,2)</f>
        <v>0</v>
      </c>
      <c r="K115" s="175" t="s">
        <v>199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216</v>
      </c>
    </row>
    <row r="116" spans="2:65" s="1" customFormat="1" ht="16.5" customHeight="1">
      <c r="B116" s="172"/>
      <c r="C116" s="173" t="s">
        <v>204</v>
      </c>
      <c r="D116" s="173" t="s">
        <v>182</v>
      </c>
      <c r="E116" s="174" t="s">
        <v>217</v>
      </c>
      <c r="F116" s="175" t="s">
        <v>218</v>
      </c>
      <c r="G116" s="176" t="s">
        <v>219</v>
      </c>
      <c r="H116" s="177">
        <v>19.407</v>
      </c>
      <c r="I116" s="178"/>
      <c r="J116" s="179">
        <f>ROUND(I116*H116,2)</f>
        <v>0</v>
      </c>
      <c r="K116" s="175" t="s">
        <v>199</v>
      </c>
      <c r="L116" s="39"/>
      <c r="M116" s="180" t="s">
        <v>5</v>
      </c>
      <c r="N116" s="181" t="s">
        <v>45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187</v>
      </c>
      <c r="AT116" s="22" t="s">
        <v>182</v>
      </c>
      <c r="AU116" s="22" t="s">
        <v>84</v>
      </c>
      <c r="AY116" s="22" t="s">
        <v>180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82</v>
      </c>
      <c r="BK116" s="184">
        <f>ROUND(I116*H116,2)</f>
        <v>0</v>
      </c>
      <c r="BL116" s="22" t="s">
        <v>187</v>
      </c>
      <c r="BM116" s="22" t="s">
        <v>220</v>
      </c>
    </row>
    <row r="117" spans="2:51" s="11" customFormat="1" ht="13.5">
      <c r="B117" s="185"/>
      <c r="D117" s="186" t="s">
        <v>188</v>
      </c>
      <c r="E117" s="187" t="s">
        <v>5</v>
      </c>
      <c r="F117" s="188" t="s">
        <v>1455</v>
      </c>
      <c r="H117" s="189">
        <v>19.407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188</v>
      </c>
      <c r="AU117" s="187" t="s">
        <v>84</v>
      </c>
      <c r="AV117" s="11" t="s">
        <v>84</v>
      </c>
      <c r="AW117" s="11" t="s">
        <v>38</v>
      </c>
      <c r="AX117" s="11" t="s">
        <v>74</v>
      </c>
      <c r="AY117" s="187" t="s">
        <v>180</v>
      </c>
    </row>
    <row r="118" spans="2:51" s="12" customFormat="1" ht="13.5">
      <c r="B118" s="194"/>
      <c r="D118" s="186" t="s">
        <v>188</v>
      </c>
      <c r="E118" s="195" t="s">
        <v>5</v>
      </c>
      <c r="F118" s="196" t="s">
        <v>190</v>
      </c>
      <c r="H118" s="197">
        <v>19.407</v>
      </c>
      <c r="I118" s="198"/>
      <c r="L118" s="194"/>
      <c r="M118" s="199"/>
      <c r="N118" s="200"/>
      <c r="O118" s="200"/>
      <c r="P118" s="200"/>
      <c r="Q118" s="200"/>
      <c r="R118" s="200"/>
      <c r="S118" s="200"/>
      <c r="T118" s="201"/>
      <c r="AT118" s="195" t="s">
        <v>188</v>
      </c>
      <c r="AU118" s="195" t="s">
        <v>84</v>
      </c>
      <c r="AV118" s="12" t="s">
        <v>187</v>
      </c>
      <c r="AW118" s="12" t="s">
        <v>38</v>
      </c>
      <c r="AX118" s="12" t="s">
        <v>82</v>
      </c>
      <c r="AY118" s="195" t="s">
        <v>180</v>
      </c>
    </row>
    <row r="119" spans="2:65" s="1" customFormat="1" ht="16.5" customHeight="1">
      <c r="B119" s="172"/>
      <c r="C119" s="173" t="s">
        <v>222</v>
      </c>
      <c r="D119" s="173" t="s">
        <v>182</v>
      </c>
      <c r="E119" s="174" t="s">
        <v>223</v>
      </c>
      <c r="F119" s="175" t="s">
        <v>224</v>
      </c>
      <c r="G119" s="176" t="s">
        <v>301</v>
      </c>
      <c r="H119" s="177">
        <v>1</v>
      </c>
      <c r="I119" s="178"/>
      <c r="J119" s="179">
        <f>ROUND(I119*H119,2)</f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187</v>
      </c>
      <c r="AT119" s="22" t="s">
        <v>182</v>
      </c>
      <c r="AU119" s="22" t="s">
        <v>84</v>
      </c>
      <c r="AY119" s="22" t="s">
        <v>180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82</v>
      </c>
      <c r="BK119" s="184">
        <f>ROUND(I119*H119,2)</f>
        <v>0</v>
      </c>
      <c r="BL119" s="22" t="s">
        <v>187</v>
      </c>
      <c r="BM119" s="22" t="s">
        <v>226</v>
      </c>
    </row>
    <row r="120" spans="2:65" s="1" customFormat="1" ht="16.5" customHeight="1">
      <c r="B120" s="172"/>
      <c r="C120" s="173" t="s">
        <v>209</v>
      </c>
      <c r="D120" s="173" t="s">
        <v>182</v>
      </c>
      <c r="E120" s="174" t="s">
        <v>227</v>
      </c>
      <c r="F120" s="175" t="s">
        <v>816</v>
      </c>
      <c r="G120" s="176" t="s">
        <v>229</v>
      </c>
      <c r="H120" s="177">
        <v>1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187</v>
      </c>
      <c r="AT120" s="22" t="s">
        <v>182</v>
      </c>
      <c r="AU120" s="22" t="s">
        <v>84</v>
      </c>
      <c r="AY120" s="22" t="s">
        <v>180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82</v>
      </c>
      <c r="BK120" s="184">
        <f>ROUND(I120*H120,2)</f>
        <v>0</v>
      </c>
      <c r="BL120" s="22" t="s">
        <v>187</v>
      </c>
      <c r="BM120" s="22" t="s">
        <v>230</v>
      </c>
    </row>
    <row r="121" spans="2:63" s="10" customFormat="1" ht="29.85" customHeight="1">
      <c r="B121" s="159"/>
      <c r="D121" s="160" t="s">
        <v>73</v>
      </c>
      <c r="E121" s="170" t="s">
        <v>195</v>
      </c>
      <c r="F121" s="170" t="s">
        <v>933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SUM(P122:P127)</f>
        <v>0</v>
      </c>
      <c r="Q121" s="165"/>
      <c r="R121" s="166">
        <f>SUM(R122:R127)</f>
        <v>0</v>
      </c>
      <c r="S121" s="165"/>
      <c r="T121" s="167">
        <f>SUM(T122:T127)</f>
        <v>0</v>
      </c>
      <c r="AR121" s="160" t="s">
        <v>82</v>
      </c>
      <c r="AT121" s="168" t="s">
        <v>73</v>
      </c>
      <c r="AU121" s="168" t="s">
        <v>82</v>
      </c>
      <c r="AY121" s="160" t="s">
        <v>180</v>
      </c>
      <c r="BK121" s="169">
        <f>SUM(BK122:BK127)</f>
        <v>0</v>
      </c>
    </row>
    <row r="122" spans="2:65" s="1" customFormat="1" ht="38.25" customHeight="1">
      <c r="B122" s="172"/>
      <c r="C122" s="173" t="s">
        <v>232</v>
      </c>
      <c r="D122" s="173" t="s">
        <v>182</v>
      </c>
      <c r="E122" s="174" t="s">
        <v>1456</v>
      </c>
      <c r="F122" s="175" t="s">
        <v>1457</v>
      </c>
      <c r="G122" s="176" t="s">
        <v>198</v>
      </c>
      <c r="H122" s="177">
        <v>0.68</v>
      </c>
      <c r="I122" s="178"/>
      <c r="J122" s="179">
        <f>ROUND(I122*H122,2)</f>
        <v>0</v>
      </c>
      <c r="K122" s="175" t="s">
        <v>193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187</v>
      </c>
      <c r="BM122" s="22" t="s">
        <v>235</v>
      </c>
    </row>
    <row r="123" spans="2:51" s="11" customFormat="1" ht="13.5">
      <c r="B123" s="185"/>
      <c r="D123" s="186" t="s">
        <v>188</v>
      </c>
      <c r="E123" s="187" t="s">
        <v>5</v>
      </c>
      <c r="F123" s="188" t="s">
        <v>1458</v>
      </c>
      <c r="H123" s="189">
        <v>0.68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188</v>
      </c>
      <c r="AU123" s="187" t="s">
        <v>84</v>
      </c>
      <c r="AV123" s="11" t="s">
        <v>84</v>
      </c>
      <c r="AW123" s="11" t="s">
        <v>38</v>
      </c>
      <c r="AX123" s="11" t="s">
        <v>74</v>
      </c>
      <c r="AY123" s="187" t="s">
        <v>180</v>
      </c>
    </row>
    <row r="124" spans="2:51" s="12" customFormat="1" ht="13.5">
      <c r="B124" s="194"/>
      <c r="D124" s="186" t="s">
        <v>188</v>
      </c>
      <c r="E124" s="195" t="s">
        <v>5</v>
      </c>
      <c r="F124" s="196" t="s">
        <v>190</v>
      </c>
      <c r="H124" s="197">
        <v>0.68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188</v>
      </c>
      <c r="AU124" s="195" t="s">
        <v>84</v>
      </c>
      <c r="AV124" s="12" t="s">
        <v>187</v>
      </c>
      <c r="AW124" s="12" t="s">
        <v>38</v>
      </c>
      <c r="AX124" s="12" t="s">
        <v>82</v>
      </c>
      <c r="AY124" s="195" t="s">
        <v>180</v>
      </c>
    </row>
    <row r="125" spans="2:65" s="1" customFormat="1" ht="38.25" customHeight="1">
      <c r="B125" s="172"/>
      <c r="C125" s="173" t="s">
        <v>212</v>
      </c>
      <c r="D125" s="173" t="s">
        <v>182</v>
      </c>
      <c r="E125" s="174" t="s">
        <v>1459</v>
      </c>
      <c r="F125" s="175" t="s">
        <v>1460</v>
      </c>
      <c r="G125" s="176" t="s">
        <v>185</v>
      </c>
      <c r="H125" s="177">
        <v>15.75</v>
      </c>
      <c r="I125" s="178"/>
      <c r="J125" s="179">
        <f>ROUND(I125*H125,2)</f>
        <v>0</v>
      </c>
      <c r="K125" s="175" t="s">
        <v>193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187</v>
      </c>
      <c r="BM125" s="22" t="s">
        <v>239</v>
      </c>
    </row>
    <row r="126" spans="2:51" s="11" customFormat="1" ht="13.5">
      <c r="B126" s="185"/>
      <c r="D126" s="186" t="s">
        <v>188</v>
      </c>
      <c r="E126" s="187" t="s">
        <v>5</v>
      </c>
      <c r="F126" s="188" t="s">
        <v>1461</v>
      </c>
      <c r="H126" s="189">
        <v>15.75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188</v>
      </c>
      <c r="AU126" s="187" t="s">
        <v>84</v>
      </c>
      <c r="AV126" s="11" t="s">
        <v>84</v>
      </c>
      <c r="AW126" s="11" t="s">
        <v>38</v>
      </c>
      <c r="AX126" s="11" t="s">
        <v>74</v>
      </c>
      <c r="AY126" s="187" t="s">
        <v>180</v>
      </c>
    </row>
    <row r="127" spans="2:51" s="12" customFormat="1" ht="13.5">
      <c r="B127" s="194"/>
      <c r="D127" s="186" t="s">
        <v>188</v>
      </c>
      <c r="E127" s="195" t="s">
        <v>5</v>
      </c>
      <c r="F127" s="196" t="s">
        <v>190</v>
      </c>
      <c r="H127" s="197">
        <v>15.75</v>
      </c>
      <c r="I127" s="198"/>
      <c r="L127" s="194"/>
      <c r="M127" s="199"/>
      <c r="N127" s="200"/>
      <c r="O127" s="200"/>
      <c r="P127" s="200"/>
      <c r="Q127" s="200"/>
      <c r="R127" s="200"/>
      <c r="S127" s="200"/>
      <c r="T127" s="201"/>
      <c r="AT127" s="195" t="s">
        <v>188</v>
      </c>
      <c r="AU127" s="195" t="s">
        <v>84</v>
      </c>
      <c r="AV127" s="12" t="s">
        <v>187</v>
      </c>
      <c r="AW127" s="12" t="s">
        <v>38</v>
      </c>
      <c r="AX127" s="12" t="s">
        <v>82</v>
      </c>
      <c r="AY127" s="195" t="s">
        <v>180</v>
      </c>
    </row>
    <row r="128" spans="2:63" s="10" customFormat="1" ht="29.85" customHeight="1">
      <c r="B128" s="159"/>
      <c r="D128" s="160" t="s">
        <v>73</v>
      </c>
      <c r="E128" s="170" t="s">
        <v>206</v>
      </c>
      <c r="F128" s="170" t="s">
        <v>231</v>
      </c>
      <c r="I128" s="162"/>
      <c r="J128" s="171">
        <f>BK128</f>
        <v>0</v>
      </c>
      <c r="L128" s="159"/>
      <c r="M128" s="164"/>
      <c r="N128" s="165"/>
      <c r="O128" s="165"/>
      <c r="P128" s="166">
        <f>SUM(P129:P134)</f>
        <v>0</v>
      </c>
      <c r="Q128" s="165"/>
      <c r="R128" s="166">
        <f>SUM(R129:R134)</f>
        <v>0</v>
      </c>
      <c r="S128" s="165"/>
      <c r="T128" s="167">
        <f>SUM(T129:T134)</f>
        <v>0</v>
      </c>
      <c r="AR128" s="160" t="s">
        <v>82</v>
      </c>
      <c r="AT128" s="168" t="s">
        <v>73</v>
      </c>
      <c r="AU128" s="168" t="s">
        <v>82</v>
      </c>
      <c r="AY128" s="160" t="s">
        <v>180</v>
      </c>
      <c r="BK128" s="169">
        <f>SUM(BK129:BK134)</f>
        <v>0</v>
      </c>
    </row>
    <row r="129" spans="2:65" s="1" customFormat="1" ht="25.5" customHeight="1">
      <c r="B129" s="172"/>
      <c r="C129" s="173" t="s">
        <v>242</v>
      </c>
      <c r="D129" s="173" t="s">
        <v>182</v>
      </c>
      <c r="E129" s="174" t="s">
        <v>233</v>
      </c>
      <c r="F129" s="175" t="s">
        <v>234</v>
      </c>
      <c r="G129" s="176" t="s">
        <v>185</v>
      </c>
      <c r="H129" s="177">
        <v>53.925</v>
      </c>
      <c r="I129" s="178"/>
      <c r="J129" s="179">
        <f>ROUND(I129*H129,2)</f>
        <v>0</v>
      </c>
      <c r="K129" s="175" t="s">
        <v>186</v>
      </c>
      <c r="L129" s="39"/>
      <c r="M129" s="180" t="s">
        <v>5</v>
      </c>
      <c r="N129" s="181" t="s">
        <v>45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187</v>
      </c>
      <c r="AT129" s="22" t="s">
        <v>182</v>
      </c>
      <c r="AU129" s="22" t="s">
        <v>84</v>
      </c>
      <c r="AY129" s="22" t="s">
        <v>180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82</v>
      </c>
      <c r="BK129" s="184">
        <f>ROUND(I129*H129,2)</f>
        <v>0</v>
      </c>
      <c r="BL129" s="22" t="s">
        <v>187</v>
      </c>
      <c r="BM129" s="22" t="s">
        <v>245</v>
      </c>
    </row>
    <row r="130" spans="2:51" s="11" customFormat="1" ht="13.5">
      <c r="B130" s="185"/>
      <c r="D130" s="186" t="s">
        <v>188</v>
      </c>
      <c r="E130" s="187" t="s">
        <v>5</v>
      </c>
      <c r="F130" s="188" t="s">
        <v>1462</v>
      </c>
      <c r="H130" s="189">
        <v>53.925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188</v>
      </c>
      <c r="AU130" s="187" t="s">
        <v>84</v>
      </c>
      <c r="AV130" s="11" t="s">
        <v>84</v>
      </c>
      <c r="AW130" s="11" t="s">
        <v>38</v>
      </c>
      <c r="AX130" s="11" t="s">
        <v>74</v>
      </c>
      <c r="AY130" s="187" t="s">
        <v>180</v>
      </c>
    </row>
    <row r="131" spans="2:51" s="12" customFormat="1" ht="13.5">
      <c r="B131" s="194"/>
      <c r="D131" s="186" t="s">
        <v>188</v>
      </c>
      <c r="E131" s="195" t="s">
        <v>5</v>
      </c>
      <c r="F131" s="196" t="s">
        <v>190</v>
      </c>
      <c r="H131" s="197">
        <v>53.925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188</v>
      </c>
      <c r="AU131" s="195" t="s">
        <v>84</v>
      </c>
      <c r="AV131" s="12" t="s">
        <v>187</v>
      </c>
      <c r="AW131" s="12" t="s">
        <v>38</v>
      </c>
      <c r="AX131" s="12" t="s">
        <v>82</v>
      </c>
      <c r="AY131" s="195" t="s">
        <v>180</v>
      </c>
    </row>
    <row r="132" spans="2:65" s="1" customFormat="1" ht="16.5" customHeight="1">
      <c r="B132" s="172"/>
      <c r="C132" s="173" t="s">
        <v>216</v>
      </c>
      <c r="D132" s="173" t="s">
        <v>182</v>
      </c>
      <c r="E132" s="174" t="s">
        <v>237</v>
      </c>
      <c r="F132" s="175" t="s">
        <v>238</v>
      </c>
      <c r="G132" s="176" t="s">
        <v>185</v>
      </c>
      <c r="H132" s="177">
        <v>53.925</v>
      </c>
      <c r="I132" s="178"/>
      <c r="J132" s="179">
        <f>ROUND(I132*H132,2)</f>
        <v>0</v>
      </c>
      <c r="K132" s="175" t="s">
        <v>193</v>
      </c>
      <c r="L132" s="39"/>
      <c r="M132" s="180" t="s">
        <v>5</v>
      </c>
      <c r="N132" s="18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187</v>
      </c>
      <c r="AT132" s="22" t="s">
        <v>182</v>
      </c>
      <c r="AU132" s="22" t="s">
        <v>84</v>
      </c>
      <c r="AY132" s="22" t="s">
        <v>180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187</v>
      </c>
      <c r="BM132" s="22" t="s">
        <v>249</v>
      </c>
    </row>
    <row r="133" spans="2:51" s="11" customFormat="1" ht="13.5">
      <c r="B133" s="185"/>
      <c r="D133" s="186" t="s">
        <v>188</v>
      </c>
      <c r="E133" s="187" t="s">
        <v>5</v>
      </c>
      <c r="F133" s="188" t="s">
        <v>1463</v>
      </c>
      <c r="H133" s="189">
        <v>53.925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188</v>
      </c>
      <c r="AU133" s="187" t="s">
        <v>84</v>
      </c>
      <c r="AV133" s="11" t="s">
        <v>84</v>
      </c>
      <c r="AW133" s="11" t="s">
        <v>38</v>
      </c>
      <c r="AX133" s="11" t="s">
        <v>74</v>
      </c>
      <c r="AY133" s="187" t="s">
        <v>180</v>
      </c>
    </row>
    <row r="134" spans="2:51" s="12" customFormat="1" ht="13.5">
      <c r="B134" s="194"/>
      <c r="D134" s="186" t="s">
        <v>188</v>
      </c>
      <c r="E134" s="195" t="s">
        <v>5</v>
      </c>
      <c r="F134" s="196" t="s">
        <v>190</v>
      </c>
      <c r="H134" s="197">
        <v>53.925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188</v>
      </c>
      <c r="AU134" s="195" t="s">
        <v>84</v>
      </c>
      <c r="AV134" s="12" t="s">
        <v>187</v>
      </c>
      <c r="AW134" s="12" t="s">
        <v>38</v>
      </c>
      <c r="AX134" s="12" t="s">
        <v>82</v>
      </c>
      <c r="AY134" s="195" t="s">
        <v>180</v>
      </c>
    </row>
    <row r="135" spans="2:63" s="10" customFormat="1" ht="29.85" customHeight="1">
      <c r="B135" s="159"/>
      <c r="D135" s="160" t="s">
        <v>73</v>
      </c>
      <c r="E135" s="170" t="s">
        <v>200</v>
      </c>
      <c r="F135" s="170" t="s">
        <v>241</v>
      </c>
      <c r="I135" s="162"/>
      <c r="J135" s="171">
        <f>BK135</f>
        <v>0</v>
      </c>
      <c r="L135" s="159"/>
      <c r="M135" s="164"/>
      <c r="N135" s="165"/>
      <c r="O135" s="165"/>
      <c r="P135" s="166">
        <f>SUM(P136:P239)</f>
        <v>0</v>
      </c>
      <c r="Q135" s="165"/>
      <c r="R135" s="166">
        <f>SUM(R136:R239)</f>
        <v>0.20964449999999998</v>
      </c>
      <c r="S135" s="165"/>
      <c r="T135" s="167">
        <f>SUM(T136:T239)</f>
        <v>0</v>
      </c>
      <c r="AR135" s="160" t="s">
        <v>82</v>
      </c>
      <c r="AT135" s="168" t="s">
        <v>73</v>
      </c>
      <c r="AU135" s="168" t="s">
        <v>82</v>
      </c>
      <c r="AY135" s="160" t="s">
        <v>180</v>
      </c>
      <c r="BK135" s="169">
        <f>SUM(BK136:BK239)</f>
        <v>0</v>
      </c>
    </row>
    <row r="136" spans="2:65" s="1" customFormat="1" ht="16.5" customHeight="1">
      <c r="B136" s="172"/>
      <c r="C136" s="173" t="s">
        <v>11</v>
      </c>
      <c r="D136" s="173" t="s">
        <v>182</v>
      </c>
      <c r="E136" s="174" t="s">
        <v>247</v>
      </c>
      <c r="F136" s="175" t="s">
        <v>248</v>
      </c>
      <c r="G136" s="176" t="s">
        <v>185</v>
      </c>
      <c r="H136" s="177">
        <v>1471.401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187</v>
      </c>
      <c r="BM136" s="22" t="s">
        <v>255</v>
      </c>
    </row>
    <row r="137" spans="2:51" s="11" customFormat="1" ht="13.5">
      <c r="B137" s="185"/>
      <c r="D137" s="186" t="s">
        <v>188</v>
      </c>
      <c r="E137" s="187" t="s">
        <v>5</v>
      </c>
      <c r="F137" s="188" t="s">
        <v>1464</v>
      </c>
      <c r="H137" s="189">
        <v>1721.336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188</v>
      </c>
      <c r="AU137" s="187" t="s">
        <v>84</v>
      </c>
      <c r="AV137" s="11" t="s">
        <v>84</v>
      </c>
      <c r="AW137" s="11" t="s">
        <v>38</v>
      </c>
      <c r="AX137" s="11" t="s">
        <v>74</v>
      </c>
      <c r="AY137" s="187" t="s">
        <v>180</v>
      </c>
    </row>
    <row r="138" spans="2:51" s="11" customFormat="1" ht="40.5">
      <c r="B138" s="185"/>
      <c r="D138" s="186" t="s">
        <v>188</v>
      </c>
      <c r="E138" s="187" t="s">
        <v>5</v>
      </c>
      <c r="F138" s="188" t="s">
        <v>1465</v>
      </c>
      <c r="H138" s="189">
        <v>-249.935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188</v>
      </c>
      <c r="AU138" s="187" t="s">
        <v>84</v>
      </c>
      <c r="AV138" s="11" t="s">
        <v>84</v>
      </c>
      <c r="AW138" s="11" t="s">
        <v>38</v>
      </c>
      <c r="AX138" s="11" t="s">
        <v>74</v>
      </c>
      <c r="AY138" s="187" t="s">
        <v>180</v>
      </c>
    </row>
    <row r="139" spans="2:51" s="12" customFormat="1" ht="13.5">
      <c r="B139" s="194"/>
      <c r="D139" s="186" t="s">
        <v>188</v>
      </c>
      <c r="E139" s="195" t="s">
        <v>5</v>
      </c>
      <c r="F139" s="196" t="s">
        <v>190</v>
      </c>
      <c r="H139" s="197">
        <v>1471.401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188</v>
      </c>
      <c r="AU139" s="195" t="s">
        <v>84</v>
      </c>
      <c r="AV139" s="12" t="s">
        <v>187</v>
      </c>
      <c r="AW139" s="12" t="s">
        <v>38</v>
      </c>
      <c r="AX139" s="12" t="s">
        <v>82</v>
      </c>
      <c r="AY139" s="195" t="s">
        <v>180</v>
      </c>
    </row>
    <row r="140" spans="2:65" s="1" customFormat="1" ht="25.5" customHeight="1">
      <c r="B140" s="172"/>
      <c r="C140" s="173" t="s">
        <v>220</v>
      </c>
      <c r="D140" s="173" t="s">
        <v>182</v>
      </c>
      <c r="E140" s="174" t="s">
        <v>256</v>
      </c>
      <c r="F140" s="175" t="s">
        <v>1466</v>
      </c>
      <c r="G140" s="176" t="s">
        <v>185</v>
      </c>
      <c r="H140" s="177">
        <v>167.758</v>
      </c>
      <c r="I140" s="178"/>
      <c r="J140" s="179">
        <f>ROUND(I140*H140,2)</f>
        <v>0</v>
      </c>
      <c r="K140" s="175" t="s">
        <v>5</v>
      </c>
      <c r="L140" s="39"/>
      <c r="M140" s="180" t="s">
        <v>5</v>
      </c>
      <c r="N140" s="181" t="s">
        <v>45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187</v>
      </c>
      <c r="AT140" s="22" t="s">
        <v>182</v>
      </c>
      <c r="AU140" s="22" t="s">
        <v>84</v>
      </c>
      <c r="AY140" s="22" t="s">
        <v>180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82</v>
      </c>
      <c r="BK140" s="184">
        <f>ROUND(I140*H140,2)</f>
        <v>0</v>
      </c>
      <c r="BL140" s="22" t="s">
        <v>187</v>
      </c>
      <c r="BM140" s="22" t="s">
        <v>258</v>
      </c>
    </row>
    <row r="141" spans="2:51" s="11" customFormat="1" ht="13.5">
      <c r="B141" s="185"/>
      <c r="D141" s="186" t="s">
        <v>188</v>
      </c>
      <c r="E141" s="187" t="s">
        <v>5</v>
      </c>
      <c r="F141" s="188" t="s">
        <v>1467</v>
      </c>
      <c r="H141" s="189">
        <v>56.318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188</v>
      </c>
      <c r="AU141" s="187" t="s">
        <v>84</v>
      </c>
      <c r="AV141" s="11" t="s">
        <v>84</v>
      </c>
      <c r="AW141" s="11" t="s">
        <v>38</v>
      </c>
      <c r="AX141" s="11" t="s">
        <v>74</v>
      </c>
      <c r="AY141" s="187" t="s">
        <v>180</v>
      </c>
    </row>
    <row r="142" spans="2:51" s="11" customFormat="1" ht="13.5">
      <c r="B142" s="185"/>
      <c r="D142" s="186" t="s">
        <v>188</v>
      </c>
      <c r="E142" s="187" t="s">
        <v>5</v>
      </c>
      <c r="F142" s="188" t="s">
        <v>1468</v>
      </c>
      <c r="H142" s="189">
        <v>80.64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87" t="s">
        <v>188</v>
      </c>
      <c r="AU142" s="187" t="s">
        <v>84</v>
      </c>
      <c r="AV142" s="11" t="s">
        <v>84</v>
      </c>
      <c r="AW142" s="11" t="s">
        <v>38</v>
      </c>
      <c r="AX142" s="11" t="s">
        <v>74</v>
      </c>
      <c r="AY142" s="187" t="s">
        <v>180</v>
      </c>
    </row>
    <row r="143" spans="2:51" s="11" customFormat="1" ht="13.5">
      <c r="B143" s="185"/>
      <c r="D143" s="186" t="s">
        <v>188</v>
      </c>
      <c r="E143" s="187" t="s">
        <v>5</v>
      </c>
      <c r="F143" s="188" t="s">
        <v>1469</v>
      </c>
      <c r="H143" s="189">
        <v>30.8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188</v>
      </c>
      <c r="AU143" s="187" t="s">
        <v>84</v>
      </c>
      <c r="AV143" s="11" t="s">
        <v>84</v>
      </c>
      <c r="AW143" s="11" t="s">
        <v>38</v>
      </c>
      <c r="AX143" s="11" t="s">
        <v>74</v>
      </c>
      <c r="AY143" s="187" t="s">
        <v>180</v>
      </c>
    </row>
    <row r="144" spans="2:51" s="12" customFormat="1" ht="13.5">
      <c r="B144" s="194"/>
      <c r="D144" s="186" t="s">
        <v>188</v>
      </c>
      <c r="E144" s="195" t="s">
        <v>5</v>
      </c>
      <c r="F144" s="196" t="s">
        <v>190</v>
      </c>
      <c r="H144" s="197">
        <v>167.758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188</v>
      </c>
      <c r="AU144" s="195" t="s">
        <v>84</v>
      </c>
      <c r="AV144" s="12" t="s">
        <v>187</v>
      </c>
      <c r="AW144" s="12" t="s">
        <v>38</v>
      </c>
      <c r="AX144" s="12" t="s">
        <v>82</v>
      </c>
      <c r="AY144" s="195" t="s">
        <v>180</v>
      </c>
    </row>
    <row r="145" spans="2:65" s="1" customFormat="1" ht="25.5" customHeight="1">
      <c r="B145" s="172"/>
      <c r="C145" s="173" t="s">
        <v>262</v>
      </c>
      <c r="D145" s="173" t="s">
        <v>182</v>
      </c>
      <c r="E145" s="174" t="s">
        <v>263</v>
      </c>
      <c r="F145" s="175" t="s">
        <v>1470</v>
      </c>
      <c r="G145" s="176" t="s">
        <v>185</v>
      </c>
      <c r="H145" s="177">
        <v>49.97</v>
      </c>
      <c r="I145" s="178"/>
      <c r="J145" s="179">
        <f>ROUND(I145*H145,2)</f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2" t="s">
        <v>187</v>
      </c>
      <c r="AT145" s="22" t="s">
        <v>182</v>
      </c>
      <c r="AU145" s="22" t="s">
        <v>84</v>
      </c>
      <c r="AY145" s="22" t="s">
        <v>180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82</v>
      </c>
      <c r="BK145" s="184">
        <f>ROUND(I145*H145,2)</f>
        <v>0</v>
      </c>
      <c r="BL145" s="22" t="s">
        <v>187</v>
      </c>
      <c r="BM145" s="22" t="s">
        <v>265</v>
      </c>
    </row>
    <row r="146" spans="2:51" s="11" customFormat="1" ht="13.5">
      <c r="B146" s="185"/>
      <c r="D146" s="186" t="s">
        <v>188</v>
      </c>
      <c r="E146" s="187" t="s">
        <v>5</v>
      </c>
      <c r="F146" s="188" t="s">
        <v>1471</v>
      </c>
      <c r="H146" s="189">
        <v>49.97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188</v>
      </c>
      <c r="AU146" s="187" t="s">
        <v>84</v>
      </c>
      <c r="AV146" s="11" t="s">
        <v>84</v>
      </c>
      <c r="AW146" s="11" t="s">
        <v>38</v>
      </c>
      <c r="AX146" s="11" t="s">
        <v>74</v>
      </c>
      <c r="AY146" s="187" t="s">
        <v>180</v>
      </c>
    </row>
    <row r="147" spans="2:51" s="12" customFormat="1" ht="13.5">
      <c r="B147" s="194"/>
      <c r="D147" s="186" t="s">
        <v>188</v>
      </c>
      <c r="E147" s="195" t="s">
        <v>5</v>
      </c>
      <c r="F147" s="196" t="s">
        <v>190</v>
      </c>
      <c r="H147" s="197">
        <v>49.97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188</v>
      </c>
      <c r="AU147" s="195" t="s">
        <v>84</v>
      </c>
      <c r="AV147" s="12" t="s">
        <v>187</v>
      </c>
      <c r="AW147" s="12" t="s">
        <v>38</v>
      </c>
      <c r="AX147" s="12" t="s">
        <v>82</v>
      </c>
      <c r="AY147" s="195" t="s">
        <v>180</v>
      </c>
    </row>
    <row r="148" spans="2:65" s="1" customFormat="1" ht="25.5" customHeight="1">
      <c r="B148" s="172"/>
      <c r="C148" s="173" t="s">
        <v>226</v>
      </c>
      <c r="D148" s="173" t="s">
        <v>182</v>
      </c>
      <c r="E148" s="174" t="s">
        <v>267</v>
      </c>
      <c r="F148" s="175" t="s">
        <v>268</v>
      </c>
      <c r="G148" s="176" t="s">
        <v>185</v>
      </c>
      <c r="H148" s="177">
        <v>23.59</v>
      </c>
      <c r="I148" s="178"/>
      <c r="J148" s="179">
        <f>ROUND(I148*H148,2)</f>
        <v>0</v>
      </c>
      <c r="K148" s="175" t="s">
        <v>193</v>
      </c>
      <c r="L148" s="39"/>
      <c r="M148" s="180" t="s">
        <v>5</v>
      </c>
      <c r="N148" s="181" t="s">
        <v>45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187</v>
      </c>
      <c r="AT148" s="22" t="s">
        <v>182</v>
      </c>
      <c r="AU148" s="22" t="s">
        <v>84</v>
      </c>
      <c r="AY148" s="22" t="s">
        <v>180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82</v>
      </c>
      <c r="BK148" s="184">
        <f>ROUND(I148*H148,2)</f>
        <v>0</v>
      </c>
      <c r="BL148" s="22" t="s">
        <v>187</v>
      </c>
      <c r="BM148" s="22" t="s">
        <v>270</v>
      </c>
    </row>
    <row r="149" spans="2:51" s="11" customFormat="1" ht="13.5">
      <c r="B149" s="185"/>
      <c r="D149" s="186" t="s">
        <v>188</v>
      </c>
      <c r="E149" s="187" t="s">
        <v>5</v>
      </c>
      <c r="F149" s="188" t="s">
        <v>1472</v>
      </c>
      <c r="H149" s="189">
        <v>23.59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188</v>
      </c>
      <c r="AU149" s="187" t="s">
        <v>84</v>
      </c>
      <c r="AV149" s="11" t="s">
        <v>84</v>
      </c>
      <c r="AW149" s="11" t="s">
        <v>38</v>
      </c>
      <c r="AX149" s="11" t="s">
        <v>74</v>
      </c>
      <c r="AY149" s="187" t="s">
        <v>180</v>
      </c>
    </row>
    <row r="150" spans="2:51" s="12" customFormat="1" ht="13.5">
      <c r="B150" s="194"/>
      <c r="D150" s="186" t="s">
        <v>188</v>
      </c>
      <c r="E150" s="195" t="s">
        <v>5</v>
      </c>
      <c r="F150" s="196" t="s">
        <v>190</v>
      </c>
      <c r="H150" s="197">
        <v>23.59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188</v>
      </c>
      <c r="AU150" s="195" t="s">
        <v>84</v>
      </c>
      <c r="AV150" s="12" t="s">
        <v>187</v>
      </c>
      <c r="AW150" s="12" t="s">
        <v>38</v>
      </c>
      <c r="AX150" s="12" t="s">
        <v>82</v>
      </c>
      <c r="AY150" s="195" t="s">
        <v>180</v>
      </c>
    </row>
    <row r="151" spans="2:65" s="1" customFormat="1" ht="51" customHeight="1">
      <c r="B151" s="172"/>
      <c r="C151" s="202" t="s">
        <v>272</v>
      </c>
      <c r="D151" s="202" t="s">
        <v>273</v>
      </c>
      <c r="E151" s="203" t="s">
        <v>274</v>
      </c>
      <c r="F151" s="204" t="s">
        <v>1473</v>
      </c>
      <c r="G151" s="205" t="s">
        <v>185</v>
      </c>
      <c r="H151" s="206">
        <v>24.062</v>
      </c>
      <c r="I151" s="207"/>
      <c r="J151" s="208">
        <f>ROUND(I151*H151,2)</f>
        <v>0</v>
      </c>
      <c r="K151" s="204" t="s">
        <v>193</v>
      </c>
      <c r="L151" s="209"/>
      <c r="M151" s="210" t="s">
        <v>5</v>
      </c>
      <c r="N151" s="211" t="s">
        <v>45</v>
      </c>
      <c r="O151" s="40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2" t="s">
        <v>204</v>
      </c>
      <c r="AT151" s="22" t="s">
        <v>273</v>
      </c>
      <c r="AU151" s="22" t="s">
        <v>84</v>
      </c>
      <c r="AY151" s="22" t="s">
        <v>180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2" t="s">
        <v>82</v>
      </c>
      <c r="BK151" s="184">
        <f>ROUND(I151*H151,2)</f>
        <v>0</v>
      </c>
      <c r="BL151" s="22" t="s">
        <v>187</v>
      </c>
      <c r="BM151" s="22" t="s">
        <v>276</v>
      </c>
    </row>
    <row r="152" spans="2:51" s="11" customFormat="1" ht="13.5">
      <c r="B152" s="185"/>
      <c r="D152" s="186" t="s">
        <v>188</v>
      </c>
      <c r="E152" s="187" t="s">
        <v>5</v>
      </c>
      <c r="F152" s="188" t="s">
        <v>1474</v>
      </c>
      <c r="H152" s="189">
        <v>24.062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188</v>
      </c>
      <c r="AU152" s="187" t="s">
        <v>84</v>
      </c>
      <c r="AV152" s="11" t="s">
        <v>84</v>
      </c>
      <c r="AW152" s="11" t="s">
        <v>38</v>
      </c>
      <c r="AX152" s="11" t="s">
        <v>74</v>
      </c>
      <c r="AY152" s="187" t="s">
        <v>180</v>
      </c>
    </row>
    <row r="153" spans="2:51" s="12" customFormat="1" ht="13.5">
      <c r="B153" s="194"/>
      <c r="D153" s="186" t="s">
        <v>188</v>
      </c>
      <c r="E153" s="195" t="s">
        <v>5</v>
      </c>
      <c r="F153" s="196" t="s">
        <v>190</v>
      </c>
      <c r="H153" s="197">
        <v>24.062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188</v>
      </c>
      <c r="AU153" s="195" t="s">
        <v>84</v>
      </c>
      <c r="AV153" s="12" t="s">
        <v>187</v>
      </c>
      <c r="AW153" s="12" t="s">
        <v>38</v>
      </c>
      <c r="AX153" s="12" t="s">
        <v>82</v>
      </c>
      <c r="AY153" s="195" t="s">
        <v>180</v>
      </c>
    </row>
    <row r="154" spans="2:65" s="1" customFormat="1" ht="16.5" customHeight="1">
      <c r="B154" s="172"/>
      <c r="C154" s="173" t="s">
        <v>230</v>
      </c>
      <c r="D154" s="173" t="s">
        <v>182</v>
      </c>
      <c r="E154" s="174" t="s">
        <v>281</v>
      </c>
      <c r="F154" s="175" t="s">
        <v>282</v>
      </c>
      <c r="G154" s="176" t="s">
        <v>283</v>
      </c>
      <c r="H154" s="177">
        <v>1</v>
      </c>
      <c r="I154" s="178"/>
      <c r="J154" s="179">
        <f>ROUND(I154*H154,2)</f>
        <v>0</v>
      </c>
      <c r="K154" s="175" t="s">
        <v>5</v>
      </c>
      <c r="L154" s="39"/>
      <c r="M154" s="180" t="s">
        <v>5</v>
      </c>
      <c r="N154" s="181" t="s">
        <v>45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187</v>
      </c>
      <c r="AT154" s="22" t="s">
        <v>182</v>
      </c>
      <c r="AU154" s="22" t="s">
        <v>84</v>
      </c>
      <c r="AY154" s="22" t="s">
        <v>180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82</v>
      </c>
      <c r="BK154" s="184">
        <f>ROUND(I154*H154,2)</f>
        <v>0</v>
      </c>
      <c r="BL154" s="22" t="s">
        <v>187</v>
      </c>
      <c r="BM154" s="22" t="s">
        <v>280</v>
      </c>
    </row>
    <row r="155" spans="2:65" s="1" customFormat="1" ht="25.5" customHeight="1">
      <c r="B155" s="172"/>
      <c r="C155" s="173" t="s">
        <v>10</v>
      </c>
      <c r="D155" s="173" t="s">
        <v>182</v>
      </c>
      <c r="E155" s="174" t="s">
        <v>1180</v>
      </c>
      <c r="F155" s="175" t="s">
        <v>1181</v>
      </c>
      <c r="G155" s="176" t="s">
        <v>185</v>
      </c>
      <c r="H155" s="177">
        <v>23.59</v>
      </c>
      <c r="I155" s="178"/>
      <c r="J155" s="179">
        <f>ROUND(I155*H155,2)</f>
        <v>0</v>
      </c>
      <c r="K155" s="175" t="s">
        <v>193</v>
      </c>
      <c r="L155" s="39"/>
      <c r="M155" s="180" t="s">
        <v>5</v>
      </c>
      <c r="N155" s="181" t="s">
        <v>45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187</v>
      </c>
      <c r="AT155" s="22" t="s">
        <v>182</v>
      </c>
      <c r="AU155" s="22" t="s">
        <v>84</v>
      </c>
      <c r="AY155" s="22" t="s">
        <v>180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82</v>
      </c>
      <c r="BK155" s="184">
        <f>ROUND(I155*H155,2)</f>
        <v>0</v>
      </c>
      <c r="BL155" s="22" t="s">
        <v>187</v>
      </c>
      <c r="BM155" s="22" t="s">
        <v>284</v>
      </c>
    </row>
    <row r="156" spans="2:65" s="1" customFormat="1" ht="16.5" customHeight="1">
      <c r="B156" s="172"/>
      <c r="C156" s="173" t="s">
        <v>235</v>
      </c>
      <c r="D156" s="173" t="s">
        <v>182</v>
      </c>
      <c r="E156" s="174" t="s">
        <v>290</v>
      </c>
      <c r="F156" s="175" t="s">
        <v>291</v>
      </c>
      <c r="G156" s="176" t="s">
        <v>292</v>
      </c>
      <c r="H156" s="177">
        <v>111.4</v>
      </c>
      <c r="I156" s="178"/>
      <c r="J156" s="179">
        <f>ROUND(I156*H156,2)</f>
        <v>0</v>
      </c>
      <c r="K156" s="175" t="s">
        <v>199</v>
      </c>
      <c r="L156" s="39"/>
      <c r="M156" s="180" t="s">
        <v>5</v>
      </c>
      <c r="N156" s="181" t="s">
        <v>45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187</v>
      </c>
      <c r="AT156" s="22" t="s">
        <v>182</v>
      </c>
      <c r="AU156" s="22" t="s">
        <v>84</v>
      </c>
      <c r="AY156" s="22" t="s">
        <v>180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82</v>
      </c>
      <c r="BK156" s="184">
        <f>ROUND(I156*H156,2)</f>
        <v>0</v>
      </c>
      <c r="BL156" s="22" t="s">
        <v>187</v>
      </c>
      <c r="BM156" s="22" t="s">
        <v>287</v>
      </c>
    </row>
    <row r="157" spans="2:51" s="11" customFormat="1" ht="13.5">
      <c r="B157" s="185"/>
      <c r="D157" s="186" t="s">
        <v>188</v>
      </c>
      <c r="E157" s="187" t="s">
        <v>5</v>
      </c>
      <c r="F157" s="188" t="s">
        <v>1475</v>
      </c>
      <c r="H157" s="189">
        <v>111.4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188</v>
      </c>
      <c r="AU157" s="187" t="s">
        <v>84</v>
      </c>
      <c r="AV157" s="11" t="s">
        <v>84</v>
      </c>
      <c r="AW157" s="11" t="s">
        <v>38</v>
      </c>
      <c r="AX157" s="11" t="s">
        <v>74</v>
      </c>
      <c r="AY157" s="187" t="s">
        <v>180</v>
      </c>
    </row>
    <row r="158" spans="2:51" s="12" customFormat="1" ht="13.5">
      <c r="B158" s="194"/>
      <c r="D158" s="186" t="s">
        <v>188</v>
      </c>
      <c r="E158" s="195" t="s">
        <v>5</v>
      </c>
      <c r="F158" s="196" t="s">
        <v>190</v>
      </c>
      <c r="H158" s="197">
        <v>111.4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188</v>
      </c>
      <c r="AU158" s="195" t="s">
        <v>84</v>
      </c>
      <c r="AV158" s="12" t="s">
        <v>187</v>
      </c>
      <c r="AW158" s="12" t="s">
        <v>38</v>
      </c>
      <c r="AX158" s="12" t="s">
        <v>82</v>
      </c>
      <c r="AY158" s="195" t="s">
        <v>180</v>
      </c>
    </row>
    <row r="159" spans="2:65" s="1" customFormat="1" ht="25.5" customHeight="1">
      <c r="B159" s="172"/>
      <c r="C159" s="202" t="s">
        <v>289</v>
      </c>
      <c r="D159" s="202" t="s">
        <v>273</v>
      </c>
      <c r="E159" s="203" t="s">
        <v>294</v>
      </c>
      <c r="F159" s="204" t="s">
        <v>295</v>
      </c>
      <c r="G159" s="205" t="s">
        <v>292</v>
      </c>
      <c r="H159" s="206">
        <v>111.4</v>
      </c>
      <c r="I159" s="207"/>
      <c r="J159" s="208">
        <f>ROUND(I159*H159,2)</f>
        <v>0</v>
      </c>
      <c r="K159" s="204" t="s">
        <v>5</v>
      </c>
      <c r="L159" s="209"/>
      <c r="M159" s="210" t="s">
        <v>5</v>
      </c>
      <c r="N159" s="211" t="s">
        <v>45</v>
      </c>
      <c r="O159" s="4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2" t="s">
        <v>204</v>
      </c>
      <c r="AT159" s="22" t="s">
        <v>273</v>
      </c>
      <c r="AU159" s="22" t="s">
        <v>84</v>
      </c>
      <c r="AY159" s="22" t="s">
        <v>180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2" t="s">
        <v>82</v>
      </c>
      <c r="BK159" s="184">
        <f>ROUND(I159*H159,2)</f>
        <v>0</v>
      </c>
      <c r="BL159" s="22" t="s">
        <v>187</v>
      </c>
      <c r="BM159" s="22" t="s">
        <v>293</v>
      </c>
    </row>
    <row r="160" spans="2:51" s="11" customFormat="1" ht="13.5">
      <c r="B160" s="185"/>
      <c r="D160" s="186" t="s">
        <v>188</v>
      </c>
      <c r="E160" s="187" t="s">
        <v>5</v>
      </c>
      <c r="F160" s="188" t="s">
        <v>1476</v>
      </c>
      <c r="H160" s="189">
        <v>111.4</v>
      </c>
      <c r="I160" s="190"/>
      <c r="L160" s="185"/>
      <c r="M160" s="191"/>
      <c r="N160" s="192"/>
      <c r="O160" s="192"/>
      <c r="P160" s="192"/>
      <c r="Q160" s="192"/>
      <c r="R160" s="192"/>
      <c r="S160" s="192"/>
      <c r="T160" s="193"/>
      <c r="AT160" s="187" t="s">
        <v>188</v>
      </c>
      <c r="AU160" s="187" t="s">
        <v>84</v>
      </c>
      <c r="AV160" s="11" t="s">
        <v>84</v>
      </c>
      <c r="AW160" s="11" t="s">
        <v>38</v>
      </c>
      <c r="AX160" s="11" t="s">
        <v>74</v>
      </c>
      <c r="AY160" s="187" t="s">
        <v>180</v>
      </c>
    </row>
    <row r="161" spans="2:51" s="12" customFormat="1" ht="13.5">
      <c r="B161" s="194"/>
      <c r="D161" s="186" t="s">
        <v>188</v>
      </c>
      <c r="E161" s="195" t="s">
        <v>5</v>
      </c>
      <c r="F161" s="196" t="s">
        <v>190</v>
      </c>
      <c r="H161" s="197">
        <v>111.4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188</v>
      </c>
      <c r="AU161" s="195" t="s">
        <v>84</v>
      </c>
      <c r="AV161" s="12" t="s">
        <v>187</v>
      </c>
      <c r="AW161" s="12" t="s">
        <v>38</v>
      </c>
      <c r="AX161" s="12" t="s">
        <v>82</v>
      </c>
      <c r="AY161" s="195" t="s">
        <v>180</v>
      </c>
    </row>
    <row r="162" spans="2:65" s="1" customFormat="1" ht="16.5" customHeight="1">
      <c r="B162" s="172"/>
      <c r="C162" s="202" t="s">
        <v>239</v>
      </c>
      <c r="D162" s="202" t="s">
        <v>273</v>
      </c>
      <c r="E162" s="203" t="s">
        <v>299</v>
      </c>
      <c r="F162" s="204" t="s">
        <v>300</v>
      </c>
      <c r="G162" s="205" t="s">
        <v>301</v>
      </c>
      <c r="H162" s="206">
        <v>334.2</v>
      </c>
      <c r="I162" s="207"/>
      <c r="J162" s="208">
        <f>ROUND(I162*H162,2)</f>
        <v>0</v>
      </c>
      <c r="K162" s="204" t="s">
        <v>199</v>
      </c>
      <c r="L162" s="209"/>
      <c r="M162" s="210" t="s">
        <v>5</v>
      </c>
      <c r="N162" s="211" t="s">
        <v>45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2" t="s">
        <v>204</v>
      </c>
      <c r="AT162" s="22" t="s">
        <v>273</v>
      </c>
      <c r="AU162" s="22" t="s">
        <v>84</v>
      </c>
      <c r="AY162" s="22" t="s">
        <v>180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2" t="s">
        <v>82</v>
      </c>
      <c r="BK162" s="184">
        <f>ROUND(I162*H162,2)</f>
        <v>0</v>
      </c>
      <c r="BL162" s="22" t="s">
        <v>187</v>
      </c>
      <c r="BM162" s="22" t="s">
        <v>296</v>
      </c>
    </row>
    <row r="163" spans="2:51" s="11" customFormat="1" ht="13.5">
      <c r="B163" s="185"/>
      <c r="D163" s="186" t="s">
        <v>188</v>
      </c>
      <c r="E163" s="187" t="s">
        <v>5</v>
      </c>
      <c r="F163" s="188" t="s">
        <v>1477</v>
      </c>
      <c r="H163" s="189">
        <v>334.2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188</v>
      </c>
      <c r="AU163" s="187" t="s">
        <v>84</v>
      </c>
      <c r="AV163" s="11" t="s">
        <v>84</v>
      </c>
      <c r="AW163" s="11" t="s">
        <v>38</v>
      </c>
      <c r="AX163" s="11" t="s">
        <v>74</v>
      </c>
      <c r="AY163" s="187" t="s">
        <v>180</v>
      </c>
    </row>
    <row r="164" spans="2:51" s="12" customFormat="1" ht="13.5">
      <c r="B164" s="194"/>
      <c r="D164" s="186" t="s">
        <v>188</v>
      </c>
      <c r="E164" s="195" t="s">
        <v>5</v>
      </c>
      <c r="F164" s="196" t="s">
        <v>190</v>
      </c>
      <c r="H164" s="197">
        <v>334.2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188</v>
      </c>
      <c r="AU164" s="195" t="s">
        <v>84</v>
      </c>
      <c r="AV164" s="12" t="s">
        <v>187</v>
      </c>
      <c r="AW164" s="12" t="s">
        <v>38</v>
      </c>
      <c r="AX164" s="12" t="s">
        <v>82</v>
      </c>
      <c r="AY164" s="195" t="s">
        <v>180</v>
      </c>
    </row>
    <row r="165" spans="2:65" s="1" customFormat="1" ht="25.5" customHeight="1">
      <c r="B165" s="172"/>
      <c r="C165" s="202" t="s">
        <v>298</v>
      </c>
      <c r="D165" s="202" t="s">
        <v>273</v>
      </c>
      <c r="E165" s="203" t="s">
        <v>304</v>
      </c>
      <c r="F165" s="204" t="s">
        <v>305</v>
      </c>
      <c r="G165" s="205" t="s">
        <v>301</v>
      </c>
      <c r="H165" s="206">
        <v>112</v>
      </c>
      <c r="I165" s="207"/>
      <c r="J165" s="208">
        <f>ROUND(I165*H165,2)</f>
        <v>0</v>
      </c>
      <c r="K165" s="204" t="s">
        <v>186</v>
      </c>
      <c r="L165" s="209"/>
      <c r="M165" s="210" t="s">
        <v>5</v>
      </c>
      <c r="N165" s="211" t="s">
        <v>45</v>
      </c>
      <c r="O165" s="40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2" t="s">
        <v>204</v>
      </c>
      <c r="AT165" s="22" t="s">
        <v>273</v>
      </c>
      <c r="AU165" s="22" t="s">
        <v>84</v>
      </c>
      <c r="AY165" s="22" t="s">
        <v>180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82</v>
      </c>
      <c r="BK165" s="184">
        <f>ROUND(I165*H165,2)</f>
        <v>0</v>
      </c>
      <c r="BL165" s="22" t="s">
        <v>187</v>
      </c>
      <c r="BM165" s="22" t="s">
        <v>302</v>
      </c>
    </row>
    <row r="166" spans="2:51" s="11" customFormat="1" ht="13.5">
      <c r="B166" s="185"/>
      <c r="D166" s="186" t="s">
        <v>188</v>
      </c>
      <c r="E166" s="187" t="s">
        <v>5</v>
      </c>
      <c r="F166" s="188" t="s">
        <v>435</v>
      </c>
      <c r="H166" s="189">
        <v>112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188</v>
      </c>
      <c r="AU166" s="187" t="s">
        <v>84</v>
      </c>
      <c r="AV166" s="11" t="s">
        <v>84</v>
      </c>
      <c r="AW166" s="11" t="s">
        <v>38</v>
      </c>
      <c r="AX166" s="11" t="s">
        <v>74</v>
      </c>
      <c r="AY166" s="187" t="s">
        <v>180</v>
      </c>
    </row>
    <row r="167" spans="2:51" s="12" customFormat="1" ht="13.5">
      <c r="B167" s="194"/>
      <c r="D167" s="186" t="s">
        <v>188</v>
      </c>
      <c r="E167" s="195" t="s">
        <v>5</v>
      </c>
      <c r="F167" s="196" t="s">
        <v>190</v>
      </c>
      <c r="H167" s="197">
        <v>112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188</v>
      </c>
      <c r="AU167" s="195" t="s">
        <v>84</v>
      </c>
      <c r="AV167" s="12" t="s">
        <v>187</v>
      </c>
      <c r="AW167" s="12" t="s">
        <v>38</v>
      </c>
      <c r="AX167" s="12" t="s">
        <v>82</v>
      </c>
      <c r="AY167" s="195" t="s">
        <v>180</v>
      </c>
    </row>
    <row r="168" spans="2:65" s="1" customFormat="1" ht="25.5" customHeight="1">
      <c r="B168" s="172"/>
      <c r="C168" s="202" t="s">
        <v>245</v>
      </c>
      <c r="D168" s="202" t="s">
        <v>273</v>
      </c>
      <c r="E168" s="203" t="s">
        <v>308</v>
      </c>
      <c r="F168" s="204" t="s">
        <v>309</v>
      </c>
      <c r="G168" s="205" t="s">
        <v>301</v>
      </c>
      <c r="H168" s="206">
        <v>334.2</v>
      </c>
      <c r="I168" s="207"/>
      <c r="J168" s="208">
        <f>ROUND(I168*H168,2)</f>
        <v>0</v>
      </c>
      <c r="K168" s="204" t="s">
        <v>186</v>
      </c>
      <c r="L168" s="209"/>
      <c r="M168" s="210" t="s">
        <v>5</v>
      </c>
      <c r="N168" s="211" t="s">
        <v>45</v>
      </c>
      <c r="O168" s="4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22" t="s">
        <v>204</v>
      </c>
      <c r="AT168" s="22" t="s">
        <v>273</v>
      </c>
      <c r="AU168" s="22" t="s">
        <v>84</v>
      </c>
      <c r="AY168" s="22" t="s">
        <v>180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2" t="s">
        <v>82</v>
      </c>
      <c r="BK168" s="184">
        <f>ROUND(I168*H168,2)</f>
        <v>0</v>
      </c>
      <c r="BL168" s="22" t="s">
        <v>187</v>
      </c>
      <c r="BM168" s="22" t="s">
        <v>306</v>
      </c>
    </row>
    <row r="169" spans="2:51" s="11" customFormat="1" ht="13.5">
      <c r="B169" s="185"/>
      <c r="D169" s="186" t="s">
        <v>188</v>
      </c>
      <c r="E169" s="187" t="s">
        <v>5</v>
      </c>
      <c r="F169" s="188" t="s">
        <v>1477</v>
      </c>
      <c r="H169" s="189">
        <v>334.2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188</v>
      </c>
      <c r="AU169" s="187" t="s">
        <v>84</v>
      </c>
      <c r="AV169" s="11" t="s">
        <v>84</v>
      </c>
      <c r="AW169" s="11" t="s">
        <v>38</v>
      </c>
      <c r="AX169" s="11" t="s">
        <v>74</v>
      </c>
      <c r="AY169" s="187" t="s">
        <v>180</v>
      </c>
    </row>
    <row r="170" spans="2:51" s="12" customFormat="1" ht="13.5">
      <c r="B170" s="194"/>
      <c r="D170" s="186" t="s">
        <v>188</v>
      </c>
      <c r="E170" s="195" t="s">
        <v>5</v>
      </c>
      <c r="F170" s="196" t="s">
        <v>190</v>
      </c>
      <c r="H170" s="197">
        <v>334.2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188</v>
      </c>
      <c r="AU170" s="195" t="s">
        <v>84</v>
      </c>
      <c r="AV170" s="12" t="s">
        <v>187</v>
      </c>
      <c r="AW170" s="12" t="s">
        <v>38</v>
      </c>
      <c r="AX170" s="12" t="s">
        <v>82</v>
      </c>
      <c r="AY170" s="195" t="s">
        <v>180</v>
      </c>
    </row>
    <row r="171" spans="2:65" s="1" customFormat="1" ht="16.5" customHeight="1">
      <c r="B171" s="172"/>
      <c r="C171" s="173" t="s">
        <v>307</v>
      </c>
      <c r="D171" s="173" t="s">
        <v>182</v>
      </c>
      <c r="E171" s="174" t="s">
        <v>311</v>
      </c>
      <c r="F171" s="175" t="s">
        <v>312</v>
      </c>
      <c r="G171" s="176" t="s">
        <v>292</v>
      </c>
      <c r="H171" s="177">
        <v>681.07</v>
      </c>
      <c r="I171" s="178"/>
      <c r="J171" s="179">
        <f>ROUND(I171*H171,2)</f>
        <v>0</v>
      </c>
      <c r="K171" s="175" t="s">
        <v>199</v>
      </c>
      <c r="L171" s="39"/>
      <c r="M171" s="180" t="s">
        <v>5</v>
      </c>
      <c r="N171" s="181" t="s">
        <v>45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187</v>
      </c>
      <c r="AT171" s="22" t="s">
        <v>182</v>
      </c>
      <c r="AU171" s="22" t="s">
        <v>84</v>
      </c>
      <c r="AY171" s="22" t="s">
        <v>180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82</v>
      </c>
      <c r="BK171" s="184">
        <f>ROUND(I171*H171,2)</f>
        <v>0</v>
      </c>
      <c r="BL171" s="22" t="s">
        <v>187</v>
      </c>
      <c r="BM171" s="22" t="s">
        <v>310</v>
      </c>
    </row>
    <row r="172" spans="2:51" s="11" customFormat="1" ht="13.5">
      <c r="B172" s="185"/>
      <c r="D172" s="186" t="s">
        <v>188</v>
      </c>
      <c r="E172" s="187" t="s">
        <v>5</v>
      </c>
      <c r="F172" s="188" t="s">
        <v>1478</v>
      </c>
      <c r="H172" s="189">
        <v>681.07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188</v>
      </c>
      <c r="AU172" s="187" t="s">
        <v>84</v>
      </c>
      <c r="AV172" s="11" t="s">
        <v>84</v>
      </c>
      <c r="AW172" s="11" t="s">
        <v>38</v>
      </c>
      <c r="AX172" s="11" t="s">
        <v>74</v>
      </c>
      <c r="AY172" s="187" t="s">
        <v>180</v>
      </c>
    </row>
    <row r="173" spans="2:51" s="12" customFormat="1" ht="13.5">
      <c r="B173" s="194"/>
      <c r="D173" s="186" t="s">
        <v>188</v>
      </c>
      <c r="E173" s="195" t="s">
        <v>5</v>
      </c>
      <c r="F173" s="196" t="s">
        <v>190</v>
      </c>
      <c r="H173" s="197">
        <v>681.07</v>
      </c>
      <c r="I173" s="198"/>
      <c r="L173" s="194"/>
      <c r="M173" s="199"/>
      <c r="N173" s="200"/>
      <c r="O173" s="200"/>
      <c r="P173" s="200"/>
      <c r="Q173" s="200"/>
      <c r="R173" s="200"/>
      <c r="S173" s="200"/>
      <c r="T173" s="201"/>
      <c r="AT173" s="195" t="s">
        <v>188</v>
      </c>
      <c r="AU173" s="195" t="s">
        <v>84</v>
      </c>
      <c r="AV173" s="12" t="s">
        <v>187</v>
      </c>
      <c r="AW173" s="12" t="s">
        <v>38</v>
      </c>
      <c r="AX173" s="12" t="s">
        <v>82</v>
      </c>
      <c r="AY173" s="195" t="s">
        <v>180</v>
      </c>
    </row>
    <row r="174" spans="2:65" s="1" customFormat="1" ht="16.5" customHeight="1">
      <c r="B174" s="172"/>
      <c r="C174" s="202" t="s">
        <v>249</v>
      </c>
      <c r="D174" s="202" t="s">
        <v>273</v>
      </c>
      <c r="E174" s="203" t="s">
        <v>316</v>
      </c>
      <c r="F174" s="204" t="s">
        <v>317</v>
      </c>
      <c r="G174" s="205" t="s">
        <v>292</v>
      </c>
      <c r="H174" s="206">
        <v>141.488</v>
      </c>
      <c r="I174" s="207"/>
      <c r="J174" s="208">
        <f>ROUND(I174*H174,2)</f>
        <v>0</v>
      </c>
      <c r="K174" s="204" t="s">
        <v>199</v>
      </c>
      <c r="L174" s="209"/>
      <c r="M174" s="210" t="s">
        <v>5</v>
      </c>
      <c r="N174" s="211" t="s">
        <v>45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204</v>
      </c>
      <c r="AT174" s="22" t="s">
        <v>273</v>
      </c>
      <c r="AU174" s="22" t="s">
        <v>84</v>
      </c>
      <c r="AY174" s="22" t="s">
        <v>180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82</v>
      </c>
      <c r="BK174" s="184">
        <f>ROUND(I174*H174,2)</f>
        <v>0</v>
      </c>
      <c r="BL174" s="22" t="s">
        <v>187</v>
      </c>
      <c r="BM174" s="22" t="s">
        <v>313</v>
      </c>
    </row>
    <row r="175" spans="2:51" s="11" customFormat="1" ht="13.5">
      <c r="B175" s="185"/>
      <c r="D175" s="186" t="s">
        <v>188</v>
      </c>
      <c r="E175" s="187" t="s">
        <v>5</v>
      </c>
      <c r="F175" s="188" t="s">
        <v>1479</v>
      </c>
      <c r="H175" s="189">
        <v>123.4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87" t="s">
        <v>188</v>
      </c>
      <c r="AU175" s="187" t="s">
        <v>84</v>
      </c>
      <c r="AV175" s="11" t="s">
        <v>84</v>
      </c>
      <c r="AW175" s="11" t="s">
        <v>38</v>
      </c>
      <c r="AX175" s="11" t="s">
        <v>74</v>
      </c>
      <c r="AY175" s="187" t="s">
        <v>180</v>
      </c>
    </row>
    <row r="176" spans="2:51" s="11" customFormat="1" ht="13.5">
      <c r="B176" s="185"/>
      <c r="D176" s="186" t="s">
        <v>188</v>
      </c>
      <c r="E176" s="187" t="s">
        <v>5</v>
      </c>
      <c r="F176" s="188" t="s">
        <v>1480</v>
      </c>
      <c r="H176" s="189">
        <v>11.35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188</v>
      </c>
      <c r="AU176" s="187" t="s">
        <v>84</v>
      </c>
      <c r="AV176" s="11" t="s">
        <v>84</v>
      </c>
      <c r="AW176" s="11" t="s">
        <v>38</v>
      </c>
      <c r="AX176" s="11" t="s">
        <v>74</v>
      </c>
      <c r="AY176" s="187" t="s">
        <v>180</v>
      </c>
    </row>
    <row r="177" spans="2:51" s="12" customFormat="1" ht="13.5">
      <c r="B177" s="194"/>
      <c r="D177" s="186" t="s">
        <v>188</v>
      </c>
      <c r="E177" s="195" t="s">
        <v>5</v>
      </c>
      <c r="F177" s="196" t="s">
        <v>190</v>
      </c>
      <c r="H177" s="197">
        <v>134.75</v>
      </c>
      <c r="I177" s="198"/>
      <c r="L177" s="194"/>
      <c r="M177" s="199"/>
      <c r="N177" s="200"/>
      <c r="O177" s="200"/>
      <c r="P177" s="200"/>
      <c r="Q177" s="200"/>
      <c r="R177" s="200"/>
      <c r="S177" s="200"/>
      <c r="T177" s="201"/>
      <c r="AT177" s="195" t="s">
        <v>188</v>
      </c>
      <c r="AU177" s="195" t="s">
        <v>84</v>
      </c>
      <c r="AV177" s="12" t="s">
        <v>187</v>
      </c>
      <c r="AW177" s="12" t="s">
        <v>38</v>
      </c>
      <c r="AX177" s="12" t="s">
        <v>74</v>
      </c>
      <c r="AY177" s="195" t="s">
        <v>180</v>
      </c>
    </row>
    <row r="178" spans="2:51" s="11" customFormat="1" ht="13.5">
      <c r="B178" s="185"/>
      <c r="D178" s="186" t="s">
        <v>188</v>
      </c>
      <c r="E178" s="187" t="s">
        <v>5</v>
      </c>
      <c r="F178" s="188" t="s">
        <v>1481</v>
      </c>
      <c r="H178" s="189">
        <v>141.488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188</v>
      </c>
      <c r="AU178" s="187" t="s">
        <v>84</v>
      </c>
      <c r="AV178" s="11" t="s">
        <v>84</v>
      </c>
      <c r="AW178" s="11" t="s">
        <v>38</v>
      </c>
      <c r="AX178" s="11" t="s">
        <v>74</v>
      </c>
      <c r="AY178" s="187" t="s">
        <v>180</v>
      </c>
    </row>
    <row r="179" spans="2:51" s="12" customFormat="1" ht="13.5">
      <c r="B179" s="194"/>
      <c r="D179" s="186" t="s">
        <v>188</v>
      </c>
      <c r="E179" s="195" t="s">
        <v>5</v>
      </c>
      <c r="F179" s="196" t="s">
        <v>190</v>
      </c>
      <c r="H179" s="197">
        <v>141.488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188</v>
      </c>
      <c r="AU179" s="195" t="s">
        <v>84</v>
      </c>
      <c r="AV179" s="12" t="s">
        <v>187</v>
      </c>
      <c r="AW179" s="12" t="s">
        <v>38</v>
      </c>
      <c r="AX179" s="12" t="s">
        <v>82</v>
      </c>
      <c r="AY179" s="195" t="s">
        <v>180</v>
      </c>
    </row>
    <row r="180" spans="2:65" s="1" customFormat="1" ht="16.5" customHeight="1">
      <c r="B180" s="172"/>
      <c r="C180" s="202" t="s">
        <v>315</v>
      </c>
      <c r="D180" s="202" t="s">
        <v>273</v>
      </c>
      <c r="E180" s="203" t="s">
        <v>323</v>
      </c>
      <c r="F180" s="204" t="s">
        <v>324</v>
      </c>
      <c r="G180" s="205" t="s">
        <v>292</v>
      </c>
      <c r="H180" s="206">
        <v>129.57</v>
      </c>
      <c r="I180" s="207"/>
      <c r="J180" s="208">
        <f>ROUND(I180*H180,2)</f>
        <v>0</v>
      </c>
      <c r="K180" s="204" t="s">
        <v>199</v>
      </c>
      <c r="L180" s="209"/>
      <c r="M180" s="210" t="s">
        <v>5</v>
      </c>
      <c r="N180" s="211" t="s">
        <v>45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204</v>
      </c>
      <c r="AT180" s="22" t="s">
        <v>273</v>
      </c>
      <c r="AU180" s="22" t="s">
        <v>84</v>
      </c>
      <c r="AY180" s="22" t="s">
        <v>180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82</v>
      </c>
      <c r="BK180" s="184">
        <f>ROUND(I180*H180,2)</f>
        <v>0</v>
      </c>
      <c r="BL180" s="22" t="s">
        <v>187</v>
      </c>
      <c r="BM180" s="22" t="s">
        <v>318</v>
      </c>
    </row>
    <row r="181" spans="2:65" s="1" customFormat="1" ht="16.5" customHeight="1">
      <c r="B181" s="172"/>
      <c r="C181" s="202" t="s">
        <v>255</v>
      </c>
      <c r="D181" s="202" t="s">
        <v>273</v>
      </c>
      <c r="E181" s="203" t="s">
        <v>327</v>
      </c>
      <c r="F181" s="204" t="s">
        <v>328</v>
      </c>
      <c r="G181" s="205" t="s">
        <v>292</v>
      </c>
      <c r="H181" s="206">
        <v>193.095</v>
      </c>
      <c r="I181" s="207"/>
      <c r="J181" s="208">
        <f>ROUND(I181*H181,2)</f>
        <v>0</v>
      </c>
      <c r="K181" s="204" t="s">
        <v>199</v>
      </c>
      <c r="L181" s="209"/>
      <c r="M181" s="210" t="s">
        <v>5</v>
      </c>
      <c r="N181" s="211" t="s">
        <v>45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204</v>
      </c>
      <c r="AT181" s="22" t="s">
        <v>273</v>
      </c>
      <c r="AU181" s="22" t="s">
        <v>84</v>
      </c>
      <c r="AY181" s="22" t="s">
        <v>180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82</v>
      </c>
      <c r="BK181" s="184">
        <f>ROUND(I181*H181,2)</f>
        <v>0</v>
      </c>
      <c r="BL181" s="22" t="s">
        <v>187</v>
      </c>
      <c r="BM181" s="22" t="s">
        <v>325</v>
      </c>
    </row>
    <row r="182" spans="2:65" s="1" customFormat="1" ht="16.5" customHeight="1">
      <c r="B182" s="172"/>
      <c r="C182" s="202" t="s">
        <v>326</v>
      </c>
      <c r="D182" s="202" t="s">
        <v>273</v>
      </c>
      <c r="E182" s="203" t="s">
        <v>330</v>
      </c>
      <c r="F182" s="204" t="s">
        <v>331</v>
      </c>
      <c r="G182" s="205" t="s">
        <v>292</v>
      </c>
      <c r="H182" s="206">
        <v>183.9</v>
      </c>
      <c r="I182" s="207"/>
      <c r="J182" s="208">
        <f>ROUND(I182*H182,2)</f>
        <v>0</v>
      </c>
      <c r="K182" s="204" t="s">
        <v>199</v>
      </c>
      <c r="L182" s="209"/>
      <c r="M182" s="210" t="s">
        <v>5</v>
      </c>
      <c r="N182" s="211" t="s">
        <v>45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204</v>
      </c>
      <c r="AT182" s="22" t="s">
        <v>273</v>
      </c>
      <c r="AU182" s="22" t="s">
        <v>84</v>
      </c>
      <c r="AY182" s="22" t="s">
        <v>180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82</v>
      </c>
      <c r="BK182" s="184">
        <f>ROUND(I182*H182,2)</f>
        <v>0</v>
      </c>
      <c r="BL182" s="22" t="s">
        <v>187</v>
      </c>
      <c r="BM182" s="22" t="s">
        <v>329</v>
      </c>
    </row>
    <row r="183" spans="2:51" s="11" customFormat="1" ht="13.5">
      <c r="B183" s="185"/>
      <c r="D183" s="186" t="s">
        <v>188</v>
      </c>
      <c r="E183" s="187" t="s">
        <v>5</v>
      </c>
      <c r="F183" s="188" t="s">
        <v>1482</v>
      </c>
      <c r="H183" s="189">
        <v>183.9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188</v>
      </c>
      <c r="AU183" s="187" t="s">
        <v>84</v>
      </c>
      <c r="AV183" s="11" t="s">
        <v>84</v>
      </c>
      <c r="AW183" s="11" t="s">
        <v>38</v>
      </c>
      <c r="AX183" s="11" t="s">
        <v>74</v>
      </c>
      <c r="AY183" s="187" t="s">
        <v>180</v>
      </c>
    </row>
    <row r="184" spans="2:51" s="12" customFormat="1" ht="13.5">
      <c r="B184" s="194"/>
      <c r="D184" s="186" t="s">
        <v>188</v>
      </c>
      <c r="E184" s="195" t="s">
        <v>5</v>
      </c>
      <c r="F184" s="196" t="s">
        <v>190</v>
      </c>
      <c r="H184" s="197">
        <v>183.9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188</v>
      </c>
      <c r="AU184" s="195" t="s">
        <v>84</v>
      </c>
      <c r="AV184" s="12" t="s">
        <v>187</v>
      </c>
      <c r="AW184" s="12" t="s">
        <v>38</v>
      </c>
      <c r="AX184" s="12" t="s">
        <v>82</v>
      </c>
      <c r="AY184" s="195" t="s">
        <v>180</v>
      </c>
    </row>
    <row r="185" spans="2:65" s="1" customFormat="1" ht="16.5" customHeight="1">
      <c r="B185" s="172"/>
      <c r="C185" s="202" t="s">
        <v>258</v>
      </c>
      <c r="D185" s="202" t="s">
        <v>273</v>
      </c>
      <c r="E185" s="203" t="s">
        <v>335</v>
      </c>
      <c r="F185" s="204" t="s">
        <v>336</v>
      </c>
      <c r="G185" s="205" t="s">
        <v>292</v>
      </c>
      <c r="H185" s="206">
        <v>55.12</v>
      </c>
      <c r="I185" s="207"/>
      <c r="J185" s="208">
        <f>ROUND(I185*H185,2)</f>
        <v>0</v>
      </c>
      <c r="K185" s="204" t="s">
        <v>199</v>
      </c>
      <c r="L185" s="209"/>
      <c r="M185" s="210" t="s">
        <v>5</v>
      </c>
      <c r="N185" s="211" t="s">
        <v>45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2" t="s">
        <v>204</v>
      </c>
      <c r="AT185" s="22" t="s">
        <v>273</v>
      </c>
      <c r="AU185" s="22" t="s">
        <v>84</v>
      </c>
      <c r="AY185" s="22" t="s">
        <v>180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2" t="s">
        <v>82</v>
      </c>
      <c r="BK185" s="184">
        <f>ROUND(I185*H185,2)</f>
        <v>0</v>
      </c>
      <c r="BL185" s="22" t="s">
        <v>187</v>
      </c>
      <c r="BM185" s="22" t="s">
        <v>332</v>
      </c>
    </row>
    <row r="186" spans="2:51" s="11" customFormat="1" ht="13.5">
      <c r="B186" s="185"/>
      <c r="D186" s="186" t="s">
        <v>188</v>
      </c>
      <c r="E186" s="187" t="s">
        <v>5</v>
      </c>
      <c r="F186" s="188" t="s">
        <v>1483</v>
      </c>
      <c r="H186" s="189">
        <v>55.12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188</v>
      </c>
      <c r="AU186" s="187" t="s">
        <v>84</v>
      </c>
      <c r="AV186" s="11" t="s">
        <v>84</v>
      </c>
      <c r="AW186" s="11" t="s">
        <v>38</v>
      </c>
      <c r="AX186" s="11" t="s">
        <v>74</v>
      </c>
      <c r="AY186" s="187" t="s">
        <v>180</v>
      </c>
    </row>
    <row r="187" spans="2:51" s="12" customFormat="1" ht="13.5">
      <c r="B187" s="194"/>
      <c r="D187" s="186" t="s">
        <v>188</v>
      </c>
      <c r="E187" s="195" t="s">
        <v>5</v>
      </c>
      <c r="F187" s="196" t="s">
        <v>190</v>
      </c>
      <c r="H187" s="197">
        <v>55.12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188</v>
      </c>
      <c r="AU187" s="195" t="s">
        <v>84</v>
      </c>
      <c r="AV187" s="12" t="s">
        <v>187</v>
      </c>
      <c r="AW187" s="12" t="s">
        <v>38</v>
      </c>
      <c r="AX187" s="12" t="s">
        <v>82</v>
      </c>
      <c r="AY187" s="195" t="s">
        <v>180</v>
      </c>
    </row>
    <row r="188" spans="2:65" s="1" customFormat="1" ht="25.5" customHeight="1">
      <c r="B188" s="172"/>
      <c r="C188" s="173" t="s">
        <v>334</v>
      </c>
      <c r="D188" s="173" t="s">
        <v>182</v>
      </c>
      <c r="E188" s="174" t="s">
        <v>1484</v>
      </c>
      <c r="F188" s="175" t="s">
        <v>1485</v>
      </c>
      <c r="G188" s="176" t="s">
        <v>185</v>
      </c>
      <c r="H188" s="177">
        <v>81.18</v>
      </c>
      <c r="I188" s="178"/>
      <c r="J188" s="179">
        <f>ROUND(I188*H188,2)</f>
        <v>0</v>
      </c>
      <c r="K188" s="175" t="s">
        <v>193</v>
      </c>
      <c r="L188" s="39"/>
      <c r="M188" s="180" t="s">
        <v>5</v>
      </c>
      <c r="N188" s="181" t="s">
        <v>45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187</v>
      </c>
      <c r="AT188" s="22" t="s">
        <v>182</v>
      </c>
      <c r="AU188" s="22" t="s">
        <v>84</v>
      </c>
      <c r="AY188" s="22" t="s">
        <v>180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82</v>
      </c>
      <c r="BK188" s="184">
        <f>ROUND(I188*H188,2)</f>
        <v>0</v>
      </c>
      <c r="BL188" s="22" t="s">
        <v>187</v>
      </c>
      <c r="BM188" s="22" t="s">
        <v>337</v>
      </c>
    </row>
    <row r="189" spans="2:51" s="11" customFormat="1" ht="13.5">
      <c r="B189" s="185"/>
      <c r="D189" s="186" t="s">
        <v>188</v>
      </c>
      <c r="E189" s="187" t="s">
        <v>5</v>
      </c>
      <c r="F189" s="188" t="s">
        <v>1486</v>
      </c>
      <c r="H189" s="189">
        <v>77.66</v>
      </c>
      <c r="I189" s="190"/>
      <c r="L189" s="185"/>
      <c r="M189" s="191"/>
      <c r="N189" s="192"/>
      <c r="O189" s="192"/>
      <c r="P189" s="192"/>
      <c r="Q189" s="192"/>
      <c r="R189" s="192"/>
      <c r="S189" s="192"/>
      <c r="T189" s="193"/>
      <c r="AT189" s="187" t="s">
        <v>188</v>
      </c>
      <c r="AU189" s="187" t="s">
        <v>84</v>
      </c>
      <c r="AV189" s="11" t="s">
        <v>84</v>
      </c>
      <c r="AW189" s="11" t="s">
        <v>38</v>
      </c>
      <c r="AX189" s="11" t="s">
        <v>74</v>
      </c>
      <c r="AY189" s="187" t="s">
        <v>180</v>
      </c>
    </row>
    <row r="190" spans="2:51" s="11" customFormat="1" ht="13.5">
      <c r="B190" s="185"/>
      <c r="D190" s="186" t="s">
        <v>188</v>
      </c>
      <c r="E190" s="187" t="s">
        <v>5</v>
      </c>
      <c r="F190" s="188" t="s">
        <v>1487</v>
      </c>
      <c r="H190" s="189">
        <v>3.52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188</v>
      </c>
      <c r="AU190" s="187" t="s">
        <v>84</v>
      </c>
      <c r="AV190" s="11" t="s">
        <v>84</v>
      </c>
      <c r="AW190" s="11" t="s">
        <v>38</v>
      </c>
      <c r="AX190" s="11" t="s">
        <v>74</v>
      </c>
      <c r="AY190" s="187" t="s">
        <v>180</v>
      </c>
    </row>
    <row r="191" spans="2:51" s="12" customFormat="1" ht="13.5">
      <c r="B191" s="194"/>
      <c r="D191" s="186" t="s">
        <v>188</v>
      </c>
      <c r="E191" s="195" t="s">
        <v>5</v>
      </c>
      <c r="F191" s="196" t="s">
        <v>190</v>
      </c>
      <c r="H191" s="197">
        <v>81.18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188</v>
      </c>
      <c r="AU191" s="195" t="s">
        <v>84</v>
      </c>
      <c r="AV191" s="12" t="s">
        <v>187</v>
      </c>
      <c r="AW191" s="12" t="s">
        <v>38</v>
      </c>
      <c r="AX191" s="12" t="s">
        <v>82</v>
      </c>
      <c r="AY191" s="195" t="s">
        <v>180</v>
      </c>
    </row>
    <row r="192" spans="2:65" s="1" customFormat="1" ht="16.5" customHeight="1">
      <c r="B192" s="172"/>
      <c r="C192" s="202" t="s">
        <v>265</v>
      </c>
      <c r="D192" s="202" t="s">
        <v>273</v>
      </c>
      <c r="E192" s="203" t="s">
        <v>1488</v>
      </c>
      <c r="F192" s="204" t="s">
        <v>1489</v>
      </c>
      <c r="G192" s="205" t="s">
        <v>185</v>
      </c>
      <c r="H192" s="206">
        <v>82.804</v>
      </c>
      <c r="I192" s="207"/>
      <c r="J192" s="208">
        <f>ROUND(I192*H192,2)</f>
        <v>0</v>
      </c>
      <c r="K192" s="204" t="s">
        <v>269</v>
      </c>
      <c r="L192" s="209"/>
      <c r="M192" s="210" t="s">
        <v>5</v>
      </c>
      <c r="N192" s="211" t="s">
        <v>45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204</v>
      </c>
      <c r="AT192" s="22" t="s">
        <v>273</v>
      </c>
      <c r="AU192" s="22" t="s">
        <v>84</v>
      </c>
      <c r="AY192" s="22" t="s">
        <v>180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82</v>
      </c>
      <c r="BK192" s="184">
        <f>ROUND(I192*H192,2)</f>
        <v>0</v>
      </c>
      <c r="BL192" s="22" t="s">
        <v>187</v>
      </c>
      <c r="BM192" s="22" t="s">
        <v>341</v>
      </c>
    </row>
    <row r="193" spans="2:51" s="11" customFormat="1" ht="13.5">
      <c r="B193" s="185"/>
      <c r="D193" s="186" t="s">
        <v>188</v>
      </c>
      <c r="E193" s="187" t="s">
        <v>5</v>
      </c>
      <c r="F193" s="188" t="s">
        <v>1490</v>
      </c>
      <c r="H193" s="189">
        <v>82.804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188</v>
      </c>
      <c r="AU193" s="187" t="s">
        <v>84</v>
      </c>
      <c r="AV193" s="11" t="s">
        <v>84</v>
      </c>
      <c r="AW193" s="11" t="s">
        <v>38</v>
      </c>
      <c r="AX193" s="11" t="s">
        <v>74</v>
      </c>
      <c r="AY193" s="187" t="s">
        <v>180</v>
      </c>
    </row>
    <row r="194" spans="2:51" s="12" customFormat="1" ht="13.5">
      <c r="B194" s="194"/>
      <c r="D194" s="186" t="s">
        <v>188</v>
      </c>
      <c r="E194" s="195" t="s">
        <v>5</v>
      </c>
      <c r="F194" s="196" t="s">
        <v>190</v>
      </c>
      <c r="H194" s="197">
        <v>82.804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188</v>
      </c>
      <c r="AU194" s="195" t="s">
        <v>84</v>
      </c>
      <c r="AV194" s="12" t="s">
        <v>187</v>
      </c>
      <c r="AW194" s="12" t="s">
        <v>38</v>
      </c>
      <c r="AX194" s="12" t="s">
        <v>82</v>
      </c>
      <c r="AY194" s="195" t="s">
        <v>180</v>
      </c>
    </row>
    <row r="195" spans="2:65" s="1" customFormat="1" ht="25.5" customHeight="1">
      <c r="B195" s="172"/>
      <c r="C195" s="173" t="s">
        <v>343</v>
      </c>
      <c r="D195" s="173" t="s">
        <v>182</v>
      </c>
      <c r="E195" s="174" t="s">
        <v>353</v>
      </c>
      <c r="F195" s="175" t="s">
        <v>354</v>
      </c>
      <c r="G195" s="176" t="s">
        <v>185</v>
      </c>
      <c r="H195" s="177">
        <v>1060.91</v>
      </c>
      <c r="I195" s="178"/>
      <c r="J195" s="179">
        <f>ROUND(I195*H195,2)</f>
        <v>0</v>
      </c>
      <c r="K195" s="175" t="s">
        <v>269</v>
      </c>
      <c r="L195" s="39"/>
      <c r="M195" s="180" t="s">
        <v>5</v>
      </c>
      <c r="N195" s="181" t="s">
        <v>45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187</v>
      </c>
      <c r="AT195" s="22" t="s">
        <v>182</v>
      </c>
      <c r="AU195" s="22" t="s">
        <v>84</v>
      </c>
      <c r="AY195" s="22" t="s">
        <v>180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82</v>
      </c>
      <c r="BK195" s="184">
        <f>ROUND(I195*H195,2)</f>
        <v>0</v>
      </c>
      <c r="BL195" s="22" t="s">
        <v>187</v>
      </c>
      <c r="BM195" s="22" t="s">
        <v>347</v>
      </c>
    </row>
    <row r="196" spans="2:51" s="11" customFormat="1" ht="13.5">
      <c r="B196" s="185"/>
      <c r="D196" s="186" t="s">
        <v>188</v>
      </c>
      <c r="E196" s="187" t="s">
        <v>5</v>
      </c>
      <c r="F196" s="188" t="s">
        <v>1491</v>
      </c>
      <c r="H196" s="189">
        <v>968.14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188</v>
      </c>
      <c r="AU196" s="187" t="s">
        <v>84</v>
      </c>
      <c r="AV196" s="11" t="s">
        <v>84</v>
      </c>
      <c r="AW196" s="11" t="s">
        <v>38</v>
      </c>
      <c r="AX196" s="11" t="s">
        <v>74</v>
      </c>
      <c r="AY196" s="187" t="s">
        <v>180</v>
      </c>
    </row>
    <row r="197" spans="2:51" s="11" customFormat="1" ht="13.5">
      <c r="B197" s="185"/>
      <c r="D197" s="186" t="s">
        <v>188</v>
      </c>
      <c r="E197" s="187" t="s">
        <v>5</v>
      </c>
      <c r="F197" s="188" t="s">
        <v>1492</v>
      </c>
      <c r="H197" s="189">
        <v>35.97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188</v>
      </c>
      <c r="AU197" s="187" t="s">
        <v>84</v>
      </c>
      <c r="AV197" s="11" t="s">
        <v>84</v>
      </c>
      <c r="AW197" s="11" t="s">
        <v>38</v>
      </c>
      <c r="AX197" s="11" t="s">
        <v>74</v>
      </c>
      <c r="AY197" s="187" t="s">
        <v>180</v>
      </c>
    </row>
    <row r="198" spans="2:51" s="11" customFormat="1" ht="13.5">
      <c r="B198" s="185"/>
      <c r="D198" s="186" t="s">
        <v>188</v>
      </c>
      <c r="E198" s="187" t="s">
        <v>5</v>
      </c>
      <c r="F198" s="188" t="s">
        <v>1493</v>
      </c>
      <c r="H198" s="189">
        <v>56.8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188</v>
      </c>
      <c r="AU198" s="187" t="s">
        <v>84</v>
      </c>
      <c r="AV198" s="11" t="s">
        <v>84</v>
      </c>
      <c r="AW198" s="11" t="s">
        <v>38</v>
      </c>
      <c r="AX198" s="11" t="s">
        <v>74</v>
      </c>
      <c r="AY198" s="187" t="s">
        <v>180</v>
      </c>
    </row>
    <row r="199" spans="2:51" s="12" customFormat="1" ht="13.5">
      <c r="B199" s="194"/>
      <c r="D199" s="186" t="s">
        <v>188</v>
      </c>
      <c r="E199" s="195" t="s">
        <v>5</v>
      </c>
      <c r="F199" s="196" t="s">
        <v>190</v>
      </c>
      <c r="H199" s="197">
        <v>1060.91</v>
      </c>
      <c r="I199" s="198"/>
      <c r="L199" s="194"/>
      <c r="M199" s="199"/>
      <c r="N199" s="200"/>
      <c r="O199" s="200"/>
      <c r="P199" s="200"/>
      <c r="Q199" s="200"/>
      <c r="R199" s="200"/>
      <c r="S199" s="200"/>
      <c r="T199" s="201"/>
      <c r="AT199" s="195" t="s">
        <v>188</v>
      </c>
      <c r="AU199" s="195" t="s">
        <v>84</v>
      </c>
      <c r="AV199" s="12" t="s">
        <v>187</v>
      </c>
      <c r="AW199" s="12" t="s">
        <v>38</v>
      </c>
      <c r="AX199" s="12" t="s">
        <v>82</v>
      </c>
      <c r="AY199" s="195" t="s">
        <v>180</v>
      </c>
    </row>
    <row r="200" spans="2:65" s="1" customFormat="1" ht="16.5" customHeight="1">
      <c r="B200" s="172"/>
      <c r="C200" s="202" t="s">
        <v>270</v>
      </c>
      <c r="D200" s="202" t="s">
        <v>273</v>
      </c>
      <c r="E200" s="203" t="s">
        <v>357</v>
      </c>
      <c r="F200" s="204" t="s">
        <v>358</v>
      </c>
      <c r="G200" s="205" t="s">
        <v>185</v>
      </c>
      <c r="H200" s="206">
        <v>986.483</v>
      </c>
      <c r="I200" s="207"/>
      <c r="J200" s="208">
        <f>ROUND(I200*H200,2)</f>
        <v>0</v>
      </c>
      <c r="K200" s="204" t="s">
        <v>269</v>
      </c>
      <c r="L200" s="209"/>
      <c r="M200" s="210" t="s">
        <v>5</v>
      </c>
      <c r="N200" s="211" t="s">
        <v>45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204</v>
      </c>
      <c r="AT200" s="22" t="s">
        <v>273</v>
      </c>
      <c r="AU200" s="22" t="s">
        <v>84</v>
      </c>
      <c r="AY200" s="22" t="s">
        <v>180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82</v>
      </c>
      <c r="BK200" s="184">
        <f>ROUND(I200*H200,2)</f>
        <v>0</v>
      </c>
      <c r="BL200" s="22" t="s">
        <v>187</v>
      </c>
      <c r="BM200" s="22" t="s">
        <v>351</v>
      </c>
    </row>
    <row r="201" spans="2:51" s="11" customFormat="1" ht="13.5">
      <c r="B201" s="185"/>
      <c r="D201" s="186" t="s">
        <v>188</v>
      </c>
      <c r="E201" s="187" t="s">
        <v>5</v>
      </c>
      <c r="F201" s="188" t="s">
        <v>1494</v>
      </c>
      <c r="H201" s="189">
        <v>986.483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188</v>
      </c>
      <c r="AU201" s="187" t="s">
        <v>84</v>
      </c>
      <c r="AV201" s="11" t="s">
        <v>84</v>
      </c>
      <c r="AW201" s="11" t="s">
        <v>38</v>
      </c>
      <c r="AX201" s="11" t="s">
        <v>74</v>
      </c>
      <c r="AY201" s="187" t="s">
        <v>180</v>
      </c>
    </row>
    <row r="202" spans="2:51" s="12" customFormat="1" ht="13.5">
      <c r="B202" s="194"/>
      <c r="D202" s="186" t="s">
        <v>188</v>
      </c>
      <c r="E202" s="195" t="s">
        <v>5</v>
      </c>
      <c r="F202" s="196" t="s">
        <v>190</v>
      </c>
      <c r="H202" s="197">
        <v>986.483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188</v>
      </c>
      <c r="AU202" s="195" t="s">
        <v>84</v>
      </c>
      <c r="AV202" s="12" t="s">
        <v>187</v>
      </c>
      <c r="AW202" s="12" t="s">
        <v>38</v>
      </c>
      <c r="AX202" s="12" t="s">
        <v>82</v>
      </c>
      <c r="AY202" s="195" t="s">
        <v>180</v>
      </c>
    </row>
    <row r="203" spans="2:65" s="1" customFormat="1" ht="25.5" customHeight="1">
      <c r="B203" s="172"/>
      <c r="C203" s="202" t="s">
        <v>352</v>
      </c>
      <c r="D203" s="202" t="s">
        <v>273</v>
      </c>
      <c r="E203" s="203" t="s">
        <v>349</v>
      </c>
      <c r="F203" s="204" t="s">
        <v>1495</v>
      </c>
      <c r="G203" s="205" t="s">
        <v>198</v>
      </c>
      <c r="H203" s="206">
        <v>16.699</v>
      </c>
      <c r="I203" s="207"/>
      <c r="J203" s="208">
        <f>ROUND(I203*H203,2)</f>
        <v>0</v>
      </c>
      <c r="K203" s="204" t="s">
        <v>193</v>
      </c>
      <c r="L203" s="209"/>
      <c r="M203" s="210" t="s">
        <v>5</v>
      </c>
      <c r="N203" s="211" t="s">
        <v>45</v>
      </c>
      <c r="O203" s="40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22" t="s">
        <v>204</v>
      </c>
      <c r="AT203" s="22" t="s">
        <v>273</v>
      </c>
      <c r="AU203" s="22" t="s">
        <v>84</v>
      </c>
      <c r="AY203" s="22" t="s">
        <v>180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82</v>
      </c>
      <c r="BK203" s="184">
        <f>ROUND(I203*H203,2)</f>
        <v>0</v>
      </c>
      <c r="BL203" s="22" t="s">
        <v>187</v>
      </c>
      <c r="BM203" s="22" t="s">
        <v>355</v>
      </c>
    </row>
    <row r="204" spans="2:51" s="11" customFormat="1" ht="13.5">
      <c r="B204" s="185"/>
      <c r="D204" s="186" t="s">
        <v>188</v>
      </c>
      <c r="E204" s="187" t="s">
        <v>5</v>
      </c>
      <c r="F204" s="188" t="s">
        <v>1496</v>
      </c>
      <c r="H204" s="189">
        <v>16.699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188</v>
      </c>
      <c r="AU204" s="187" t="s">
        <v>84</v>
      </c>
      <c r="AV204" s="11" t="s">
        <v>84</v>
      </c>
      <c r="AW204" s="11" t="s">
        <v>38</v>
      </c>
      <c r="AX204" s="11" t="s">
        <v>74</v>
      </c>
      <c r="AY204" s="187" t="s">
        <v>180</v>
      </c>
    </row>
    <row r="205" spans="2:51" s="12" customFormat="1" ht="13.5">
      <c r="B205" s="194"/>
      <c r="D205" s="186" t="s">
        <v>188</v>
      </c>
      <c r="E205" s="195" t="s">
        <v>5</v>
      </c>
      <c r="F205" s="196" t="s">
        <v>190</v>
      </c>
      <c r="H205" s="197">
        <v>16.699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5" t="s">
        <v>188</v>
      </c>
      <c r="AU205" s="195" t="s">
        <v>84</v>
      </c>
      <c r="AV205" s="12" t="s">
        <v>187</v>
      </c>
      <c r="AW205" s="12" t="s">
        <v>38</v>
      </c>
      <c r="AX205" s="12" t="s">
        <v>82</v>
      </c>
      <c r="AY205" s="195" t="s">
        <v>180</v>
      </c>
    </row>
    <row r="206" spans="2:65" s="1" customFormat="1" ht="16.5" customHeight="1">
      <c r="B206" s="172"/>
      <c r="C206" s="173" t="s">
        <v>276</v>
      </c>
      <c r="D206" s="173" t="s">
        <v>182</v>
      </c>
      <c r="E206" s="174" t="s">
        <v>1045</v>
      </c>
      <c r="F206" s="175" t="s">
        <v>604</v>
      </c>
      <c r="G206" s="176" t="s">
        <v>185</v>
      </c>
      <c r="H206" s="177">
        <v>1</v>
      </c>
      <c r="I206" s="178"/>
      <c r="J206" s="179">
        <f>ROUND(I206*H206,2)</f>
        <v>0</v>
      </c>
      <c r="K206" s="175" t="s">
        <v>193</v>
      </c>
      <c r="L206" s="39"/>
      <c r="M206" s="180" t="s">
        <v>5</v>
      </c>
      <c r="N206" s="181" t="s">
        <v>45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187</v>
      </c>
      <c r="AT206" s="22" t="s">
        <v>182</v>
      </c>
      <c r="AU206" s="22" t="s">
        <v>84</v>
      </c>
      <c r="AY206" s="22" t="s">
        <v>180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82</v>
      </c>
      <c r="BK206" s="184">
        <f>ROUND(I206*H206,2)</f>
        <v>0</v>
      </c>
      <c r="BL206" s="22" t="s">
        <v>187</v>
      </c>
      <c r="BM206" s="22" t="s">
        <v>359</v>
      </c>
    </row>
    <row r="207" spans="2:51" s="11" customFormat="1" ht="13.5">
      <c r="B207" s="185"/>
      <c r="D207" s="186" t="s">
        <v>188</v>
      </c>
      <c r="E207" s="187" t="s">
        <v>5</v>
      </c>
      <c r="F207" s="188" t="s">
        <v>82</v>
      </c>
      <c r="H207" s="189">
        <v>1</v>
      </c>
      <c r="I207" s="190"/>
      <c r="L207" s="185"/>
      <c r="M207" s="191"/>
      <c r="N207" s="192"/>
      <c r="O207" s="192"/>
      <c r="P207" s="192"/>
      <c r="Q207" s="192"/>
      <c r="R207" s="192"/>
      <c r="S207" s="192"/>
      <c r="T207" s="193"/>
      <c r="AT207" s="187" t="s">
        <v>188</v>
      </c>
      <c r="AU207" s="187" t="s">
        <v>84</v>
      </c>
      <c r="AV207" s="11" t="s">
        <v>84</v>
      </c>
      <c r="AW207" s="11" t="s">
        <v>38</v>
      </c>
      <c r="AX207" s="11" t="s">
        <v>82</v>
      </c>
      <c r="AY207" s="187" t="s">
        <v>180</v>
      </c>
    </row>
    <row r="208" spans="2:65" s="1" customFormat="1" ht="16.5" customHeight="1">
      <c r="B208" s="172"/>
      <c r="C208" s="202" t="s">
        <v>360</v>
      </c>
      <c r="D208" s="202" t="s">
        <v>273</v>
      </c>
      <c r="E208" s="203" t="s">
        <v>1497</v>
      </c>
      <c r="F208" s="204" t="s">
        <v>604</v>
      </c>
      <c r="G208" s="205" t="s">
        <v>185</v>
      </c>
      <c r="H208" s="206">
        <v>1</v>
      </c>
      <c r="I208" s="207"/>
      <c r="J208" s="208">
        <f>ROUND(I208*H208,2)</f>
        <v>0</v>
      </c>
      <c r="K208" s="204" t="s">
        <v>5</v>
      </c>
      <c r="L208" s="209"/>
      <c r="M208" s="210" t="s">
        <v>5</v>
      </c>
      <c r="N208" s="21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204</v>
      </c>
      <c r="AT208" s="22" t="s">
        <v>273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187</v>
      </c>
      <c r="BM208" s="22" t="s">
        <v>361</v>
      </c>
    </row>
    <row r="209" spans="2:51" s="11" customFormat="1" ht="13.5">
      <c r="B209" s="185"/>
      <c r="D209" s="186" t="s">
        <v>188</v>
      </c>
      <c r="E209" s="187" t="s">
        <v>5</v>
      </c>
      <c r="F209" s="188" t="s">
        <v>82</v>
      </c>
      <c r="H209" s="189">
        <v>1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188</v>
      </c>
      <c r="AU209" s="187" t="s">
        <v>84</v>
      </c>
      <c r="AV209" s="11" t="s">
        <v>84</v>
      </c>
      <c r="AW209" s="11" t="s">
        <v>38</v>
      </c>
      <c r="AX209" s="11" t="s">
        <v>82</v>
      </c>
      <c r="AY209" s="187" t="s">
        <v>180</v>
      </c>
    </row>
    <row r="210" spans="2:65" s="1" customFormat="1" ht="25.5" customHeight="1">
      <c r="B210" s="172"/>
      <c r="C210" s="173" t="s">
        <v>280</v>
      </c>
      <c r="D210" s="173" t="s">
        <v>182</v>
      </c>
      <c r="E210" s="174" t="s">
        <v>372</v>
      </c>
      <c r="F210" s="175" t="s">
        <v>373</v>
      </c>
      <c r="G210" s="176" t="s">
        <v>185</v>
      </c>
      <c r="H210" s="177">
        <v>10.54</v>
      </c>
      <c r="I210" s="178"/>
      <c r="J210" s="179">
        <f>ROUND(I210*H210,2)</f>
        <v>0</v>
      </c>
      <c r="K210" s="175" t="s">
        <v>269</v>
      </c>
      <c r="L210" s="39"/>
      <c r="M210" s="180" t="s">
        <v>5</v>
      </c>
      <c r="N210" s="181" t="s">
        <v>45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187</v>
      </c>
      <c r="AT210" s="22" t="s">
        <v>182</v>
      </c>
      <c r="AU210" s="22" t="s">
        <v>84</v>
      </c>
      <c r="AY210" s="22" t="s">
        <v>180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82</v>
      </c>
      <c r="BK210" s="184">
        <f>ROUND(I210*H210,2)</f>
        <v>0</v>
      </c>
      <c r="BL210" s="22" t="s">
        <v>187</v>
      </c>
      <c r="BM210" s="22" t="s">
        <v>365</v>
      </c>
    </row>
    <row r="211" spans="2:51" s="11" customFormat="1" ht="13.5">
      <c r="B211" s="185"/>
      <c r="D211" s="186" t="s">
        <v>188</v>
      </c>
      <c r="E211" s="187" t="s">
        <v>5</v>
      </c>
      <c r="F211" s="188" t="s">
        <v>1498</v>
      </c>
      <c r="H211" s="189">
        <v>10.54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87" t="s">
        <v>188</v>
      </c>
      <c r="AU211" s="187" t="s">
        <v>84</v>
      </c>
      <c r="AV211" s="11" t="s">
        <v>84</v>
      </c>
      <c r="AW211" s="11" t="s">
        <v>38</v>
      </c>
      <c r="AX211" s="11" t="s">
        <v>74</v>
      </c>
      <c r="AY211" s="187" t="s">
        <v>180</v>
      </c>
    </row>
    <row r="212" spans="2:51" s="12" customFormat="1" ht="13.5">
      <c r="B212" s="194"/>
      <c r="D212" s="186" t="s">
        <v>188</v>
      </c>
      <c r="E212" s="195" t="s">
        <v>5</v>
      </c>
      <c r="F212" s="196" t="s">
        <v>190</v>
      </c>
      <c r="H212" s="197">
        <v>10.54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5" t="s">
        <v>188</v>
      </c>
      <c r="AU212" s="195" t="s">
        <v>84</v>
      </c>
      <c r="AV212" s="12" t="s">
        <v>187</v>
      </c>
      <c r="AW212" s="12" t="s">
        <v>38</v>
      </c>
      <c r="AX212" s="12" t="s">
        <v>82</v>
      </c>
      <c r="AY212" s="195" t="s">
        <v>180</v>
      </c>
    </row>
    <row r="213" spans="2:65" s="1" customFormat="1" ht="25.5" customHeight="1">
      <c r="B213" s="172"/>
      <c r="C213" s="202" t="s">
        <v>1499</v>
      </c>
      <c r="D213" s="202" t="s">
        <v>273</v>
      </c>
      <c r="E213" s="203" t="s">
        <v>1500</v>
      </c>
      <c r="F213" s="204" t="s">
        <v>1501</v>
      </c>
      <c r="G213" s="205" t="s">
        <v>185</v>
      </c>
      <c r="H213" s="206">
        <v>10.751</v>
      </c>
      <c r="I213" s="207"/>
      <c r="J213" s="208">
        <f>ROUND(I213*H213,2)</f>
        <v>0</v>
      </c>
      <c r="K213" s="204" t="s">
        <v>599</v>
      </c>
      <c r="L213" s="209"/>
      <c r="M213" s="210" t="s">
        <v>5</v>
      </c>
      <c r="N213" s="211" t="s">
        <v>45</v>
      </c>
      <c r="O213" s="40"/>
      <c r="P213" s="182">
        <f>O213*H213</f>
        <v>0</v>
      </c>
      <c r="Q213" s="182">
        <v>0.0195</v>
      </c>
      <c r="R213" s="182">
        <f>Q213*H213</f>
        <v>0.20964449999999998</v>
      </c>
      <c r="S213" s="182">
        <v>0</v>
      </c>
      <c r="T213" s="183">
        <f>S213*H213</f>
        <v>0</v>
      </c>
      <c r="AR213" s="22" t="s">
        <v>204</v>
      </c>
      <c r="AT213" s="22" t="s">
        <v>273</v>
      </c>
      <c r="AU213" s="22" t="s">
        <v>84</v>
      </c>
      <c r="AY213" s="22" t="s">
        <v>180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2" t="s">
        <v>82</v>
      </c>
      <c r="BK213" s="184">
        <f>ROUND(I213*H213,2)</f>
        <v>0</v>
      </c>
      <c r="BL213" s="22" t="s">
        <v>187</v>
      </c>
      <c r="BM213" s="22" t="s">
        <v>1502</v>
      </c>
    </row>
    <row r="214" spans="2:51" s="11" customFormat="1" ht="13.5">
      <c r="B214" s="185"/>
      <c r="D214" s="186" t="s">
        <v>188</v>
      </c>
      <c r="F214" s="188" t="s">
        <v>1503</v>
      </c>
      <c r="H214" s="189">
        <v>10.751</v>
      </c>
      <c r="I214" s="190"/>
      <c r="L214" s="185"/>
      <c r="M214" s="191"/>
      <c r="N214" s="192"/>
      <c r="O214" s="192"/>
      <c r="P214" s="192"/>
      <c r="Q214" s="192"/>
      <c r="R214" s="192"/>
      <c r="S214" s="192"/>
      <c r="T214" s="193"/>
      <c r="AT214" s="187" t="s">
        <v>188</v>
      </c>
      <c r="AU214" s="187" t="s">
        <v>84</v>
      </c>
      <c r="AV214" s="11" t="s">
        <v>84</v>
      </c>
      <c r="AW214" s="11" t="s">
        <v>6</v>
      </c>
      <c r="AX214" s="11" t="s">
        <v>82</v>
      </c>
      <c r="AY214" s="187" t="s">
        <v>180</v>
      </c>
    </row>
    <row r="215" spans="2:65" s="1" customFormat="1" ht="25.5" customHeight="1">
      <c r="B215" s="172"/>
      <c r="C215" s="173" t="s">
        <v>367</v>
      </c>
      <c r="D215" s="173" t="s">
        <v>182</v>
      </c>
      <c r="E215" s="174" t="s">
        <v>385</v>
      </c>
      <c r="F215" s="175" t="s">
        <v>386</v>
      </c>
      <c r="G215" s="176" t="s">
        <v>185</v>
      </c>
      <c r="H215" s="177">
        <v>1471.401</v>
      </c>
      <c r="I215" s="178"/>
      <c r="J215" s="179">
        <f>ROUND(I215*H215,2)</f>
        <v>0</v>
      </c>
      <c r="K215" s="175" t="s">
        <v>186</v>
      </c>
      <c r="L215" s="39"/>
      <c r="M215" s="180" t="s">
        <v>5</v>
      </c>
      <c r="N215" s="181" t="s">
        <v>45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187</v>
      </c>
      <c r="AT215" s="22" t="s">
        <v>182</v>
      </c>
      <c r="AU215" s="22" t="s">
        <v>84</v>
      </c>
      <c r="AY215" s="22" t="s">
        <v>180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82</v>
      </c>
      <c r="BK215" s="184">
        <f>ROUND(I215*H215,2)</f>
        <v>0</v>
      </c>
      <c r="BL215" s="22" t="s">
        <v>187</v>
      </c>
      <c r="BM215" s="22" t="s">
        <v>370</v>
      </c>
    </row>
    <row r="216" spans="2:65" s="1" customFormat="1" ht="25.5" customHeight="1">
      <c r="B216" s="172"/>
      <c r="C216" s="173" t="s">
        <v>284</v>
      </c>
      <c r="D216" s="173" t="s">
        <v>182</v>
      </c>
      <c r="E216" s="174" t="s">
        <v>1504</v>
      </c>
      <c r="F216" s="175" t="s">
        <v>1505</v>
      </c>
      <c r="G216" s="176" t="s">
        <v>185</v>
      </c>
      <c r="H216" s="177">
        <v>47.9</v>
      </c>
      <c r="I216" s="178"/>
      <c r="J216" s="179">
        <f>ROUND(I216*H216,2)</f>
        <v>0</v>
      </c>
      <c r="K216" s="175" t="s">
        <v>193</v>
      </c>
      <c r="L216" s="39"/>
      <c r="M216" s="180" t="s">
        <v>5</v>
      </c>
      <c r="N216" s="181" t="s">
        <v>45</v>
      </c>
      <c r="O216" s="40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2" t="s">
        <v>187</v>
      </c>
      <c r="AT216" s="22" t="s">
        <v>182</v>
      </c>
      <c r="AU216" s="22" t="s">
        <v>84</v>
      </c>
      <c r="AY216" s="22" t="s">
        <v>180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2" t="s">
        <v>82</v>
      </c>
      <c r="BK216" s="184">
        <f>ROUND(I216*H216,2)</f>
        <v>0</v>
      </c>
      <c r="BL216" s="22" t="s">
        <v>187</v>
      </c>
      <c r="BM216" s="22" t="s">
        <v>374</v>
      </c>
    </row>
    <row r="217" spans="2:51" s="11" customFormat="1" ht="13.5">
      <c r="B217" s="185"/>
      <c r="D217" s="186" t="s">
        <v>188</v>
      </c>
      <c r="E217" s="187" t="s">
        <v>5</v>
      </c>
      <c r="F217" s="188" t="s">
        <v>1506</v>
      </c>
      <c r="H217" s="189">
        <v>31.5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188</v>
      </c>
      <c r="AU217" s="187" t="s">
        <v>84</v>
      </c>
      <c r="AV217" s="11" t="s">
        <v>84</v>
      </c>
      <c r="AW217" s="11" t="s">
        <v>38</v>
      </c>
      <c r="AX217" s="11" t="s">
        <v>74</v>
      </c>
      <c r="AY217" s="187" t="s">
        <v>180</v>
      </c>
    </row>
    <row r="218" spans="2:51" s="11" customFormat="1" ht="13.5">
      <c r="B218" s="185"/>
      <c r="D218" s="186" t="s">
        <v>188</v>
      </c>
      <c r="E218" s="187" t="s">
        <v>5</v>
      </c>
      <c r="F218" s="188" t="s">
        <v>1507</v>
      </c>
      <c r="H218" s="189">
        <v>16.4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188</v>
      </c>
      <c r="AU218" s="187" t="s">
        <v>84</v>
      </c>
      <c r="AV218" s="11" t="s">
        <v>84</v>
      </c>
      <c r="AW218" s="11" t="s">
        <v>38</v>
      </c>
      <c r="AX218" s="11" t="s">
        <v>74</v>
      </c>
      <c r="AY218" s="187" t="s">
        <v>180</v>
      </c>
    </row>
    <row r="219" spans="2:51" s="12" customFormat="1" ht="13.5">
      <c r="B219" s="194"/>
      <c r="D219" s="186" t="s">
        <v>188</v>
      </c>
      <c r="E219" s="195" t="s">
        <v>5</v>
      </c>
      <c r="F219" s="196" t="s">
        <v>190</v>
      </c>
      <c r="H219" s="197">
        <v>47.9</v>
      </c>
      <c r="I219" s="198"/>
      <c r="L219" s="194"/>
      <c r="M219" s="199"/>
      <c r="N219" s="200"/>
      <c r="O219" s="200"/>
      <c r="P219" s="200"/>
      <c r="Q219" s="200"/>
      <c r="R219" s="200"/>
      <c r="S219" s="200"/>
      <c r="T219" s="201"/>
      <c r="AT219" s="195" t="s">
        <v>188</v>
      </c>
      <c r="AU219" s="195" t="s">
        <v>84</v>
      </c>
      <c r="AV219" s="12" t="s">
        <v>187</v>
      </c>
      <c r="AW219" s="12" t="s">
        <v>38</v>
      </c>
      <c r="AX219" s="12" t="s">
        <v>82</v>
      </c>
      <c r="AY219" s="195" t="s">
        <v>180</v>
      </c>
    </row>
    <row r="220" spans="2:65" s="1" customFormat="1" ht="25.5" customHeight="1">
      <c r="B220" s="172"/>
      <c r="C220" s="173" t="s">
        <v>375</v>
      </c>
      <c r="D220" s="173" t="s">
        <v>182</v>
      </c>
      <c r="E220" s="174" t="s">
        <v>388</v>
      </c>
      <c r="F220" s="175" t="s">
        <v>389</v>
      </c>
      <c r="G220" s="176" t="s">
        <v>185</v>
      </c>
      <c r="H220" s="177">
        <v>1083.455</v>
      </c>
      <c r="I220" s="178"/>
      <c r="J220" s="179">
        <f>ROUND(I220*H220,2)</f>
        <v>0</v>
      </c>
      <c r="K220" s="175" t="s">
        <v>346</v>
      </c>
      <c r="L220" s="39"/>
      <c r="M220" s="180" t="s">
        <v>5</v>
      </c>
      <c r="N220" s="181" t="s">
        <v>45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187</v>
      </c>
      <c r="AT220" s="22" t="s">
        <v>182</v>
      </c>
      <c r="AU220" s="22" t="s">
        <v>84</v>
      </c>
      <c r="AY220" s="22" t="s">
        <v>180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82</v>
      </c>
      <c r="BK220" s="184">
        <f>ROUND(I220*H220,2)</f>
        <v>0</v>
      </c>
      <c r="BL220" s="22" t="s">
        <v>187</v>
      </c>
      <c r="BM220" s="22" t="s">
        <v>378</v>
      </c>
    </row>
    <row r="221" spans="2:51" s="11" customFormat="1" ht="13.5">
      <c r="B221" s="185"/>
      <c r="D221" s="186" t="s">
        <v>188</v>
      </c>
      <c r="E221" s="187" t="s">
        <v>5</v>
      </c>
      <c r="F221" s="188" t="s">
        <v>1508</v>
      </c>
      <c r="H221" s="189">
        <v>1083.455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188</v>
      </c>
      <c r="AU221" s="187" t="s">
        <v>84</v>
      </c>
      <c r="AV221" s="11" t="s">
        <v>84</v>
      </c>
      <c r="AW221" s="11" t="s">
        <v>38</v>
      </c>
      <c r="AX221" s="11" t="s">
        <v>74</v>
      </c>
      <c r="AY221" s="187" t="s">
        <v>180</v>
      </c>
    </row>
    <row r="222" spans="2:51" s="12" customFormat="1" ht="13.5">
      <c r="B222" s="194"/>
      <c r="D222" s="186" t="s">
        <v>188</v>
      </c>
      <c r="E222" s="195" t="s">
        <v>5</v>
      </c>
      <c r="F222" s="196" t="s">
        <v>190</v>
      </c>
      <c r="H222" s="197">
        <v>1083.455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188</v>
      </c>
      <c r="AU222" s="195" t="s">
        <v>84</v>
      </c>
      <c r="AV222" s="12" t="s">
        <v>187</v>
      </c>
      <c r="AW222" s="12" t="s">
        <v>38</v>
      </c>
      <c r="AX222" s="12" t="s">
        <v>82</v>
      </c>
      <c r="AY222" s="195" t="s">
        <v>180</v>
      </c>
    </row>
    <row r="223" spans="2:65" s="1" customFormat="1" ht="25.5" customHeight="1">
      <c r="B223" s="172"/>
      <c r="C223" s="173" t="s">
        <v>287</v>
      </c>
      <c r="D223" s="173" t="s">
        <v>182</v>
      </c>
      <c r="E223" s="174" t="s">
        <v>393</v>
      </c>
      <c r="F223" s="175" t="s">
        <v>394</v>
      </c>
      <c r="G223" s="176" t="s">
        <v>185</v>
      </c>
      <c r="H223" s="177">
        <v>35.97</v>
      </c>
      <c r="I223" s="178"/>
      <c r="J223" s="179">
        <f>ROUND(I223*H223,2)</f>
        <v>0</v>
      </c>
      <c r="K223" s="175" t="s">
        <v>346</v>
      </c>
      <c r="L223" s="39"/>
      <c r="M223" s="180" t="s">
        <v>5</v>
      </c>
      <c r="N223" s="181" t="s">
        <v>45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187</v>
      </c>
      <c r="AT223" s="22" t="s">
        <v>182</v>
      </c>
      <c r="AU223" s="22" t="s">
        <v>84</v>
      </c>
      <c r="AY223" s="22" t="s">
        <v>180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82</v>
      </c>
      <c r="BK223" s="184">
        <f>ROUND(I223*H223,2)</f>
        <v>0</v>
      </c>
      <c r="BL223" s="22" t="s">
        <v>187</v>
      </c>
      <c r="BM223" s="22" t="s">
        <v>382</v>
      </c>
    </row>
    <row r="224" spans="2:51" s="11" customFormat="1" ht="13.5">
      <c r="B224" s="185"/>
      <c r="D224" s="186" t="s">
        <v>188</v>
      </c>
      <c r="E224" s="187" t="s">
        <v>5</v>
      </c>
      <c r="F224" s="188" t="s">
        <v>1509</v>
      </c>
      <c r="H224" s="189">
        <v>35.97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188</v>
      </c>
      <c r="AU224" s="187" t="s">
        <v>84</v>
      </c>
      <c r="AV224" s="11" t="s">
        <v>84</v>
      </c>
      <c r="AW224" s="11" t="s">
        <v>38</v>
      </c>
      <c r="AX224" s="11" t="s">
        <v>74</v>
      </c>
      <c r="AY224" s="187" t="s">
        <v>180</v>
      </c>
    </row>
    <row r="225" spans="2:51" s="12" customFormat="1" ht="13.5">
      <c r="B225" s="194"/>
      <c r="D225" s="186" t="s">
        <v>188</v>
      </c>
      <c r="E225" s="195" t="s">
        <v>5</v>
      </c>
      <c r="F225" s="196" t="s">
        <v>190</v>
      </c>
      <c r="H225" s="197">
        <v>35.97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188</v>
      </c>
      <c r="AU225" s="195" t="s">
        <v>84</v>
      </c>
      <c r="AV225" s="12" t="s">
        <v>187</v>
      </c>
      <c r="AW225" s="12" t="s">
        <v>38</v>
      </c>
      <c r="AX225" s="12" t="s">
        <v>82</v>
      </c>
      <c r="AY225" s="195" t="s">
        <v>180</v>
      </c>
    </row>
    <row r="226" spans="2:65" s="1" customFormat="1" ht="16.5" customHeight="1">
      <c r="B226" s="172"/>
      <c r="C226" s="173" t="s">
        <v>384</v>
      </c>
      <c r="D226" s="173" t="s">
        <v>182</v>
      </c>
      <c r="E226" s="174" t="s">
        <v>396</v>
      </c>
      <c r="F226" s="175" t="s">
        <v>397</v>
      </c>
      <c r="G226" s="176" t="s">
        <v>185</v>
      </c>
      <c r="H226" s="177">
        <v>133.75</v>
      </c>
      <c r="I226" s="178"/>
      <c r="J226" s="179">
        <f>ROUND(I226*H226,2)</f>
        <v>0</v>
      </c>
      <c r="K226" s="175" t="s">
        <v>199</v>
      </c>
      <c r="L226" s="39"/>
      <c r="M226" s="180" t="s">
        <v>5</v>
      </c>
      <c r="N226" s="181" t="s">
        <v>45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187</v>
      </c>
      <c r="AT226" s="22" t="s">
        <v>182</v>
      </c>
      <c r="AU226" s="22" t="s">
        <v>84</v>
      </c>
      <c r="AY226" s="22" t="s">
        <v>180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82</v>
      </c>
      <c r="BK226" s="184">
        <f>ROUND(I226*H226,2)</f>
        <v>0</v>
      </c>
      <c r="BL226" s="22" t="s">
        <v>187</v>
      </c>
      <c r="BM226" s="22" t="s">
        <v>387</v>
      </c>
    </row>
    <row r="227" spans="2:51" s="11" customFormat="1" ht="13.5">
      <c r="B227" s="185"/>
      <c r="D227" s="186" t="s">
        <v>188</v>
      </c>
      <c r="E227" s="187" t="s">
        <v>5</v>
      </c>
      <c r="F227" s="188" t="s">
        <v>1510</v>
      </c>
      <c r="H227" s="189">
        <v>133.75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188</v>
      </c>
      <c r="AU227" s="187" t="s">
        <v>84</v>
      </c>
      <c r="AV227" s="11" t="s">
        <v>84</v>
      </c>
      <c r="AW227" s="11" t="s">
        <v>38</v>
      </c>
      <c r="AX227" s="11" t="s">
        <v>74</v>
      </c>
      <c r="AY227" s="187" t="s">
        <v>180</v>
      </c>
    </row>
    <row r="228" spans="2:51" s="12" customFormat="1" ht="13.5">
      <c r="B228" s="194"/>
      <c r="D228" s="186" t="s">
        <v>188</v>
      </c>
      <c r="E228" s="195" t="s">
        <v>5</v>
      </c>
      <c r="F228" s="196" t="s">
        <v>190</v>
      </c>
      <c r="H228" s="197">
        <v>133.75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188</v>
      </c>
      <c r="AU228" s="195" t="s">
        <v>84</v>
      </c>
      <c r="AV228" s="12" t="s">
        <v>187</v>
      </c>
      <c r="AW228" s="12" t="s">
        <v>38</v>
      </c>
      <c r="AX228" s="12" t="s">
        <v>82</v>
      </c>
      <c r="AY228" s="195" t="s">
        <v>180</v>
      </c>
    </row>
    <row r="229" spans="2:65" s="1" customFormat="1" ht="25.5" customHeight="1">
      <c r="B229" s="172"/>
      <c r="C229" s="173" t="s">
        <v>293</v>
      </c>
      <c r="D229" s="173" t="s">
        <v>182</v>
      </c>
      <c r="E229" s="174" t="s">
        <v>1511</v>
      </c>
      <c r="F229" s="175" t="s">
        <v>1512</v>
      </c>
      <c r="G229" s="176" t="s">
        <v>198</v>
      </c>
      <c r="H229" s="177">
        <v>2.592</v>
      </c>
      <c r="I229" s="178"/>
      <c r="J229" s="179">
        <f>ROUND(I229*H229,2)</f>
        <v>0</v>
      </c>
      <c r="K229" s="175" t="s">
        <v>269</v>
      </c>
      <c r="L229" s="39"/>
      <c r="M229" s="180" t="s">
        <v>5</v>
      </c>
      <c r="N229" s="181" t="s">
        <v>45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187</v>
      </c>
      <c r="AT229" s="22" t="s">
        <v>182</v>
      </c>
      <c r="AU229" s="22" t="s">
        <v>84</v>
      </c>
      <c r="AY229" s="22" t="s">
        <v>180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82</v>
      </c>
      <c r="BK229" s="184">
        <f>ROUND(I229*H229,2)</f>
        <v>0</v>
      </c>
      <c r="BL229" s="22" t="s">
        <v>187</v>
      </c>
      <c r="BM229" s="22" t="s">
        <v>390</v>
      </c>
    </row>
    <row r="230" spans="2:51" s="11" customFormat="1" ht="13.5">
      <c r="B230" s="185"/>
      <c r="D230" s="186" t="s">
        <v>188</v>
      </c>
      <c r="E230" s="187" t="s">
        <v>5</v>
      </c>
      <c r="F230" s="188" t="s">
        <v>1513</v>
      </c>
      <c r="H230" s="189">
        <v>2.592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188</v>
      </c>
      <c r="AU230" s="187" t="s">
        <v>84</v>
      </c>
      <c r="AV230" s="11" t="s">
        <v>84</v>
      </c>
      <c r="AW230" s="11" t="s">
        <v>38</v>
      </c>
      <c r="AX230" s="11" t="s">
        <v>74</v>
      </c>
      <c r="AY230" s="187" t="s">
        <v>180</v>
      </c>
    </row>
    <row r="231" spans="2:51" s="12" customFormat="1" ht="13.5">
      <c r="B231" s="194"/>
      <c r="D231" s="186" t="s">
        <v>188</v>
      </c>
      <c r="E231" s="195" t="s">
        <v>5</v>
      </c>
      <c r="F231" s="196" t="s">
        <v>190</v>
      </c>
      <c r="H231" s="197">
        <v>2.592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188</v>
      </c>
      <c r="AU231" s="195" t="s">
        <v>84</v>
      </c>
      <c r="AV231" s="12" t="s">
        <v>187</v>
      </c>
      <c r="AW231" s="12" t="s">
        <v>38</v>
      </c>
      <c r="AX231" s="12" t="s">
        <v>82</v>
      </c>
      <c r="AY231" s="195" t="s">
        <v>180</v>
      </c>
    </row>
    <row r="232" spans="2:65" s="1" customFormat="1" ht="25.5" customHeight="1">
      <c r="B232" s="172"/>
      <c r="C232" s="173" t="s">
        <v>392</v>
      </c>
      <c r="D232" s="173" t="s">
        <v>182</v>
      </c>
      <c r="E232" s="174" t="s">
        <v>1514</v>
      </c>
      <c r="F232" s="175" t="s">
        <v>1515</v>
      </c>
      <c r="G232" s="176" t="s">
        <v>198</v>
      </c>
      <c r="H232" s="177">
        <v>2.592</v>
      </c>
      <c r="I232" s="178"/>
      <c r="J232" s="179">
        <f>ROUND(I232*H232,2)</f>
        <v>0</v>
      </c>
      <c r="K232" s="175" t="s">
        <v>269</v>
      </c>
      <c r="L232" s="39"/>
      <c r="M232" s="180" t="s">
        <v>5</v>
      </c>
      <c r="N232" s="181" t="s">
        <v>45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187</v>
      </c>
      <c r="AT232" s="22" t="s">
        <v>182</v>
      </c>
      <c r="AU232" s="22" t="s">
        <v>84</v>
      </c>
      <c r="AY232" s="22" t="s">
        <v>180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82</v>
      </c>
      <c r="BK232" s="184">
        <f>ROUND(I232*H232,2)</f>
        <v>0</v>
      </c>
      <c r="BL232" s="22" t="s">
        <v>187</v>
      </c>
      <c r="BM232" s="22" t="s">
        <v>395</v>
      </c>
    </row>
    <row r="233" spans="2:65" s="1" customFormat="1" ht="25.5" customHeight="1">
      <c r="B233" s="172"/>
      <c r="C233" s="173" t="s">
        <v>296</v>
      </c>
      <c r="D233" s="173" t="s">
        <v>182</v>
      </c>
      <c r="E233" s="174" t="s">
        <v>1516</v>
      </c>
      <c r="F233" s="175" t="s">
        <v>1517</v>
      </c>
      <c r="G233" s="176" t="s">
        <v>185</v>
      </c>
      <c r="H233" s="177">
        <v>4.788</v>
      </c>
      <c r="I233" s="178"/>
      <c r="J233" s="179">
        <f>ROUND(I233*H233,2)</f>
        <v>0</v>
      </c>
      <c r="K233" s="175" t="s">
        <v>193</v>
      </c>
      <c r="L233" s="39"/>
      <c r="M233" s="180" t="s">
        <v>5</v>
      </c>
      <c r="N233" s="181" t="s">
        <v>45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187</v>
      </c>
      <c r="AT233" s="22" t="s">
        <v>182</v>
      </c>
      <c r="AU233" s="22" t="s">
        <v>84</v>
      </c>
      <c r="AY233" s="22" t="s">
        <v>180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82</v>
      </c>
      <c r="BK233" s="184">
        <f>ROUND(I233*H233,2)</f>
        <v>0</v>
      </c>
      <c r="BL233" s="22" t="s">
        <v>187</v>
      </c>
      <c r="BM233" s="22" t="s">
        <v>398</v>
      </c>
    </row>
    <row r="234" spans="2:51" s="11" customFormat="1" ht="13.5">
      <c r="B234" s="185"/>
      <c r="D234" s="186" t="s">
        <v>188</v>
      </c>
      <c r="E234" s="187" t="s">
        <v>5</v>
      </c>
      <c r="F234" s="188" t="s">
        <v>1518</v>
      </c>
      <c r="H234" s="189">
        <v>3.938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188</v>
      </c>
      <c r="AU234" s="187" t="s">
        <v>84</v>
      </c>
      <c r="AV234" s="11" t="s">
        <v>84</v>
      </c>
      <c r="AW234" s="11" t="s">
        <v>38</v>
      </c>
      <c r="AX234" s="11" t="s">
        <v>74</v>
      </c>
      <c r="AY234" s="187" t="s">
        <v>180</v>
      </c>
    </row>
    <row r="235" spans="2:51" s="11" customFormat="1" ht="13.5">
      <c r="B235" s="185"/>
      <c r="D235" s="186" t="s">
        <v>188</v>
      </c>
      <c r="E235" s="187" t="s">
        <v>5</v>
      </c>
      <c r="F235" s="188" t="s">
        <v>1519</v>
      </c>
      <c r="H235" s="189">
        <v>0.85</v>
      </c>
      <c r="I235" s="190"/>
      <c r="L235" s="185"/>
      <c r="M235" s="191"/>
      <c r="N235" s="192"/>
      <c r="O235" s="192"/>
      <c r="P235" s="192"/>
      <c r="Q235" s="192"/>
      <c r="R235" s="192"/>
      <c r="S235" s="192"/>
      <c r="T235" s="193"/>
      <c r="AT235" s="187" t="s">
        <v>188</v>
      </c>
      <c r="AU235" s="187" t="s">
        <v>84</v>
      </c>
      <c r="AV235" s="11" t="s">
        <v>84</v>
      </c>
      <c r="AW235" s="11" t="s">
        <v>38</v>
      </c>
      <c r="AX235" s="11" t="s">
        <v>74</v>
      </c>
      <c r="AY235" s="187" t="s">
        <v>180</v>
      </c>
    </row>
    <row r="236" spans="2:51" s="12" customFormat="1" ht="13.5">
      <c r="B236" s="194"/>
      <c r="D236" s="186" t="s">
        <v>188</v>
      </c>
      <c r="E236" s="195" t="s">
        <v>5</v>
      </c>
      <c r="F236" s="196" t="s">
        <v>190</v>
      </c>
      <c r="H236" s="197">
        <v>4.788</v>
      </c>
      <c r="I236" s="198"/>
      <c r="L236" s="194"/>
      <c r="M236" s="199"/>
      <c r="N236" s="200"/>
      <c r="O236" s="200"/>
      <c r="P236" s="200"/>
      <c r="Q236" s="200"/>
      <c r="R236" s="200"/>
      <c r="S236" s="200"/>
      <c r="T236" s="201"/>
      <c r="AT236" s="195" t="s">
        <v>188</v>
      </c>
      <c r="AU236" s="195" t="s">
        <v>84</v>
      </c>
      <c r="AV236" s="12" t="s">
        <v>187</v>
      </c>
      <c r="AW236" s="12" t="s">
        <v>38</v>
      </c>
      <c r="AX236" s="12" t="s">
        <v>82</v>
      </c>
      <c r="AY236" s="195" t="s">
        <v>180</v>
      </c>
    </row>
    <row r="237" spans="2:65" s="1" customFormat="1" ht="16.5" customHeight="1">
      <c r="B237" s="172"/>
      <c r="C237" s="173" t="s">
        <v>400</v>
      </c>
      <c r="D237" s="173" t="s">
        <v>182</v>
      </c>
      <c r="E237" s="174" t="s">
        <v>401</v>
      </c>
      <c r="F237" s="175" t="s">
        <v>402</v>
      </c>
      <c r="G237" s="176" t="s">
        <v>185</v>
      </c>
      <c r="H237" s="177">
        <v>56.318</v>
      </c>
      <c r="I237" s="178"/>
      <c r="J237" s="179">
        <f>ROUND(I237*H237,2)</f>
        <v>0</v>
      </c>
      <c r="K237" s="175" t="s">
        <v>193</v>
      </c>
      <c r="L237" s="39"/>
      <c r="M237" s="180" t="s">
        <v>5</v>
      </c>
      <c r="N237" s="181" t="s">
        <v>45</v>
      </c>
      <c r="O237" s="40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22" t="s">
        <v>187</v>
      </c>
      <c r="AT237" s="22" t="s">
        <v>182</v>
      </c>
      <c r="AU237" s="22" t="s">
        <v>84</v>
      </c>
      <c r="AY237" s="22" t="s">
        <v>180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22" t="s">
        <v>82</v>
      </c>
      <c r="BK237" s="184">
        <f>ROUND(I237*H237,2)</f>
        <v>0</v>
      </c>
      <c r="BL237" s="22" t="s">
        <v>187</v>
      </c>
      <c r="BM237" s="22" t="s">
        <v>403</v>
      </c>
    </row>
    <row r="238" spans="2:51" s="11" customFormat="1" ht="13.5">
      <c r="B238" s="185"/>
      <c r="D238" s="186" t="s">
        <v>188</v>
      </c>
      <c r="E238" s="187" t="s">
        <v>5</v>
      </c>
      <c r="F238" s="188" t="s">
        <v>1520</v>
      </c>
      <c r="H238" s="189">
        <v>56.318</v>
      </c>
      <c r="I238" s="190"/>
      <c r="L238" s="185"/>
      <c r="M238" s="191"/>
      <c r="N238" s="192"/>
      <c r="O238" s="192"/>
      <c r="P238" s="192"/>
      <c r="Q238" s="192"/>
      <c r="R238" s="192"/>
      <c r="S238" s="192"/>
      <c r="T238" s="193"/>
      <c r="AT238" s="187" t="s">
        <v>188</v>
      </c>
      <c r="AU238" s="187" t="s">
        <v>84</v>
      </c>
      <c r="AV238" s="11" t="s">
        <v>84</v>
      </c>
      <c r="AW238" s="11" t="s">
        <v>38</v>
      </c>
      <c r="AX238" s="11" t="s">
        <v>74</v>
      </c>
      <c r="AY238" s="187" t="s">
        <v>180</v>
      </c>
    </row>
    <row r="239" spans="2:51" s="12" customFormat="1" ht="13.5">
      <c r="B239" s="194"/>
      <c r="D239" s="186" t="s">
        <v>188</v>
      </c>
      <c r="E239" s="195" t="s">
        <v>5</v>
      </c>
      <c r="F239" s="196" t="s">
        <v>190</v>
      </c>
      <c r="H239" s="197">
        <v>56.318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188</v>
      </c>
      <c r="AU239" s="195" t="s">
        <v>84</v>
      </c>
      <c r="AV239" s="12" t="s">
        <v>187</v>
      </c>
      <c r="AW239" s="12" t="s">
        <v>38</v>
      </c>
      <c r="AX239" s="12" t="s">
        <v>82</v>
      </c>
      <c r="AY239" s="195" t="s">
        <v>180</v>
      </c>
    </row>
    <row r="240" spans="2:63" s="10" customFormat="1" ht="29.85" customHeight="1">
      <c r="B240" s="159"/>
      <c r="D240" s="160" t="s">
        <v>73</v>
      </c>
      <c r="E240" s="170" t="s">
        <v>222</v>
      </c>
      <c r="F240" s="170" t="s">
        <v>414</v>
      </c>
      <c r="I240" s="162"/>
      <c r="J240" s="171">
        <f>BK240</f>
        <v>0</v>
      </c>
      <c r="L240" s="159"/>
      <c r="M240" s="164"/>
      <c r="N240" s="165"/>
      <c r="O240" s="165"/>
      <c r="P240" s="166">
        <f>SUM(P241:P289)</f>
        <v>0</v>
      </c>
      <c r="Q240" s="165"/>
      <c r="R240" s="166">
        <f>SUM(R241:R289)</f>
        <v>0</v>
      </c>
      <c r="S240" s="165"/>
      <c r="T240" s="167">
        <f>SUM(T241:T289)</f>
        <v>0</v>
      </c>
      <c r="AR240" s="160" t="s">
        <v>82</v>
      </c>
      <c r="AT240" s="168" t="s">
        <v>73</v>
      </c>
      <c r="AU240" s="168" t="s">
        <v>82</v>
      </c>
      <c r="AY240" s="160" t="s">
        <v>180</v>
      </c>
      <c r="BK240" s="169">
        <f>SUM(BK241:BK289)</f>
        <v>0</v>
      </c>
    </row>
    <row r="241" spans="2:65" s="1" customFormat="1" ht="25.5" customHeight="1">
      <c r="B241" s="172"/>
      <c r="C241" s="173" t="s">
        <v>302</v>
      </c>
      <c r="D241" s="173" t="s">
        <v>182</v>
      </c>
      <c r="E241" s="174" t="s">
        <v>415</v>
      </c>
      <c r="F241" s="175" t="s">
        <v>416</v>
      </c>
      <c r="G241" s="176" t="s">
        <v>292</v>
      </c>
      <c r="H241" s="177">
        <v>107.85</v>
      </c>
      <c r="I241" s="178"/>
      <c r="J241" s="179">
        <f>ROUND(I241*H241,2)</f>
        <v>0</v>
      </c>
      <c r="K241" s="175" t="s">
        <v>193</v>
      </c>
      <c r="L241" s="39"/>
      <c r="M241" s="180" t="s">
        <v>5</v>
      </c>
      <c r="N241" s="181" t="s">
        <v>45</v>
      </c>
      <c r="O241" s="40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22" t="s">
        <v>187</v>
      </c>
      <c r="AT241" s="22" t="s">
        <v>182</v>
      </c>
      <c r="AU241" s="22" t="s">
        <v>84</v>
      </c>
      <c r="AY241" s="22" t="s">
        <v>180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2" t="s">
        <v>82</v>
      </c>
      <c r="BK241" s="184">
        <f>ROUND(I241*H241,2)</f>
        <v>0</v>
      </c>
      <c r="BL241" s="22" t="s">
        <v>187</v>
      </c>
      <c r="BM241" s="22" t="s">
        <v>407</v>
      </c>
    </row>
    <row r="242" spans="2:51" s="11" customFormat="1" ht="13.5">
      <c r="B242" s="185"/>
      <c r="D242" s="186" t="s">
        <v>188</v>
      </c>
      <c r="E242" s="187" t="s">
        <v>5</v>
      </c>
      <c r="F242" s="188" t="s">
        <v>1521</v>
      </c>
      <c r="H242" s="189">
        <v>107.85</v>
      </c>
      <c r="I242" s="190"/>
      <c r="L242" s="185"/>
      <c r="M242" s="191"/>
      <c r="N242" s="192"/>
      <c r="O242" s="192"/>
      <c r="P242" s="192"/>
      <c r="Q242" s="192"/>
      <c r="R242" s="192"/>
      <c r="S242" s="192"/>
      <c r="T242" s="193"/>
      <c r="AT242" s="187" t="s">
        <v>188</v>
      </c>
      <c r="AU242" s="187" t="s">
        <v>84</v>
      </c>
      <c r="AV242" s="11" t="s">
        <v>84</v>
      </c>
      <c r="AW242" s="11" t="s">
        <v>38</v>
      </c>
      <c r="AX242" s="11" t="s">
        <v>74</v>
      </c>
      <c r="AY242" s="187" t="s">
        <v>180</v>
      </c>
    </row>
    <row r="243" spans="2:51" s="12" customFormat="1" ht="13.5">
      <c r="B243" s="194"/>
      <c r="D243" s="186" t="s">
        <v>188</v>
      </c>
      <c r="E243" s="195" t="s">
        <v>5</v>
      </c>
      <c r="F243" s="196" t="s">
        <v>190</v>
      </c>
      <c r="H243" s="197">
        <v>107.85</v>
      </c>
      <c r="I243" s="198"/>
      <c r="L243" s="194"/>
      <c r="M243" s="199"/>
      <c r="N243" s="200"/>
      <c r="O243" s="200"/>
      <c r="P243" s="200"/>
      <c r="Q243" s="200"/>
      <c r="R243" s="200"/>
      <c r="S243" s="200"/>
      <c r="T243" s="201"/>
      <c r="AT243" s="195" t="s">
        <v>188</v>
      </c>
      <c r="AU243" s="195" t="s">
        <v>84</v>
      </c>
      <c r="AV243" s="12" t="s">
        <v>187</v>
      </c>
      <c r="AW243" s="12" t="s">
        <v>38</v>
      </c>
      <c r="AX243" s="12" t="s">
        <v>82</v>
      </c>
      <c r="AY243" s="195" t="s">
        <v>180</v>
      </c>
    </row>
    <row r="244" spans="2:65" s="1" customFormat="1" ht="38.25" customHeight="1">
      <c r="B244" s="172"/>
      <c r="C244" s="173" t="s">
        <v>409</v>
      </c>
      <c r="D244" s="173" t="s">
        <v>182</v>
      </c>
      <c r="E244" s="174" t="s">
        <v>420</v>
      </c>
      <c r="F244" s="175" t="s">
        <v>421</v>
      </c>
      <c r="G244" s="176" t="s">
        <v>185</v>
      </c>
      <c r="H244" s="177">
        <v>1378.018</v>
      </c>
      <c r="I244" s="178"/>
      <c r="J244" s="179">
        <f>ROUND(I244*H244,2)</f>
        <v>0</v>
      </c>
      <c r="K244" s="175" t="s">
        <v>186</v>
      </c>
      <c r="L244" s="39"/>
      <c r="M244" s="180" t="s">
        <v>5</v>
      </c>
      <c r="N244" s="181" t="s">
        <v>45</v>
      </c>
      <c r="O244" s="40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AR244" s="22" t="s">
        <v>187</v>
      </c>
      <c r="AT244" s="22" t="s">
        <v>182</v>
      </c>
      <c r="AU244" s="22" t="s">
        <v>84</v>
      </c>
      <c r="AY244" s="22" t="s">
        <v>180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22" t="s">
        <v>82</v>
      </c>
      <c r="BK244" s="184">
        <f>ROUND(I244*H244,2)</f>
        <v>0</v>
      </c>
      <c r="BL244" s="22" t="s">
        <v>187</v>
      </c>
      <c r="BM244" s="22" t="s">
        <v>412</v>
      </c>
    </row>
    <row r="245" spans="2:51" s="11" customFormat="1" ht="13.5">
      <c r="B245" s="185"/>
      <c r="D245" s="186" t="s">
        <v>188</v>
      </c>
      <c r="E245" s="187" t="s">
        <v>5</v>
      </c>
      <c r="F245" s="188" t="s">
        <v>1522</v>
      </c>
      <c r="H245" s="189">
        <v>1378.018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87" t="s">
        <v>188</v>
      </c>
      <c r="AU245" s="187" t="s">
        <v>84</v>
      </c>
      <c r="AV245" s="11" t="s">
        <v>84</v>
      </c>
      <c r="AW245" s="11" t="s">
        <v>38</v>
      </c>
      <c r="AX245" s="11" t="s">
        <v>74</v>
      </c>
      <c r="AY245" s="187" t="s">
        <v>180</v>
      </c>
    </row>
    <row r="246" spans="2:51" s="12" customFormat="1" ht="13.5">
      <c r="B246" s="194"/>
      <c r="D246" s="186" t="s">
        <v>188</v>
      </c>
      <c r="E246" s="195" t="s">
        <v>5</v>
      </c>
      <c r="F246" s="196" t="s">
        <v>190</v>
      </c>
      <c r="H246" s="197">
        <v>1378.018</v>
      </c>
      <c r="I246" s="198"/>
      <c r="L246" s="194"/>
      <c r="M246" s="199"/>
      <c r="N246" s="200"/>
      <c r="O246" s="200"/>
      <c r="P246" s="200"/>
      <c r="Q246" s="200"/>
      <c r="R246" s="200"/>
      <c r="S246" s="200"/>
      <c r="T246" s="201"/>
      <c r="AT246" s="195" t="s">
        <v>188</v>
      </c>
      <c r="AU246" s="195" t="s">
        <v>84</v>
      </c>
      <c r="AV246" s="12" t="s">
        <v>187</v>
      </c>
      <c r="AW246" s="12" t="s">
        <v>38</v>
      </c>
      <c r="AX246" s="12" t="s">
        <v>82</v>
      </c>
      <c r="AY246" s="195" t="s">
        <v>180</v>
      </c>
    </row>
    <row r="247" spans="2:65" s="1" customFormat="1" ht="38.25" customHeight="1">
      <c r="B247" s="172"/>
      <c r="C247" s="173" t="s">
        <v>306</v>
      </c>
      <c r="D247" s="173" t="s">
        <v>182</v>
      </c>
      <c r="E247" s="174" t="s">
        <v>424</v>
      </c>
      <c r="F247" s="175" t="s">
        <v>425</v>
      </c>
      <c r="G247" s="176" t="s">
        <v>185</v>
      </c>
      <c r="H247" s="177">
        <v>82681.08</v>
      </c>
      <c r="I247" s="178"/>
      <c r="J247" s="179">
        <f>ROUND(I247*H247,2)</f>
        <v>0</v>
      </c>
      <c r="K247" s="175" t="s">
        <v>186</v>
      </c>
      <c r="L247" s="39"/>
      <c r="M247" s="180" t="s">
        <v>5</v>
      </c>
      <c r="N247" s="181" t="s">
        <v>45</v>
      </c>
      <c r="O247" s="40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22" t="s">
        <v>187</v>
      </c>
      <c r="AT247" s="22" t="s">
        <v>182</v>
      </c>
      <c r="AU247" s="22" t="s">
        <v>84</v>
      </c>
      <c r="AY247" s="22" t="s">
        <v>180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2" t="s">
        <v>82</v>
      </c>
      <c r="BK247" s="184">
        <f>ROUND(I247*H247,2)</f>
        <v>0</v>
      </c>
      <c r="BL247" s="22" t="s">
        <v>187</v>
      </c>
      <c r="BM247" s="22" t="s">
        <v>417</v>
      </c>
    </row>
    <row r="248" spans="2:51" s="11" customFormat="1" ht="13.5">
      <c r="B248" s="185"/>
      <c r="D248" s="186" t="s">
        <v>188</v>
      </c>
      <c r="E248" s="187" t="s">
        <v>5</v>
      </c>
      <c r="F248" s="188" t="s">
        <v>1523</v>
      </c>
      <c r="H248" s="189">
        <v>82681.08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188</v>
      </c>
      <c r="AU248" s="187" t="s">
        <v>84</v>
      </c>
      <c r="AV248" s="11" t="s">
        <v>84</v>
      </c>
      <c r="AW248" s="11" t="s">
        <v>38</v>
      </c>
      <c r="AX248" s="11" t="s">
        <v>74</v>
      </c>
      <c r="AY248" s="187" t="s">
        <v>180</v>
      </c>
    </row>
    <row r="249" spans="2:51" s="12" customFormat="1" ht="13.5">
      <c r="B249" s="194"/>
      <c r="D249" s="186" t="s">
        <v>188</v>
      </c>
      <c r="E249" s="195" t="s">
        <v>5</v>
      </c>
      <c r="F249" s="196" t="s">
        <v>190</v>
      </c>
      <c r="H249" s="197">
        <v>82681.08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188</v>
      </c>
      <c r="AU249" s="195" t="s">
        <v>84</v>
      </c>
      <c r="AV249" s="12" t="s">
        <v>187</v>
      </c>
      <c r="AW249" s="12" t="s">
        <v>38</v>
      </c>
      <c r="AX249" s="12" t="s">
        <v>82</v>
      </c>
      <c r="AY249" s="195" t="s">
        <v>180</v>
      </c>
    </row>
    <row r="250" spans="2:65" s="1" customFormat="1" ht="38.25" customHeight="1">
      <c r="B250" s="172"/>
      <c r="C250" s="173" t="s">
        <v>419</v>
      </c>
      <c r="D250" s="173" t="s">
        <v>182</v>
      </c>
      <c r="E250" s="174" t="s">
        <v>429</v>
      </c>
      <c r="F250" s="175" t="s">
        <v>430</v>
      </c>
      <c r="G250" s="176" t="s">
        <v>185</v>
      </c>
      <c r="H250" s="177">
        <v>1378.018</v>
      </c>
      <c r="I250" s="178"/>
      <c r="J250" s="179">
        <f>ROUND(I250*H250,2)</f>
        <v>0</v>
      </c>
      <c r="K250" s="175" t="s">
        <v>186</v>
      </c>
      <c r="L250" s="39"/>
      <c r="M250" s="180" t="s">
        <v>5</v>
      </c>
      <c r="N250" s="181" t="s">
        <v>45</v>
      </c>
      <c r="O250" s="40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2" t="s">
        <v>187</v>
      </c>
      <c r="AT250" s="22" t="s">
        <v>182</v>
      </c>
      <c r="AU250" s="22" t="s">
        <v>84</v>
      </c>
      <c r="AY250" s="22" t="s">
        <v>180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82</v>
      </c>
      <c r="BK250" s="184">
        <f>ROUND(I250*H250,2)</f>
        <v>0</v>
      </c>
      <c r="BL250" s="22" t="s">
        <v>187</v>
      </c>
      <c r="BM250" s="22" t="s">
        <v>422</v>
      </c>
    </row>
    <row r="251" spans="2:65" s="1" customFormat="1" ht="25.5" customHeight="1">
      <c r="B251" s="172"/>
      <c r="C251" s="173" t="s">
        <v>310</v>
      </c>
      <c r="D251" s="173" t="s">
        <v>182</v>
      </c>
      <c r="E251" s="174" t="s">
        <v>432</v>
      </c>
      <c r="F251" s="175" t="s">
        <v>433</v>
      </c>
      <c r="G251" s="176" t="s">
        <v>185</v>
      </c>
      <c r="H251" s="177">
        <v>1378.018</v>
      </c>
      <c r="I251" s="178"/>
      <c r="J251" s="179">
        <f>ROUND(I251*H251,2)</f>
        <v>0</v>
      </c>
      <c r="K251" s="175" t="s">
        <v>434</v>
      </c>
      <c r="L251" s="39"/>
      <c r="M251" s="180" t="s">
        <v>5</v>
      </c>
      <c r="N251" s="181" t="s">
        <v>45</v>
      </c>
      <c r="O251" s="40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22" t="s">
        <v>187</v>
      </c>
      <c r="AT251" s="22" t="s">
        <v>182</v>
      </c>
      <c r="AU251" s="22" t="s">
        <v>84</v>
      </c>
      <c r="AY251" s="22" t="s">
        <v>180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2" t="s">
        <v>82</v>
      </c>
      <c r="BK251" s="184">
        <f>ROUND(I251*H251,2)</f>
        <v>0</v>
      </c>
      <c r="BL251" s="22" t="s">
        <v>187</v>
      </c>
      <c r="BM251" s="22" t="s">
        <v>426</v>
      </c>
    </row>
    <row r="252" spans="2:65" s="1" customFormat="1" ht="25.5" customHeight="1">
      <c r="B252" s="172"/>
      <c r="C252" s="173" t="s">
        <v>428</v>
      </c>
      <c r="D252" s="173" t="s">
        <v>182</v>
      </c>
      <c r="E252" s="174" t="s">
        <v>438</v>
      </c>
      <c r="F252" s="175" t="s">
        <v>439</v>
      </c>
      <c r="G252" s="176" t="s">
        <v>185</v>
      </c>
      <c r="H252" s="177">
        <v>82681.08</v>
      </c>
      <c r="I252" s="178"/>
      <c r="J252" s="179">
        <f>ROUND(I252*H252,2)</f>
        <v>0</v>
      </c>
      <c r="K252" s="175" t="s">
        <v>434</v>
      </c>
      <c r="L252" s="39"/>
      <c r="M252" s="180" t="s">
        <v>5</v>
      </c>
      <c r="N252" s="181" t="s">
        <v>45</v>
      </c>
      <c r="O252" s="40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AR252" s="22" t="s">
        <v>187</v>
      </c>
      <c r="AT252" s="22" t="s">
        <v>182</v>
      </c>
      <c r="AU252" s="22" t="s">
        <v>84</v>
      </c>
      <c r="AY252" s="22" t="s">
        <v>180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22" t="s">
        <v>82</v>
      </c>
      <c r="BK252" s="184">
        <f>ROUND(I252*H252,2)</f>
        <v>0</v>
      </c>
      <c r="BL252" s="22" t="s">
        <v>187</v>
      </c>
      <c r="BM252" s="22" t="s">
        <v>431</v>
      </c>
    </row>
    <row r="253" spans="2:65" s="1" customFormat="1" ht="25.5" customHeight="1">
      <c r="B253" s="172"/>
      <c r="C253" s="173" t="s">
        <v>313</v>
      </c>
      <c r="D253" s="173" t="s">
        <v>182</v>
      </c>
      <c r="E253" s="174" t="s">
        <v>441</v>
      </c>
      <c r="F253" s="175" t="s">
        <v>442</v>
      </c>
      <c r="G253" s="176" t="s">
        <v>185</v>
      </c>
      <c r="H253" s="177">
        <v>1378.018</v>
      </c>
      <c r="I253" s="178"/>
      <c r="J253" s="179">
        <f>ROUND(I253*H253,2)</f>
        <v>0</v>
      </c>
      <c r="K253" s="175" t="s">
        <v>434</v>
      </c>
      <c r="L253" s="39"/>
      <c r="M253" s="180" t="s">
        <v>5</v>
      </c>
      <c r="N253" s="181" t="s">
        <v>45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187</v>
      </c>
      <c r="AT253" s="22" t="s">
        <v>182</v>
      </c>
      <c r="AU253" s="22" t="s">
        <v>84</v>
      </c>
      <c r="AY253" s="22" t="s">
        <v>180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82</v>
      </c>
      <c r="BK253" s="184">
        <f>ROUND(I253*H253,2)</f>
        <v>0</v>
      </c>
      <c r="BL253" s="22" t="s">
        <v>187</v>
      </c>
      <c r="BM253" s="22" t="s">
        <v>435</v>
      </c>
    </row>
    <row r="254" spans="2:65" s="1" customFormat="1" ht="63.75" customHeight="1">
      <c r="B254" s="172"/>
      <c r="C254" s="173" t="s">
        <v>437</v>
      </c>
      <c r="D254" s="173" t="s">
        <v>182</v>
      </c>
      <c r="E254" s="174" t="s">
        <v>445</v>
      </c>
      <c r="F254" s="175" t="s">
        <v>446</v>
      </c>
      <c r="G254" s="176" t="s">
        <v>185</v>
      </c>
      <c r="H254" s="177">
        <v>1494.4</v>
      </c>
      <c r="I254" s="178"/>
      <c r="J254" s="179">
        <f>ROUND(I254*H254,2)</f>
        <v>0</v>
      </c>
      <c r="K254" s="175" t="s">
        <v>434</v>
      </c>
      <c r="L254" s="39"/>
      <c r="M254" s="180" t="s">
        <v>5</v>
      </c>
      <c r="N254" s="181" t="s">
        <v>45</v>
      </c>
      <c r="O254" s="40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2" t="s">
        <v>187</v>
      </c>
      <c r="AT254" s="22" t="s">
        <v>182</v>
      </c>
      <c r="AU254" s="22" t="s">
        <v>84</v>
      </c>
      <c r="AY254" s="22" t="s">
        <v>180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82</v>
      </c>
      <c r="BK254" s="184">
        <f>ROUND(I254*H254,2)</f>
        <v>0</v>
      </c>
      <c r="BL254" s="22" t="s">
        <v>187</v>
      </c>
      <c r="BM254" s="22" t="s">
        <v>440</v>
      </c>
    </row>
    <row r="255" spans="2:51" s="11" customFormat="1" ht="13.5">
      <c r="B255" s="185"/>
      <c r="D255" s="186" t="s">
        <v>188</v>
      </c>
      <c r="E255" s="187" t="s">
        <v>5</v>
      </c>
      <c r="F255" s="188" t="s">
        <v>1524</v>
      </c>
      <c r="H255" s="189">
        <v>433.1</v>
      </c>
      <c r="I255" s="190"/>
      <c r="L255" s="185"/>
      <c r="M255" s="191"/>
      <c r="N255" s="192"/>
      <c r="O255" s="192"/>
      <c r="P255" s="192"/>
      <c r="Q255" s="192"/>
      <c r="R255" s="192"/>
      <c r="S255" s="192"/>
      <c r="T255" s="193"/>
      <c r="AT255" s="187" t="s">
        <v>188</v>
      </c>
      <c r="AU255" s="187" t="s">
        <v>84</v>
      </c>
      <c r="AV255" s="11" t="s">
        <v>84</v>
      </c>
      <c r="AW255" s="11" t="s">
        <v>38</v>
      </c>
      <c r="AX255" s="11" t="s">
        <v>74</v>
      </c>
      <c r="AY255" s="187" t="s">
        <v>180</v>
      </c>
    </row>
    <row r="256" spans="2:51" s="11" customFormat="1" ht="13.5">
      <c r="B256" s="185"/>
      <c r="D256" s="186" t="s">
        <v>188</v>
      </c>
      <c r="E256" s="187" t="s">
        <v>5</v>
      </c>
      <c r="F256" s="188" t="s">
        <v>1525</v>
      </c>
      <c r="H256" s="189">
        <v>626.1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188</v>
      </c>
      <c r="AU256" s="187" t="s">
        <v>84</v>
      </c>
      <c r="AV256" s="11" t="s">
        <v>84</v>
      </c>
      <c r="AW256" s="11" t="s">
        <v>38</v>
      </c>
      <c r="AX256" s="11" t="s">
        <v>74</v>
      </c>
      <c r="AY256" s="187" t="s">
        <v>180</v>
      </c>
    </row>
    <row r="257" spans="2:51" s="11" customFormat="1" ht="13.5">
      <c r="B257" s="185"/>
      <c r="D257" s="186" t="s">
        <v>188</v>
      </c>
      <c r="E257" s="187" t="s">
        <v>5</v>
      </c>
      <c r="F257" s="188" t="s">
        <v>1526</v>
      </c>
      <c r="H257" s="189">
        <v>435.2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188</v>
      </c>
      <c r="AU257" s="187" t="s">
        <v>84</v>
      </c>
      <c r="AV257" s="11" t="s">
        <v>84</v>
      </c>
      <c r="AW257" s="11" t="s">
        <v>38</v>
      </c>
      <c r="AX257" s="11" t="s">
        <v>74</v>
      </c>
      <c r="AY257" s="187" t="s">
        <v>180</v>
      </c>
    </row>
    <row r="258" spans="2:51" s="12" customFormat="1" ht="13.5">
      <c r="B258" s="194"/>
      <c r="D258" s="186" t="s">
        <v>188</v>
      </c>
      <c r="E258" s="195" t="s">
        <v>5</v>
      </c>
      <c r="F258" s="196" t="s">
        <v>190</v>
      </c>
      <c r="H258" s="197">
        <v>1494.4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188</v>
      </c>
      <c r="AU258" s="195" t="s">
        <v>84</v>
      </c>
      <c r="AV258" s="12" t="s">
        <v>187</v>
      </c>
      <c r="AW258" s="12" t="s">
        <v>38</v>
      </c>
      <c r="AX258" s="12" t="s">
        <v>82</v>
      </c>
      <c r="AY258" s="195" t="s">
        <v>180</v>
      </c>
    </row>
    <row r="259" spans="2:65" s="1" customFormat="1" ht="25.5" customHeight="1">
      <c r="B259" s="172"/>
      <c r="C259" s="173" t="s">
        <v>318</v>
      </c>
      <c r="D259" s="173" t="s">
        <v>182</v>
      </c>
      <c r="E259" s="174" t="s">
        <v>1527</v>
      </c>
      <c r="F259" s="175" t="s">
        <v>1528</v>
      </c>
      <c r="G259" s="176" t="s">
        <v>185</v>
      </c>
      <c r="H259" s="177">
        <v>623.15</v>
      </c>
      <c r="I259" s="178"/>
      <c r="J259" s="179">
        <f>ROUND(I259*H259,2)</f>
        <v>0</v>
      </c>
      <c r="K259" s="175" t="s">
        <v>193</v>
      </c>
      <c r="L259" s="39"/>
      <c r="M259" s="180" t="s">
        <v>5</v>
      </c>
      <c r="N259" s="181" t="s">
        <v>45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187</v>
      </c>
      <c r="AT259" s="22" t="s">
        <v>182</v>
      </c>
      <c r="AU259" s="22" t="s">
        <v>84</v>
      </c>
      <c r="AY259" s="22" t="s">
        <v>180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82</v>
      </c>
      <c r="BK259" s="184">
        <f>ROUND(I259*H259,2)</f>
        <v>0</v>
      </c>
      <c r="BL259" s="22" t="s">
        <v>187</v>
      </c>
      <c r="BM259" s="22" t="s">
        <v>443</v>
      </c>
    </row>
    <row r="260" spans="2:51" s="11" customFormat="1" ht="13.5">
      <c r="B260" s="185"/>
      <c r="D260" s="186" t="s">
        <v>188</v>
      </c>
      <c r="E260" s="187" t="s">
        <v>5</v>
      </c>
      <c r="F260" s="188" t="s">
        <v>1529</v>
      </c>
      <c r="H260" s="189">
        <v>623.15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188</v>
      </c>
      <c r="AU260" s="187" t="s">
        <v>84</v>
      </c>
      <c r="AV260" s="11" t="s">
        <v>84</v>
      </c>
      <c r="AW260" s="11" t="s">
        <v>38</v>
      </c>
      <c r="AX260" s="11" t="s">
        <v>74</v>
      </c>
      <c r="AY260" s="187" t="s">
        <v>180</v>
      </c>
    </row>
    <row r="261" spans="2:51" s="12" customFormat="1" ht="13.5">
      <c r="B261" s="194"/>
      <c r="D261" s="186" t="s">
        <v>188</v>
      </c>
      <c r="E261" s="195" t="s">
        <v>5</v>
      </c>
      <c r="F261" s="196" t="s">
        <v>190</v>
      </c>
      <c r="H261" s="197">
        <v>623.15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188</v>
      </c>
      <c r="AU261" s="195" t="s">
        <v>84</v>
      </c>
      <c r="AV261" s="12" t="s">
        <v>187</v>
      </c>
      <c r="AW261" s="12" t="s">
        <v>38</v>
      </c>
      <c r="AX261" s="12" t="s">
        <v>82</v>
      </c>
      <c r="AY261" s="195" t="s">
        <v>180</v>
      </c>
    </row>
    <row r="262" spans="2:65" s="1" customFormat="1" ht="16.5" customHeight="1">
      <c r="B262" s="172"/>
      <c r="C262" s="173" t="s">
        <v>444</v>
      </c>
      <c r="D262" s="173" t="s">
        <v>182</v>
      </c>
      <c r="E262" s="174" t="s">
        <v>1530</v>
      </c>
      <c r="F262" s="175" t="s">
        <v>1318</v>
      </c>
      <c r="G262" s="176" t="s">
        <v>198</v>
      </c>
      <c r="H262" s="177">
        <v>1</v>
      </c>
      <c r="I262" s="178"/>
      <c r="J262" s="179">
        <f>ROUND(I262*H262,2)</f>
        <v>0</v>
      </c>
      <c r="K262" s="175" t="s">
        <v>193</v>
      </c>
      <c r="L262" s="39"/>
      <c r="M262" s="180" t="s">
        <v>5</v>
      </c>
      <c r="N262" s="181" t="s">
        <v>45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187</v>
      </c>
      <c r="AT262" s="22" t="s">
        <v>182</v>
      </c>
      <c r="AU262" s="22" t="s">
        <v>84</v>
      </c>
      <c r="AY262" s="22" t="s">
        <v>180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82</v>
      </c>
      <c r="BK262" s="184">
        <f>ROUND(I262*H262,2)</f>
        <v>0</v>
      </c>
      <c r="BL262" s="22" t="s">
        <v>187</v>
      </c>
      <c r="BM262" s="22" t="s">
        <v>447</v>
      </c>
    </row>
    <row r="263" spans="2:51" s="11" customFormat="1" ht="13.5">
      <c r="B263" s="185"/>
      <c r="D263" s="186" t="s">
        <v>188</v>
      </c>
      <c r="E263" s="187" t="s">
        <v>5</v>
      </c>
      <c r="F263" s="188" t="s">
        <v>82</v>
      </c>
      <c r="H263" s="189">
        <v>1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188</v>
      </c>
      <c r="AU263" s="187" t="s">
        <v>84</v>
      </c>
      <c r="AV263" s="11" t="s">
        <v>84</v>
      </c>
      <c r="AW263" s="11" t="s">
        <v>38</v>
      </c>
      <c r="AX263" s="11" t="s">
        <v>82</v>
      </c>
      <c r="AY263" s="187" t="s">
        <v>180</v>
      </c>
    </row>
    <row r="264" spans="2:65" s="1" customFormat="1" ht="25.5" customHeight="1">
      <c r="B264" s="172"/>
      <c r="C264" s="173" t="s">
        <v>325</v>
      </c>
      <c r="D264" s="173" t="s">
        <v>182</v>
      </c>
      <c r="E264" s="174" t="s">
        <v>454</v>
      </c>
      <c r="F264" s="175" t="s">
        <v>455</v>
      </c>
      <c r="G264" s="176" t="s">
        <v>198</v>
      </c>
      <c r="H264" s="177">
        <v>6.584</v>
      </c>
      <c r="I264" s="178"/>
      <c r="J264" s="179">
        <f>ROUND(I264*H264,2)</f>
        <v>0</v>
      </c>
      <c r="K264" s="175" t="s">
        <v>346</v>
      </c>
      <c r="L264" s="39"/>
      <c r="M264" s="180" t="s">
        <v>5</v>
      </c>
      <c r="N264" s="181" t="s">
        <v>45</v>
      </c>
      <c r="O264" s="40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AR264" s="22" t="s">
        <v>187</v>
      </c>
      <c r="AT264" s="22" t="s">
        <v>182</v>
      </c>
      <c r="AU264" s="22" t="s">
        <v>84</v>
      </c>
      <c r="AY264" s="22" t="s">
        <v>180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2" t="s">
        <v>82</v>
      </c>
      <c r="BK264" s="184">
        <f>ROUND(I264*H264,2)</f>
        <v>0</v>
      </c>
      <c r="BL264" s="22" t="s">
        <v>187</v>
      </c>
      <c r="BM264" s="22" t="s">
        <v>451</v>
      </c>
    </row>
    <row r="265" spans="2:51" s="11" customFormat="1" ht="13.5">
      <c r="B265" s="185"/>
      <c r="D265" s="186" t="s">
        <v>188</v>
      </c>
      <c r="E265" s="187" t="s">
        <v>5</v>
      </c>
      <c r="F265" s="188" t="s">
        <v>1531</v>
      </c>
      <c r="H265" s="189">
        <v>2.696</v>
      </c>
      <c r="I265" s="190"/>
      <c r="L265" s="185"/>
      <c r="M265" s="191"/>
      <c r="N265" s="192"/>
      <c r="O265" s="192"/>
      <c r="P265" s="192"/>
      <c r="Q265" s="192"/>
      <c r="R265" s="192"/>
      <c r="S265" s="192"/>
      <c r="T265" s="193"/>
      <c r="AT265" s="187" t="s">
        <v>188</v>
      </c>
      <c r="AU265" s="187" t="s">
        <v>84</v>
      </c>
      <c r="AV265" s="11" t="s">
        <v>84</v>
      </c>
      <c r="AW265" s="11" t="s">
        <v>38</v>
      </c>
      <c r="AX265" s="11" t="s">
        <v>74</v>
      </c>
      <c r="AY265" s="187" t="s">
        <v>180</v>
      </c>
    </row>
    <row r="266" spans="2:51" s="11" customFormat="1" ht="13.5">
      <c r="B266" s="185"/>
      <c r="D266" s="186" t="s">
        <v>188</v>
      </c>
      <c r="E266" s="187" t="s">
        <v>5</v>
      </c>
      <c r="F266" s="188" t="s">
        <v>1532</v>
      </c>
      <c r="H266" s="189">
        <v>3.888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188</v>
      </c>
      <c r="AU266" s="187" t="s">
        <v>84</v>
      </c>
      <c r="AV266" s="11" t="s">
        <v>84</v>
      </c>
      <c r="AW266" s="11" t="s">
        <v>38</v>
      </c>
      <c r="AX266" s="11" t="s">
        <v>74</v>
      </c>
      <c r="AY266" s="187" t="s">
        <v>180</v>
      </c>
    </row>
    <row r="267" spans="2:51" s="12" customFormat="1" ht="13.5">
      <c r="B267" s="194"/>
      <c r="D267" s="186" t="s">
        <v>188</v>
      </c>
      <c r="E267" s="195" t="s">
        <v>5</v>
      </c>
      <c r="F267" s="196" t="s">
        <v>190</v>
      </c>
      <c r="H267" s="197">
        <v>6.584</v>
      </c>
      <c r="I267" s="198"/>
      <c r="L267" s="194"/>
      <c r="M267" s="199"/>
      <c r="N267" s="200"/>
      <c r="O267" s="200"/>
      <c r="P267" s="200"/>
      <c r="Q267" s="200"/>
      <c r="R267" s="200"/>
      <c r="S267" s="200"/>
      <c r="T267" s="201"/>
      <c r="AT267" s="195" t="s">
        <v>188</v>
      </c>
      <c r="AU267" s="195" t="s">
        <v>84</v>
      </c>
      <c r="AV267" s="12" t="s">
        <v>187</v>
      </c>
      <c r="AW267" s="12" t="s">
        <v>38</v>
      </c>
      <c r="AX267" s="12" t="s">
        <v>82</v>
      </c>
      <c r="AY267" s="195" t="s">
        <v>180</v>
      </c>
    </row>
    <row r="268" spans="2:65" s="1" customFormat="1" ht="16.5" customHeight="1">
      <c r="B268" s="172"/>
      <c r="C268" s="173" t="s">
        <v>453</v>
      </c>
      <c r="D268" s="173" t="s">
        <v>182</v>
      </c>
      <c r="E268" s="174" t="s">
        <v>466</v>
      </c>
      <c r="F268" s="175" t="s">
        <v>467</v>
      </c>
      <c r="G268" s="176" t="s">
        <v>185</v>
      </c>
      <c r="H268" s="177">
        <v>1.575</v>
      </c>
      <c r="I268" s="178"/>
      <c r="J268" s="179">
        <f>ROUND(I268*H268,2)</f>
        <v>0</v>
      </c>
      <c r="K268" s="175" t="s">
        <v>199</v>
      </c>
      <c r="L268" s="39"/>
      <c r="M268" s="180" t="s">
        <v>5</v>
      </c>
      <c r="N268" s="181" t="s">
        <v>45</v>
      </c>
      <c r="O268" s="40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22" t="s">
        <v>187</v>
      </c>
      <c r="AT268" s="22" t="s">
        <v>182</v>
      </c>
      <c r="AU268" s="22" t="s">
        <v>84</v>
      </c>
      <c r="AY268" s="22" t="s">
        <v>180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82</v>
      </c>
      <c r="BK268" s="184">
        <f>ROUND(I268*H268,2)</f>
        <v>0</v>
      </c>
      <c r="BL268" s="22" t="s">
        <v>187</v>
      </c>
      <c r="BM268" s="22" t="s">
        <v>456</v>
      </c>
    </row>
    <row r="269" spans="2:51" s="11" customFormat="1" ht="13.5">
      <c r="B269" s="185"/>
      <c r="D269" s="186" t="s">
        <v>188</v>
      </c>
      <c r="E269" s="187" t="s">
        <v>5</v>
      </c>
      <c r="F269" s="188" t="s">
        <v>1533</v>
      </c>
      <c r="H269" s="189">
        <v>1.575</v>
      </c>
      <c r="I269" s="190"/>
      <c r="L269" s="185"/>
      <c r="M269" s="191"/>
      <c r="N269" s="192"/>
      <c r="O269" s="192"/>
      <c r="P269" s="192"/>
      <c r="Q269" s="192"/>
      <c r="R269" s="192"/>
      <c r="S269" s="192"/>
      <c r="T269" s="193"/>
      <c r="AT269" s="187" t="s">
        <v>188</v>
      </c>
      <c r="AU269" s="187" t="s">
        <v>84</v>
      </c>
      <c r="AV269" s="11" t="s">
        <v>84</v>
      </c>
      <c r="AW269" s="11" t="s">
        <v>38</v>
      </c>
      <c r="AX269" s="11" t="s">
        <v>74</v>
      </c>
      <c r="AY269" s="187" t="s">
        <v>180</v>
      </c>
    </row>
    <row r="270" spans="2:51" s="12" customFormat="1" ht="13.5">
      <c r="B270" s="194"/>
      <c r="D270" s="186" t="s">
        <v>188</v>
      </c>
      <c r="E270" s="195" t="s">
        <v>5</v>
      </c>
      <c r="F270" s="196" t="s">
        <v>190</v>
      </c>
      <c r="H270" s="197">
        <v>1.575</v>
      </c>
      <c r="I270" s="198"/>
      <c r="L270" s="194"/>
      <c r="M270" s="199"/>
      <c r="N270" s="200"/>
      <c r="O270" s="200"/>
      <c r="P270" s="200"/>
      <c r="Q270" s="200"/>
      <c r="R270" s="200"/>
      <c r="S270" s="200"/>
      <c r="T270" s="201"/>
      <c r="AT270" s="195" t="s">
        <v>188</v>
      </c>
      <c r="AU270" s="195" t="s">
        <v>84</v>
      </c>
      <c r="AV270" s="12" t="s">
        <v>187</v>
      </c>
      <c r="AW270" s="12" t="s">
        <v>38</v>
      </c>
      <c r="AX270" s="12" t="s">
        <v>82</v>
      </c>
      <c r="AY270" s="195" t="s">
        <v>180</v>
      </c>
    </row>
    <row r="271" spans="2:65" s="1" customFormat="1" ht="16.5" customHeight="1">
      <c r="B271" s="172"/>
      <c r="C271" s="173" t="s">
        <v>329</v>
      </c>
      <c r="D271" s="173" t="s">
        <v>182</v>
      </c>
      <c r="E271" s="174" t="s">
        <v>471</v>
      </c>
      <c r="F271" s="175" t="s">
        <v>472</v>
      </c>
      <c r="G271" s="176" t="s">
        <v>185</v>
      </c>
      <c r="H271" s="177">
        <v>42.36</v>
      </c>
      <c r="I271" s="178"/>
      <c r="J271" s="179">
        <f>ROUND(I271*H271,2)</f>
        <v>0</v>
      </c>
      <c r="K271" s="175" t="s">
        <v>199</v>
      </c>
      <c r="L271" s="39"/>
      <c r="M271" s="180" t="s">
        <v>5</v>
      </c>
      <c r="N271" s="181" t="s">
        <v>45</v>
      </c>
      <c r="O271" s="40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AR271" s="22" t="s">
        <v>187</v>
      </c>
      <c r="AT271" s="22" t="s">
        <v>182</v>
      </c>
      <c r="AU271" s="22" t="s">
        <v>84</v>
      </c>
      <c r="AY271" s="22" t="s">
        <v>180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2" t="s">
        <v>82</v>
      </c>
      <c r="BK271" s="184">
        <f>ROUND(I271*H271,2)</f>
        <v>0</v>
      </c>
      <c r="BL271" s="22" t="s">
        <v>187</v>
      </c>
      <c r="BM271" s="22" t="s">
        <v>460</v>
      </c>
    </row>
    <row r="272" spans="2:51" s="11" customFormat="1" ht="13.5">
      <c r="B272" s="185"/>
      <c r="D272" s="186" t="s">
        <v>188</v>
      </c>
      <c r="E272" s="187" t="s">
        <v>5</v>
      </c>
      <c r="F272" s="188" t="s">
        <v>1534</v>
      </c>
      <c r="H272" s="189">
        <v>42.36</v>
      </c>
      <c r="I272" s="190"/>
      <c r="L272" s="185"/>
      <c r="M272" s="191"/>
      <c r="N272" s="192"/>
      <c r="O272" s="192"/>
      <c r="P272" s="192"/>
      <c r="Q272" s="192"/>
      <c r="R272" s="192"/>
      <c r="S272" s="192"/>
      <c r="T272" s="193"/>
      <c r="AT272" s="187" t="s">
        <v>188</v>
      </c>
      <c r="AU272" s="187" t="s">
        <v>84</v>
      </c>
      <c r="AV272" s="11" t="s">
        <v>84</v>
      </c>
      <c r="AW272" s="11" t="s">
        <v>38</v>
      </c>
      <c r="AX272" s="11" t="s">
        <v>74</v>
      </c>
      <c r="AY272" s="187" t="s">
        <v>180</v>
      </c>
    </row>
    <row r="273" spans="2:51" s="12" customFormat="1" ht="13.5">
      <c r="B273" s="194"/>
      <c r="D273" s="186" t="s">
        <v>188</v>
      </c>
      <c r="E273" s="195" t="s">
        <v>5</v>
      </c>
      <c r="F273" s="196" t="s">
        <v>190</v>
      </c>
      <c r="H273" s="197">
        <v>42.36</v>
      </c>
      <c r="I273" s="198"/>
      <c r="L273" s="194"/>
      <c r="M273" s="199"/>
      <c r="N273" s="200"/>
      <c r="O273" s="200"/>
      <c r="P273" s="200"/>
      <c r="Q273" s="200"/>
      <c r="R273" s="200"/>
      <c r="S273" s="200"/>
      <c r="T273" s="201"/>
      <c r="AT273" s="195" t="s">
        <v>188</v>
      </c>
      <c r="AU273" s="195" t="s">
        <v>84</v>
      </c>
      <c r="AV273" s="12" t="s">
        <v>187</v>
      </c>
      <c r="AW273" s="12" t="s">
        <v>38</v>
      </c>
      <c r="AX273" s="12" t="s">
        <v>82</v>
      </c>
      <c r="AY273" s="195" t="s">
        <v>180</v>
      </c>
    </row>
    <row r="274" spans="2:65" s="1" customFormat="1" ht="16.5" customHeight="1">
      <c r="B274" s="172"/>
      <c r="C274" s="173" t="s">
        <v>461</v>
      </c>
      <c r="D274" s="173" t="s">
        <v>182</v>
      </c>
      <c r="E274" s="174" t="s">
        <v>475</v>
      </c>
      <c r="F274" s="175" t="s">
        <v>476</v>
      </c>
      <c r="G274" s="176" t="s">
        <v>185</v>
      </c>
      <c r="H274" s="177">
        <v>213.56</v>
      </c>
      <c r="I274" s="178"/>
      <c r="J274" s="179">
        <f>ROUND(I274*H274,2)</f>
        <v>0</v>
      </c>
      <c r="K274" s="175" t="s">
        <v>199</v>
      </c>
      <c r="L274" s="39"/>
      <c r="M274" s="180" t="s">
        <v>5</v>
      </c>
      <c r="N274" s="181" t="s">
        <v>45</v>
      </c>
      <c r="O274" s="40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AR274" s="22" t="s">
        <v>187</v>
      </c>
      <c r="AT274" s="22" t="s">
        <v>182</v>
      </c>
      <c r="AU274" s="22" t="s">
        <v>84</v>
      </c>
      <c r="AY274" s="22" t="s">
        <v>180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22" t="s">
        <v>82</v>
      </c>
      <c r="BK274" s="184">
        <f>ROUND(I274*H274,2)</f>
        <v>0</v>
      </c>
      <c r="BL274" s="22" t="s">
        <v>187</v>
      </c>
      <c r="BM274" s="22" t="s">
        <v>464</v>
      </c>
    </row>
    <row r="275" spans="2:51" s="11" customFormat="1" ht="13.5">
      <c r="B275" s="185"/>
      <c r="D275" s="186" t="s">
        <v>188</v>
      </c>
      <c r="E275" s="187" t="s">
        <v>5</v>
      </c>
      <c r="F275" s="188" t="s">
        <v>1535</v>
      </c>
      <c r="H275" s="189">
        <v>213.56</v>
      </c>
      <c r="I275" s="190"/>
      <c r="L275" s="185"/>
      <c r="M275" s="191"/>
      <c r="N275" s="192"/>
      <c r="O275" s="192"/>
      <c r="P275" s="192"/>
      <c r="Q275" s="192"/>
      <c r="R275" s="192"/>
      <c r="S275" s="192"/>
      <c r="T275" s="193"/>
      <c r="AT275" s="187" t="s">
        <v>188</v>
      </c>
      <c r="AU275" s="187" t="s">
        <v>84</v>
      </c>
      <c r="AV275" s="11" t="s">
        <v>84</v>
      </c>
      <c r="AW275" s="11" t="s">
        <v>38</v>
      </c>
      <c r="AX275" s="11" t="s">
        <v>74</v>
      </c>
      <c r="AY275" s="187" t="s">
        <v>180</v>
      </c>
    </row>
    <row r="276" spans="2:51" s="12" customFormat="1" ht="13.5">
      <c r="B276" s="194"/>
      <c r="D276" s="186" t="s">
        <v>188</v>
      </c>
      <c r="E276" s="195" t="s">
        <v>5</v>
      </c>
      <c r="F276" s="196" t="s">
        <v>190</v>
      </c>
      <c r="H276" s="197">
        <v>213.56</v>
      </c>
      <c r="I276" s="198"/>
      <c r="L276" s="194"/>
      <c r="M276" s="199"/>
      <c r="N276" s="200"/>
      <c r="O276" s="200"/>
      <c r="P276" s="200"/>
      <c r="Q276" s="200"/>
      <c r="R276" s="200"/>
      <c r="S276" s="200"/>
      <c r="T276" s="201"/>
      <c r="AT276" s="195" t="s">
        <v>188</v>
      </c>
      <c r="AU276" s="195" t="s">
        <v>84</v>
      </c>
      <c r="AV276" s="12" t="s">
        <v>187</v>
      </c>
      <c r="AW276" s="12" t="s">
        <v>38</v>
      </c>
      <c r="AX276" s="12" t="s">
        <v>82</v>
      </c>
      <c r="AY276" s="195" t="s">
        <v>180</v>
      </c>
    </row>
    <row r="277" spans="2:65" s="1" customFormat="1" ht="25.5" customHeight="1">
      <c r="B277" s="172"/>
      <c r="C277" s="173" t="s">
        <v>332</v>
      </c>
      <c r="D277" s="173" t="s">
        <v>182</v>
      </c>
      <c r="E277" s="174" t="s">
        <v>1243</v>
      </c>
      <c r="F277" s="175" t="s">
        <v>1244</v>
      </c>
      <c r="G277" s="176" t="s">
        <v>185</v>
      </c>
      <c r="H277" s="177">
        <v>23.51</v>
      </c>
      <c r="I277" s="178"/>
      <c r="J277" s="179">
        <f>ROUND(I277*H277,2)</f>
        <v>0</v>
      </c>
      <c r="K277" s="175" t="s">
        <v>193</v>
      </c>
      <c r="L277" s="39"/>
      <c r="M277" s="180" t="s">
        <v>5</v>
      </c>
      <c r="N277" s="181" t="s">
        <v>45</v>
      </c>
      <c r="O277" s="40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2" t="s">
        <v>187</v>
      </c>
      <c r="AT277" s="22" t="s">
        <v>182</v>
      </c>
      <c r="AU277" s="22" t="s">
        <v>84</v>
      </c>
      <c r="AY277" s="22" t="s">
        <v>180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2" t="s">
        <v>82</v>
      </c>
      <c r="BK277" s="184">
        <f>ROUND(I277*H277,2)</f>
        <v>0</v>
      </c>
      <c r="BL277" s="22" t="s">
        <v>187</v>
      </c>
      <c r="BM277" s="22" t="s">
        <v>468</v>
      </c>
    </row>
    <row r="278" spans="2:51" s="11" customFormat="1" ht="13.5">
      <c r="B278" s="185"/>
      <c r="D278" s="186" t="s">
        <v>188</v>
      </c>
      <c r="E278" s="187" t="s">
        <v>5</v>
      </c>
      <c r="F278" s="188" t="s">
        <v>1536</v>
      </c>
      <c r="H278" s="189">
        <v>23.51</v>
      </c>
      <c r="I278" s="190"/>
      <c r="L278" s="185"/>
      <c r="M278" s="191"/>
      <c r="N278" s="192"/>
      <c r="O278" s="192"/>
      <c r="P278" s="192"/>
      <c r="Q278" s="192"/>
      <c r="R278" s="192"/>
      <c r="S278" s="192"/>
      <c r="T278" s="193"/>
      <c r="AT278" s="187" t="s">
        <v>188</v>
      </c>
      <c r="AU278" s="187" t="s">
        <v>84</v>
      </c>
      <c r="AV278" s="11" t="s">
        <v>84</v>
      </c>
      <c r="AW278" s="11" t="s">
        <v>38</v>
      </c>
      <c r="AX278" s="11" t="s">
        <v>74</v>
      </c>
      <c r="AY278" s="187" t="s">
        <v>180</v>
      </c>
    </row>
    <row r="279" spans="2:51" s="12" customFormat="1" ht="13.5">
      <c r="B279" s="194"/>
      <c r="D279" s="186" t="s">
        <v>188</v>
      </c>
      <c r="E279" s="195" t="s">
        <v>5</v>
      </c>
      <c r="F279" s="196" t="s">
        <v>190</v>
      </c>
      <c r="H279" s="197">
        <v>23.51</v>
      </c>
      <c r="I279" s="198"/>
      <c r="L279" s="194"/>
      <c r="M279" s="199"/>
      <c r="N279" s="200"/>
      <c r="O279" s="200"/>
      <c r="P279" s="200"/>
      <c r="Q279" s="200"/>
      <c r="R279" s="200"/>
      <c r="S279" s="200"/>
      <c r="T279" s="201"/>
      <c r="AT279" s="195" t="s">
        <v>188</v>
      </c>
      <c r="AU279" s="195" t="s">
        <v>84</v>
      </c>
      <c r="AV279" s="12" t="s">
        <v>187</v>
      </c>
      <c r="AW279" s="12" t="s">
        <v>38</v>
      </c>
      <c r="AX279" s="12" t="s">
        <v>82</v>
      </c>
      <c r="AY279" s="195" t="s">
        <v>180</v>
      </c>
    </row>
    <row r="280" spans="2:65" s="1" customFormat="1" ht="38.25" customHeight="1">
      <c r="B280" s="172"/>
      <c r="C280" s="173" t="s">
        <v>470</v>
      </c>
      <c r="D280" s="173" t="s">
        <v>182</v>
      </c>
      <c r="E280" s="174" t="s">
        <v>1537</v>
      </c>
      <c r="F280" s="175" t="s">
        <v>1538</v>
      </c>
      <c r="G280" s="176" t="s">
        <v>229</v>
      </c>
      <c r="H280" s="177">
        <v>1</v>
      </c>
      <c r="I280" s="178"/>
      <c r="J280" s="179">
        <f>ROUND(I280*H280,2)</f>
        <v>0</v>
      </c>
      <c r="K280" s="175" t="s">
        <v>5</v>
      </c>
      <c r="L280" s="39"/>
      <c r="M280" s="180" t="s">
        <v>5</v>
      </c>
      <c r="N280" s="181" t="s">
        <v>45</v>
      </c>
      <c r="O280" s="40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AR280" s="22" t="s">
        <v>187</v>
      </c>
      <c r="AT280" s="22" t="s">
        <v>182</v>
      </c>
      <c r="AU280" s="22" t="s">
        <v>84</v>
      </c>
      <c r="AY280" s="22" t="s">
        <v>180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22" t="s">
        <v>82</v>
      </c>
      <c r="BK280" s="184">
        <f>ROUND(I280*H280,2)</f>
        <v>0</v>
      </c>
      <c r="BL280" s="22" t="s">
        <v>187</v>
      </c>
      <c r="BM280" s="22" t="s">
        <v>473</v>
      </c>
    </row>
    <row r="281" spans="2:51" s="11" customFormat="1" ht="13.5">
      <c r="B281" s="185"/>
      <c r="D281" s="186" t="s">
        <v>188</v>
      </c>
      <c r="E281" s="187" t="s">
        <v>5</v>
      </c>
      <c r="F281" s="188" t="s">
        <v>82</v>
      </c>
      <c r="H281" s="189">
        <v>1</v>
      </c>
      <c r="I281" s="190"/>
      <c r="L281" s="185"/>
      <c r="M281" s="191"/>
      <c r="N281" s="192"/>
      <c r="O281" s="192"/>
      <c r="P281" s="192"/>
      <c r="Q281" s="192"/>
      <c r="R281" s="192"/>
      <c r="S281" s="192"/>
      <c r="T281" s="193"/>
      <c r="AT281" s="187" t="s">
        <v>188</v>
      </c>
      <c r="AU281" s="187" t="s">
        <v>84</v>
      </c>
      <c r="AV281" s="11" t="s">
        <v>84</v>
      </c>
      <c r="AW281" s="11" t="s">
        <v>38</v>
      </c>
      <c r="AX281" s="11" t="s">
        <v>82</v>
      </c>
      <c r="AY281" s="187" t="s">
        <v>180</v>
      </c>
    </row>
    <row r="282" spans="2:65" s="1" customFormat="1" ht="38.25" customHeight="1">
      <c r="B282" s="172"/>
      <c r="C282" s="173" t="s">
        <v>337</v>
      </c>
      <c r="D282" s="173" t="s">
        <v>182</v>
      </c>
      <c r="E282" s="174" t="s">
        <v>1539</v>
      </c>
      <c r="F282" s="175" t="s">
        <v>1540</v>
      </c>
      <c r="G282" s="176" t="s">
        <v>301</v>
      </c>
      <c r="H282" s="177">
        <v>23</v>
      </c>
      <c r="I282" s="178"/>
      <c r="J282" s="179">
        <f>ROUND(I282*H282,2)</f>
        <v>0</v>
      </c>
      <c r="K282" s="175" t="s">
        <v>193</v>
      </c>
      <c r="L282" s="39"/>
      <c r="M282" s="180" t="s">
        <v>5</v>
      </c>
      <c r="N282" s="181" t="s">
        <v>45</v>
      </c>
      <c r="O282" s="40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2" t="s">
        <v>187</v>
      </c>
      <c r="AT282" s="22" t="s">
        <v>182</v>
      </c>
      <c r="AU282" s="22" t="s">
        <v>84</v>
      </c>
      <c r="AY282" s="22" t="s">
        <v>180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2" t="s">
        <v>82</v>
      </c>
      <c r="BK282" s="184">
        <f>ROUND(I282*H282,2)</f>
        <v>0</v>
      </c>
      <c r="BL282" s="22" t="s">
        <v>187</v>
      </c>
      <c r="BM282" s="22" t="s">
        <v>477</v>
      </c>
    </row>
    <row r="283" spans="2:65" s="1" customFormat="1" ht="38.25" customHeight="1">
      <c r="B283" s="172"/>
      <c r="C283" s="173" t="s">
        <v>479</v>
      </c>
      <c r="D283" s="173" t="s">
        <v>182</v>
      </c>
      <c r="E283" s="174" t="s">
        <v>1541</v>
      </c>
      <c r="F283" s="175" t="s">
        <v>1542</v>
      </c>
      <c r="G283" s="176" t="s">
        <v>301</v>
      </c>
      <c r="H283" s="177">
        <v>15</v>
      </c>
      <c r="I283" s="178"/>
      <c r="J283" s="179">
        <f>ROUND(I283*H283,2)</f>
        <v>0</v>
      </c>
      <c r="K283" s="175" t="s">
        <v>193</v>
      </c>
      <c r="L283" s="39"/>
      <c r="M283" s="180" t="s">
        <v>5</v>
      </c>
      <c r="N283" s="181" t="s">
        <v>45</v>
      </c>
      <c r="O283" s="4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22" t="s">
        <v>187</v>
      </c>
      <c r="AT283" s="22" t="s">
        <v>182</v>
      </c>
      <c r="AU283" s="22" t="s">
        <v>84</v>
      </c>
      <c r="AY283" s="22" t="s">
        <v>180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2" t="s">
        <v>82</v>
      </c>
      <c r="BK283" s="184">
        <f>ROUND(I283*H283,2)</f>
        <v>0</v>
      </c>
      <c r="BL283" s="22" t="s">
        <v>187</v>
      </c>
      <c r="BM283" s="22" t="s">
        <v>482</v>
      </c>
    </row>
    <row r="284" spans="2:51" s="11" customFormat="1" ht="13.5">
      <c r="B284" s="185"/>
      <c r="D284" s="186" t="s">
        <v>188</v>
      </c>
      <c r="E284" s="187" t="s">
        <v>5</v>
      </c>
      <c r="F284" s="188" t="s">
        <v>1543</v>
      </c>
      <c r="H284" s="189">
        <v>15</v>
      </c>
      <c r="I284" s="190"/>
      <c r="L284" s="185"/>
      <c r="M284" s="191"/>
      <c r="N284" s="192"/>
      <c r="O284" s="192"/>
      <c r="P284" s="192"/>
      <c r="Q284" s="192"/>
      <c r="R284" s="192"/>
      <c r="S284" s="192"/>
      <c r="T284" s="193"/>
      <c r="AT284" s="187" t="s">
        <v>188</v>
      </c>
      <c r="AU284" s="187" t="s">
        <v>84</v>
      </c>
      <c r="AV284" s="11" t="s">
        <v>84</v>
      </c>
      <c r="AW284" s="11" t="s">
        <v>38</v>
      </c>
      <c r="AX284" s="11" t="s">
        <v>74</v>
      </c>
      <c r="AY284" s="187" t="s">
        <v>180</v>
      </c>
    </row>
    <row r="285" spans="2:51" s="12" customFormat="1" ht="13.5">
      <c r="B285" s="194"/>
      <c r="D285" s="186" t="s">
        <v>188</v>
      </c>
      <c r="E285" s="195" t="s">
        <v>5</v>
      </c>
      <c r="F285" s="196" t="s">
        <v>190</v>
      </c>
      <c r="H285" s="197">
        <v>15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188</v>
      </c>
      <c r="AU285" s="195" t="s">
        <v>84</v>
      </c>
      <c r="AV285" s="12" t="s">
        <v>187</v>
      </c>
      <c r="AW285" s="12" t="s">
        <v>38</v>
      </c>
      <c r="AX285" s="12" t="s">
        <v>82</v>
      </c>
      <c r="AY285" s="195" t="s">
        <v>180</v>
      </c>
    </row>
    <row r="286" spans="2:65" s="1" customFormat="1" ht="38.25" customHeight="1">
      <c r="B286" s="172"/>
      <c r="C286" s="173" t="s">
        <v>341</v>
      </c>
      <c r="D286" s="173" t="s">
        <v>182</v>
      </c>
      <c r="E286" s="174" t="s">
        <v>1544</v>
      </c>
      <c r="F286" s="175" t="s">
        <v>1545</v>
      </c>
      <c r="G286" s="176" t="s">
        <v>301</v>
      </c>
      <c r="H286" s="177">
        <v>1</v>
      </c>
      <c r="I286" s="178"/>
      <c r="J286" s="179">
        <f>ROUND(I286*H286,2)</f>
        <v>0</v>
      </c>
      <c r="K286" s="175" t="s">
        <v>193</v>
      </c>
      <c r="L286" s="39"/>
      <c r="M286" s="180" t="s">
        <v>5</v>
      </c>
      <c r="N286" s="181" t="s">
        <v>45</v>
      </c>
      <c r="O286" s="4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2" t="s">
        <v>187</v>
      </c>
      <c r="AT286" s="22" t="s">
        <v>182</v>
      </c>
      <c r="AU286" s="22" t="s">
        <v>84</v>
      </c>
      <c r="AY286" s="22" t="s">
        <v>180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2" t="s">
        <v>82</v>
      </c>
      <c r="BK286" s="184">
        <f>ROUND(I286*H286,2)</f>
        <v>0</v>
      </c>
      <c r="BL286" s="22" t="s">
        <v>187</v>
      </c>
      <c r="BM286" s="22" t="s">
        <v>486</v>
      </c>
    </row>
    <row r="287" spans="2:65" s="1" customFormat="1" ht="38.25" customHeight="1">
      <c r="B287" s="172"/>
      <c r="C287" s="173" t="s">
        <v>488</v>
      </c>
      <c r="D287" s="173" t="s">
        <v>182</v>
      </c>
      <c r="E287" s="174" t="s">
        <v>1246</v>
      </c>
      <c r="F287" s="175" t="s">
        <v>1247</v>
      </c>
      <c r="G287" s="176" t="s">
        <v>198</v>
      </c>
      <c r="H287" s="177">
        <v>1.08</v>
      </c>
      <c r="I287" s="178"/>
      <c r="J287" s="179">
        <f>ROUND(I287*H287,2)</f>
        <v>0</v>
      </c>
      <c r="K287" s="175" t="s">
        <v>193</v>
      </c>
      <c r="L287" s="39"/>
      <c r="M287" s="180" t="s">
        <v>5</v>
      </c>
      <c r="N287" s="181" t="s">
        <v>45</v>
      </c>
      <c r="O287" s="4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22" t="s">
        <v>187</v>
      </c>
      <c r="AT287" s="22" t="s">
        <v>182</v>
      </c>
      <c r="AU287" s="22" t="s">
        <v>84</v>
      </c>
      <c r="AY287" s="22" t="s">
        <v>180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2" t="s">
        <v>82</v>
      </c>
      <c r="BK287" s="184">
        <f>ROUND(I287*H287,2)</f>
        <v>0</v>
      </c>
      <c r="BL287" s="22" t="s">
        <v>187</v>
      </c>
      <c r="BM287" s="22" t="s">
        <v>491</v>
      </c>
    </row>
    <row r="288" spans="2:51" s="11" customFormat="1" ht="13.5">
      <c r="B288" s="185"/>
      <c r="D288" s="186" t="s">
        <v>188</v>
      </c>
      <c r="E288" s="187" t="s">
        <v>5</v>
      </c>
      <c r="F288" s="188" t="s">
        <v>1546</v>
      </c>
      <c r="H288" s="189">
        <v>1.08</v>
      </c>
      <c r="I288" s="190"/>
      <c r="L288" s="185"/>
      <c r="M288" s="191"/>
      <c r="N288" s="192"/>
      <c r="O288" s="192"/>
      <c r="P288" s="192"/>
      <c r="Q288" s="192"/>
      <c r="R288" s="192"/>
      <c r="S288" s="192"/>
      <c r="T288" s="193"/>
      <c r="AT288" s="187" t="s">
        <v>188</v>
      </c>
      <c r="AU288" s="187" t="s">
        <v>84</v>
      </c>
      <c r="AV288" s="11" t="s">
        <v>84</v>
      </c>
      <c r="AW288" s="11" t="s">
        <v>38</v>
      </c>
      <c r="AX288" s="11" t="s">
        <v>74</v>
      </c>
      <c r="AY288" s="187" t="s">
        <v>180</v>
      </c>
    </row>
    <row r="289" spans="2:51" s="12" customFormat="1" ht="13.5">
      <c r="B289" s="194"/>
      <c r="D289" s="186" t="s">
        <v>188</v>
      </c>
      <c r="E289" s="195" t="s">
        <v>5</v>
      </c>
      <c r="F289" s="196" t="s">
        <v>190</v>
      </c>
      <c r="H289" s="197">
        <v>1.08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5" t="s">
        <v>188</v>
      </c>
      <c r="AU289" s="195" t="s">
        <v>84</v>
      </c>
      <c r="AV289" s="12" t="s">
        <v>187</v>
      </c>
      <c r="AW289" s="12" t="s">
        <v>38</v>
      </c>
      <c r="AX289" s="12" t="s">
        <v>82</v>
      </c>
      <c r="AY289" s="195" t="s">
        <v>180</v>
      </c>
    </row>
    <row r="290" spans="2:63" s="10" customFormat="1" ht="29.85" customHeight="1">
      <c r="B290" s="159"/>
      <c r="D290" s="160" t="s">
        <v>73</v>
      </c>
      <c r="E290" s="170" t="s">
        <v>493</v>
      </c>
      <c r="F290" s="170" t="s">
        <v>494</v>
      </c>
      <c r="I290" s="162"/>
      <c r="J290" s="171">
        <f>BK290</f>
        <v>0</v>
      </c>
      <c r="L290" s="159"/>
      <c r="M290" s="164"/>
      <c r="N290" s="165"/>
      <c r="O290" s="165"/>
      <c r="P290" s="166">
        <f>SUM(P291:P309)</f>
        <v>0</v>
      </c>
      <c r="Q290" s="165"/>
      <c r="R290" s="166">
        <f>SUM(R291:R309)</f>
        <v>0</v>
      </c>
      <c r="S290" s="165"/>
      <c r="T290" s="167">
        <f>SUM(T291:T309)</f>
        <v>0</v>
      </c>
      <c r="AR290" s="160" t="s">
        <v>82</v>
      </c>
      <c r="AT290" s="168" t="s">
        <v>73</v>
      </c>
      <c r="AU290" s="168" t="s">
        <v>82</v>
      </c>
      <c r="AY290" s="160" t="s">
        <v>180</v>
      </c>
      <c r="BK290" s="169">
        <f>SUM(BK291:BK309)</f>
        <v>0</v>
      </c>
    </row>
    <row r="291" spans="2:65" s="1" customFormat="1" ht="25.5" customHeight="1">
      <c r="B291" s="172"/>
      <c r="C291" s="173" t="s">
        <v>347</v>
      </c>
      <c r="D291" s="173" t="s">
        <v>182</v>
      </c>
      <c r="E291" s="174" t="s">
        <v>495</v>
      </c>
      <c r="F291" s="175" t="s">
        <v>496</v>
      </c>
      <c r="G291" s="176" t="s">
        <v>219</v>
      </c>
      <c r="H291" s="177">
        <v>119.5</v>
      </c>
      <c r="I291" s="178"/>
      <c r="J291" s="179">
        <f>ROUND(I291*H291,2)</f>
        <v>0</v>
      </c>
      <c r="K291" s="175" t="s">
        <v>434</v>
      </c>
      <c r="L291" s="39"/>
      <c r="M291" s="180" t="s">
        <v>5</v>
      </c>
      <c r="N291" s="181" t="s">
        <v>45</v>
      </c>
      <c r="O291" s="40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22" t="s">
        <v>187</v>
      </c>
      <c r="AT291" s="22" t="s">
        <v>182</v>
      </c>
      <c r="AU291" s="22" t="s">
        <v>84</v>
      </c>
      <c r="AY291" s="22" t="s">
        <v>180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2" t="s">
        <v>82</v>
      </c>
      <c r="BK291" s="184">
        <f>ROUND(I291*H291,2)</f>
        <v>0</v>
      </c>
      <c r="BL291" s="22" t="s">
        <v>187</v>
      </c>
      <c r="BM291" s="22" t="s">
        <v>497</v>
      </c>
    </row>
    <row r="292" spans="2:51" s="11" customFormat="1" ht="13.5">
      <c r="B292" s="185"/>
      <c r="D292" s="186" t="s">
        <v>188</v>
      </c>
      <c r="E292" s="187" t="s">
        <v>5</v>
      </c>
      <c r="F292" s="188" t="s">
        <v>1547</v>
      </c>
      <c r="H292" s="189">
        <v>119.5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87" t="s">
        <v>188</v>
      </c>
      <c r="AU292" s="187" t="s">
        <v>84</v>
      </c>
      <c r="AV292" s="11" t="s">
        <v>84</v>
      </c>
      <c r="AW292" s="11" t="s">
        <v>38</v>
      </c>
      <c r="AX292" s="11" t="s">
        <v>74</v>
      </c>
      <c r="AY292" s="187" t="s">
        <v>180</v>
      </c>
    </row>
    <row r="293" spans="2:51" s="12" customFormat="1" ht="13.5">
      <c r="B293" s="194"/>
      <c r="D293" s="186" t="s">
        <v>188</v>
      </c>
      <c r="E293" s="195" t="s">
        <v>5</v>
      </c>
      <c r="F293" s="196" t="s">
        <v>190</v>
      </c>
      <c r="H293" s="197">
        <v>119.5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188</v>
      </c>
      <c r="AU293" s="195" t="s">
        <v>84</v>
      </c>
      <c r="AV293" s="12" t="s">
        <v>187</v>
      </c>
      <c r="AW293" s="12" t="s">
        <v>38</v>
      </c>
      <c r="AX293" s="12" t="s">
        <v>82</v>
      </c>
      <c r="AY293" s="195" t="s">
        <v>180</v>
      </c>
    </row>
    <row r="294" spans="2:65" s="1" customFormat="1" ht="25.5" customHeight="1">
      <c r="B294" s="172"/>
      <c r="C294" s="173" t="s">
        <v>499</v>
      </c>
      <c r="D294" s="173" t="s">
        <v>182</v>
      </c>
      <c r="E294" s="174" t="s">
        <v>500</v>
      </c>
      <c r="F294" s="175" t="s">
        <v>501</v>
      </c>
      <c r="G294" s="176" t="s">
        <v>219</v>
      </c>
      <c r="H294" s="177">
        <v>118.807</v>
      </c>
      <c r="I294" s="178"/>
      <c r="J294" s="179">
        <f>ROUND(I294*H294,2)</f>
        <v>0</v>
      </c>
      <c r="K294" s="175" t="s">
        <v>434</v>
      </c>
      <c r="L294" s="39"/>
      <c r="M294" s="180" t="s">
        <v>5</v>
      </c>
      <c r="N294" s="181" t="s">
        <v>45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187</v>
      </c>
      <c r="AT294" s="22" t="s">
        <v>182</v>
      </c>
      <c r="AU294" s="22" t="s">
        <v>84</v>
      </c>
      <c r="AY294" s="22" t="s">
        <v>180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82</v>
      </c>
      <c r="BK294" s="184">
        <f>ROUND(I294*H294,2)</f>
        <v>0</v>
      </c>
      <c r="BL294" s="22" t="s">
        <v>187</v>
      </c>
      <c r="BM294" s="22" t="s">
        <v>502</v>
      </c>
    </row>
    <row r="295" spans="2:65" s="1" customFormat="1" ht="25.5" customHeight="1">
      <c r="B295" s="172"/>
      <c r="C295" s="173" t="s">
        <v>351</v>
      </c>
      <c r="D295" s="173" t="s">
        <v>182</v>
      </c>
      <c r="E295" s="174" t="s">
        <v>503</v>
      </c>
      <c r="F295" s="175" t="s">
        <v>504</v>
      </c>
      <c r="G295" s="176" t="s">
        <v>219</v>
      </c>
      <c r="H295" s="177">
        <v>478</v>
      </c>
      <c r="I295" s="178"/>
      <c r="J295" s="179">
        <f>ROUND(I295*H295,2)</f>
        <v>0</v>
      </c>
      <c r="K295" s="175" t="s">
        <v>434</v>
      </c>
      <c r="L295" s="39"/>
      <c r="M295" s="180" t="s">
        <v>5</v>
      </c>
      <c r="N295" s="181" t="s">
        <v>45</v>
      </c>
      <c r="O295" s="40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22" t="s">
        <v>187</v>
      </c>
      <c r="AT295" s="22" t="s">
        <v>182</v>
      </c>
      <c r="AU295" s="22" t="s">
        <v>84</v>
      </c>
      <c r="AY295" s="22" t="s">
        <v>180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22" t="s">
        <v>82</v>
      </c>
      <c r="BK295" s="184">
        <f>ROUND(I295*H295,2)</f>
        <v>0</v>
      </c>
      <c r="BL295" s="22" t="s">
        <v>187</v>
      </c>
      <c r="BM295" s="22" t="s">
        <v>505</v>
      </c>
    </row>
    <row r="296" spans="2:51" s="11" customFormat="1" ht="13.5">
      <c r="B296" s="185"/>
      <c r="D296" s="186" t="s">
        <v>188</v>
      </c>
      <c r="E296" s="187" t="s">
        <v>5</v>
      </c>
      <c r="F296" s="188" t="s">
        <v>1548</v>
      </c>
      <c r="H296" s="189">
        <v>478</v>
      </c>
      <c r="I296" s="190"/>
      <c r="L296" s="185"/>
      <c r="M296" s="191"/>
      <c r="N296" s="192"/>
      <c r="O296" s="192"/>
      <c r="P296" s="192"/>
      <c r="Q296" s="192"/>
      <c r="R296" s="192"/>
      <c r="S296" s="192"/>
      <c r="T296" s="193"/>
      <c r="AT296" s="187" t="s">
        <v>188</v>
      </c>
      <c r="AU296" s="187" t="s">
        <v>84</v>
      </c>
      <c r="AV296" s="11" t="s">
        <v>84</v>
      </c>
      <c r="AW296" s="11" t="s">
        <v>38</v>
      </c>
      <c r="AX296" s="11" t="s">
        <v>74</v>
      </c>
      <c r="AY296" s="187" t="s">
        <v>180</v>
      </c>
    </row>
    <row r="297" spans="2:51" s="12" customFormat="1" ht="13.5">
      <c r="B297" s="194"/>
      <c r="D297" s="186" t="s">
        <v>188</v>
      </c>
      <c r="E297" s="195" t="s">
        <v>5</v>
      </c>
      <c r="F297" s="196" t="s">
        <v>190</v>
      </c>
      <c r="H297" s="197">
        <v>478</v>
      </c>
      <c r="I297" s="198"/>
      <c r="L297" s="194"/>
      <c r="M297" s="199"/>
      <c r="N297" s="200"/>
      <c r="O297" s="200"/>
      <c r="P297" s="200"/>
      <c r="Q297" s="200"/>
      <c r="R297" s="200"/>
      <c r="S297" s="200"/>
      <c r="T297" s="201"/>
      <c r="AT297" s="195" t="s">
        <v>188</v>
      </c>
      <c r="AU297" s="195" t="s">
        <v>84</v>
      </c>
      <c r="AV297" s="12" t="s">
        <v>187</v>
      </c>
      <c r="AW297" s="12" t="s">
        <v>38</v>
      </c>
      <c r="AX297" s="12" t="s">
        <v>82</v>
      </c>
      <c r="AY297" s="195" t="s">
        <v>180</v>
      </c>
    </row>
    <row r="298" spans="2:65" s="1" customFormat="1" ht="16.5" customHeight="1">
      <c r="B298" s="172"/>
      <c r="C298" s="173" t="s">
        <v>507</v>
      </c>
      <c r="D298" s="173" t="s">
        <v>182</v>
      </c>
      <c r="E298" s="174" t="s">
        <v>1549</v>
      </c>
      <c r="F298" s="175" t="s">
        <v>1550</v>
      </c>
      <c r="G298" s="176" t="s">
        <v>219</v>
      </c>
      <c r="H298" s="177">
        <v>11.005</v>
      </c>
      <c r="I298" s="178"/>
      <c r="J298" s="179">
        <f>ROUND(I298*H298,2)</f>
        <v>0</v>
      </c>
      <c r="K298" s="175" t="s">
        <v>269</v>
      </c>
      <c r="L298" s="39"/>
      <c r="M298" s="180" t="s">
        <v>5</v>
      </c>
      <c r="N298" s="181" t="s">
        <v>45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187</v>
      </c>
      <c r="AT298" s="22" t="s">
        <v>182</v>
      </c>
      <c r="AU298" s="22" t="s">
        <v>84</v>
      </c>
      <c r="AY298" s="22" t="s">
        <v>180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82</v>
      </c>
      <c r="BK298" s="184">
        <f>ROUND(I298*H298,2)</f>
        <v>0</v>
      </c>
      <c r="BL298" s="22" t="s">
        <v>187</v>
      </c>
      <c r="BM298" s="22" t="s">
        <v>510</v>
      </c>
    </row>
    <row r="299" spans="2:51" s="11" customFormat="1" ht="13.5">
      <c r="B299" s="185"/>
      <c r="D299" s="186" t="s">
        <v>188</v>
      </c>
      <c r="E299" s="187" t="s">
        <v>5</v>
      </c>
      <c r="F299" s="188" t="s">
        <v>1551</v>
      </c>
      <c r="H299" s="189">
        <v>11.005</v>
      </c>
      <c r="I299" s="190"/>
      <c r="L299" s="185"/>
      <c r="M299" s="191"/>
      <c r="N299" s="192"/>
      <c r="O299" s="192"/>
      <c r="P299" s="192"/>
      <c r="Q299" s="192"/>
      <c r="R299" s="192"/>
      <c r="S299" s="192"/>
      <c r="T299" s="193"/>
      <c r="AT299" s="187" t="s">
        <v>188</v>
      </c>
      <c r="AU299" s="187" t="s">
        <v>84</v>
      </c>
      <c r="AV299" s="11" t="s">
        <v>84</v>
      </c>
      <c r="AW299" s="11" t="s">
        <v>38</v>
      </c>
      <c r="AX299" s="11" t="s">
        <v>74</v>
      </c>
      <c r="AY299" s="187" t="s">
        <v>180</v>
      </c>
    </row>
    <row r="300" spans="2:51" s="12" customFormat="1" ht="13.5">
      <c r="B300" s="194"/>
      <c r="D300" s="186" t="s">
        <v>188</v>
      </c>
      <c r="E300" s="195" t="s">
        <v>5</v>
      </c>
      <c r="F300" s="196" t="s">
        <v>190</v>
      </c>
      <c r="H300" s="197">
        <v>11.005</v>
      </c>
      <c r="I300" s="198"/>
      <c r="L300" s="194"/>
      <c r="M300" s="199"/>
      <c r="N300" s="200"/>
      <c r="O300" s="200"/>
      <c r="P300" s="200"/>
      <c r="Q300" s="200"/>
      <c r="R300" s="200"/>
      <c r="S300" s="200"/>
      <c r="T300" s="201"/>
      <c r="AT300" s="195" t="s">
        <v>188</v>
      </c>
      <c r="AU300" s="195" t="s">
        <v>84</v>
      </c>
      <c r="AV300" s="12" t="s">
        <v>187</v>
      </c>
      <c r="AW300" s="12" t="s">
        <v>38</v>
      </c>
      <c r="AX300" s="12" t="s">
        <v>82</v>
      </c>
      <c r="AY300" s="195" t="s">
        <v>180</v>
      </c>
    </row>
    <row r="301" spans="2:65" s="1" customFormat="1" ht="25.5" customHeight="1">
      <c r="B301" s="172"/>
      <c r="C301" s="173" t="s">
        <v>355</v>
      </c>
      <c r="D301" s="173" t="s">
        <v>182</v>
      </c>
      <c r="E301" s="174" t="s">
        <v>1253</v>
      </c>
      <c r="F301" s="175" t="s">
        <v>1254</v>
      </c>
      <c r="G301" s="176" t="s">
        <v>219</v>
      </c>
      <c r="H301" s="177">
        <v>6.98</v>
      </c>
      <c r="I301" s="178"/>
      <c r="J301" s="179">
        <f>ROUND(I301*H301,2)</f>
        <v>0</v>
      </c>
      <c r="K301" s="175" t="s">
        <v>193</v>
      </c>
      <c r="L301" s="39"/>
      <c r="M301" s="180" t="s">
        <v>5</v>
      </c>
      <c r="N301" s="181" t="s">
        <v>45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187</v>
      </c>
      <c r="AT301" s="22" t="s">
        <v>182</v>
      </c>
      <c r="AU301" s="22" t="s">
        <v>84</v>
      </c>
      <c r="AY301" s="22" t="s">
        <v>180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82</v>
      </c>
      <c r="BK301" s="184">
        <f>ROUND(I301*H301,2)</f>
        <v>0</v>
      </c>
      <c r="BL301" s="22" t="s">
        <v>187</v>
      </c>
      <c r="BM301" s="22" t="s">
        <v>515</v>
      </c>
    </row>
    <row r="302" spans="2:51" s="11" customFormat="1" ht="13.5">
      <c r="B302" s="185"/>
      <c r="D302" s="186" t="s">
        <v>188</v>
      </c>
      <c r="E302" s="187" t="s">
        <v>5</v>
      </c>
      <c r="F302" s="188" t="s">
        <v>1552</v>
      </c>
      <c r="H302" s="189">
        <v>6.98</v>
      </c>
      <c r="I302" s="190"/>
      <c r="L302" s="185"/>
      <c r="M302" s="191"/>
      <c r="N302" s="192"/>
      <c r="O302" s="192"/>
      <c r="P302" s="192"/>
      <c r="Q302" s="192"/>
      <c r="R302" s="192"/>
      <c r="S302" s="192"/>
      <c r="T302" s="193"/>
      <c r="AT302" s="187" t="s">
        <v>188</v>
      </c>
      <c r="AU302" s="187" t="s">
        <v>84</v>
      </c>
      <c r="AV302" s="11" t="s">
        <v>84</v>
      </c>
      <c r="AW302" s="11" t="s">
        <v>38</v>
      </c>
      <c r="AX302" s="11" t="s">
        <v>74</v>
      </c>
      <c r="AY302" s="187" t="s">
        <v>180</v>
      </c>
    </row>
    <row r="303" spans="2:51" s="12" customFormat="1" ht="13.5">
      <c r="B303" s="194"/>
      <c r="D303" s="186" t="s">
        <v>188</v>
      </c>
      <c r="E303" s="195" t="s">
        <v>5</v>
      </c>
      <c r="F303" s="196" t="s">
        <v>190</v>
      </c>
      <c r="H303" s="197">
        <v>6.98</v>
      </c>
      <c r="I303" s="198"/>
      <c r="L303" s="194"/>
      <c r="M303" s="199"/>
      <c r="N303" s="200"/>
      <c r="O303" s="200"/>
      <c r="P303" s="200"/>
      <c r="Q303" s="200"/>
      <c r="R303" s="200"/>
      <c r="S303" s="200"/>
      <c r="T303" s="201"/>
      <c r="AT303" s="195" t="s">
        <v>188</v>
      </c>
      <c r="AU303" s="195" t="s">
        <v>84</v>
      </c>
      <c r="AV303" s="12" t="s">
        <v>187</v>
      </c>
      <c r="AW303" s="12" t="s">
        <v>38</v>
      </c>
      <c r="AX303" s="12" t="s">
        <v>82</v>
      </c>
      <c r="AY303" s="195" t="s">
        <v>180</v>
      </c>
    </row>
    <row r="304" spans="2:65" s="1" customFormat="1" ht="16.5" customHeight="1">
      <c r="B304" s="172"/>
      <c r="C304" s="173" t="s">
        <v>520</v>
      </c>
      <c r="D304" s="173" t="s">
        <v>182</v>
      </c>
      <c r="E304" s="174" t="s">
        <v>1553</v>
      </c>
      <c r="F304" s="175" t="s">
        <v>1554</v>
      </c>
      <c r="G304" s="176" t="s">
        <v>219</v>
      </c>
      <c r="H304" s="177">
        <v>0.756</v>
      </c>
      <c r="I304" s="178"/>
      <c r="J304" s="179">
        <f>ROUND(I304*H304,2)</f>
        <v>0</v>
      </c>
      <c r="K304" s="175" t="s">
        <v>269</v>
      </c>
      <c r="L304" s="39"/>
      <c r="M304" s="180" t="s">
        <v>5</v>
      </c>
      <c r="N304" s="181" t="s">
        <v>45</v>
      </c>
      <c r="O304" s="40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AR304" s="22" t="s">
        <v>187</v>
      </c>
      <c r="AT304" s="22" t="s">
        <v>182</v>
      </c>
      <c r="AU304" s="22" t="s">
        <v>84</v>
      </c>
      <c r="AY304" s="22" t="s">
        <v>180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22" t="s">
        <v>82</v>
      </c>
      <c r="BK304" s="184">
        <f>ROUND(I304*H304,2)</f>
        <v>0</v>
      </c>
      <c r="BL304" s="22" t="s">
        <v>187</v>
      </c>
      <c r="BM304" s="22" t="s">
        <v>523</v>
      </c>
    </row>
    <row r="305" spans="2:65" s="1" customFormat="1" ht="25.5" customHeight="1">
      <c r="B305" s="172"/>
      <c r="C305" s="173" t="s">
        <v>359</v>
      </c>
      <c r="D305" s="173" t="s">
        <v>182</v>
      </c>
      <c r="E305" s="174" t="s">
        <v>1256</v>
      </c>
      <c r="F305" s="175" t="s">
        <v>1257</v>
      </c>
      <c r="G305" s="176" t="s">
        <v>219</v>
      </c>
      <c r="H305" s="177">
        <v>7.624</v>
      </c>
      <c r="I305" s="178"/>
      <c r="J305" s="179">
        <f>ROUND(I305*H305,2)</f>
        <v>0</v>
      </c>
      <c r="K305" s="175" t="s">
        <v>193</v>
      </c>
      <c r="L305" s="39"/>
      <c r="M305" s="180" t="s">
        <v>5</v>
      </c>
      <c r="N305" s="181" t="s">
        <v>45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187</v>
      </c>
      <c r="AT305" s="22" t="s">
        <v>182</v>
      </c>
      <c r="AU305" s="22" t="s">
        <v>84</v>
      </c>
      <c r="AY305" s="22" t="s">
        <v>180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82</v>
      </c>
      <c r="BK305" s="184">
        <f>ROUND(I305*H305,2)</f>
        <v>0</v>
      </c>
      <c r="BL305" s="22" t="s">
        <v>187</v>
      </c>
      <c r="BM305" s="22" t="s">
        <v>527</v>
      </c>
    </row>
    <row r="306" spans="2:65" s="1" customFormat="1" ht="16.5" customHeight="1">
      <c r="B306" s="172"/>
      <c r="C306" s="173" t="s">
        <v>529</v>
      </c>
      <c r="D306" s="173" t="s">
        <v>182</v>
      </c>
      <c r="E306" s="174" t="s">
        <v>508</v>
      </c>
      <c r="F306" s="175" t="s">
        <v>509</v>
      </c>
      <c r="G306" s="176" t="s">
        <v>219</v>
      </c>
      <c r="H306" s="177">
        <v>93.135</v>
      </c>
      <c r="I306" s="178"/>
      <c r="J306" s="179">
        <f>ROUND(I306*H306,2)</f>
        <v>0</v>
      </c>
      <c r="K306" s="175" t="s">
        <v>199</v>
      </c>
      <c r="L306" s="39"/>
      <c r="M306" s="180" t="s">
        <v>5</v>
      </c>
      <c r="N306" s="181" t="s">
        <v>45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187</v>
      </c>
      <c r="AT306" s="22" t="s">
        <v>182</v>
      </c>
      <c r="AU306" s="22" t="s">
        <v>84</v>
      </c>
      <c r="AY306" s="22" t="s">
        <v>180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82</v>
      </c>
      <c r="BK306" s="184">
        <f>ROUND(I306*H306,2)</f>
        <v>0</v>
      </c>
      <c r="BL306" s="22" t="s">
        <v>187</v>
      </c>
      <c r="BM306" s="22" t="s">
        <v>532</v>
      </c>
    </row>
    <row r="307" spans="2:51" s="11" customFormat="1" ht="13.5">
      <c r="B307" s="185"/>
      <c r="D307" s="186" t="s">
        <v>188</v>
      </c>
      <c r="E307" s="187" t="s">
        <v>5</v>
      </c>
      <c r="F307" s="188" t="s">
        <v>1555</v>
      </c>
      <c r="H307" s="189">
        <v>93.135</v>
      </c>
      <c r="I307" s="190"/>
      <c r="L307" s="185"/>
      <c r="M307" s="191"/>
      <c r="N307" s="192"/>
      <c r="O307" s="192"/>
      <c r="P307" s="192"/>
      <c r="Q307" s="192"/>
      <c r="R307" s="192"/>
      <c r="S307" s="192"/>
      <c r="T307" s="193"/>
      <c r="AT307" s="187" t="s">
        <v>188</v>
      </c>
      <c r="AU307" s="187" t="s">
        <v>84</v>
      </c>
      <c r="AV307" s="11" t="s">
        <v>84</v>
      </c>
      <c r="AW307" s="11" t="s">
        <v>38</v>
      </c>
      <c r="AX307" s="11" t="s">
        <v>74</v>
      </c>
      <c r="AY307" s="187" t="s">
        <v>180</v>
      </c>
    </row>
    <row r="308" spans="2:51" s="12" customFormat="1" ht="13.5">
      <c r="B308" s="194"/>
      <c r="D308" s="186" t="s">
        <v>188</v>
      </c>
      <c r="E308" s="195" t="s">
        <v>5</v>
      </c>
      <c r="F308" s="196" t="s">
        <v>190</v>
      </c>
      <c r="H308" s="197">
        <v>93.135</v>
      </c>
      <c r="I308" s="198"/>
      <c r="L308" s="194"/>
      <c r="M308" s="199"/>
      <c r="N308" s="200"/>
      <c r="O308" s="200"/>
      <c r="P308" s="200"/>
      <c r="Q308" s="200"/>
      <c r="R308" s="200"/>
      <c r="S308" s="200"/>
      <c r="T308" s="201"/>
      <c r="AT308" s="195" t="s">
        <v>188</v>
      </c>
      <c r="AU308" s="195" t="s">
        <v>84</v>
      </c>
      <c r="AV308" s="12" t="s">
        <v>187</v>
      </c>
      <c r="AW308" s="12" t="s">
        <v>38</v>
      </c>
      <c r="AX308" s="12" t="s">
        <v>82</v>
      </c>
      <c r="AY308" s="195" t="s">
        <v>180</v>
      </c>
    </row>
    <row r="309" spans="2:65" s="1" customFormat="1" ht="25.5" customHeight="1">
      <c r="B309" s="172"/>
      <c r="C309" s="173" t="s">
        <v>361</v>
      </c>
      <c r="D309" s="173" t="s">
        <v>182</v>
      </c>
      <c r="E309" s="174" t="s">
        <v>1556</v>
      </c>
      <c r="F309" s="175" t="s">
        <v>1557</v>
      </c>
      <c r="G309" s="176" t="s">
        <v>301</v>
      </c>
      <c r="H309" s="177">
        <v>1</v>
      </c>
      <c r="I309" s="178"/>
      <c r="J309" s="179">
        <f>ROUND(I309*H309,2)</f>
        <v>0</v>
      </c>
      <c r="K309" s="175" t="s">
        <v>5</v>
      </c>
      <c r="L309" s="39"/>
      <c r="M309" s="180" t="s">
        <v>5</v>
      </c>
      <c r="N309" s="181" t="s">
        <v>45</v>
      </c>
      <c r="O309" s="40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22" t="s">
        <v>187</v>
      </c>
      <c r="AT309" s="22" t="s">
        <v>182</v>
      </c>
      <c r="AU309" s="22" t="s">
        <v>84</v>
      </c>
      <c r="AY309" s="22" t="s">
        <v>180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82</v>
      </c>
      <c r="BK309" s="184">
        <f>ROUND(I309*H309,2)</f>
        <v>0</v>
      </c>
      <c r="BL309" s="22" t="s">
        <v>187</v>
      </c>
      <c r="BM309" s="22" t="s">
        <v>536</v>
      </c>
    </row>
    <row r="310" spans="2:63" s="10" customFormat="1" ht="29.85" customHeight="1">
      <c r="B310" s="159"/>
      <c r="D310" s="160" t="s">
        <v>73</v>
      </c>
      <c r="E310" s="170" t="s">
        <v>511</v>
      </c>
      <c r="F310" s="170" t="s">
        <v>512</v>
      </c>
      <c r="I310" s="162"/>
      <c r="J310" s="171">
        <f>BK310</f>
        <v>0</v>
      </c>
      <c r="L310" s="159"/>
      <c r="M310" s="164"/>
      <c r="N310" s="165"/>
      <c r="O310" s="165"/>
      <c r="P310" s="166">
        <f>P311</f>
        <v>0</v>
      </c>
      <c r="Q310" s="165"/>
      <c r="R310" s="166">
        <f>R311</f>
        <v>0</v>
      </c>
      <c r="S310" s="165"/>
      <c r="T310" s="167">
        <f>T311</f>
        <v>0</v>
      </c>
      <c r="AR310" s="160" t="s">
        <v>82</v>
      </c>
      <c r="AT310" s="168" t="s">
        <v>73</v>
      </c>
      <c r="AU310" s="168" t="s">
        <v>82</v>
      </c>
      <c r="AY310" s="160" t="s">
        <v>180</v>
      </c>
      <c r="BK310" s="169">
        <f>BK311</f>
        <v>0</v>
      </c>
    </row>
    <row r="311" spans="2:65" s="1" customFormat="1" ht="38.25" customHeight="1">
      <c r="B311" s="172"/>
      <c r="C311" s="173" t="s">
        <v>537</v>
      </c>
      <c r="D311" s="173" t="s">
        <v>182</v>
      </c>
      <c r="E311" s="174" t="s">
        <v>513</v>
      </c>
      <c r="F311" s="175" t="s">
        <v>514</v>
      </c>
      <c r="G311" s="176" t="s">
        <v>219</v>
      </c>
      <c r="H311" s="177">
        <v>62.377</v>
      </c>
      <c r="I311" s="178"/>
      <c r="J311" s="179">
        <f>ROUND(I311*H311,2)</f>
        <v>0</v>
      </c>
      <c r="K311" s="175" t="s">
        <v>269</v>
      </c>
      <c r="L311" s="39"/>
      <c r="M311" s="180" t="s">
        <v>5</v>
      </c>
      <c r="N311" s="181" t="s">
        <v>45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187</v>
      </c>
      <c r="AT311" s="22" t="s">
        <v>182</v>
      </c>
      <c r="AU311" s="22" t="s">
        <v>84</v>
      </c>
      <c r="AY311" s="22" t="s">
        <v>180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82</v>
      </c>
      <c r="BK311" s="184">
        <f>ROUND(I311*H311,2)</f>
        <v>0</v>
      </c>
      <c r="BL311" s="22" t="s">
        <v>187</v>
      </c>
      <c r="BM311" s="22" t="s">
        <v>538</v>
      </c>
    </row>
    <row r="312" spans="2:63" s="10" customFormat="1" ht="37.35" customHeight="1">
      <c r="B312" s="159"/>
      <c r="D312" s="160" t="s">
        <v>73</v>
      </c>
      <c r="E312" s="161" t="s">
        <v>516</v>
      </c>
      <c r="F312" s="161" t="s">
        <v>517</v>
      </c>
      <c r="I312" s="162"/>
      <c r="J312" s="163">
        <f>BK312</f>
        <v>0</v>
      </c>
      <c r="L312" s="159"/>
      <c r="M312" s="164"/>
      <c r="N312" s="165"/>
      <c r="O312" s="165"/>
      <c r="P312" s="166">
        <f>P313+P352+P393+P396+P404+P425+P446+P450+P471+P482+P489+P503+P510</f>
        <v>0</v>
      </c>
      <c r="Q312" s="165"/>
      <c r="R312" s="166">
        <f>R313+R352+R393+R396+R404+R425+R446+R450+R471+R482+R489+R503+R510</f>
        <v>1.3026885</v>
      </c>
      <c r="S312" s="165"/>
      <c r="T312" s="167">
        <f>T313+T352+T393+T396+T404+T425+T446+T450+T471+T482+T489+T503+T510</f>
        <v>0</v>
      </c>
      <c r="AR312" s="160" t="s">
        <v>84</v>
      </c>
      <c r="AT312" s="168" t="s">
        <v>73</v>
      </c>
      <c r="AU312" s="168" t="s">
        <v>74</v>
      </c>
      <c r="AY312" s="160" t="s">
        <v>180</v>
      </c>
      <c r="BK312" s="169">
        <f>BK313+BK352+BK393+BK396+BK404+BK425+BK446+BK450+BK471+BK482+BK489+BK503+BK510</f>
        <v>0</v>
      </c>
    </row>
    <row r="313" spans="2:63" s="10" customFormat="1" ht="19.9" customHeight="1">
      <c r="B313" s="159"/>
      <c r="D313" s="160" t="s">
        <v>73</v>
      </c>
      <c r="E313" s="170" t="s">
        <v>1263</v>
      </c>
      <c r="F313" s="170" t="s">
        <v>1264</v>
      </c>
      <c r="I313" s="162"/>
      <c r="J313" s="171">
        <f>BK313</f>
        <v>0</v>
      </c>
      <c r="L313" s="159"/>
      <c r="M313" s="164"/>
      <c r="N313" s="165"/>
      <c r="O313" s="165"/>
      <c r="P313" s="166">
        <f>SUM(P314:P351)</f>
        <v>0</v>
      </c>
      <c r="Q313" s="165"/>
      <c r="R313" s="166">
        <f>SUM(R314:R351)</f>
        <v>0.4471</v>
      </c>
      <c r="S313" s="165"/>
      <c r="T313" s="167">
        <f>SUM(T314:T351)</f>
        <v>0</v>
      </c>
      <c r="AR313" s="160" t="s">
        <v>84</v>
      </c>
      <c r="AT313" s="168" t="s">
        <v>73</v>
      </c>
      <c r="AU313" s="168" t="s">
        <v>82</v>
      </c>
      <c r="AY313" s="160" t="s">
        <v>180</v>
      </c>
      <c r="BK313" s="169">
        <f>SUM(BK314:BK351)</f>
        <v>0</v>
      </c>
    </row>
    <row r="314" spans="2:65" s="1" customFormat="1" ht="25.5" customHeight="1">
      <c r="B314" s="172"/>
      <c r="C314" s="173" t="s">
        <v>574</v>
      </c>
      <c r="D314" s="173" t="s">
        <v>182</v>
      </c>
      <c r="E314" s="174" t="s">
        <v>1558</v>
      </c>
      <c r="F314" s="175" t="s">
        <v>1559</v>
      </c>
      <c r="G314" s="176" t="s">
        <v>185</v>
      </c>
      <c r="H314" s="177">
        <v>1491.45</v>
      </c>
      <c r="I314" s="178"/>
      <c r="J314" s="179">
        <f>ROUND(I314*H314,2)</f>
        <v>0</v>
      </c>
      <c r="K314" s="175" t="s">
        <v>599</v>
      </c>
      <c r="L314" s="39"/>
      <c r="M314" s="180" t="s">
        <v>5</v>
      </c>
      <c r="N314" s="181" t="s">
        <v>45</v>
      </c>
      <c r="O314" s="40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22" t="s">
        <v>220</v>
      </c>
      <c r="AT314" s="22" t="s">
        <v>182</v>
      </c>
      <c r="AU314" s="22" t="s">
        <v>84</v>
      </c>
      <c r="AY314" s="22" t="s">
        <v>180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82</v>
      </c>
      <c r="BK314" s="184">
        <f>ROUND(I314*H314,2)</f>
        <v>0</v>
      </c>
      <c r="BL314" s="22" t="s">
        <v>220</v>
      </c>
      <c r="BM314" s="22" t="s">
        <v>1560</v>
      </c>
    </row>
    <row r="315" spans="2:65" s="1" customFormat="1" ht="16.5" customHeight="1">
      <c r="B315" s="172"/>
      <c r="C315" s="202" t="s">
        <v>1561</v>
      </c>
      <c r="D315" s="202" t="s">
        <v>273</v>
      </c>
      <c r="E315" s="203" t="s">
        <v>1562</v>
      </c>
      <c r="F315" s="204" t="s">
        <v>1563</v>
      </c>
      <c r="G315" s="205" t="s">
        <v>219</v>
      </c>
      <c r="H315" s="206">
        <v>0.447</v>
      </c>
      <c r="I315" s="207"/>
      <c r="J315" s="208">
        <f>ROUND(I315*H315,2)</f>
        <v>0</v>
      </c>
      <c r="K315" s="204" t="s">
        <v>599</v>
      </c>
      <c r="L315" s="209"/>
      <c r="M315" s="210" t="s">
        <v>5</v>
      </c>
      <c r="N315" s="211" t="s">
        <v>45</v>
      </c>
      <c r="O315" s="40"/>
      <c r="P315" s="182">
        <f>O315*H315</f>
        <v>0</v>
      </c>
      <c r="Q315" s="182">
        <v>1</v>
      </c>
      <c r="R315" s="182">
        <f>Q315*H315</f>
        <v>0.447</v>
      </c>
      <c r="S315" s="182">
        <v>0</v>
      </c>
      <c r="T315" s="183">
        <f>S315*H315</f>
        <v>0</v>
      </c>
      <c r="AR315" s="22" t="s">
        <v>258</v>
      </c>
      <c r="AT315" s="22" t="s">
        <v>273</v>
      </c>
      <c r="AU315" s="22" t="s">
        <v>84</v>
      </c>
      <c r="AY315" s="22" t="s">
        <v>180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2" t="s">
        <v>82</v>
      </c>
      <c r="BK315" s="184">
        <f>ROUND(I315*H315,2)</f>
        <v>0</v>
      </c>
      <c r="BL315" s="22" t="s">
        <v>220</v>
      </c>
      <c r="BM315" s="22" t="s">
        <v>1564</v>
      </c>
    </row>
    <row r="316" spans="2:51" s="11" customFormat="1" ht="13.5">
      <c r="B316" s="185"/>
      <c r="D316" s="186" t="s">
        <v>188</v>
      </c>
      <c r="F316" s="188" t="s">
        <v>1565</v>
      </c>
      <c r="H316" s="189">
        <v>0.447</v>
      </c>
      <c r="I316" s="190"/>
      <c r="L316" s="185"/>
      <c r="M316" s="191"/>
      <c r="N316" s="192"/>
      <c r="O316" s="192"/>
      <c r="P316" s="192"/>
      <c r="Q316" s="192"/>
      <c r="R316" s="192"/>
      <c r="S316" s="192"/>
      <c r="T316" s="193"/>
      <c r="AT316" s="187" t="s">
        <v>188</v>
      </c>
      <c r="AU316" s="187" t="s">
        <v>84</v>
      </c>
      <c r="AV316" s="11" t="s">
        <v>84</v>
      </c>
      <c r="AW316" s="11" t="s">
        <v>6</v>
      </c>
      <c r="AX316" s="11" t="s">
        <v>82</v>
      </c>
      <c r="AY316" s="187" t="s">
        <v>180</v>
      </c>
    </row>
    <row r="317" spans="2:65" s="1" customFormat="1" ht="25.5" customHeight="1">
      <c r="B317" s="172"/>
      <c r="C317" s="173" t="s">
        <v>365</v>
      </c>
      <c r="D317" s="173" t="s">
        <v>182</v>
      </c>
      <c r="E317" s="174" t="s">
        <v>1566</v>
      </c>
      <c r="F317" s="175" t="s">
        <v>1567</v>
      </c>
      <c r="G317" s="176" t="s">
        <v>185</v>
      </c>
      <c r="H317" s="177">
        <v>787.17</v>
      </c>
      <c r="I317" s="178"/>
      <c r="J317" s="179">
        <f>ROUND(I317*H317,2)</f>
        <v>0</v>
      </c>
      <c r="K317" s="175" t="s">
        <v>346</v>
      </c>
      <c r="L317" s="39"/>
      <c r="M317" s="180" t="s">
        <v>5</v>
      </c>
      <c r="N317" s="181" t="s">
        <v>45</v>
      </c>
      <c r="O317" s="4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22" t="s">
        <v>220</v>
      </c>
      <c r="AT317" s="22" t="s">
        <v>182</v>
      </c>
      <c r="AU317" s="22" t="s">
        <v>84</v>
      </c>
      <c r="AY317" s="22" t="s">
        <v>180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22" t="s">
        <v>82</v>
      </c>
      <c r="BK317" s="184">
        <f>ROUND(I317*H317,2)</f>
        <v>0</v>
      </c>
      <c r="BL317" s="22" t="s">
        <v>220</v>
      </c>
      <c r="BM317" s="22" t="s">
        <v>542</v>
      </c>
    </row>
    <row r="318" spans="2:51" s="11" customFormat="1" ht="13.5">
      <c r="B318" s="185"/>
      <c r="D318" s="186" t="s">
        <v>188</v>
      </c>
      <c r="E318" s="187" t="s">
        <v>5</v>
      </c>
      <c r="F318" s="188" t="s">
        <v>1568</v>
      </c>
      <c r="H318" s="189">
        <v>787.17</v>
      </c>
      <c r="I318" s="190"/>
      <c r="L318" s="185"/>
      <c r="M318" s="191"/>
      <c r="N318" s="192"/>
      <c r="O318" s="192"/>
      <c r="P318" s="192"/>
      <c r="Q318" s="192"/>
      <c r="R318" s="192"/>
      <c r="S318" s="192"/>
      <c r="T318" s="193"/>
      <c r="AT318" s="187" t="s">
        <v>188</v>
      </c>
      <c r="AU318" s="187" t="s">
        <v>84</v>
      </c>
      <c r="AV318" s="11" t="s">
        <v>84</v>
      </c>
      <c r="AW318" s="11" t="s">
        <v>38</v>
      </c>
      <c r="AX318" s="11" t="s">
        <v>82</v>
      </c>
      <c r="AY318" s="187" t="s">
        <v>180</v>
      </c>
    </row>
    <row r="319" spans="2:65" s="1" customFormat="1" ht="25.5" customHeight="1">
      <c r="B319" s="172"/>
      <c r="C319" s="202" t="s">
        <v>544</v>
      </c>
      <c r="D319" s="202" t="s">
        <v>273</v>
      </c>
      <c r="E319" s="203" t="s">
        <v>1569</v>
      </c>
      <c r="F319" s="204" t="s">
        <v>1570</v>
      </c>
      <c r="G319" s="205" t="s">
        <v>185</v>
      </c>
      <c r="H319" s="206">
        <v>905.25</v>
      </c>
      <c r="I319" s="207"/>
      <c r="J319" s="208">
        <f>ROUND(I319*H319,2)</f>
        <v>0</v>
      </c>
      <c r="K319" s="204" t="s">
        <v>346</v>
      </c>
      <c r="L319" s="209"/>
      <c r="M319" s="210" t="s">
        <v>5</v>
      </c>
      <c r="N319" s="211" t="s">
        <v>45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258</v>
      </c>
      <c r="AT319" s="22" t="s">
        <v>273</v>
      </c>
      <c r="AU319" s="22" t="s">
        <v>84</v>
      </c>
      <c r="AY319" s="22" t="s">
        <v>180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82</v>
      </c>
      <c r="BK319" s="184">
        <f>ROUND(I319*H319,2)</f>
        <v>0</v>
      </c>
      <c r="BL319" s="22" t="s">
        <v>220</v>
      </c>
      <c r="BM319" s="22" t="s">
        <v>547</v>
      </c>
    </row>
    <row r="320" spans="2:51" s="11" customFormat="1" ht="13.5">
      <c r="B320" s="185"/>
      <c r="D320" s="186" t="s">
        <v>188</v>
      </c>
      <c r="E320" s="187" t="s">
        <v>5</v>
      </c>
      <c r="F320" s="188" t="s">
        <v>1571</v>
      </c>
      <c r="H320" s="189">
        <v>905.25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87" t="s">
        <v>188</v>
      </c>
      <c r="AU320" s="187" t="s">
        <v>84</v>
      </c>
      <c r="AV320" s="11" t="s">
        <v>84</v>
      </c>
      <c r="AW320" s="11" t="s">
        <v>38</v>
      </c>
      <c r="AX320" s="11" t="s">
        <v>82</v>
      </c>
      <c r="AY320" s="187" t="s">
        <v>180</v>
      </c>
    </row>
    <row r="321" spans="2:65" s="1" customFormat="1" ht="25.5" customHeight="1">
      <c r="B321" s="172"/>
      <c r="C321" s="173" t="s">
        <v>370</v>
      </c>
      <c r="D321" s="173" t="s">
        <v>182</v>
      </c>
      <c r="E321" s="174" t="s">
        <v>1572</v>
      </c>
      <c r="F321" s="175" t="s">
        <v>1573</v>
      </c>
      <c r="G321" s="176" t="s">
        <v>292</v>
      </c>
      <c r="H321" s="177">
        <v>619.08</v>
      </c>
      <c r="I321" s="178"/>
      <c r="J321" s="179">
        <f>ROUND(I321*H321,2)</f>
        <v>0</v>
      </c>
      <c r="K321" s="175" t="s">
        <v>346</v>
      </c>
      <c r="L321" s="39"/>
      <c r="M321" s="180" t="s">
        <v>5</v>
      </c>
      <c r="N321" s="181" t="s">
        <v>45</v>
      </c>
      <c r="O321" s="40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AR321" s="22" t="s">
        <v>220</v>
      </c>
      <c r="AT321" s="22" t="s">
        <v>182</v>
      </c>
      <c r="AU321" s="22" t="s">
        <v>84</v>
      </c>
      <c r="AY321" s="22" t="s">
        <v>180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22" t="s">
        <v>82</v>
      </c>
      <c r="BK321" s="184">
        <f>ROUND(I321*H321,2)</f>
        <v>0</v>
      </c>
      <c r="BL321" s="22" t="s">
        <v>220</v>
      </c>
      <c r="BM321" s="22" t="s">
        <v>551</v>
      </c>
    </row>
    <row r="322" spans="2:51" s="11" customFormat="1" ht="13.5">
      <c r="B322" s="185"/>
      <c r="D322" s="186" t="s">
        <v>188</v>
      </c>
      <c r="E322" s="187" t="s">
        <v>5</v>
      </c>
      <c r="F322" s="188" t="s">
        <v>1574</v>
      </c>
      <c r="H322" s="189">
        <v>619.08</v>
      </c>
      <c r="I322" s="190"/>
      <c r="L322" s="185"/>
      <c r="M322" s="191"/>
      <c r="N322" s="192"/>
      <c r="O322" s="192"/>
      <c r="P322" s="192"/>
      <c r="Q322" s="192"/>
      <c r="R322" s="192"/>
      <c r="S322" s="192"/>
      <c r="T322" s="193"/>
      <c r="AT322" s="187" t="s">
        <v>188</v>
      </c>
      <c r="AU322" s="187" t="s">
        <v>84</v>
      </c>
      <c r="AV322" s="11" t="s">
        <v>84</v>
      </c>
      <c r="AW322" s="11" t="s">
        <v>38</v>
      </c>
      <c r="AX322" s="11" t="s">
        <v>74</v>
      </c>
      <c r="AY322" s="187" t="s">
        <v>180</v>
      </c>
    </row>
    <row r="323" spans="2:51" s="12" customFormat="1" ht="13.5">
      <c r="B323" s="194"/>
      <c r="D323" s="186" t="s">
        <v>188</v>
      </c>
      <c r="E323" s="195" t="s">
        <v>5</v>
      </c>
      <c r="F323" s="196" t="s">
        <v>190</v>
      </c>
      <c r="H323" s="197">
        <v>619.08</v>
      </c>
      <c r="I323" s="198"/>
      <c r="L323" s="194"/>
      <c r="M323" s="199"/>
      <c r="N323" s="200"/>
      <c r="O323" s="200"/>
      <c r="P323" s="200"/>
      <c r="Q323" s="200"/>
      <c r="R323" s="200"/>
      <c r="S323" s="200"/>
      <c r="T323" s="201"/>
      <c r="AT323" s="195" t="s">
        <v>188</v>
      </c>
      <c r="AU323" s="195" t="s">
        <v>84</v>
      </c>
      <c r="AV323" s="12" t="s">
        <v>187</v>
      </c>
      <c r="AW323" s="12" t="s">
        <v>38</v>
      </c>
      <c r="AX323" s="12" t="s">
        <v>82</v>
      </c>
      <c r="AY323" s="195" t="s">
        <v>180</v>
      </c>
    </row>
    <row r="324" spans="2:65" s="1" customFormat="1" ht="16.5" customHeight="1">
      <c r="B324" s="172"/>
      <c r="C324" s="202" t="s">
        <v>553</v>
      </c>
      <c r="D324" s="202" t="s">
        <v>273</v>
      </c>
      <c r="E324" s="203" t="s">
        <v>1575</v>
      </c>
      <c r="F324" s="204" t="s">
        <v>1576</v>
      </c>
      <c r="G324" s="205" t="s">
        <v>725</v>
      </c>
      <c r="H324" s="206">
        <v>30.954</v>
      </c>
      <c r="I324" s="207"/>
      <c r="J324" s="208">
        <f>ROUND(I324*H324,2)</f>
        <v>0</v>
      </c>
      <c r="K324" s="204" t="s">
        <v>5</v>
      </c>
      <c r="L324" s="209"/>
      <c r="M324" s="210" t="s">
        <v>5</v>
      </c>
      <c r="N324" s="211" t="s">
        <v>45</v>
      </c>
      <c r="O324" s="40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AR324" s="22" t="s">
        <v>258</v>
      </c>
      <c r="AT324" s="22" t="s">
        <v>273</v>
      </c>
      <c r="AU324" s="22" t="s">
        <v>84</v>
      </c>
      <c r="AY324" s="22" t="s">
        <v>180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22" t="s">
        <v>82</v>
      </c>
      <c r="BK324" s="184">
        <f>ROUND(I324*H324,2)</f>
        <v>0</v>
      </c>
      <c r="BL324" s="22" t="s">
        <v>220</v>
      </c>
      <c r="BM324" s="22" t="s">
        <v>556</v>
      </c>
    </row>
    <row r="325" spans="2:51" s="11" customFormat="1" ht="13.5">
      <c r="B325" s="185"/>
      <c r="D325" s="186" t="s">
        <v>188</v>
      </c>
      <c r="E325" s="187" t="s">
        <v>5</v>
      </c>
      <c r="F325" s="188" t="s">
        <v>1577</v>
      </c>
      <c r="H325" s="189">
        <v>30.954</v>
      </c>
      <c r="I325" s="190"/>
      <c r="L325" s="185"/>
      <c r="M325" s="191"/>
      <c r="N325" s="192"/>
      <c r="O325" s="192"/>
      <c r="P325" s="192"/>
      <c r="Q325" s="192"/>
      <c r="R325" s="192"/>
      <c r="S325" s="192"/>
      <c r="T325" s="193"/>
      <c r="AT325" s="187" t="s">
        <v>188</v>
      </c>
      <c r="AU325" s="187" t="s">
        <v>84</v>
      </c>
      <c r="AV325" s="11" t="s">
        <v>84</v>
      </c>
      <c r="AW325" s="11" t="s">
        <v>38</v>
      </c>
      <c r="AX325" s="11" t="s">
        <v>74</v>
      </c>
      <c r="AY325" s="187" t="s">
        <v>180</v>
      </c>
    </row>
    <row r="326" spans="2:51" s="12" customFormat="1" ht="13.5">
      <c r="B326" s="194"/>
      <c r="D326" s="186" t="s">
        <v>188</v>
      </c>
      <c r="E326" s="195" t="s">
        <v>5</v>
      </c>
      <c r="F326" s="196" t="s">
        <v>190</v>
      </c>
      <c r="H326" s="197">
        <v>30.954</v>
      </c>
      <c r="I326" s="198"/>
      <c r="L326" s="194"/>
      <c r="M326" s="199"/>
      <c r="N326" s="200"/>
      <c r="O326" s="200"/>
      <c r="P326" s="200"/>
      <c r="Q326" s="200"/>
      <c r="R326" s="200"/>
      <c r="S326" s="200"/>
      <c r="T326" s="201"/>
      <c r="AT326" s="195" t="s">
        <v>188</v>
      </c>
      <c r="AU326" s="195" t="s">
        <v>84</v>
      </c>
      <c r="AV326" s="12" t="s">
        <v>187</v>
      </c>
      <c r="AW326" s="12" t="s">
        <v>38</v>
      </c>
      <c r="AX326" s="12" t="s">
        <v>82</v>
      </c>
      <c r="AY326" s="195" t="s">
        <v>180</v>
      </c>
    </row>
    <row r="327" spans="2:65" s="1" customFormat="1" ht="38.25" customHeight="1">
      <c r="B327" s="172"/>
      <c r="C327" s="173" t="s">
        <v>374</v>
      </c>
      <c r="D327" s="173" t="s">
        <v>182</v>
      </c>
      <c r="E327" s="174" t="s">
        <v>1578</v>
      </c>
      <c r="F327" s="175" t="s">
        <v>1579</v>
      </c>
      <c r="G327" s="176" t="s">
        <v>301</v>
      </c>
      <c r="H327" s="177">
        <v>3150</v>
      </c>
      <c r="I327" s="178"/>
      <c r="J327" s="179">
        <f>ROUND(I327*H327,2)</f>
        <v>0</v>
      </c>
      <c r="K327" s="175" t="s">
        <v>346</v>
      </c>
      <c r="L327" s="39"/>
      <c r="M327" s="180" t="s">
        <v>5</v>
      </c>
      <c r="N327" s="181" t="s">
        <v>45</v>
      </c>
      <c r="O327" s="4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3">
        <f>S327*H327</f>
        <v>0</v>
      </c>
      <c r="AR327" s="22" t="s">
        <v>220</v>
      </c>
      <c r="AT327" s="22" t="s">
        <v>182</v>
      </c>
      <c r="AU327" s="22" t="s">
        <v>84</v>
      </c>
      <c r="AY327" s="22" t="s">
        <v>180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22" t="s">
        <v>82</v>
      </c>
      <c r="BK327" s="184">
        <f>ROUND(I327*H327,2)</f>
        <v>0</v>
      </c>
      <c r="BL327" s="22" t="s">
        <v>220</v>
      </c>
      <c r="BM327" s="22" t="s">
        <v>561</v>
      </c>
    </row>
    <row r="328" spans="2:51" s="11" customFormat="1" ht="13.5">
      <c r="B328" s="185"/>
      <c r="D328" s="186" t="s">
        <v>188</v>
      </c>
      <c r="E328" s="187" t="s">
        <v>5</v>
      </c>
      <c r="F328" s="188" t="s">
        <v>1580</v>
      </c>
      <c r="H328" s="189">
        <v>3150</v>
      </c>
      <c r="I328" s="190"/>
      <c r="L328" s="185"/>
      <c r="M328" s="191"/>
      <c r="N328" s="192"/>
      <c r="O328" s="192"/>
      <c r="P328" s="192"/>
      <c r="Q328" s="192"/>
      <c r="R328" s="192"/>
      <c r="S328" s="192"/>
      <c r="T328" s="193"/>
      <c r="AT328" s="187" t="s">
        <v>188</v>
      </c>
      <c r="AU328" s="187" t="s">
        <v>84</v>
      </c>
      <c r="AV328" s="11" t="s">
        <v>84</v>
      </c>
      <c r="AW328" s="11" t="s">
        <v>38</v>
      </c>
      <c r="AX328" s="11" t="s">
        <v>82</v>
      </c>
      <c r="AY328" s="187" t="s">
        <v>180</v>
      </c>
    </row>
    <row r="329" spans="2:65" s="1" customFormat="1" ht="38.25" customHeight="1">
      <c r="B329" s="172"/>
      <c r="C329" s="202" t="s">
        <v>564</v>
      </c>
      <c r="D329" s="202" t="s">
        <v>273</v>
      </c>
      <c r="E329" s="203" t="s">
        <v>1581</v>
      </c>
      <c r="F329" s="204" t="s">
        <v>1582</v>
      </c>
      <c r="G329" s="205" t="s">
        <v>301</v>
      </c>
      <c r="H329" s="206">
        <v>3307.5</v>
      </c>
      <c r="I329" s="207"/>
      <c r="J329" s="208">
        <f>ROUND(I329*H329,2)</f>
        <v>0</v>
      </c>
      <c r="K329" s="204" t="s">
        <v>346</v>
      </c>
      <c r="L329" s="209"/>
      <c r="M329" s="210" t="s">
        <v>5</v>
      </c>
      <c r="N329" s="211" t="s">
        <v>45</v>
      </c>
      <c r="O329" s="40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AR329" s="22" t="s">
        <v>258</v>
      </c>
      <c r="AT329" s="22" t="s">
        <v>273</v>
      </c>
      <c r="AU329" s="22" t="s">
        <v>84</v>
      </c>
      <c r="AY329" s="22" t="s">
        <v>180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82</v>
      </c>
      <c r="BK329" s="184">
        <f>ROUND(I329*H329,2)</f>
        <v>0</v>
      </c>
      <c r="BL329" s="22" t="s">
        <v>220</v>
      </c>
      <c r="BM329" s="22" t="s">
        <v>567</v>
      </c>
    </row>
    <row r="330" spans="2:51" s="11" customFormat="1" ht="13.5">
      <c r="B330" s="185"/>
      <c r="D330" s="186" t="s">
        <v>188</v>
      </c>
      <c r="E330" s="187" t="s">
        <v>5</v>
      </c>
      <c r="F330" s="188" t="s">
        <v>1583</v>
      </c>
      <c r="H330" s="189">
        <v>3307.5</v>
      </c>
      <c r="I330" s="190"/>
      <c r="L330" s="185"/>
      <c r="M330" s="191"/>
      <c r="N330" s="192"/>
      <c r="O330" s="192"/>
      <c r="P330" s="192"/>
      <c r="Q330" s="192"/>
      <c r="R330" s="192"/>
      <c r="S330" s="192"/>
      <c r="T330" s="193"/>
      <c r="AT330" s="187" t="s">
        <v>188</v>
      </c>
      <c r="AU330" s="187" t="s">
        <v>84</v>
      </c>
      <c r="AV330" s="11" t="s">
        <v>84</v>
      </c>
      <c r="AW330" s="11" t="s">
        <v>38</v>
      </c>
      <c r="AX330" s="11" t="s">
        <v>74</v>
      </c>
      <c r="AY330" s="187" t="s">
        <v>180</v>
      </c>
    </row>
    <row r="331" spans="2:51" s="12" customFormat="1" ht="13.5">
      <c r="B331" s="194"/>
      <c r="D331" s="186" t="s">
        <v>188</v>
      </c>
      <c r="E331" s="195" t="s">
        <v>5</v>
      </c>
      <c r="F331" s="196" t="s">
        <v>190</v>
      </c>
      <c r="H331" s="197">
        <v>3307.5</v>
      </c>
      <c r="I331" s="198"/>
      <c r="L331" s="194"/>
      <c r="M331" s="199"/>
      <c r="N331" s="200"/>
      <c r="O331" s="200"/>
      <c r="P331" s="200"/>
      <c r="Q331" s="200"/>
      <c r="R331" s="200"/>
      <c r="S331" s="200"/>
      <c r="T331" s="201"/>
      <c r="AT331" s="195" t="s">
        <v>188</v>
      </c>
      <c r="AU331" s="195" t="s">
        <v>84</v>
      </c>
      <c r="AV331" s="12" t="s">
        <v>187</v>
      </c>
      <c r="AW331" s="12" t="s">
        <v>38</v>
      </c>
      <c r="AX331" s="12" t="s">
        <v>82</v>
      </c>
      <c r="AY331" s="195" t="s">
        <v>180</v>
      </c>
    </row>
    <row r="332" spans="2:65" s="1" customFormat="1" ht="51" customHeight="1">
      <c r="B332" s="172"/>
      <c r="C332" s="173" t="s">
        <v>378</v>
      </c>
      <c r="D332" s="173" t="s">
        <v>182</v>
      </c>
      <c r="E332" s="174" t="s">
        <v>1584</v>
      </c>
      <c r="F332" s="175" t="s">
        <v>1585</v>
      </c>
      <c r="G332" s="176" t="s">
        <v>301</v>
      </c>
      <c r="H332" s="177">
        <v>3150</v>
      </c>
      <c r="I332" s="178"/>
      <c r="J332" s="179">
        <f>ROUND(I332*H332,2)</f>
        <v>0</v>
      </c>
      <c r="K332" s="175" t="s">
        <v>5</v>
      </c>
      <c r="L332" s="39"/>
      <c r="M332" s="180" t="s">
        <v>5</v>
      </c>
      <c r="N332" s="181" t="s">
        <v>45</v>
      </c>
      <c r="O332" s="40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AR332" s="22" t="s">
        <v>220</v>
      </c>
      <c r="AT332" s="22" t="s">
        <v>182</v>
      </c>
      <c r="AU332" s="22" t="s">
        <v>84</v>
      </c>
      <c r="AY332" s="22" t="s">
        <v>180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22" t="s">
        <v>82</v>
      </c>
      <c r="BK332" s="184">
        <f>ROUND(I332*H332,2)</f>
        <v>0</v>
      </c>
      <c r="BL332" s="22" t="s">
        <v>220</v>
      </c>
      <c r="BM332" s="22" t="s">
        <v>570</v>
      </c>
    </row>
    <row r="333" spans="2:65" s="1" customFormat="1" ht="51" customHeight="1">
      <c r="B333" s="172"/>
      <c r="C333" s="173" t="s">
        <v>571</v>
      </c>
      <c r="D333" s="173" t="s">
        <v>182</v>
      </c>
      <c r="E333" s="174" t="s">
        <v>1586</v>
      </c>
      <c r="F333" s="175" t="s">
        <v>1587</v>
      </c>
      <c r="G333" s="176" t="s">
        <v>301</v>
      </c>
      <c r="H333" s="177">
        <v>54</v>
      </c>
      <c r="I333" s="178"/>
      <c r="J333" s="179">
        <f>ROUND(I333*H333,2)</f>
        <v>0</v>
      </c>
      <c r="K333" s="175" t="s">
        <v>346</v>
      </c>
      <c r="L333" s="39"/>
      <c r="M333" s="180" t="s">
        <v>5</v>
      </c>
      <c r="N333" s="181" t="s">
        <v>45</v>
      </c>
      <c r="O333" s="40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AR333" s="22" t="s">
        <v>220</v>
      </c>
      <c r="AT333" s="22" t="s">
        <v>182</v>
      </c>
      <c r="AU333" s="22" t="s">
        <v>84</v>
      </c>
      <c r="AY333" s="22" t="s">
        <v>180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22" t="s">
        <v>82</v>
      </c>
      <c r="BK333" s="184">
        <f>ROUND(I333*H333,2)</f>
        <v>0</v>
      </c>
      <c r="BL333" s="22" t="s">
        <v>220</v>
      </c>
      <c r="BM333" s="22" t="s">
        <v>574</v>
      </c>
    </row>
    <row r="334" spans="2:51" s="11" customFormat="1" ht="13.5">
      <c r="B334" s="185"/>
      <c r="D334" s="186" t="s">
        <v>188</v>
      </c>
      <c r="E334" s="187" t="s">
        <v>5</v>
      </c>
      <c r="F334" s="188" t="s">
        <v>1588</v>
      </c>
      <c r="H334" s="189">
        <v>54</v>
      </c>
      <c r="I334" s="190"/>
      <c r="L334" s="185"/>
      <c r="M334" s="191"/>
      <c r="N334" s="192"/>
      <c r="O334" s="192"/>
      <c r="P334" s="192"/>
      <c r="Q334" s="192"/>
      <c r="R334" s="192"/>
      <c r="S334" s="192"/>
      <c r="T334" s="193"/>
      <c r="AT334" s="187" t="s">
        <v>188</v>
      </c>
      <c r="AU334" s="187" t="s">
        <v>84</v>
      </c>
      <c r="AV334" s="11" t="s">
        <v>84</v>
      </c>
      <c r="AW334" s="11" t="s">
        <v>38</v>
      </c>
      <c r="AX334" s="11" t="s">
        <v>74</v>
      </c>
      <c r="AY334" s="187" t="s">
        <v>180</v>
      </c>
    </row>
    <row r="335" spans="2:51" s="12" customFormat="1" ht="13.5">
      <c r="B335" s="194"/>
      <c r="D335" s="186" t="s">
        <v>188</v>
      </c>
      <c r="E335" s="195" t="s">
        <v>5</v>
      </c>
      <c r="F335" s="196" t="s">
        <v>190</v>
      </c>
      <c r="H335" s="197">
        <v>54</v>
      </c>
      <c r="I335" s="198"/>
      <c r="L335" s="194"/>
      <c r="M335" s="199"/>
      <c r="N335" s="200"/>
      <c r="O335" s="200"/>
      <c r="P335" s="200"/>
      <c r="Q335" s="200"/>
      <c r="R335" s="200"/>
      <c r="S335" s="200"/>
      <c r="T335" s="201"/>
      <c r="AT335" s="195" t="s">
        <v>188</v>
      </c>
      <c r="AU335" s="195" t="s">
        <v>84</v>
      </c>
      <c r="AV335" s="12" t="s">
        <v>187</v>
      </c>
      <c r="AW335" s="12" t="s">
        <v>38</v>
      </c>
      <c r="AX335" s="12" t="s">
        <v>82</v>
      </c>
      <c r="AY335" s="195" t="s">
        <v>180</v>
      </c>
    </row>
    <row r="336" spans="2:65" s="1" customFormat="1" ht="25.5" customHeight="1">
      <c r="B336" s="172"/>
      <c r="C336" s="202" t="s">
        <v>382</v>
      </c>
      <c r="D336" s="202" t="s">
        <v>273</v>
      </c>
      <c r="E336" s="203" t="s">
        <v>1589</v>
      </c>
      <c r="F336" s="204" t="s">
        <v>1590</v>
      </c>
      <c r="G336" s="205" t="s">
        <v>301</v>
      </c>
      <c r="H336" s="206">
        <v>32</v>
      </c>
      <c r="I336" s="207"/>
      <c r="J336" s="208">
        <f>ROUND(I336*H336,2)</f>
        <v>0</v>
      </c>
      <c r="K336" s="204" t="s">
        <v>346</v>
      </c>
      <c r="L336" s="209"/>
      <c r="M336" s="210" t="s">
        <v>5</v>
      </c>
      <c r="N336" s="211" t="s">
        <v>45</v>
      </c>
      <c r="O336" s="40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2" t="s">
        <v>258</v>
      </c>
      <c r="AT336" s="22" t="s">
        <v>273</v>
      </c>
      <c r="AU336" s="22" t="s">
        <v>84</v>
      </c>
      <c r="AY336" s="22" t="s">
        <v>180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2" t="s">
        <v>82</v>
      </c>
      <c r="BK336" s="184">
        <f>ROUND(I336*H336,2)</f>
        <v>0</v>
      </c>
      <c r="BL336" s="22" t="s">
        <v>220</v>
      </c>
      <c r="BM336" s="22" t="s">
        <v>577</v>
      </c>
    </row>
    <row r="337" spans="2:65" s="1" customFormat="1" ht="25.5" customHeight="1">
      <c r="B337" s="172"/>
      <c r="C337" s="202" t="s">
        <v>578</v>
      </c>
      <c r="D337" s="202" t="s">
        <v>273</v>
      </c>
      <c r="E337" s="203" t="s">
        <v>1591</v>
      </c>
      <c r="F337" s="204" t="s">
        <v>1592</v>
      </c>
      <c r="G337" s="205" t="s">
        <v>301</v>
      </c>
      <c r="H337" s="206">
        <v>22</v>
      </c>
      <c r="I337" s="207"/>
      <c r="J337" s="208">
        <f>ROUND(I337*H337,2)</f>
        <v>0</v>
      </c>
      <c r="K337" s="204" t="s">
        <v>346</v>
      </c>
      <c r="L337" s="209"/>
      <c r="M337" s="210" t="s">
        <v>5</v>
      </c>
      <c r="N337" s="211" t="s">
        <v>45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258</v>
      </c>
      <c r="AT337" s="22" t="s">
        <v>273</v>
      </c>
      <c r="AU337" s="22" t="s">
        <v>84</v>
      </c>
      <c r="AY337" s="22" t="s">
        <v>180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82</v>
      </c>
      <c r="BK337" s="184">
        <f>ROUND(I337*H337,2)</f>
        <v>0</v>
      </c>
      <c r="BL337" s="22" t="s">
        <v>220</v>
      </c>
      <c r="BM337" s="22" t="s">
        <v>581</v>
      </c>
    </row>
    <row r="338" spans="2:65" s="1" customFormat="1" ht="38.25" customHeight="1">
      <c r="B338" s="172"/>
      <c r="C338" s="173" t="s">
        <v>387</v>
      </c>
      <c r="D338" s="173" t="s">
        <v>182</v>
      </c>
      <c r="E338" s="174" t="s">
        <v>1593</v>
      </c>
      <c r="F338" s="175" t="s">
        <v>1594</v>
      </c>
      <c r="G338" s="176" t="s">
        <v>292</v>
      </c>
      <c r="H338" s="177">
        <v>139.18</v>
      </c>
      <c r="I338" s="178"/>
      <c r="J338" s="179">
        <f>ROUND(I338*H338,2)</f>
        <v>0</v>
      </c>
      <c r="K338" s="175" t="s">
        <v>346</v>
      </c>
      <c r="L338" s="39"/>
      <c r="M338" s="180" t="s">
        <v>5</v>
      </c>
      <c r="N338" s="181" t="s">
        <v>45</v>
      </c>
      <c r="O338" s="40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AR338" s="22" t="s">
        <v>220</v>
      </c>
      <c r="AT338" s="22" t="s">
        <v>182</v>
      </c>
      <c r="AU338" s="22" t="s">
        <v>84</v>
      </c>
      <c r="AY338" s="22" t="s">
        <v>180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22" t="s">
        <v>82</v>
      </c>
      <c r="BK338" s="184">
        <f>ROUND(I338*H338,2)</f>
        <v>0</v>
      </c>
      <c r="BL338" s="22" t="s">
        <v>220</v>
      </c>
      <c r="BM338" s="22" t="s">
        <v>586</v>
      </c>
    </row>
    <row r="339" spans="2:51" s="11" customFormat="1" ht="13.5">
      <c r="B339" s="185"/>
      <c r="D339" s="186" t="s">
        <v>188</v>
      </c>
      <c r="E339" s="187" t="s">
        <v>5</v>
      </c>
      <c r="F339" s="188" t="s">
        <v>1595</v>
      </c>
      <c r="H339" s="189">
        <v>139.18</v>
      </c>
      <c r="I339" s="190"/>
      <c r="L339" s="185"/>
      <c r="M339" s="191"/>
      <c r="N339" s="192"/>
      <c r="O339" s="192"/>
      <c r="P339" s="192"/>
      <c r="Q339" s="192"/>
      <c r="R339" s="192"/>
      <c r="S339" s="192"/>
      <c r="T339" s="193"/>
      <c r="AT339" s="187" t="s">
        <v>188</v>
      </c>
      <c r="AU339" s="187" t="s">
        <v>84</v>
      </c>
      <c r="AV339" s="11" t="s">
        <v>84</v>
      </c>
      <c r="AW339" s="11" t="s">
        <v>38</v>
      </c>
      <c r="AX339" s="11" t="s">
        <v>74</v>
      </c>
      <c r="AY339" s="187" t="s">
        <v>180</v>
      </c>
    </row>
    <row r="340" spans="2:51" s="12" customFormat="1" ht="13.5">
      <c r="B340" s="194"/>
      <c r="D340" s="186" t="s">
        <v>188</v>
      </c>
      <c r="E340" s="195" t="s">
        <v>5</v>
      </c>
      <c r="F340" s="196" t="s">
        <v>190</v>
      </c>
      <c r="H340" s="197">
        <v>139.18</v>
      </c>
      <c r="I340" s="198"/>
      <c r="L340" s="194"/>
      <c r="M340" s="199"/>
      <c r="N340" s="200"/>
      <c r="O340" s="200"/>
      <c r="P340" s="200"/>
      <c r="Q340" s="200"/>
      <c r="R340" s="200"/>
      <c r="S340" s="200"/>
      <c r="T340" s="201"/>
      <c r="AT340" s="195" t="s">
        <v>188</v>
      </c>
      <c r="AU340" s="195" t="s">
        <v>84</v>
      </c>
      <c r="AV340" s="12" t="s">
        <v>187</v>
      </c>
      <c r="AW340" s="12" t="s">
        <v>38</v>
      </c>
      <c r="AX340" s="12" t="s">
        <v>82</v>
      </c>
      <c r="AY340" s="195" t="s">
        <v>180</v>
      </c>
    </row>
    <row r="341" spans="2:65" s="1" customFormat="1" ht="16.5" customHeight="1">
      <c r="B341" s="172"/>
      <c r="C341" s="202" t="s">
        <v>587</v>
      </c>
      <c r="D341" s="202" t="s">
        <v>273</v>
      </c>
      <c r="E341" s="203" t="s">
        <v>1596</v>
      </c>
      <c r="F341" s="204" t="s">
        <v>1597</v>
      </c>
      <c r="G341" s="205" t="s">
        <v>292</v>
      </c>
      <c r="H341" s="206">
        <v>139.18</v>
      </c>
      <c r="I341" s="207"/>
      <c r="J341" s="208">
        <f>ROUND(I341*H341,2)</f>
        <v>0</v>
      </c>
      <c r="K341" s="204" t="s">
        <v>5</v>
      </c>
      <c r="L341" s="209"/>
      <c r="M341" s="210" t="s">
        <v>5</v>
      </c>
      <c r="N341" s="211" t="s">
        <v>45</v>
      </c>
      <c r="O341" s="40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AR341" s="22" t="s">
        <v>258</v>
      </c>
      <c r="AT341" s="22" t="s">
        <v>273</v>
      </c>
      <c r="AU341" s="22" t="s">
        <v>84</v>
      </c>
      <c r="AY341" s="22" t="s">
        <v>180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22" t="s">
        <v>82</v>
      </c>
      <c r="BK341" s="184">
        <f>ROUND(I341*H341,2)</f>
        <v>0</v>
      </c>
      <c r="BL341" s="22" t="s">
        <v>220</v>
      </c>
      <c r="BM341" s="22" t="s">
        <v>590</v>
      </c>
    </row>
    <row r="342" spans="2:65" s="1" customFormat="1" ht="25.5" customHeight="1">
      <c r="B342" s="172"/>
      <c r="C342" s="173" t="s">
        <v>577</v>
      </c>
      <c r="D342" s="173" t="s">
        <v>182</v>
      </c>
      <c r="E342" s="174" t="s">
        <v>1598</v>
      </c>
      <c r="F342" s="175" t="s">
        <v>1599</v>
      </c>
      <c r="G342" s="176" t="s">
        <v>229</v>
      </c>
      <c r="H342" s="177">
        <v>1</v>
      </c>
      <c r="I342" s="178"/>
      <c r="J342" s="179">
        <f>ROUND(I342*H342,2)</f>
        <v>0</v>
      </c>
      <c r="K342" s="175" t="s">
        <v>5</v>
      </c>
      <c r="L342" s="39"/>
      <c r="M342" s="180" t="s">
        <v>5</v>
      </c>
      <c r="N342" s="181" t="s">
        <v>45</v>
      </c>
      <c r="O342" s="40"/>
      <c r="P342" s="182">
        <f>O342*H342</f>
        <v>0</v>
      </c>
      <c r="Q342" s="182">
        <v>0.0001</v>
      </c>
      <c r="R342" s="182">
        <f>Q342*H342</f>
        <v>0.0001</v>
      </c>
      <c r="S342" s="182">
        <v>0</v>
      </c>
      <c r="T342" s="183">
        <f>S342*H342</f>
        <v>0</v>
      </c>
      <c r="AR342" s="22" t="s">
        <v>220</v>
      </c>
      <c r="AT342" s="22" t="s">
        <v>182</v>
      </c>
      <c r="AU342" s="22" t="s">
        <v>84</v>
      </c>
      <c r="AY342" s="22" t="s">
        <v>180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22" t="s">
        <v>82</v>
      </c>
      <c r="BK342" s="184">
        <f>ROUND(I342*H342,2)</f>
        <v>0</v>
      </c>
      <c r="BL342" s="22" t="s">
        <v>220</v>
      </c>
      <c r="BM342" s="22" t="s">
        <v>1600</v>
      </c>
    </row>
    <row r="343" spans="2:65" s="1" customFormat="1" ht="25.5" customHeight="1">
      <c r="B343" s="172"/>
      <c r="C343" s="173" t="s">
        <v>390</v>
      </c>
      <c r="D343" s="173" t="s">
        <v>182</v>
      </c>
      <c r="E343" s="174" t="s">
        <v>1601</v>
      </c>
      <c r="F343" s="175" t="s">
        <v>1602</v>
      </c>
      <c r="G343" s="176" t="s">
        <v>185</v>
      </c>
      <c r="H343" s="177">
        <v>787.17</v>
      </c>
      <c r="I343" s="178"/>
      <c r="J343" s="179">
        <f>ROUND(I343*H343,2)</f>
        <v>0</v>
      </c>
      <c r="K343" s="175" t="s">
        <v>346</v>
      </c>
      <c r="L343" s="39"/>
      <c r="M343" s="180" t="s">
        <v>5</v>
      </c>
      <c r="N343" s="181" t="s">
        <v>45</v>
      </c>
      <c r="O343" s="40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AR343" s="22" t="s">
        <v>220</v>
      </c>
      <c r="AT343" s="22" t="s">
        <v>182</v>
      </c>
      <c r="AU343" s="22" t="s">
        <v>84</v>
      </c>
      <c r="AY343" s="22" t="s">
        <v>180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22" t="s">
        <v>82</v>
      </c>
      <c r="BK343" s="184">
        <f>ROUND(I343*H343,2)</f>
        <v>0</v>
      </c>
      <c r="BL343" s="22" t="s">
        <v>220</v>
      </c>
      <c r="BM343" s="22" t="s">
        <v>595</v>
      </c>
    </row>
    <row r="344" spans="2:65" s="1" customFormat="1" ht="16.5" customHeight="1">
      <c r="B344" s="172"/>
      <c r="C344" s="202" t="s">
        <v>602</v>
      </c>
      <c r="D344" s="202" t="s">
        <v>273</v>
      </c>
      <c r="E344" s="203" t="s">
        <v>1603</v>
      </c>
      <c r="F344" s="204" t="s">
        <v>1604</v>
      </c>
      <c r="G344" s="205" t="s">
        <v>185</v>
      </c>
      <c r="H344" s="206">
        <v>905.246</v>
      </c>
      <c r="I344" s="207"/>
      <c r="J344" s="208">
        <f>ROUND(I344*H344,2)</f>
        <v>0</v>
      </c>
      <c r="K344" s="204" t="s">
        <v>5</v>
      </c>
      <c r="L344" s="209"/>
      <c r="M344" s="210" t="s">
        <v>5</v>
      </c>
      <c r="N344" s="211" t="s">
        <v>45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258</v>
      </c>
      <c r="AT344" s="22" t="s">
        <v>273</v>
      </c>
      <c r="AU344" s="22" t="s">
        <v>84</v>
      </c>
      <c r="AY344" s="22" t="s">
        <v>180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82</v>
      </c>
      <c r="BK344" s="184">
        <f>ROUND(I344*H344,2)</f>
        <v>0</v>
      </c>
      <c r="BL344" s="22" t="s">
        <v>220</v>
      </c>
      <c r="BM344" s="22" t="s">
        <v>605</v>
      </c>
    </row>
    <row r="345" spans="2:51" s="11" customFormat="1" ht="13.5">
      <c r="B345" s="185"/>
      <c r="D345" s="186" t="s">
        <v>188</v>
      </c>
      <c r="F345" s="188" t="s">
        <v>1605</v>
      </c>
      <c r="H345" s="189">
        <v>905.246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87" t="s">
        <v>188</v>
      </c>
      <c r="AU345" s="187" t="s">
        <v>84</v>
      </c>
      <c r="AV345" s="11" t="s">
        <v>84</v>
      </c>
      <c r="AW345" s="11" t="s">
        <v>6</v>
      </c>
      <c r="AX345" s="11" t="s">
        <v>82</v>
      </c>
      <c r="AY345" s="187" t="s">
        <v>180</v>
      </c>
    </row>
    <row r="346" spans="2:65" s="1" customFormat="1" ht="25.5" customHeight="1">
      <c r="B346" s="172"/>
      <c r="C346" s="173" t="s">
        <v>395</v>
      </c>
      <c r="D346" s="173" t="s">
        <v>182</v>
      </c>
      <c r="E346" s="174" t="s">
        <v>1606</v>
      </c>
      <c r="F346" s="175" t="s">
        <v>1607</v>
      </c>
      <c r="G346" s="176" t="s">
        <v>185</v>
      </c>
      <c r="H346" s="177">
        <v>0.001</v>
      </c>
      <c r="I346" s="178"/>
      <c r="J346" s="179">
        <f aca="true" t="shared" si="0" ref="J346:J351">ROUND(I346*H346,2)</f>
        <v>0</v>
      </c>
      <c r="K346" s="175" t="s">
        <v>346</v>
      </c>
      <c r="L346" s="39"/>
      <c r="M346" s="180" t="s">
        <v>5</v>
      </c>
      <c r="N346" s="181" t="s">
        <v>45</v>
      </c>
      <c r="O346" s="40"/>
      <c r="P346" s="182">
        <f aca="true" t="shared" si="1" ref="P346:P351">O346*H346</f>
        <v>0</v>
      </c>
      <c r="Q346" s="182">
        <v>0</v>
      </c>
      <c r="R346" s="182">
        <f aca="true" t="shared" si="2" ref="R346:R351">Q346*H346</f>
        <v>0</v>
      </c>
      <c r="S346" s="182">
        <v>0</v>
      </c>
      <c r="T346" s="183">
        <f aca="true" t="shared" si="3" ref="T346:T351">S346*H346</f>
        <v>0</v>
      </c>
      <c r="AR346" s="22" t="s">
        <v>220</v>
      </c>
      <c r="AT346" s="22" t="s">
        <v>182</v>
      </c>
      <c r="AU346" s="22" t="s">
        <v>84</v>
      </c>
      <c r="AY346" s="22" t="s">
        <v>180</v>
      </c>
      <c r="BE346" s="184">
        <f aca="true" t="shared" si="4" ref="BE346:BE351">IF(N346="základní",J346,0)</f>
        <v>0</v>
      </c>
      <c r="BF346" s="184">
        <f aca="true" t="shared" si="5" ref="BF346:BF351">IF(N346="snížená",J346,0)</f>
        <v>0</v>
      </c>
      <c r="BG346" s="184">
        <f aca="true" t="shared" si="6" ref="BG346:BG351">IF(N346="zákl. přenesená",J346,0)</f>
        <v>0</v>
      </c>
      <c r="BH346" s="184">
        <f aca="true" t="shared" si="7" ref="BH346:BH351">IF(N346="sníž. přenesená",J346,0)</f>
        <v>0</v>
      </c>
      <c r="BI346" s="184">
        <f aca="true" t="shared" si="8" ref="BI346:BI351">IF(N346="nulová",J346,0)</f>
        <v>0</v>
      </c>
      <c r="BJ346" s="22" t="s">
        <v>82</v>
      </c>
      <c r="BK346" s="184">
        <f aca="true" t="shared" si="9" ref="BK346:BK351">ROUND(I346*H346,2)</f>
        <v>0</v>
      </c>
      <c r="BL346" s="22" t="s">
        <v>220</v>
      </c>
      <c r="BM346" s="22" t="s">
        <v>608</v>
      </c>
    </row>
    <row r="347" spans="2:65" s="1" customFormat="1" ht="16.5" customHeight="1">
      <c r="B347" s="172"/>
      <c r="C347" s="202" t="s">
        <v>609</v>
      </c>
      <c r="D347" s="202" t="s">
        <v>273</v>
      </c>
      <c r="E347" s="203" t="s">
        <v>1608</v>
      </c>
      <c r="F347" s="204" t="s">
        <v>1609</v>
      </c>
      <c r="G347" s="205" t="s">
        <v>185</v>
      </c>
      <c r="H347" s="206">
        <v>0.001</v>
      </c>
      <c r="I347" s="207"/>
      <c r="J347" s="208">
        <f t="shared" si="0"/>
        <v>0</v>
      </c>
      <c r="K347" s="204" t="s">
        <v>5</v>
      </c>
      <c r="L347" s="209"/>
      <c r="M347" s="210" t="s">
        <v>5</v>
      </c>
      <c r="N347" s="211" t="s">
        <v>45</v>
      </c>
      <c r="O347" s="40"/>
      <c r="P347" s="182">
        <f t="shared" si="1"/>
        <v>0</v>
      </c>
      <c r="Q347" s="182">
        <v>0</v>
      </c>
      <c r="R347" s="182">
        <f t="shared" si="2"/>
        <v>0</v>
      </c>
      <c r="S347" s="182">
        <v>0</v>
      </c>
      <c r="T347" s="183">
        <f t="shared" si="3"/>
        <v>0</v>
      </c>
      <c r="AR347" s="22" t="s">
        <v>258</v>
      </c>
      <c r="AT347" s="22" t="s">
        <v>273</v>
      </c>
      <c r="AU347" s="22" t="s">
        <v>84</v>
      </c>
      <c r="AY347" s="22" t="s">
        <v>180</v>
      </c>
      <c r="BE347" s="184">
        <f t="shared" si="4"/>
        <v>0</v>
      </c>
      <c r="BF347" s="184">
        <f t="shared" si="5"/>
        <v>0</v>
      </c>
      <c r="BG347" s="184">
        <f t="shared" si="6"/>
        <v>0</v>
      </c>
      <c r="BH347" s="184">
        <f t="shared" si="7"/>
        <v>0</v>
      </c>
      <c r="BI347" s="184">
        <f t="shared" si="8"/>
        <v>0</v>
      </c>
      <c r="BJ347" s="22" t="s">
        <v>82</v>
      </c>
      <c r="BK347" s="184">
        <f t="shared" si="9"/>
        <v>0</v>
      </c>
      <c r="BL347" s="22" t="s">
        <v>220</v>
      </c>
      <c r="BM347" s="22" t="s">
        <v>611</v>
      </c>
    </row>
    <row r="348" spans="2:65" s="1" customFormat="1" ht="25.5" customHeight="1">
      <c r="B348" s="172"/>
      <c r="C348" s="173" t="s">
        <v>398</v>
      </c>
      <c r="D348" s="173" t="s">
        <v>182</v>
      </c>
      <c r="E348" s="174" t="s">
        <v>1610</v>
      </c>
      <c r="F348" s="175" t="s">
        <v>1611</v>
      </c>
      <c r="G348" s="176" t="s">
        <v>185</v>
      </c>
      <c r="H348" s="177">
        <v>647.265</v>
      </c>
      <c r="I348" s="178"/>
      <c r="J348" s="179">
        <f t="shared" si="0"/>
        <v>0</v>
      </c>
      <c r="K348" s="175" t="s">
        <v>193</v>
      </c>
      <c r="L348" s="39"/>
      <c r="M348" s="180" t="s">
        <v>5</v>
      </c>
      <c r="N348" s="181" t="s">
        <v>45</v>
      </c>
      <c r="O348" s="40"/>
      <c r="P348" s="182">
        <f t="shared" si="1"/>
        <v>0</v>
      </c>
      <c r="Q348" s="182">
        <v>0</v>
      </c>
      <c r="R348" s="182">
        <f t="shared" si="2"/>
        <v>0</v>
      </c>
      <c r="S348" s="182">
        <v>0</v>
      </c>
      <c r="T348" s="183">
        <f t="shared" si="3"/>
        <v>0</v>
      </c>
      <c r="AR348" s="22" t="s">
        <v>220</v>
      </c>
      <c r="AT348" s="22" t="s">
        <v>182</v>
      </c>
      <c r="AU348" s="22" t="s">
        <v>84</v>
      </c>
      <c r="AY348" s="22" t="s">
        <v>180</v>
      </c>
      <c r="BE348" s="184">
        <f t="shared" si="4"/>
        <v>0</v>
      </c>
      <c r="BF348" s="184">
        <f t="shared" si="5"/>
        <v>0</v>
      </c>
      <c r="BG348" s="184">
        <f t="shared" si="6"/>
        <v>0</v>
      </c>
      <c r="BH348" s="184">
        <f t="shared" si="7"/>
        <v>0</v>
      </c>
      <c r="BI348" s="184">
        <f t="shared" si="8"/>
        <v>0</v>
      </c>
      <c r="BJ348" s="22" t="s">
        <v>82</v>
      </c>
      <c r="BK348" s="184">
        <f t="shared" si="9"/>
        <v>0</v>
      </c>
      <c r="BL348" s="22" t="s">
        <v>220</v>
      </c>
      <c r="BM348" s="22" t="s">
        <v>614</v>
      </c>
    </row>
    <row r="349" spans="2:65" s="1" customFormat="1" ht="25.5" customHeight="1">
      <c r="B349" s="172"/>
      <c r="C349" s="173" t="s">
        <v>616</v>
      </c>
      <c r="D349" s="173" t="s">
        <v>182</v>
      </c>
      <c r="E349" s="174" t="s">
        <v>1612</v>
      </c>
      <c r="F349" s="175" t="s">
        <v>1613</v>
      </c>
      <c r="G349" s="176" t="s">
        <v>301</v>
      </c>
      <c r="H349" s="177">
        <v>4</v>
      </c>
      <c r="I349" s="178"/>
      <c r="J349" s="179">
        <f t="shared" si="0"/>
        <v>0</v>
      </c>
      <c r="K349" s="175" t="s">
        <v>193</v>
      </c>
      <c r="L349" s="39"/>
      <c r="M349" s="180" t="s">
        <v>5</v>
      </c>
      <c r="N349" s="181" t="s">
        <v>45</v>
      </c>
      <c r="O349" s="40"/>
      <c r="P349" s="182">
        <f t="shared" si="1"/>
        <v>0</v>
      </c>
      <c r="Q349" s="182">
        <v>0</v>
      </c>
      <c r="R349" s="182">
        <f t="shared" si="2"/>
        <v>0</v>
      </c>
      <c r="S349" s="182">
        <v>0</v>
      </c>
      <c r="T349" s="183">
        <f t="shared" si="3"/>
        <v>0</v>
      </c>
      <c r="AR349" s="22" t="s">
        <v>220</v>
      </c>
      <c r="AT349" s="22" t="s">
        <v>182</v>
      </c>
      <c r="AU349" s="22" t="s">
        <v>84</v>
      </c>
      <c r="AY349" s="22" t="s">
        <v>180</v>
      </c>
      <c r="BE349" s="184">
        <f t="shared" si="4"/>
        <v>0</v>
      </c>
      <c r="BF349" s="184">
        <f t="shared" si="5"/>
        <v>0</v>
      </c>
      <c r="BG349" s="184">
        <f t="shared" si="6"/>
        <v>0</v>
      </c>
      <c r="BH349" s="184">
        <f t="shared" si="7"/>
        <v>0</v>
      </c>
      <c r="BI349" s="184">
        <f t="shared" si="8"/>
        <v>0</v>
      </c>
      <c r="BJ349" s="22" t="s">
        <v>82</v>
      </c>
      <c r="BK349" s="184">
        <f t="shared" si="9"/>
        <v>0</v>
      </c>
      <c r="BL349" s="22" t="s">
        <v>220</v>
      </c>
      <c r="BM349" s="22" t="s">
        <v>619</v>
      </c>
    </row>
    <row r="350" spans="2:65" s="1" customFormat="1" ht="25.5" customHeight="1">
      <c r="B350" s="172"/>
      <c r="C350" s="173" t="s">
        <v>403</v>
      </c>
      <c r="D350" s="173" t="s">
        <v>182</v>
      </c>
      <c r="E350" s="174" t="s">
        <v>1614</v>
      </c>
      <c r="F350" s="175" t="s">
        <v>1611</v>
      </c>
      <c r="G350" s="176" t="s">
        <v>185</v>
      </c>
      <c r="H350" s="177">
        <v>623.15</v>
      </c>
      <c r="I350" s="178"/>
      <c r="J350" s="179">
        <f t="shared" si="0"/>
        <v>0</v>
      </c>
      <c r="K350" s="175" t="s">
        <v>5</v>
      </c>
      <c r="L350" s="39"/>
      <c r="M350" s="180" t="s">
        <v>5</v>
      </c>
      <c r="N350" s="181" t="s">
        <v>45</v>
      </c>
      <c r="O350" s="40"/>
      <c r="P350" s="182">
        <f t="shared" si="1"/>
        <v>0</v>
      </c>
      <c r="Q350" s="182">
        <v>0</v>
      </c>
      <c r="R350" s="182">
        <f t="shared" si="2"/>
        <v>0</v>
      </c>
      <c r="S350" s="182">
        <v>0</v>
      </c>
      <c r="T350" s="183">
        <f t="shared" si="3"/>
        <v>0</v>
      </c>
      <c r="AR350" s="22" t="s">
        <v>220</v>
      </c>
      <c r="AT350" s="22" t="s">
        <v>182</v>
      </c>
      <c r="AU350" s="22" t="s">
        <v>84</v>
      </c>
      <c r="AY350" s="22" t="s">
        <v>180</v>
      </c>
      <c r="BE350" s="184">
        <f t="shared" si="4"/>
        <v>0</v>
      </c>
      <c r="BF350" s="184">
        <f t="shared" si="5"/>
        <v>0</v>
      </c>
      <c r="BG350" s="184">
        <f t="shared" si="6"/>
        <v>0</v>
      </c>
      <c r="BH350" s="184">
        <f t="shared" si="7"/>
        <v>0</v>
      </c>
      <c r="BI350" s="184">
        <f t="shared" si="8"/>
        <v>0</v>
      </c>
      <c r="BJ350" s="22" t="s">
        <v>82</v>
      </c>
      <c r="BK350" s="184">
        <f t="shared" si="9"/>
        <v>0</v>
      </c>
      <c r="BL350" s="22" t="s">
        <v>220</v>
      </c>
      <c r="BM350" s="22" t="s">
        <v>624</v>
      </c>
    </row>
    <row r="351" spans="2:65" s="1" customFormat="1" ht="38.25" customHeight="1">
      <c r="B351" s="172"/>
      <c r="C351" s="173" t="s">
        <v>625</v>
      </c>
      <c r="D351" s="173" t="s">
        <v>182</v>
      </c>
      <c r="E351" s="174" t="s">
        <v>1276</v>
      </c>
      <c r="F351" s="175" t="s">
        <v>1615</v>
      </c>
      <c r="G351" s="176" t="s">
        <v>560</v>
      </c>
      <c r="H351" s="212"/>
      <c r="I351" s="178"/>
      <c r="J351" s="179">
        <f t="shared" si="0"/>
        <v>0</v>
      </c>
      <c r="K351" s="175" t="s">
        <v>269</v>
      </c>
      <c r="L351" s="39"/>
      <c r="M351" s="180" t="s">
        <v>5</v>
      </c>
      <c r="N351" s="181" t="s">
        <v>45</v>
      </c>
      <c r="O351" s="40"/>
      <c r="P351" s="182">
        <f t="shared" si="1"/>
        <v>0</v>
      </c>
      <c r="Q351" s="182">
        <v>0</v>
      </c>
      <c r="R351" s="182">
        <f t="shared" si="2"/>
        <v>0</v>
      </c>
      <c r="S351" s="182">
        <v>0</v>
      </c>
      <c r="T351" s="183">
        <f t="shared" si="3"/>
        <v>0</v>
      </c>
      <c r="AR351" s="22" t="s">
        <v>220</v>
      </c>
      <c r="AT351" s="22" t="s">
        <v>182</v>
      </c>
      <c r="AU351" s="22" t="s">
        <v>84</v>
      </c>
      <c r="AY351" s="22" t="s">
        <v>180</v>
      </c>
      <c r="BE351" s="184">
        <f t="shared" si="4"/>
        <v>0</v>
      </c>
      <c r="BF351" s="184">
        <f t="shared" si="5"/>
        <v>0</v>
      </c>
      <c r="BG351" s="184">
        <f t="shared" si="6"/>
        <v>0</v>
      </c>
      <c r="BH351" s="184">
        <f t="shared" si="7"/>
        <v>0</v>
      </c>
      <c r="BI351" s="184">
        <f t="shared" si="8"/>
        <v>0</v>
      </c>
      <c r="BJ351" s="22" t="s">
        <v>82</v>
      </c>
      <c r="BK351" s="184">
        <f t="shared" si="9"/>
        <v>0</v>
      </c>
      <c r="BL351" s="22" t="s">
        <v>220</v>
      </c>
      <c r="BM351" s="22" t="s">
        <v>628</v>
      </c>
    </row>
    <row r="352" spans="2:63" s="10" customFormat="1" ht="29.85" customHeight="1">
      <c r="B352" s="159"/>
      <c r="D352" s="160" t="s">
        <v>73</v>
      </c>
      <c r="E352" s="170" t="s">
        <v>518</v>
      </c>
      <c r="F352" s="170" t="s">
        <v>519</v>
      </c>
      <c r="I352" s="162"/>
      <c r="J352" s="171">
        <f>BK352</f>
        <v>0</v>
      </c>
      <c r="L352" s="159"/>
      <c r="M352" s="164"/>
      <c r="N352" s="165"/>
      <c r="O352" s="165"/>
      <c r="P352" s="166">
        <f>SUM(P353:P392)</f>
        <v>0</v>
      </c>
      <c r="Q352" s="165"/>
      <c r="R352" s="166">
        <f>SUM(R353:R392)</f>
        <v>0</v>
      </c>
      <c r="S352" s="165"/>
      <c r="T352" s="167">
        <f>SUM(T353:T392)</f>
        <v>0</v>
      </c>
      <c r="AR352" s="160" t="s">
        <v>84</v>
      </c>
      <c r="AT352" s="168" t="s">
        <v>73</v>
      </c>
      <c r="AU352" s="168" t="s">
        <v>82</v>
      </c>
      <c r="AY352" s="160" t="s">
        <v>180</v>
      </c>
      <c r="BK352" s="169">
        <f>SUM(BK353:BK392)</f>
        <v>0</v>
      </c>
    </row>
    <row r="353" spans="2:65" s="1" customFormat="1" ht="38.25" customHeight="1">
      <c r="B353" s="172"/>
      <c r="C353" s="173" t="s">
        <v>407</v>
      </c>
      <c r="D353" s="173" t="s">
        <v>182</v>
      </c>
      <c r="E353" s="174" t="s">
        <v>1280</v>
      </c>
      <c r="F353" s="175" t="s">
        <v>1281</v>
      </c>
      <c r="G353" s="176" t="s">
        <v>185</v>
      </c>
      <c r="H353" s="177">
        <v>623.15</v>
      </c>
      <c r="I353" s="178"/>
      <c r="J353" s="179">
        <f>ROUND(I353*H353,2)</f>
        <v>0</v>
      </c>
      <c r="K353" s="175" t="s">
        <v>193</v>
      </c>
      <c r="L353" s="39"/>
      <c r="M353" s="180" t="s">
        <v>5</v>
      </c>
      <c r="N353" s="181" t="s">
        <v>45</v>
      </c>
      <c r="O353" s="40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AR353" s="22" t="s">
        <v>220</v>
      </c>
      <c r="AT353" s="22" t="s">
        <v>182</v>
      </c>
      <c r="AU353" s="22" t="s">
        <v>84</v>
      </c>
      <c r="AY353" s="22" t="s">
        <v>180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22" t="s">
        <v>82</v>
      </c>
      <c r="BK353" s="184">
        <f>ROUND(I353*H353,2)</f>
        <v>0</v>
      </c>
      <c r="BL353" s="22" t="s">
        <v>220</v>
      </c>
      <c r="BM353" s="22" t="s">
        <v>632</v>
      </c>
    </row>
    <row r="354" spans="2:65" s="1" customFormat="1" ht="38.25" customHeight="1">
      <c r="B354" s="172"/>
      <c r="C354" s="173" t="s">
        <v>634</v>
      </c>
      <c r="D354" s="173" t="s">
        <v>182</v>
      </c>
      <c r="E354" s="174" t="s">
        <v>1616</v>
      </c>
      <c r="F354" s="175" t="s">
        <v>1617</v>
      </c>
      <c r="G354" s="176" t="s">
        <v>185</v>
      </c>
      <c r="H354" s="177">
        <v>1246.3</v>
      </c>
      <c r="I354" s="178"/>
      <c r="J354" s="179">
        <f>ROUND(I354*H354,2)</f>
        <v>0</v>
      </c>
      <c r="K354" s="175" t="s">
        <v>193</v>
      </c>
      <c r="L354" s="39"/>
      <c r="M354" s="180" t="s">
        <v>5</v>
      </c>
      <c r="N354" s="181" t="s">
        <v>45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220</v>
      </c>
      <c r="AT354" s="22" t="s">
        <v>182</v>
      </c>
      <c r="AU354" s="22" t="s">
        <v>84</v>
      </c>
      <c r="AY354" s="22" t="s">
        <v>180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82</v>
      </c>
      <c r="BK354" s="184">
        <f>ROUND(I354*H354,2)</f>
        <v>0</v>
      </c>
      <c r="BL354" s="22" t="s">
        <v>220</v>
      </c>
      <c r="BM354" s="22" t="s">
        <v>637</v>
      </c>
    </row>
    <row r="355" spans="2:51" s="11" customFormat="1" ht="13.5">
      <c r="B355" s="185"/>
      <c r="D355" s="186" t="s">
        <v>188</v>
      </c>
      <c r="E355" s="187" t="s">
        <v>5</v>
      </c>
      <c r="F355" s="188" t="s">
        <v>1618</v>
      </c>
      <c r="H355" s="189">
        <v>1246.3</v>
      </c>
      <c r="I355" s="190"/>
      <c r="L355" s="185"/>
      <c r="M355" s="191"/>
      <c r="N355" s="192"/>
      <c r="O355" s="192"/>
      <c r="P355" s="192"/>
      <c r="Q355" s="192"/>
      <c r="R355" s="192"/>
      <c r="S355" s="192"/>
      <c r="T355" s="193"/>
      <c r="AT355" s="187" t="s">
        <v>188</v>
      </c>
      <c r="AU355" s="187" t="s">
        <v>84</v>
      </c>
      <c r="AV355" s="11" t="s">
        <v>84</v>
      </c>
      <c r="AW355" s="11" t="s">
        <v>38</v>
      </c>
      <c r="AX355" s="11" t="s">
        <v>74</v>
      </c>
      <c r="AY355" s="187" t="s">
        <v>180</v>
      </c>
    </row>
    <row r="356" spans="2:51" s="12" customFormat="1" ht="13.5">
      <c r="B356" s="194"/>
      <c r="D356" s="186" t="s">
        <v>188</v>
      </c>
      <c r="E356" s="195" t="s">
        <v>5</v>
      </c>
      <c r="F356" s="196" t="s">
        <v>190</v>
      </c>
      <c r="H356" s="197">
        <v>1246.3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5" t="s">
        <v>188</v>
      </c>
      <c r="AU356" s="195" t="s">
        <v>84</v>
      </c>
      <c r="AV356" s="12" t="s">
        <v>187</v>
      </c>
      <c r="AW356" s="12" t="s">
        <v>38</v>
      </c>
      <c r="AX356" s="12" t="s">
        <v>82</v>
      </c>
      <c r="AY356" s="195" t="s">
        <v>180</v>
      </c>
    </row>
    <row r="357" spans="2:65" s="1" customFormat="1" ht="25.5" customHeight="1">
      <c r="B357" s="172"/>
      <c r="C357" s="173" t="s">
        <v>412</v>
      </c>
      <c r="D357" s="173" t="s">
        <v>182</v>
      </c>
      <c r="E357" s="174" t="s">
        <v>525</v>
      </c>
      <c r="F357" s="175" t="s">
        <v>526</v>
      </c>
      <c r="G357" s="176" t="s">
        <v>185</v>
      </c>
      <c r="H357" s="177">
        <v>2117.97</v>
      </c>
      <c r="I357" s="178"/>
      <c r="J357" s="179">
        <f>ROUND(I357*H357,2)</f>
        <v>0</v>
      </c>
      <c r="K357" s="175" t="s">
        <v>186</v>
      </c>
      <c r="L357" s="39"/>
      <c r="M357" s="180" t="s">
        <v>5</v>
      </c>
      <c r="N357" s="181" t="s">
        <v>45</v>
      </c>
      <c r="O357" s="40"/>
      <c r="P357" s="182">
        <f>O357*H357</f>
        <v>0</v>
      </c>
      <c r="Q357" s="182">
        <v>0</v>
      </c>
      <c r="R357" s="182">
        <f>Q357*H357</f>
        <v>0</v>
      </c>
      <c r="S357" s="182">
        <v>0</v>
      </c>
      <c r="T357" s="183">
        <f>S357*H357</f>
        <v>0</v>
      </c>
      <c r="AR357" s="22" t="s">
        <v>220</v>
      </c>
      <c r="AT357" s="22" t="s">
        <v>182</v>
      </c>
      <c r="AU357" s="22" t="s">
        <v>84</v>
      </c>
      <c r="AY357" s="22" t="s">
        <v>180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22" t="s">
        <v>82</v>
      </c>
      <c r="BK357" s="184">
        <f>ROUND(I357*H357,2)</f>
        <v>0</v>
      </c>
      <c r="BL357" s="22" t="s">
        <v>220</v>
      </c>
      <c r="BM357" s="22" t="s">
        <v>641</v>
      </c>
    </row>
    <row r="358" spans="2:51" s="11" customFormat="1" ht="13.5">
      <c r="B358" s="185"/>
      <c r="D358" s="186" t="s">
        <v>188</v>
      </c>
      <c r="E358" s="187" t="s">
        <v>5</v>
      </c>
      <c r="F358" s="188" t="s">
        <v>1619</v>
      </c>
      <c r="H358" s="189">
        <v>2117.97</v>
      </c>
      <c r="I358" s="190"/>
      <c r="L358" s="185"/>
      <c r="M358" s="191"/>
      <c r="N358" s="192"/>
      <c r="O358" s="192"/>
      <c r="P358" s="192"/>
      <c r="Q358" s="192"/>
      <c r="R358" s="192"/>
      <c r="S358" s="192"/>
      <c r="T358" s="193"/>
      <c r="AT358" s="187" t="s">
        <v>188</v>
      </c>
      <c r="AU358" s="187" t="s">
        <v>84</v>
      </c>
      <c r="AV358" s="11" t="s">
        <v>84</v>
      </c>
      <c r="AW358" s="11" t="s">
        <v>38</v>
      </c>
      <c r="AX358" s="11" t="s">
        <v>82</v>
      </c>
      <c r="AY358" s="187" t="s">
        <v>180</v>
      </c>
    </row>
    <row r="359" spans="2:65" s="1" customFormat="1" ht="16.5" customHeight="1">
      <c r="B359" s="172"/>
      <c r="C359" s="202" t="s">
        <v>642</v>
      </c>
      <c r="D359" s="202" t="s">
        <v>273</v>
      </c>
      <c r="E359" s="203" t="s">
        <v>1620</v>
      </c>
      <c r="F359" s="204" t="s">
        <v>1621</v>
      </c>
      <c r="G359" s="205" t="s">
        <v>185</v>
      </c>
      <c r="H359" s="206">
        <v>2160.329</v>
      </c>
      <c r="I359" s="207"/>
      <c r="J359" s="208">
        <f>ROUND(I359*H359,2)</f>
        <v>0</v>
      </c>
      <c r="K359" s="204" t="s">
        <v>5</v>
      </c>
      <c r="L359" s="209"/>
      <c r="M359" s="210" t="s">
        <v>5</v>
      </c>
      <c r="N359" s="211" t="s">
        <v>45</v>
      </c>
      <c r="O359" s="40"/>
      <c r="P359" s="182">
        <f>O359*H359</f>
        <v>0</v>
      </c>
      <c r="Q359" s="182">
        <v>0</v>
      </c>
      <c r="R359" s="182">
        <f>Q359*H359</f>
        <v>0</v>
      </c>
      <c r="S359" s="182">
        <v>0</v>
      </c>
      <c r="T359" s="183">
        <f>S359*H359</f>
        <v>0</v>
      </c>
      <c r="AR359" s="22" t="s">
        <v>258</v>
      </c>
      <c r="AT359" s="22" t="s">
        <v>273</v>
      </c>
      <c r="AU359" s="22" t="s">
        <v>84</v>
      </c>
      <c r="AY359" s="22" t="s">
        <v>180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22" t="s">
        <v>82</v>
      </c>
      <c r="BK359" s="184">
        <f>ROUND(I359*H359,2)</f>
        <v>0</v>
      </c>
      <c r="BL359" s="22" t="s">
        <v>220</v>
      </c>
      <c r="BM359" s="22" t="s">
        <v>645</v>
      </c>
    </row>
    <row r="360" spans="2:51" s="11" customFormat="1" ht="13.5">
      <c r="B360" s="185"/>
      <c r="D360" s="186" t="s">
        <v>188</v>
      </c>
      <c r="E360" s="187" t="s">
        <v>5</v>
      </c>
      <c r="F360" s="188" t="s">
        <v>1622</v>
      </c>
      <c r="H360" s="189">
        <v>2160.329</v>
      </c>
      <c r="I360" s="190"/>
      <c r="L360" s="185"/>
      <c r="M360" s="191"/>
      <c r="N360" s="192"/>
      <c r="O360" s="192"/>
      <c r="P360" s="192"/>
      <c r="Q360" s="192"/>
      <c r="R360" s="192"/>
      <c r="S360" s="192"/>
      <c r="T360" s="193"/>
      <c r="AT360" s="187" t="s">
        <v>188</v>
      </c>
      <c r="AU360" s="187" t="s">
        <v>84</v>
      </c>
      <c r="AV360" s="11" t="s">
        <v>84</v>
      </c>
      <c r="AW360" s="11" t="s">
        <v>38</v>
      </c>
      <c r="AX360" s="11" t="s">
        <v>74</v>
      </c>
      <c r="AY360" s="187" t="s">
        <v>180</v>
      </c>
    </row>
    <row r="361" spans="2:51" s="12" customFormat="1" ht="13.5">
      <c r="B361" s="194"/>
      <c r="D361" s="186" t="s">
        <v>188</v>
      </c>
      <c r="E361" s="195" t="s">
        <v>5</v>
      </c>
      <c r="F361" s="196" t="s">
        <v>190</v>
      </c>
      <c r="H361" s="197">
        <v>2160.329</v>
      </c>
      <c r="I361" s="198"/>
      <c r="L361" s="194"/>
      <c r="M361" s="199"/>
      <c r="N361" s="200"/>
      <c r="O361" s="200"/>
      <c r="P361" s="200"/>
      <c r="Q361" s="200"/>
      <c r="R361" s="200"/>
      <c r="S361" s="200"/>
      <c r="T361" s="201"/>
      <c r="AT361" s="195" t="s">
        <v>188</v>
      </c>
      <c r="AU361" s="195" t="s">
        <v>84</v>
      </c>
      <c r="AV361" s="12" t="s">
        <v>187</v>
      </c>
      <c r="AW361" s="12" t="s">
        <v>38</v>
      </c>
      <c r="AX361" s="12" t="s">
        <v>82</v>
      </c>
      <c r="AY361" s="195" t="s">
        <v>180</v>
      </c>
    </row>
    <row r="362" spans="2:65" s="1" customFormat="1" ht="25.5" customHeight="1">
      <c r="B362" s="172"/>
      <c r="C362" s="173" t="s">
        <v>417</v>
      </c>
      <c r="D362" s="173" t="s">
        <v>182</v>
      </c>
      <c r="E362" s="174" t="s">
        <v>525</v>
      </c>
      <c r="F362" s="175" t="s">
        <v>526</v>
      </c>
      <c r="G362" s="176" t="s">
        <v>185</v>
      </c>
      <c r="H362" s="177">
        <v>1285</v>
      </c>
      <c r="I362" s="178"/>
      <c r="J362" s="179">
        <f>ROUND(I362*H362,2)</f>
        <v>0</v>
      </c>
      <c r="K362" s="175" t="s">
        <v>186</v>
      </c>
      <c r="L362" s="39"/>
      <c r="M362" s="180" t="s">
        <v>5</v>
      </c>
      <c r="N362" s="181" t="s">
        <v>45</v>
      </c>
      <c r="O362" s="40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AR362" s="22" t="s">
        <v>220</v>
      </c>
      <c r="AT362" s="22" t="s">
        <v>182</v>
      </c>
      <c r="AU362" s="22" t="s">
        <v>84</v>
      </c>
      <c r="AY362" s="22" t="s">
        <v>180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22" t="s">
        <v>82</v>
      </c>
      <c r="BK362" s="184">
        <f>ROUND(I362*H362,2)</f>
        <v>0</v>
      </c>
      <c r="BL362" s="22" t="s">
        <v>220</v>
      </c>
      <c r="BM362" s="22" t="s">
        <v>648</v>
      </c>
    </row>
    <row r="363" spans="2:51" s="11" customFormat="1" ht="13.5">
      <c r="B363" s="185"/>
      <c r="D363" s="186" t="s">
        <v>188</v>
      </c>
      <c r="E363" s="187" t="s">
        <v>5</v>
      </c>
      <c r="F363" s="188" t="s">
        <v>1623</v>
      </c>
      <c r="H363" s="189">
        <v>868.3</v>
      </c>
      <c r="I363" s="190"/>
      <c r="L363" s="185"/>
      <c r="M363" s="191"/>
      <c r="N363" s="192"/>
      <c r="O363" s="192"/>
      <c r="P363" s="192"/>
      <c r="Q363" s="192"/>
      <c r="R363" s="192"/>
      <c r="S363" s="192"/>
      <c r="T363" s="193"/>
      <c r="AT363" s="187" t="s">
        <v>188</v>
      </c>
      <c r="AU363" s="187" t="s">
        <v>84</v>
      </c>
      <c r="AV363" s="11" t="s">
        <v>84</v>
      </c>
      <c r="AW363" s="11" t="s">
        <v>38</v>
      </c>
      <c r="AX363" s="11" t="s">
        <v>74</v>
      </c>
      <c r="AY363" s="187" t="s">
        <v>180</v>
      </c>
    </row>
    <row r="364" spans="2:51" s="11" customFormat="1" ht="13.5">
      <c r="B364" s="185"/>
      <c r="D364" s="186" t="s">
        <v>188</v>
      </c>
      <c r="E364" s="187" t="s">
        <v>5</v>
      </c>
      <c r="F364" s="188" t="s">
        <v>1624</v>
      </c>
      <c r="H364" s="189">
        <v>416.7</v>
      </c>
      <c r="I364" s="190"/>
      <c r="L364" s="185"/>
      <c r="M364" s="191"/>
      <c r="N364" s="192"/>
      <c r="O364" s="192"/>
      <c r="P364" s="192"/>
      <c r="Q364" s="192"/>
      <c r="R364" s="192"/>
      <c r="S364" s="192"/>
      <c r="T364" s="193"/>
      <c r="AT364" s="187" t="s">
        <v>188</v>
      </c>
      <c r="AU364" s="187" t="s">
        <v>84</v>
      </c>
      <c r="AV364" s="11" t="s">
        <v>84</v>
      </c>
      <c r="AW364" s="11" t="s">
        <v>38</v>
      </c>
      <c r="AX364" s="11" t="s">
        <v>74</v>
      </c>
      <c r="AY364" s="187" t="s">
        <v>180</v>
      </c>
    </row>
    <row r="365" spans="2:51" s="12" customFormat="1" ht="13.5">
      <c r="B365" s="194"/>
      <c r="D365" s="186" t="s">
        <v>188</v>
      </c>
      <c r="E365" s="195" t="s">
        <v>5</v>
      </c>
      <c r="F365" s="196" t="s">
        <v>190</v>
      </c>
      <c r="H365" s="197">
        <v>1285</v>
      </c>
      <c r="I365" s="198"/>
      <c r="L365" s="194"/>
      <c r="M365" s="199"/>
      <c r="N365" s="200"/>
      <c r="O365" s="200"/>
      <c r="P365" s="200"/>
      <c r="Q365" s="200"/>
      <c r="R365" s="200"/>
      <c r="S365" s="200"/>
      <c r="T365" s="201"/>
      <c r="AT365" s="195" t="s">
        <v>188</v>
      </c>
      <c r="AU365" s="195" t="s">
        <v>84</v>
      </c>
      <c r="AV365" s="12" t="s">
        <v>187</v>
      </c>
      <c r="AW365" s="12" t="s">
        <v>38</v>
      </c>
      <c r="AX365" s="12" t="s">
        <v>82</v>
      </c>
      <c r="AY365" s="195" t="s">
        <v>180</v>
      </c>
    </row>
    <row r="366" spans="2:65" s="1" customFormat="1" ht="16.5" customHeight="1">
      <c r="B366" s="172"/>
      <c r="C366" s="202" t="s">
        <v>649</v>
      </c>
      <c r="D366" s="202" t="s">
        <v>273</v>
      </c>
      <c r="E366" s="203" t="s">
        <v>1625</v>
      </c>
      <c r="F366" s="204" t="s">
        <v>1626</v>
      </c>
      <c r="G366" s="205" t="s">
        <v>185</v>
      </c>
      <c r="H366" s="206">
        <v>1336.914</v>
      </c>
      <c r="I366" s="207"/>
      <c r="J366" s="208">
        <f>ROUND(I366*H366,2)</f>
        <v>0</v>
      </c>
      <c r="K366" s="204" t="s">
        <v>5</v>
      </c>
      <c r="L366" s="209"/>
      <c r="M366" s="210" t="s">
        <v>5</v>
      </c>
      <c r="N366" s="211" t="s">
        <v>45</v>
      </c>
      <c r="O366" s="40"/>
      <c r="P366" s="182">
        <f>O366*H366</f>
        <v>0</v>
      </c>
      <c r="Q366" s="182">
        <v>0</v>
      </c>
      <c r="R366" s="182">
        <f>Q366*H366</f>
        <v>0</v>
      </c>
      <c r="S366" s="182">
        <v>0</v>
      </c>
      <c r="T366" s="183">
        <f>S366*H366</f>
        <v>0</v>
      </c>
      <c r="AR366" s="22" t="s">
        <v>258</v>
      </c>
      <c r="AT366" s="22" t="s">
        <v>273</v>
      </c>
      <c r="AU366" s="22" t="s">
        <v>84</v>
      </c>
      <c r="AY366" s="22" t="s">
        <v>180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22" t="s">
        <v>82</v>
      </c>
      <c r="BK366" s="184">
        <f>ROUND(I366*H366,2)</f>
        <v>0</v>
      </c>
      <c r="BL366" s="22" t="s">
        <v>220</v>
      </c>
      <c r="BM366" s="22" t="s">
        <v>652</v>
      </c>
    </row>
    <row r="367" spans="2:51" s="11" customFormat="1" ht="13.5">
      <c r="B367" s="185"/>
      <c r="D367" s="186" t="s">
        <v>188</v>
      </c>
      <c r="E367" s="187" t="s">
        <v>5</v>
      </c>
      <c r="F367" s="188" t="s">
        <v>1627</v>
      </c>
      <c r="H367" s="189">
        <v>1310.7</v>
      </c>
      <c r="I367" s="190"/>
      <c r="L367" s="185"/>
      <c r="M367" s="191"/>
      <c r="N367" s="192"/>
      <c r="O367" s="192"/>
      <c r="P367" s="192"/>
      <c r="Q367" s="192"/>
      <c r="R367" s="192"/>
      <c r="S367" s="192"/>
      <c r="T367" s="193"/>
      <c r="AT367" s="187" t="s">
        <v>188</v>
      </c>
      <c r="AU367" s="187" t="s">
        <v>84</v>
      </c>
      <c r="AV367" s="11" t="s">
        <v>84</v>
      </c>
      <c r="AW367" s="11" t="s">
        <v>38</v>
      </c>
      <c r="AX367" s="11" t="s">
        <v>74</v>
      </c>
      <c r="AY367" s="187" t="s">
        <v>180</v>
      </c>
    </row>
    <row r="368" spans="2:51" s="12" customFormat="1" ht="13.5">
      <c r="B368" s="194"/>
      <c r="D368" s="186" t="s">
        <v>188</v>
      </c>
      <c r="E368" s="195" t="s">
        <v>5</v>
      </c>
      <c r="F368" s="196" t="s">
        <v>190</v>
      </c>
      <c r="H368" s="197">
        <v>1310.7</v>
      </c>
      <c r="I368" s="198"/>
      <c r="L368" s="194"/>
      <c r="M368" s="199"/>
      <c r="N368" s="200"/>
      <c r="O368" s="200"/>
      <c r="P368" s="200"/>
      <c r="Q368" s="200"/>
      <c r="R368" s="200"/>
      <c r="S368" s="200"/>
      <c r="T368" s="201"/>
      <c r="AT368" s="195" t="s">
        <v>188</v>
      </c>
      <c r="AU368" s="195" t="s">
        <v>84</v>
      </c>
      <c r="AV368" s="12" t="s">
        <v>187</v>
      </c>
      <c r="AW368" s="12" t="s">
        <v>38</v>
      </c>
      <c r="AX368" s="12" t="s">
        <v>82</v>
      </c>
      <c r="AY368" s="195" t="s">
        <v>180</v>
      </c>
    </row>
    <row r="369" spans="2:51" s="11" customFormat="1" ht="13.5">
      <c r="B369" s="185"/>
      <c r="D369" s="186" t="s">
        <v>188</v>
      </c>
      <c r="F369" s="188" t="s">
        <v>1628</v>
      </c>
      <c r="H369" s="189">
        <v>1336.914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188</v>
      </c>
      <c r="AU369" s="187" t="s">
        <v>84</v>
      </c>
      <c r="AV369" s="11" t="s">
        <v>84</v>
      </c>
      <c r="AW369" s="11" t="s">
        <v>6</v>
      </c>
      <c r="AX369" s="11" t="s">
        <v>82</v>
      </c>
      <c r="AY369" s="187" t="s">
        <v>180</v>
      </c>
    </row>
    <row r="370" spans="2:65" s="1" customFormat="1" ht="25.5" customHeight="1">
      <c r="B370" s="172"/>
      <c r="C370" s="173" t="s">
        <v>422</v>
      </c>
      <c r="D370" s="173" t="s">
        <v>182</v>
      </c>
      <c r="E370" s="174" t="s">
        <v>534</v>
      </c>
      <c r="F370" s="175" t="s">
        <v>535</v>
      </c>
      <c r="G370" s="176" t="s">
        <v>185</v>
      </c>
      <c r="H370" s="177">
        <v>82.5</v>
      </c>
      <c r="I370" s="178"/>
      <c r="J370" s="179">
        <f>ROUND(I370*H370,2)</f>
        <v>0</v>
      </c>
      <c r="K370" s="175" t="s">
        <v>269</v>
      </c>
      <c r="L370" s="39"/>
      <c r="M370" s="180" t="s">
        <v>5</v>
      </c>
      <c r="N370" s="181" t="s">
        <v>45</v>
      </c>
      <c r="O370" s="40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AR370" s="22" t="s">
        <v>220</v>
      </c>
      <c r="AT370" s="22" t="s">
        <v>182</v>
      </c>
      <c r="AU370" s="22" t="s">
        <v>84</v>
      </c>
      <c r="AY370" s="22" t="s">
        <v>180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22" t="s">
        <v>82</v>
      </c>
      <c r="BK370" s="184">
        <f>ROUND(I370*H370,2)</f>
        <v>0</v>
      </c>
      <c r="BL370" s="22" t="s">
        <v>220</v>
      </c>
      <c r="BM370" s="22" t="s">
        <v>656</v>
      </c>
    </row>
    <row r="371" spans="2:65" s="1" customFormat="1" ht="16.5" customHeight="1">
      <c r="B371" s="172"/>
      <c r="C371" s="202" t="s">
        <v>658</v>
      </c>
      <c r="D371" s="202" t="s">
        <v>273</v>
      </c>
      <c r="E371" s="203" t="s">
        <v>1629</v>
      </c>
      <c r="F371" s="204" t="s">
        <v>1630</v>
      </c>
      <c r="G371" s="205" t="s">
        <v>185</v>
      </c>
      <c r="H371" s="206">
        <v>85.833</v>
      </c>
      <c r="I371" s="207"/>
      <c r="J371" s="208">
        <f>ROUND(I371*H371,2)</f>
        <v>0</v>
      </c>
      <c r="K371" s="204" t="s">
        <v>5</v>
      </c>
      <c r="L371" s="209"/>
      <c r="M371" s="210" t="s">
        <v>5</v>
      </c>
      <c r="N371" s="211" t="s">
        <v>45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258</v>
      </c>
      <c r="AT371" s="22" t="s">
        <v>273</v>
      </c>
      <c r="AU371" s="22" t="s">
        <v>84</v>
      </c>
      <c r="AY371" s="22" t="s">
        <v>180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82</v>
      </c>
      <c r="BK371" s="184">
        <f>ROUND(I371*H371,2)</f>
        <v>0</v>
      </c>
      <c r="BL371" s="22" t="s">
        <v>220</v>
      </c>
      <c r="BM371" s="22" t="s">
        <v>661</v>
      </c>
    </row>
    <row r="372" spans="2:51" s="11" customFormat="1" ht="13.5">
      <c r="B372" s="185"/>
      <c r="D372" s="186" t="s">
        <v>188</v>
      </c>
      <c r="E372" s="187" t="s">
        <v>5</v>
      </c>
      <c r="F372" s="188" t="s">
        <v>1631</v>
      </c>
      <c r="H372" s="189">
        <v>84.15</v>
      </c>
      <c r="I372" s="190"/>
      <c r="L372" s="185"/>
      <c r="M372" s="191"/>
      <c r="N372" s="192"/>
      <c r="O372" s="192"/>
      <c r="P372" s="192"/>
      <c r="Q372" s="192"/>
      <c r="R372" s="192"/>
      <c r="S372" s="192"/>
      <c r="T372" s="193"/>
      <c r="AT372" s="187" t="s">
        <v>188</v>
      </c>
      <c r="AU372" s="187" t="s">
        <v>84</v>
      </c>
      <c r="AV372" s="11" t="s">
        <v>84</v>
      </c>
      <c r="AW372" s="11" t="s">
        <v>38</v>
      </c>
      <c r="AX372" s="11" t="s">
        <v>74</v>
      </c>
      <c r="AY372" s="187" t="s">
        <v>180</v>
      </c>
    </row>
    <row r="373" spans="2:51" s="12" customFormat="1" ht="13.5">
      <c r="B373" s="194"/>
      <c r="D373" s="186" t="s">
        <v>188</v>
      </c>
      <c r="E373" s="195" t="s">
        <v>5</v>
      </c>
      <c r="F373" s="196" t="s">
        <v>190</v>
      </c>
      <c r="H373" s="197">
        <v>84.15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188</v>
      </c>
      <c r="AU373" s="195" t="s">
        <v>84</v>
      </c>
      <c r="AV373" s="12" t="s">
        <v>187</v>
      </c>
      <c r="AW373" s="12" t="s">
        <v>38</v>
      </c>
      <c r="AX373" s="12" t="s">
        <v>82</v>
      </c>
      <c r="AY373" s="195" t="s">
        <v>180</v>
      </c>
    </row>
    <row r="374" spans="2:51" s="11" customFormat="1" ht="13.5">
      <c r="B374" s="185"/>
      <c r="D374" s="186" t="s">
        <v>188</v>
      </c>
      <c r="F374" s="188" t="s">
        <v>1632</v>
      </c>
      <c r="H374" s="189">
        <v>85.833</v>
      </c>
      <c r="I374" s="190"/>
      <c r="L374" s="185"/>
      <c r="M374" s="191"/>
      <c r="N374" s="192"/>
      <c r="O374" s="192"/>
      <c r="P374" s="192"/>
      <c r="Q374" s="192"/>
      <c r="R374" s="192"/>
      <c r="S374" s="192"/>
      <c r="T374" s="193"/>
      <c r="AT374" s="187" t="s">
        <v>188</v>
      </c>
      <c r="AU374" s="187" t="s">
        <v>84</v>
      </c>
      <c r="AV374" s="11" t="s">
        <v>84</v>
      </c>
      <c r="AW374" s="11" t="s">
        <v>6</v>
      </c>
      <c r="AX374" s="11" t="s">
        <v>82</v>
      </c>
      <c r="AY374" s="187" t="s">
        <v>180</v>
      </c>
    </row>
    <row r="375" spans="2:65" s="1" customFormat="1" ht="25.5" customHeight="1">
      <c r="B375" s="172"/>
      <c r="C375" s="173" t="s">
        <v>426</v>
      </c>
      <c r="D375" s="173" t="s">
        <v>182</v>
      </c>
      <c r="E375" s="174" t="s">
        <v>540</v>
      </c>
      <c r="F375" s="175" t="s">
        <v>541</v>
      </c>
      <c r="G375" s="176" t="s">
        <v>185</v>
      </c>
      <c r="H375" s="177">
        <v>74.53</v>
      </c>
      <c r="I375" s="178"/>
      <c r="J375" s="179">
        <f>ROUND(I375*H375,2)</f>
        <v>0</v>
      </c>
      <c r="K375" s="175" t="s">
        <v>193</v>
      </c>
      <c r="L375" s="39"/>
      <c r="M375" s="180" t="s">
        <v>5</v>
      </c>
      <c r="N375" s="181" t="s">
        <v>45</v>
      </c>
      <c r="O375" s="40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22" t="s">
        <v>220</v>
      </c>
      <c r="AT375" s="22" t="s">
        <v>182</v>
      </c>
      <c r="AU375" s="22" t="s">
        <v>84</v>
      </c>
      <c r="AY375" s="22" t="s">
        <v>180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22" t="s">
        <v>82</v>
      </c>
      <c r="BK375" s="184">
        <f>ROUND(I375*H375,2)</f>
        <v>0</v>
      </c>
      <c r="BL375" s="22" t="s">
        <v>220</v>
      </c>
      <c r="BM375" s="22" t="s">
        <v>665</v>
      </c>
    </row>
    <row r="376" spans="2:51" s="11" customFormat="1" ht="13.5">
      <c r="B376" s="185"/>
      <c r="D376" s="186" t="s">
        <v>188</v>
      </c>
      <c r="E376" s="187" t="s">
        <v>5</v>
      </c>
      <c r="F376" s="188" t="s">
        <v>1633</v>
      </c>
      <c r="H376" s="189">
        <v>74.53</v>
      </c>
      <c r="I376" s="190"/>
      <c r="L376" s="185"/>
      <c r="M376" s="191"/>
      <c r="N376" s="192"/>
      <c r="O376" s="192"/>
      <c r="P376" s="192"/>
      <c r="Q376" s="192"/>
      <c r="R376" s="192"/>
      <c r="S376" s="192"/>
      <c r="T376" s="193"/>
      <c r="AT376" s="187" t="s">
        <v>188</v>
      </c>
      <c r="AU376" s="187" t="s">
        <v>84</v>
      </c>
      <c r="AV376" s="11" t="s">
        <v>84</v>
      </c>
      <c r="AW376" s="11" t="s">
        <v>38</v>
      </c>
      <c r="AX376" s="11" t="s">
        <v>74</v>
      </c>
      <c r="AY376" s="187" t="s">
        <v>180</v>
      </c>
    </row>
    <row r="377" spans="2:51" s="12" customFormat="1" ht="13.5">
      <c r="B377" s="194"/>
      <c r="D377" s="186" t="s">
        <v>188</v>
      </c>
      <c r="E377" s="195" t="s">
        <v>5</v>
      </c>
      <c r="F377" s="196" t="s">
        <v>190</v>
      </c>
      <c r="H377" s="197">
        <v>74.53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188</v>
      </c>
      <c r="AU377" s="195" t="s">
        <v>84</v>
      </c>
      <c r="AV377" s="12" t="s">
        <v>187</v>
      </c>
      <c r="AW377" s="12" t="s">
        <v>38</v>
      </c>
      <c r="AX377" s="12" t="s">
        <v>82</v>
      </c>
      <c r="AY377" s="195" t="s">
        <v>180</v>
      </c>
    </row>
    <row r="378" spans="2:65" s="1" customFormat="1" ht="25.5" customHeight="1">
      <c r="B378" s="172"/>
      <c r="C378" s="202" t="s">
        <v>666</v>
      </c>
      <c r="D378" s="202" t="s">
        <v>273</v>
      </c>
      <c r="E378" s="203" t="s">
        <v>349</v>
      </c>
      <c r="F378" s="204" t="s">
        <v>1495</v>
      </c>
      <c r="G378" s="205" t="s">
        <v>198</v>
      </c>
      <c r="H378" s="206">
        <v>3.727</v>
      </c>
      <c r="I378" s="207"/>
      <c r="J378" s="208">
        <f>ROUND(I378*H378,2)</f>
        <v>0</v>
      </c>
      <c r="K378" s="204" t="s">
        <v>193</v>
      </c>
      <c r="L378" s="209"/>
      <c r="M378" s="210" t="s">
        <v>5</v>
      </c>
      <c r="N378" s="211" t="s">
        <v>45</v>
      </c>
      <c r="O378" s="40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22" t="s">
        <v>258</v>
      </c>
      <c r="AT378" s="22" t="s">
        <v>273</v>
      </c>
      <c r="AU378" s="22" t="s">
        <v>84</v>
      </c>
      <c r="AY378" s="22" t="s">
        <v>180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22" t="s">
        <v>82</v>
      </c>
      <c r="BK378" s="184">
        <f>ROUND(I378*H378,2)</f>
        <v>0</v>
      </c>
      <c r="BL378" s="22" t="s">
        <v>220</v>
      </c>
      <c r="BM378" s="22" t="s">
        <v>669</v>
      </c>
    </row>
    <row r="379" spans="2:51" s="11" customFormat="1" ht="13.5">
      <c r="B379" s="185"/>
      <c r="D379" s="186" t="s">
        <v>188</v>
      </c>
      <c r="E379" s="187" t="s">
        <v>5</v>
      </c>
      <c r="F379" s="188" t="s">
        <v>1634</v>
      </c>
      <c r="H379" s="189">
        <v>3.727</v>
      </c>
      <c r="I379" s="190"/>
      <c r="L379" s="185"/>
      <c r="M379" s="191"/>
      <c r="N379" s="192"/>
      <c r="O379" s="192"/>
      <c r="P379" s="192"/>
      <c r="Q379" s="192"/>
      <c r="R379" s="192"/>
      <c r="S379" s="192"/>
      <c r="T379" s="193"/>
      <c r="AT379" s="187" t="s">
        <v>188</v>
      </c>
      <c r="AU379" s="187" t="s">
        <v>84</v>
      </c>
      <c r="AV379" s="11" t="s">
        <v>84</v>
      </c>
      <c r="AW379" s="11" t="s">
        <v>38</v>
      </c>
      <c r="AX379" s="11" t="s">
        <v>74</v>
      </c>
      <c r="AY379" s="187" t="s">
        <v>180</v>
      </c>
    </row>
    <row r="380" spans="2:51" s="12" customFormat="1" ht="13.5">
      <c r="B380" s="194"/>
      <c r="D380" s="186" t="s">
        <v>188</v>
      </c>
      <c r="E380" s="195" t="s">
        <v>5</v>
      </c>
      <c r="F380" s="196" t="s">
        <v>190</v>
      </c>
      <c r="H380" s="197">
        <v>3.727</v>
      </c>
      <c r="I380" s="198"/>
      <c r="L380" s="194"/>
      <c r="M380" s="199"/>
      <c r="N380" s="200"/>
      <c r="O380" s="200"/>
      <c r="P380" s="200"/>
      <c r="Q380" s="200"/>
      <c r="R380" s="200"/>
      <c r="S380" s="200"/>
      <c r="T380" s="201"/>
      <c r="AT380" s="195" t="s">
        <v>188</v>
      </c>
      <c r="AU380" s="195" t="s">
        <v>84</v>
      </c>
      <c r="AV380" s="12" t="s">
        <v>187</v>
      </c>
      <c r="AW380" s="12" t="s">
        <v>38</v>
      </c>
      <c r="AX380" s="12" t="s">
        <v>82</v>
      </c>
      <c r="AY380" s="195" t="s">
        <v>180</v>
      </c>
    </row>
    <row r="381" spans="2:65" s="1" customFormat="1" ht="16.5" customHeight="1">
      <c r="B381" s="172"/>
      <c r="C381" s="173" t="s">
        <v>431</v>
      </c>
      <c r="D381" s="173" t="s">
        <v>182</v>
      </c>
      <c r="E381" s="174" t="s">
        <v>1635</v>
      </c>
      <c r="F381" s="175" t="s">
        <v>1636</v>
      </c>
      <c r="G381" s="176" t="s">
        <v>292</v>
      </c>
      <c r="H381" s="177">
        <v>145.14</v>
      </c>
      <c r="I381" s="178"/>
      <c r="J381" s="179">
        <f>ROUND(I381*H381,2)</f>
        <v>0</v>
      </c>
      <c r="K381" s="175" t="s">
        <v>5</v>
      </c>
      <c r="L381" s="39"/>
      <c r="M381" s="180" t="s">
        <v>5</v>
      </c>
      <c r="N381" s="181" t="s">
        <v>45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220</v>
      </c>
      <c r="AT381" s="22" t="s">
        <v>182</v>
      </c>
      <c r="AU381" s="22" t="s">
        <v>84</v>
      </c>
      <c r="AY381" s="22" t="s">
        <v>180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82</v>
      </c>
      <c r="BK381" s="184">
        <f>ROUND(I381*H381,2)</f>
        <v>0</v>
      </c>
      <c r="BL381" s="22" t="s">
        <v>220</v>
      </c>
      <c r="BM381" s="22" t="s">
        <v>672</v>
      </c>
    </row>
    <row r="382" spans="2:51" s="11" customFormat="1" ht="13.5">
      <c r="B382" s="185"/>
      <c r="D382" s="186" t="s">
        <v>188</v>
      </c>
      <c r="E382" s="187" t="s">
        <v>5</v>
      </c>
      <c r="F382" s="188" t="s">
        <v>1637</v>
      </c>
      <c r="H382" s="189">
        <v>145.14</v>
      </c>
      <c r="I382" s="190"/>
      <c r="L382" s="185"/>
      <c r="M382" s="191"/>
      <c r="N382" s="192"/>
      <c r="O382" s="192"/>
      <c r="P382" s="192"/>
      <c r="Q382" s="192"/>
      <c r="R382" s="192"/>
      <c r="S382" s="192"/>
      <c r="T382" s="193"/>
      <c r="AT382" s="187" t="s">
        <v>188</v>
      </c>
      <c r="AU382" s="187" t="s">
        <v>84</v>
      </c>
      <c r="AV382" s="11" t="s">
        <v>84</v>
      </c>
      <c r="AW382" s="11" t="s">
        <v>38</v>
      </c>
      <c r="AX382" s="11" t="s">
        <v>74</v>
      </c>
      <c r="AY382" s="187" t="s">
        <v>180</v>
      </c>
    </row>
    <row r="383" spans="2:51" s="12" customFormat="1" ht="13.5">
      <c r="B383" s="194"/>
      <c r="D383" s="186" t="s">
        <v>188</v>
      </c>
      <c r="E383" s="195" t="s">
        <v>5</v>
      </c>
      <c r="F383" s="196" t="s">
        <v>190</v>
      </c>
      <c r="H383" s="197">
        <v>145.14</v>
      </c>
      <c r="I383" s="198"/>
      <c r="L383" s="194"/>
      <c r="M383" s="199"/>
      <c r="N383" s="200"/>
      <c r="O383" s="200"/>
      <c r="P383" s="200"/>
      <c r="Q383" s="200"/>
      <c r="R383" s="200"/>
      <c r="S383" s="200"/>
      <c r="T383" s="201"/>
      <c r="AT383" s="195" t="s">
        <v>188</v>
      </c>
      <c r="AU383" s="195" t="s">
        <v>84</v>
      </c>
      <c r="AV383" s="12" t="s">
        <v>187</v>
      </c>
      <c r="AW383" s="12" t="s">
        <v>38</v>
      </c>
      <c r="AX383" s="12" t="s">
        <v>82</v>
      </c>
      <c r="AY383" s="195" t="s">
        <v>180</v>
      </c>
    </row>
    <row r="384" spans="2:65" s="1" customFormat="1" ht="16.5" customHeight="1">
      <c r="B384" s="172"/>
      <c r="C384" s="202" t="s">
        <v>675</v>
      </c>
      <c r="D384" s="202" t="s">
        <v>273</v>
      </c>
      <c r="E384" s="203" t="s">
        <v>1638</v>
      </c>
      <c r="F384" s="204" t="s">
        <v>1639</v>
      </c>
      <c r="G384" s="205" t="s">
        <v>301</v>
      </c>
      <c r="H384" s="206">
        <v>145.14</v>
      </c>
      <c r="I384" s="207"/>
      <c r="J384" s="208">
        <f>ROUND(I384*H384,2)</f>
        <v>0</v>
      </c>
      <c r="K384" s="204" t="s">
        <v>5</v>
      </c>
      <c r="L384" s="209"/>
      <c r="M384" s="210" t="s">
        <v>5</v>
      </c>
      <c r="N384" s="211" t="s">
        <v>45</v>
      </c>
      <c r="O384" s="40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22" t="s">
        <v>258</v>
      </c>
      <c r="AT384" s="22" t="s">
        <v>273</v>
      </c>
      <c r="AU384" s="22" t="s">
        <v>84</v>
      </c>
      <c r="AY384" s="22" t="s">
        <v>180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22" t="s">
        <v>82</v>
      </c>
      <c r="BK384" s="184">
        <f>ROUND(I384*H384,2)</f>
        <v>0</v>
      </c>
      <c r="BL384" s="22" t="s">
        <v>220</v>
      </c>
      <c r="BM384" s="22" t="s">
        <v>678</v>
      </c>
    </row>
    <row r="385" spans="2:65" s="1" customFormat="1" ht="25.5" customHeight="1">
      <c r="B385" s="172"/>
      <c r="C385" s="173" t="s">
        <v>435</v>
      </c>
      <c r="D385" s="173" t="s">
        <v>182</v>
      </c>
      <c r="E385" s="174" t="s">
        <v>1640</v>
      </c>
      <c r="F385" s="175" t="s">
        <v>1641</v>
      </c>
      <c r="G385" s="176" t="s">
        <v>185</v>
      </c>
      <c r="H385" s="177">
        <v>1</v>
      </c>
      <c r="I385" s="178"/>
      <c r="J385" s="179">
        <f>ROUND(I385*H385,2)</f>
        <v>0</v>
      </c>
      <c r="K385" s="175" t="s">
        <v>269</v>
      </c>
      <c r="L385" s="39"/>
      <c r="M385" s="180" t="s">
        <v>5</v>
      </c>
      <c r="N385" s="181" t="s">
        <v>45</v>
      </c>
      <c r="O385" s="40"/>
      <c r="P385" s="182">
        <f>O385*H385</f>
        <v>0</v>
      </c>
      <c r="Q385" s="182">
        <v>0</v>
      </c>
      <c r="R385" s="182">
        <f>Q385*H385</f>
        <v>0</v>
      </c>
      <c r="S385" s="182">
        <v>0</v>
      </c>
      <c r="T385" s="183">
        <f>S385*H385</f>
        <v>0</v>
      </c>
      <c r="AR385" s="22" t="s">
        <v>220</v>
      </c>
      <c r="AT385" s="22" t="s">
        <v>182</v>
      </c>
      <c r="AU385" s="22" t="s">
        <v>84</v>
      </c>
      <c r="AY385" s="22" t="s">
        <v>180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22" t="s">
        <v>82</v>
      </c>
      <c r="BK385" s="184">
        <f>ROUND(I385*H385,2)</f>
        <v>0</v>
      </c>
      <c r="BL385" s="22" t="s">
        <v>220</v>
      </c>
      <c r="BM385" s="22" t="s">
        <v>681</v>
      </c>
    </row>
    <row r="386" spans="2:65" s="1" customFormat="1" ht="25.5" customHeight="1">
      <c r="B386" s="172"/>
      <c r="C386" s="173" t="s">
        <v>683</v>
      </c>
      <c r="D386" s="173" t="s">
        <v>182</v>
      </c>
      <c r="E386" s="174" t="s">
        <v>1642</v>
      </c>
      <c r="F386" s="175" t="s">
        <v>1643</v>
      </c>
      <c r="G386" s="176" t="s">
        <v>185</v>
      </c>
      <c r="H386" s="177">
        <v>1491.45</v>
      </c>
      <c r="I386" s="178"/>
      <c r="J386" s="179">
        <f>ROUND(I386*H386,2)</f>
        <v>0</v>
      </c>
      <c r="K386" s="175" t="s">
        <v>5</v>
      </c>
      <c r="L386" s="39"/>
      <c r="M386" s="180" t="s">
        <v>5</v>
      </c>
      <c r="N386" s="181" t="s">
        <v>45</v>
      </c>
      <c r="O386" s="40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2" t="s">
        <v>220</v>
      </c>
      <c r="AT386" s="22" t="s">
        <v>182</v>
      </c>
      <c r="AU386" s="22" t="s">
        <v>84</v>
      </c>
      <c r="AY386" s="22" t="s">
        <v>180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2" t="s">
        <v>82</v>
      </c>
      <c r="BK386" s="184">
        <f>ROUND(I386*H386,2)</f>
        <v>0</v>
      </c>
      <c r="BL386" s="22" t="s">
        <v>220</v>
      </c>
      <c r="BM386" s="22" t="s">
        <v>686</v>
      </c>
    </row>
    <row r="387" spans="2:51" s="11" customFormat="1" ht="13.5">
      <c r="B387" s="185"/>
      <c r="D387" s="186" t="s">
        <v>188</v>
      </c>
      <c r="E387" s="187" t="s">
        <v>5</v>
      </c>
      <c r="F387" s="188" t="s">
        <v>1644</v>
      </c>
      <c r="H387" s="189">
        <v>1491.45</v>
      </c>
      <c r="I387" s="190"/>
      <c r="L387" s="185"/>
      <c r="M387" s="191"/>
      <c r="N387" s="192"/>
      <c r="O387" s="192"/>
      <c r="P387" s="192"/>
      <c r="Q387" s="192"/>
      <c r="R387" s="192"/>
      <c r="S387" s="192"/>
      <c r="T387" s="193"/>
      <c r="AT387" s="187" t="s">
        <v>188</v>
      </c>
      <c r="AU387" s="187" t="s">
        <v>84</v>
      </c>
      <c r="AV387" s="11" t="s">
        <v>84</v>
      </c>
      <c r="AW387" s="11" t="s">
        <v>38</v>
      </c>
      <c r="AX387" s="11" t="s">
        <v>74</v>
      </c>
      <c r="AY387" s="187" t="s">
        <v>180</v>
      </c>
    </row>
    <row r="388" spans="2:51" s="12" customFormat="1" ht="13.5">
      <c r="B388" s="194"/>
      <c r="D388" s="186" t="s">
        <v>188</v>
      </c>
      <c r="E388" s="195" t="s">
        <v>5</v>
      </c>
      <c r="F388" s="196" t="s">
        <v>190</v>
      </c>
      <c r="H388" s="197">
        <v>1491.45</v>
      </c>
      <c r="I388" s="198"/>
      <c r="L388" s="194"/>
      <c r="M388" s="199"/>
      <c r="N388" s="200"/>
      <c r="O388" s="200"/>
      <c r="P388" s="200"/>
      <c r="Q388" s="200"/>
      <c r="R388" s="200"/>
      <c r="S388" s="200"/>
      <c r="T388" s="201"/>
      <c r="AT388" s="195" t="s">
        <v>188</v>
      </c>
      <c r="AU388" s="195" t="s">
        <v>84</v>
      </c>
      <c r="AV388" s="12" t="s">
        <v>187</v>
      </c>
      <c r="AW388" s="12" t="s">
        <v>38</v>
      </c>
      <c r="AX388" s="12" t="s">
        <v>82</v>
      </c>
      <c r="AY388" s="195" t="s">
        <v>180</v>
      </c>
    </row>
    <row r="389" spans="2:65" s="1" customFormat="1" ht="16.5" customHeight="1">
      <c r="B389" s="172"/>
      <c r="C389" s="202" t="s">
        <v>440</v>
      </c>
      <c r="D389" s="202" t="s">
        <v>273</v>
      </c>
      <c r="E389" s="203" t="s">
        <v>1645</v>
      </c>
      <c r="F389" s="204" t="s">
        <v>1646</v>
      </c>
      <c r="G389" s="205" t="s">
        <v>185</v>
      </c>
      <c r="H389" s="206">
        <v>1640.595</v>
      </c>
      <c r="I389" s="207"/>
      <c r="J389" s="208">
        <f>ROUND(I389*H389,2)</f>
        <v>0</v>
      </c>
      <c r="K389" s="204" t="s">
        <v>5</v>
      </c>
      <c r="L389" s="209"/>
      <c r="M389" s="210" t="s">
        <v>5</v>
      </c>
      <c r="N389" s="211" t="s">
        <v>45</v>
      </c>
      <c r="O389" s="40"/>
      <c r="P389" s="182">
        <f>O389*H389</f>
        <v>0</v>
      </c>
      <c r="Q389" s="182">
        <v>0</v>
      </c>
      <c r="R389" s="182">
        <f>Q389*H389</f>
        <v>0</v>
      </c>
      <c r="S389" s="182">
        <v>0</v>
      </c>
      <c r="T389" s="183">
        <f>S389*H389</f>
        <v>0</v>
      </c>
      <c r="AR389" s="22" t="s">
        <v>258</v>
      </c>
      <c r="AT389" s="22" t="s">
        <v>273</v>
      </c>
      <c r="AU389" s="22" t="s">
        <v>84</v>
      </c>
      <c r="AY389" s="22" t="s">
        <v>180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22" t="s">
        <v>82</v>
      </c>
      <c r="BK389" s="184">
        <f>ROUND(I389*H389,2)</f>
        <v>0</v>
      </c>
      <c r="BL389" s="22" t="s">
        <v>220</v>
      </c>
      <c r="BM389" s="22" t="s">
        <v>690</v>
      </c>
    </row>
    <row r="390" spans="2:51" s="11" customFormat="1" ht="13.5">
      <c r="B390" s="185"/>
      <c r="D390" s="186" t="s">
        <v>188</v>
      </c>
      <c r="E390" s="187" t="s">
        <v>5</v>
      </c>
      <c r="F390" s="188" t="s">
        <v>1647</v>
      </c>
      <c r="H390" s="189">
        <v>1640.595</v>
      </c>
      <c r="I390" s="190"/>
      <c r="L390" s="185"/>
      <c r="M390" s="191"/>
      <c r="N390" s="192"/>
      <c r="O390" s="192"/>
      <c r="P390" s="192"/>
      <c r="Q390" s="192"/>
      <c r="R390" s="192"/>
      <c r="S390" s="192"/>
      <c r="T390" s="193"/>
      <c r="AT390" s="187" t="s">
        <v>188</v>
      </c>
      <c r="AU390" s="187" t="s">
        <v>84</v>
      </c>
      <c r="AV390" s="11" t="s">
        <v>84</v>
      </c>
      <c r="AW390" s="11" t="s">
        <v>38</v>
      </c>
      <c r="AX390" s="11" t="s">
        <v>74</v>
      </c>
      <c r="AY390" s="187" t="s">
        <v>180</v>
      </c>
    </row>
    <row r="391" spans="2:51" s="12" customFormat="1" ht="13.5">
      <c r="B391" s="194"/>
      <c r="D391" s="186" t="s">
        <v>188</v>
      </c>
      <c r="E391" s="195" t="s">
        <v>5</v>
      </c>
      <c r="F391" s="196" t="s">
        <v>190</v>
      </c>
      <c r="H391" s="197">
        <v>1640.595</v>
      </c>
      <c r="I391" s="198"/>
      <c r="L391" s="194"/>
      <c r="M391" s="199"/>
      <c r="N391" s="200"/>
      <c r="O391" s="200"/>
      <c r="P391" s="200"/>
      <c r="Q391" s="200"/>
      <c r="R391" s="200"/>
      <c r="S391" s="200"/>
      <c r="T391" s="201"/>
      <c r="AT391" s="195" t="s">
        <v>188</v>
      </c>
      <c r="AU391" s="195" t="s">
        <v>84</v>
      </c>
      <c r="AV391" s="12" t="s">
        <v>187</v>
      </c>
      <c r="AW391" s="12" t="s">
        <v>38</v>
      </c>
      <c r="AX391" s="12" t="s">
        <v>82</v>
      </c>
      <c r="AY391" s="195" t="s">
        <v>180</v>
      </c>
    </row>
    <row r="392" spans="2:65" s="1" customFormat="1" ht="38.25" customHeight="1">
      <c r="B392" s="172"/>
      <c r="C392" s="173" t="s">
        <v>691</v>
      </c>
      <c r="D392" s="173" t="s">
        <v>182</v>
      </c>
      <c r="E392" s="174" t="s">
        <v>558</v>
      </c>
      <c r="F392" s="175" t="s">
        <v>559</v>
      </c>
      <c r="G392" s="176" t="s">
        <v>560</v>
      </c>
      <c r="H392" s="212"/>
      <c r="I392" s="178"/>
      <c r="J392" s="179">
        <f>ROUND(I392*H392,2)</f>
        <v>0</v>
      </c>
      <c r="K392" s="175" t="s">
        <v>193</v>
      </c>
      <c r="L392" s="39"/>
      <c r="M392" s="180" t="s">
        <v>5</v>
      </c>
      <c r="N392" s="181" t="s">
        <v>45</v>
      </c>
      <c r="O392" s="40"/>
      <c r="P392" s="182">
        <f>O392*H392</f>
        <v>0</v>
      </c>
      <c r="Q392" s="182">
        <v>0</v>
      </c>
      <c r="R392" s="182">
        <f>Q392*H392</f>
        <v>0</v>
      </c>
      <c r="S392" s="182">
        <v>0</v>
      </c>
      <c r="T392" s="183">
        <f>S392*H392</f>
        <v>0</v>
      </c>
      <c r="AR392" s="22" t="s">
        <v>220</v>
      </c>
      <c r="AT392" s="22" t="s">
        <v>182</v>
      </c>
      <c r="AU392" s="22" t="s">
        <v>84</v>
      </c>
      <c r="AY392" s="22" t="s">
        <v>180</v>
      </c>
      <c r="BE392" s="184">
        <f>IF(N392="základní",J392,0)</f>
        <v>0</v>
      </c>
      <c r="BF392" s="184">
        <f>IF(N392="snížená",J392,0)</f>
        <v>0</v>
      </c>
      <c r="BG392" s="184">
        <f>IF(N392="zákl. přenesená",J392,0)</f>
        <v>0</v>
      </c>
      <c r="BH392" s="184">
        <f>IF(N392="sníž. přenesená",J392,0)</f>
        <v>0</v>
      </c>
      <c r="BI392" s="184">
        <f>IF(N392="nulová",J392,0)</f>
        <v>0</v>
      </c>
      <c r="BJ392" s="22" t="s">
        <v>82</v>
      </c>
      <c r="BK392" s="184">
        <f>ROUND(I392*H392,2)</f>
        <v>0</v>
      </c>
      <c r="BL392" s="22" t="s">
        <v>220</v>
      </c>
      <c r="BM392" s="22" t="s">
        <v>694</v>
      </c>
    </row>
    <row r="393" spans="2:63" s="10" customFormat="1" ht="29.85" customHeight="1">
      <c r="B393" s="159"/>
      <c r="D393" s="160" t="s">
        <v>73</v>
      </c>
      <c r="E393" s="170" t="s">
        <v>562</v>
      </c>
      <c r="F393" s="170" t="s">
        <v>563</v>
      </c>
      <c r="I393" s="162"/>
      <c r="J393" s="171">
        <f>BK393</f>
        <v>0</v>
      </c>
      <c r="L393" s="159"/>
      <c r="M393" s="164"/>
      <c r="N393" s="165"/>
      <c r="O393" s="165"/>
      <c r="P393" s="166">
        <f>SUM(P394:P395)</f>
        <v>0</v>
      </c>
      <c r="Q393" s="165"/>
      <c r="R393" s="166">
        <f>SUM(R394:R395)</f>
        <v>0</v>
      </c>
      <c r="S393" s="165"/>
      <c r="T393" s="167">
        <f>SUM(T394:T395)</f>
        <v>0</v>
      </c>
      <c r="AR393" s="160" t="s">
        <v>84</v>
      </c>
      <c r="AT393" s="168" t="s">
        <v>73</v>
      </c>
      <c r="AU393" s="168" t="s">
        <v>82</v>
      </c>
      <c r="AY393" s="160" t="s">
        <v>180</v>
      </c>
      <c r="BK393" s="169">
        <f>SUM(BK394:BK395)</f>
        <v>0</v>
      </c>
    </row>
    <row r="394" spans="2:65" s="1" customFormat="1" ht="16.5" customHeight="1">
      <c r="B394" s="172"/>
      <c r="C394" s="173" t="s">
        <v>443</v>
      </c>
      <c r="D394" s="173" t="s">
        <v>182</v>
      </c>
      <c r="E394" s="174" t="s">
        <v>1648</v>
      </c>
      <c r="F394" s="175" t="s">
        <v>1649</v>
      </c>
      <c r="G394" s="176" t="s">
        <v>301</v>
      </c>
      <c r="H394" s="177">
        <v>6</v>
      </c>
      <c r="I394" s="178"/>
      <c r="J394" s="179">
        <f>ROUND(I394*H394,2)</f>
        <v>0</v>
      </c>
      <c r="K394" s="175" t="s">
        <v>5</v>
      </c>
      <c r="L394" s="39"/>
      <c r="M394" s="180" t="s">
        <v>5</v>
      </c>
      <c r="N394" s="181" t="s">
        <v>45</v>
      </c>
      <c r="O394" s="40"/>
      <c r="P394" s="182">
        <f>O394*H394</f>
        <v>0</v>
      </c>
      <c r="Q394" s="182">
        <v>0</v>
      </c>
      <c r="R394" s="182">
        <f>Q394*H394</f>
        <v>0</v>
      </c>
      <c r="S394" s="182">
        <v>0</v>
      </c>
      <c r="T394" s="183">
        <f>S394*H394</f>
        <v>0</v>
      </c>
      <c r="AR394" s="22" t="s">
        <v>220</v>
      </c>
      <c r="AT394" s="22" t="s">
        <v>182</v>
      </c>
      <c r="AU394" s="22" t="s">
        <v>84</v>
      </c>
      <c r="AY394" s="22" t="s">
        <v>180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22" t="s">
        <v>82</v>
      </c>
      <c r="BK394" s="184">
        <f>ROUND(I394*H394,2)</f>
        <v>0</v>
      </c>
      <c r="BL394" s="22" t="s">
        <v>220</v>
      </c>
      <c r="BM394" s="22" t="s">
        <v>697</v>
      </c>
    </row>
    <row r="395" spans="2:65" s="1" customFormat="1" ht="38.25" customHeight="1">
      <c r="B395" s="172"/>
      <c r="C395" s="173" t="s">
        <v>698</v>
      </c>
      <c r="D395" s="173" t="s">
        <v>182</v>
      </c>
      <c r="E395" s="174" t="s">
        <v>579</v>
      </c>
      <c r="F395" s="175" t="s">
        <v>580</v>
      </c>
      <c r="G395" s="176" t="s">
        <v>560</v>
      </c>
      <c r="H395" s="212"/>
      <c r="I395" s="178"/>
      <c r="J395" s="179">
        <f>ROUND(I395*H395,2)</f>
        <v>0</v>
      </c>
      <c r="K395" s="175" t="s">
        <v>193</v>
      </c>
      <c r="L395" s="39"/>
      <c r="M395" s="180" t="s">
        <v>5</v>
      </c>
      <c r="N395" s="181" t="s">
        <v>45</v>
      </c>
      <c r="O395" s="40"/>
      <c r="P395" s="182">
        <f>O395*H395</f>
        <v>0</v>
      </c>
      <c r="Q395" s="182">
        <v>0</v>
      </c>
      <c r="R395" s="182">
        <f>Q395*H395</f>
        <v>0</v>
      </c>
      <c r="S395" s="182">
        <v>0</v>
      </c>
      <c r="T395" s="183">
        <f>S395*H395</f>
        <v>0</v>
      </c>
      <c r="AR395" s="22" t="s">
        <v>220</v>
      </c>
      <c r="AT395" s="22" t="s">
        <v>182</v>
      </c>
      <c r="AU395" s="22" t="s">
        <v>84</v>
      </c>
      <c r="AY395" s="22" t="s">
        <v>180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22" t="s">
        <v>82</v>
      </c>
      <c r="BK395" s="184">
        <f>ROUND(I395*H395,2)</f>
        <v>0</v>
      </c>
      <c r="BL395" s="22" t="s">
        <v>220</v>
      </c>
      <c r="BM395" s="22" t="s">
        <v>701</v>
      </c>
    </row>
    <row r="396" spans="2:63" s="10" customFormat="1" ht="29.85" customHeight="1">
      <c r="B396" s="159"/>
      <c r="D396" s="160" t="s">
        <v>73</v>
      </c>
      <c r="E396" s="170" t="s">
        <v>591</v>
      </c>
      <c r="F396" s="170" t="s">
        <v>592</v>
      </c>
      <c r="I396" s="162"/>
      <c r="J396" s="171">
        <f>BK396</f>
        <v>0</v>
      </c>
      <c r="L396" s="159"/>
      <c r="M396" s="164"/>
      <c r="N396" s="165"/>
      <c r="O396" s="165"/>
      <c r="P396" s="166">
        <f>SUM(P397:P403)</f>
        <v>0</v>
      </c>
      <c r="Q396" s="165"/>
      <c r="R396" s="166">
        <f>SUM(R397:R403)</f>
        <v>0</v>
      </c>
      <c r="S396" s="165"/>
      <c r="T396" s="167">
        <f>SUM(T397:T403)</f>
        <v>0</v>
      </c>
      <c r="AR396" s="160" t="s">
        <v>84</v>
      </c>
      <c r="AT396" s="168" t="s">
        <v>73</v>
      </c>
      <c r="AU396" s="168" t="s">
        <v>82</v>
      </c>
      <c r="AY396" s="160" t="s">
        <v>180</v>
      </c>
      <c r="BK396" s="169">
        <f>SUM(BK397:BK403)</f>
        <v>0</v>
      </c>
    </row>
    <row r="397" spans="2:65" s="1" customFormat="1" ht="38.25" customHeight="1">
      <c r="B397" s="172"/>
      <c r="C397" s="173" t="s">
        <v>447</v>
      </c>
      <c r="D397" s="173" t="s">
        <v>182</v>
      </c>
      <c r="E397" s="174" t="s">
        <v>1650</v>
      </c>
      <c r="F397" s="175" t="s">
        <v>1651</v>
      </c>
      <c r="G397" s="176" t="s">
        <v>185</v>
      </c>
      <c r="H397" s="177">
        <v>647.265</v>
      </c>
      <c r="I397" s="178"/>
      <c r="J397" s="179">
        <f>ROUND(I397*H397,2)</f>
        <v>0</v>
      </c>
      <c r="K397" s="175" t="s">
        <v>193</v>
      </c>
      <c r="L397" s="39"/>
      <c r="M397" s="180" t="s">
        <v>5</v>
      </c>
      <c r="N397" s="181" t="s">
        <v>45</v>
      </c>
      <c r="O397" s="40"/>
      <c r="P397" s="182">
        <f>O397*H397</f>
        <v>0</v>
      </c>
      <c r="Q397" s="182">
        <v>0</v>
      </c>
      <c r="R397" s="182">
        <f>Q397*H397</f>
        <v>0</v>
      </c>
      <c r="S397" s="182">
        <v>0</v>
      </c>
      <c r="T397" s="183">
        <f>S397*H397</f>
        <v>0</v>
      </c>
      <c r="AR397" s="22" t="s">
        <v>220</v>
      </c>
      <c r="AT397" s="22" t="s">
        <v>182</v>
      </c>
      <c r="AU397" s="22" t="s">
        <v>84</v>
      </c>
      <c r="AY397" s="22" t="s">
        <v>180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22" t="s">
        <v>82</v>
      </c>
      <c r="BK397" s="184">
        <f>ROUND(I397*H397,2)</f>
        <v>0</v>
      </c>
      <c r="BL397" s="22" t="s">
        <v>220</v>
      </c>
      <c r="BM397" s="22" t="s">
        <v>704</v>
      </c>
    </row>
    <row r="398" spans="2:65" s="1" customFormat="1" ht="25.5" customHeight="1">
      <c r="B398" s="172"/>
      <c r="C398" s="173" t="s">
        <v>706</v>
      </c>
      <c r="D398" s="173" t="s">
        <v>182</v>
      </c>
      <c r="E398" s="174" t="s">
        <v>1652</v>
      </c>
      <c r="F398" s="175" t="s">
        <v>1653</v>
      </c>
      <c r="G398" s="176" t="s">
        <v>185</v>
      </c>
      <c r="H398" s="177">
        <v>68</v>
      </c>
      <c r="I398" s="178"/>
      <c r="J398" s="179">
        <f>ROUND(I398*H398,2)</f>
        <v>0</v>
      </c>
      <c r="K398" s="175" t="s">
        <v>269</v>
      </c>
      <c r="L398" s="39"/>
      <c r="M398" s="180" t="s">
        <v>5</v>
      </c>
      <c r="N398" s="181" t="s">
        <v>45</v>
      </c>
      <c r="O398" s="40"/>
      <c r="P398" s="182">
        <f>O398*H398</f>
        <v>0</v>
      </c>
      <c r="Q398" s="182">
        <v>0</v>
      </c>
      <c r="R398" s="182">
        <f>Q398*H398</f>
        <v>0</v>
      </c>
      <c r="S398" s="182">
        <v>0</v>
      </c>
      <c r="T398" s="183">
        <f>S398*H398</f>
        <v>0</v>
      </c>
      <c r="AR398" s="22" t="s">
        <v>220</v>
      </c>
      <c r="AT398" s="22" t="s">
        <v>182</v>
      </c>
      <c r="AU398" s="22" t="s">
        <v>84</v>
      </c>
      <c r="AY398" s="22" t="s">
        <v>180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22" t="s">
        <v>82</v>
      </c>
      <c r="BK398" s="184">
        <f>ROUND(I398*H398,2)</f>
        <v>0</v>
      </c>
      <c r="BL398" s="22" t="s">
        <v>220</v>
      </c>
      <c r="BM398" s="22" t="s">
        <v>709</v>
      </c>
    </row>
    <row r="399" spans="2:51" s="11" customFormat="1" ht="13.5">
      <c r="B399" s="185"/>
      <c r="D399" s="186" t="s">
        <v>188</v>
      </c>
      <c r="E399" s="187" t="s">
        <v>5</v>
      </c>
      <c r="F399" s="188" t="s">
        <v>341</v>
      </c>
      <c r="H399" s="189">
        <v>68</v>
      </c>
      <c r="I399" s="190"/>
      <c r="L399" s="185"/>
      <c r="M399" s="191"/>
      <c r="N399" s="192"/>
      <c r="O399" s="192"/>
      <c r="P399" s="192"/>
      <c r="Q399" s="192"/>
      <c r="R399" s="192"/>
      <c r="S399" s="192"/>
      <c r="T399" s="193"/>
      <c r="AT399" s="187" t="s">
        <v>188</v>
      </c>
      <c r="AU399" s="187" t="s">
        <v>84</v>
      </c>
      <c r="AV399" s="11" t="s">
        <v>84</v>
      </c>
      <c r="AW399" s="11" t="s">
        <v>38</v>
      </c>
      <c r="AX399" s="11" t="s">
        <v>82</v>
      </c>
      <c r="AY399" s="187" t="s">
        <v>180</v>
      </c>
    </row>
    <row r="400" spans="2:65" s="1" customFormat="1" ht="16.5" customHeight="1">
      <c r="B400" s="172"/>
      <c r="C400" s="202" t="s">
        <v>451</v>
      </c>
      <c r="D400" s="202" t="s">
        <v>273</v>
      </c>
      <c r="E400" s="203" t="s">
        <v>1654</v>
      </c>
      <c r="F400" s="204" t="s">
        <v>1655</v>
      </c>
      <c r="G400" s="205" t="s">
        <v>185</v>
      </c>
      <c r="H400" s="206">
        <v>73.44</v>
      </c>
      <c r="I400" s="207"/>
      <c r="J400" s="208">
        <f>ROUND(I400*H400,2)</f>
        <v>0</v>
      </c>
      <c r="K400" s="204" t="s">
        <v>269</v>
      </c>
      <c r="L400" s="209"/>
      <c r="M400" s="210" t="s">
        <v>5</v>
      </c>
      <c r="N400" s="211" t="s">
        <v>45</v>
      </c>
      <c r="O400" s="40"/>
      <c r="P400" s="182">
        <f>O400*H400</f>
        <v>0</v>
      </c>
      <c r="Q400" s="182">
        <v>0</v>
      </c>
      <c r="R400" s="182">
        <f>Q400*H400</f>
        <v>0</v>
      </c>
      <c r="S400" s="182">
        <v>0</v>
      </c>
      <c r="T400" s="183">
        <f>S400*H400</f>
        <v>0</v>
      </c>
      <c r="AR400" s="22" t="s">
        <v>258</v>
      </c>
      <c r="AT400" s="22" t="s">
        <v>273</v>
      </c>
      <c r="AU400" s="22" t="s">
        <v>84</v>
      </c>
      <c r="AY400" s="22" t="s">
        <v>180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22" t="s">
        <v>82</v>
      </c>
      <c r="BK400" s="184">
        <f>ROUND(I400*H400,2)</f>
        <v>0</v>
      </c>
      <c r="BL400" s="22" t="s">
        <v>220</v>
      </c>
      <c r="BM400" s="22" t="s">
        <v>714</v>
      </c>
    </row>
    <row r="401" spans="2:51" s="11" customFormat="1" ht="13.5">
      <c r="B401" s="185"/>
      <c r="D401" s="186" t="s">
        <v>188</v>
      </c>
      <c r="E401" s="187" t="s">
        <v>5</v>
      </c>
      <c r="F401" s="188" t="s">
        <v>1656</v>
      </c>
      <c r="H401" s="189">
        <v>73.44</v>
      </c>
      <c r="I401" s="190"/>
      <c r="L401" s="185"/>
      <c r="M401" s="191"/>
      <c r="N401" s="192"/>
      <c r="O401" s="192"/>
      <c r="P401" s="192"/>
      <c r="Q401" s="192"/>
      <c r="R401" s="192"/>
      <c r="S401" s="192"/>
      <c r="T401" s="193"/>
      <c r="AT401" s="187" t="s">
        <v>188</v>
      </c>
      <c r="AU401" s="187" t="s">
        <v>84</v>
      </c>
      <c r="AV401" s="11" t="s">
        <v>84</v>
      </c>
      <c r="AW401" s="11" t="s">
        <v>38</v>
      </c>
      <c r="AX401" s="11" t="s">
        <v>74</v>
      </c>
      <c r="AY401" s="187" t="s">
        <v>180</v>
      </c>
    </row>
    <row r="402" spans="2:51" s="12" customFormat="1" ht="13.5">
      <c r="B402" s="194"/>
      <c r="D402" s="186" t="s">
        <v>188</v>
      </c>
      <c r="E402" s="195" t="s">
        <v>5</v>
      </c>
      <c r="F402" s="196" t="s">
        <v>190</v>
      </c>
      <c r="H402" s="197">
        <v>73.44</v>
      </c>
      <c r="I402" s="198"/>
      <c r="L402" s="194"/>
      <c r="M402" s="199"/>
      <c r="N402" s="200"/>
      <c r="O402" s="200"/>
      <c r="P402" s="200"/>
      <c r="Q402" s="200"/>
      <c r="R402" s="200"/>
      <c r="S402" s="200"/>
      <c r="T402" s="201"/>
      <c r="AT402" s="195" t="s">
        <v>188</v>
      </c>
      <c r="AU402" s="195" t="s">
        <v>84</v>
      </c>
      <c r="AV402" s="12" t="s">
        <v>187</v>
      </c>
      <c r="AW402" s="12" t="s">
        <v>38</v>
      </c>
      <c r="AX402" s="12" t="s">
        <v>82</v>
      </c>
      <c r="AY402" s="195" t="s">
        <v>180</v>
      </c>
    </row>
    <row r="403" spans="2:65" s="1" customFormat="1" ht="25.5" customHeight="1">
      <c r="B403" s="172"/>
      <c r="C403" s="173" t="s">
        <v>715</v>
      </c>
      <c r="D403" s="173" t="s">
        <v>182</v>
      </c>
      <c r="E403" s="174" t="s">
        <v>1657</v>
      </c>
      <c r="F403" s="175" t="s">
        <v>1658</v>
      </c>
      <c r="G403" s="176" t="s">
        <v>185</v>
      </c>
      <c r="H403" s="177">
        <v>43.2</v>
      </c>
      <c r="I403" s="178"/>
      <c r="J403" s="179">
        <f>ROUND(I403*H403,2)</f>
        <v>0</v>
      </c>
      <c r="K403" s="175" t="s">
        <v>269</v>
      </c>
      <c r="L403" s="39"/>
      <c r="M403" s="180" t="s">
        <v>5</v>
      </c>
      <c r="N403" s="181" t="s">
        <v>45</v>
      </c>
      <c r="O403" s="40"/>
      <c r="P403" s="182">
        <f>O403*H403</f>
        <v>0</v>
      </c>
      <c r="Q403" s="182">
        <v>0</v>
      </c>
      <c r="R403" s="182">
        <f>Q403*H403</f>
        <v>0</v>
      </c>
      <c r="S403" s="182">
        <v>0</v>
      </c>
      <c r="T403" s="183">
        <f>S403*H403</f>
        <v>0</v>
      </c>
      <c r="AR403" s="22" t="s">
        <v>220</v>
      </c>
      <c r="AT403" s="22" t="s">
        <v>182</v>
      </c>
      <c r="AU403" s="22" t="s">
        <v>84</v>
      </c>
      <c r="AY403" s="22" t="s">
        <v>180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22" t="s">
        <v>82</v>
      </c>
      <c r="BK403" s="184">
        <f>ROUND(I403*H403,2)</f>
        <v>0</v>
      </c>
      <c r="BL403" s="22" t="s">
        <v>220</v>
      </c>
      <c r="BM403" s="22" t="s">
        <v>718</v>
      </c>
    </row>
    <row r="404" spans="2:63" s="10" customFormat="1" ht="29.85" customHeight="1">
      <c r="B404" s="159"/>
      <c r="D404" s="160" t="s">
        <v>73</v>
      </c>
      <c r="E404" s="170" t="s">
        <v>1321</v>
      </c>
      <c r="F404" s="170" t="s">
        <v>1322</v>
      </c>
      <c r="I404" s="162"/>
      <c r="J404" s="171">
        <f>BK404</f>
        <v>0</v>
      </c>
      <c r="L404" s="159"/>
      <c r="M404" s="164"/>
      <c r="N404" s="165"/>
      <c r="O404" s="165"/>
      <c r="P404" s="166">
        <f>SUM(P405:P424)</f>
        <v>0</v>
      </c>
      <c r="Q404" s="165"/>
      <c r="R404" s="166">
        <f>SUM(R405:R424)</f>
        <v>0.8555884999999999</v>
      </c>
      <c r="S404" s="165"/>
      <c r="T404" s="167">
        <f>SUM(T405:T424)</f>
        <v>0</v>
      </c>
      <c r="AR404" s="160" t="s">
        <v>84</v>
      </c>
      <c r="AT404" s="168" t="s">
        <v>73</v>
      </c>
      <c r="AU404" s="168" t="s">
        <v>82</v>
      </c>
      <c r="AY404" s="160" t="s">
        <v>180</v>
      </c>
      <c r="BK404" s="169">
        <f>SUM(BK405:BK424)</f>
        <v>0</v>
      </c>
    </row>
    <row r="405" spans="2:65" s="1" customFormat="1" ht="38.25" customHeight="1">
      <c r="B405" s="172"/>
      <c r="C405" s="173" t="s">
        <v>456</v>
      </c>
      <c r="D405" s="173" t="s">
        <v>182</v>
      </c>
      <c r="E405" s="174" t="s">
        <v>1659</v>
      </c>
      <c r="F405" s="175" t="s">
        <v>1660</v>
      </c>
      <c r="G405" s="176" t="s">
        <v>185</v>
      </c>
      <c r="H405" s="177">
        <v>82.5</v>
      </c>
      <c r="I405" s="178"/>
      <c r="J405" s="179">
        <f>ROUND(I405*H405,2)</f>
        <v>0</v>
      </c>
      <c r="K405" s="175" t="s">
        <v>269</v>
      </c>
      <c r="L405" s="39"/>
      <c r="M405" s="180" t="s">
        <v>5</v>
      </c>
      <c r="N405" s="181" t="s">
        <v>45</v>
      </c>
      <c r="O405" s="40"/>
      <c r="P405" s="182">
        <f>O405*H405</f>
        <v>0</v>
      </c>
      <c r="Q405" s="182">
        <v>0</v>
      </c>
      <c r="R405" s="182">
        <f>Q405*H405</f>
        <v>0</v>
      </c>
      <c r="S405" s="182">
        <v>0</v>
      </c>
      <c r="T405" s="183">
        <f>S405*H405</f>
        <v>0</v>
      </c>
      <c r="AR405" s="22" t="s">
        <v>220</v>
      </c>
      <c r="AT405" s="22" t="s">
        <v>182</v>
      </c>
      <c r="AU405" s="22" t="s">
        <v>84</v>
      </c>
      <c r="AY405" s="22" t="s">
        <v>180</v>
      </c>
      <c r="BE405" s="184">
        <f>IF(N405="základní",J405,0)</f>
        <v>0</v>
      </c>
      <c r="BF405" s="184">
        <f>IF(N405="snížená",J405,0)</f>
        <v>0</v>
      </c>
      <c r="BG405" s="184">
        <f>IF(N405="zákl. přenesená",J405,0)</f>
        <v>0</v>
      </c>
      <c r="BH405" s="184">
        <f>IF(N405="sníž. přenesená",J405,0)</f>
        <v>0</v>
      </c>
      <c r="BI405" s="184">
        <f>IF(N405="nulová",J405,0)</f>
        <v>0</v>
      </c>
      <c r="BJ405" s="22" t="s">
        <v>82</v>
      </c>
      <c r="BK405" s="184">
        <f>ROUND(I405*H405,2)</f>
        <v>0</v>
      </c>
      <c r="BL405" s="22" t="s">
        <v>220</v>
      </c>
      <c r="BM405" s="22" t="s">
        <v>721</v>
      </c>
    </row>
    <row r="406" spans="2:65" s="1" customFormat="1" ht="25.5" customHeight="1">
      <c r="B406" s="172"/>
      <c r="C406" s="173" t="s">
        <v>722</v>
      </c>
      <c r="D406" s="173" t="s">
        <v>182</v>
      </c>
      <c r="E406" s="174" t="s">
        <v>1661</v>
      </c>
      <c r="F406" s="175" t="s">
        <v>1662</v>
      </c>
      <c r="G406" s="176" t="s">
        <v>185</v>
      </c>
      <c r="H406" s="177">
        <v>82.5</v>
      </c>
      <c r="I406" s="178"/>
      <c r="J406" s="179">
        <f>ROUND(I406*H406,2)</f>
        <v>0</v>
      </c>
      <c r="K406" s="175" t="s">
        <v>269</v>
      </c>
      <c r="L406" s="39"/>
      <c r="M406" s="180" t="s">
        <v>5</v>
      </c>
      <c r="N406" s="181" t="s">
        <v>45</v>
      </c>
      <c r="O406" s="40"/>
      <c r="P406" s="182">
        <f>O406*H406</f>
        <v>0</v>
      </c>
      <c r="Q406" s="182">
        <v>0</v>
      </c>
      <c r="R406" s="182">
        <f>Q406*H406</f>
        <v>0</v>
      </c>
      <c r="S406" s="182">
        <v>0</v>
      </c>
      <c r="T406" s="183">
        <f>S406*H406</f>
        <v>0</v>
      </c>
      <c r="AR406" s="22" t="s">
        <v>220</v>
      </c>
      <c r="AT406" s="22" t="s">
        <v>182</v>
      </c>
      <c r="AU406" s="22" t="s">
        <v>84</v>
      </c>
      <c r="AY406" s="22" t="s">
        <v>180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22" t="s">
        <v>82</v>
      </c>
      <c r="BK406" s="184">
        <f>ROUND(I406*H406,2)</f>
        <v>0</v>
      </c>
      <c r="BL406" s="22" t="s">
        <v>220</v>
      </c>
      <c r="BM406" s="22" t="s">
        <v>726</v>
      </c>
    </row>
    <row r="407" spans="2:65" s="1" customFormat="1" ht="38.25" customHeight="1">
      <c r="B407" s="172"/>
      <c r="C407" s="173" t="s">
        <v>460</v>
      </c>
      <c r="D407" s="173" t="s">
        <v>182</v>
      </c>
      <c r="E407" s="174" t="s">
        <v>1663</v>
      </c>
      <c r="F407" s="175" t="s">
        <v>1664</v>
      </c>
      <c r="G407" s="176" t="s">
        <v>185</v>
      </c>
      <c r="H407" s="177">
        <v>513.05</v>
      </c>
      <c r="I407" s="178"/>
      <c r="J407" s="179">
        <f>ROUND(I407*H407,2)</f>
        <v>0</v>
      </c>
      <c r="K407" s="175" t="s">
        <v>193</v>
      </c>
      <c r="L407" s="39"/>
      <c r="M407" s="180" t="s">
        <v>5</v>
      </c>
      <c r="N407" s="181" t="s">
        <v>45</v>
      </c>
      <c r="O407" s="40"/>
      <c r="P407" s="182">
        <f>O407*H407</f>
        <v>0</v>
      </c>
      <c r="Q407" s="182">
        <v>0</v>
      </c>
      <c r="R407" s="182">
        <f>Q407*H407</f>
        <v>0</v>
      </c>
      <c r="S407" s="182">
        <v>0</v>
      </c>
      <c r="T407" s="183">
        <f>S407*H407</f>
        <v>0</v>
      </c>
      <c r="AR407" s="22" t="s">
        <v>220</v>
      </c>
      <c r="AT407" s="22" t="s">
        <v>182</v>
      </c>
      <c r="AU407" s="22" t="s">
        <v>84</v>
      </c>
      <c r="AY407" s="22" t="s">
        <v>180</v>
      </c>
      <c r="BE407" s="184">
        <f>IF(N407="základní",J407,0)</f>
        <v>0</v>
      </c>
      <c r="BF407" s="184">
        <f>IF(N407="snížená",J407,0)</f>
        <v>0</v>
      </c>
      <c r="BG407" s="184">
        <f>IF(N407="zákl. přenesená",J407,0)</f>
        <v>0</v>
      </c>
      <c r="BH407" s="184">
        <f>IF(N407="sníž. přenesená",J407,0)</f>
        <v>0</v>
      </c>
      <c r="BI407" s="184">
        <f>IF(N407="nulová",J407,0)</f>
        <v>0</v>
      </c>
      <c r="BJ407" s="22" t="s">
        <v>82</v>
      </c>
      <c r="BK407" s="184">
        <f>ROUND(I407*H407,2)</f>
        <v>0</v>
      </c>
      <c r="BL407" s="22" t="s">
        <v>220</v>
      </c>
      <c r="BM407" s="22" t="s">
        <v>729</v>
      </c>
    </row>
    <row r="408" spans="2:51" s="11" customFormat="1" ht="13.5">
      <c r="B408" s="185"/>
      <c r="D408" s="186" t="s">
        <v>188</v>
      </c>
      <c r="E408" s="187" t="s">
        <v>5</v>
      </c>
      <c r="F408" s="188" t="s">
        <v>1665</v>
      </c>
      <c r="H408" s="189">
        <v>232.6</v>
      </c>
      <c r="I408" s="190"/>
      <c r="L408" s="185"/>
      <c r="M408" s="191"/>
      <c r="N408" s="192"/>
      <c r="O408" s="192"/>
      <c r="P408" s="192"/>
      <c r="Q408" s="192"/>
      <c r="R408" s="192"/>
      <c r="S408" s="192"/>
      <c r="T408" s="193"/>
      <c r="AT408" s="187" t="s">
        <v>188</v>
      </c>
      <c r="AU408" s="187" t="s">
        <v>84</v>
      </c>
      <c r="AV408" s="11" t="s">
        <v>84</v>
      </c>
      <c r="AW408" s="11" t="s">
        <v>38</v>
      </c>
      <c r="AX408" s="11" t="s">
        <v>74</v>
      </c>
      <c r="AY408" s="187" t="s">
        <v>180</v>
      </c>
    </row>
    <row r="409" spans="2:51" s="11" customFormat="1" ht="13.5">
      <c r="B409" s="185"/>
      <c r="D409" s="186" t="s">
        <v>188</v>
      </c>
      <c r="E409" s="187" t="s">
        <v>5</v>
      </c>
      <c r="F409" s="188" t="s">
        <v>1666</v>
      </c>
      <c r="H409" s="189">
        <v>121.8</v>
      </c>
      <c r="I409" s="190"/>
      <c r="L409" s="185"/>
      <c r="M409" s="191"/>
      <c r="N409" s="192"/>
      <c r="O409" s="192"/>
      <c r="P409" s="192"/>
      <c r="Q409" s="192"/>
      <c r="R409" s="192"/>
      <c r="S409" s="192"/>
      <c r="T409" s="193"/>
      <c r="AT409" s="187" t="s">
        <v>188</v>
      </c>
      <c r="AU409" s="187" t="s">
        <v>84</v>
      </c>
      <c r="AV409" s="11" t="s">
        <v>84</v>
      </c>
      <c r="AW409" s="11" t="s">
        <v>38</v>
      </c>
      <c r="AX409" s="11" t="s">
        <v>74</v>
      </c>
      <c r="AY409" s="187" t="s">
        <v>180</v>
      </c>
    </row>
    <row r="410" spans="2:51" s="11" customFormat="1" ht="13.5">
      <c r="B410" s="185"/>
      <c r="D410" s="186" t="s">
        <v>188</v>
      </c>
      <c r="E410" s="187" t="s">
        <v>5</v>
      </c>
      <c r="F410" s="188" t="s">
        <v>1667</v>
      </c>
      <c r="H410" s="189">
        <v>123.9</v>
      </c>
      <c r="I410" s="190"/>
      <c r="L410" s="185"/>
      <c r="M410" s="191"/>
      <c r="N410" s="192"/>
      <c r="O410" s="192"/>
      <c r="P410" s="192"/>
      <c r="Q410" s="192"/>
      <c r="R410" s="192"/>
      <c r="S410" s="192"/>
      <c r="T410" s="193"/>
      <c r="AT410" s="187" t="s">
        <v>188</v>
      </c>
      <c r="AU410" s="187" t="s">
        <v>84</v>
      </c>
      <c r="AV410" s="11" t="s">
        <v>84</v>
      </c>
      <c r="AW410" s="11" t="s">
        <v>38</v>
      </c>
      <c r="AX410" s="11" t="s">
        <v>74</v>
      </c>
      <c r="AY410" s="187" t="s">
        <v>180</v>
      </c>
    </row>
    <row r="411" spans="2:51" s="11" customFormat="1" ht="27">
      <c r="B411" s="185"/>
      <c r="D411" s="186" t="s">
        <v>188</v>
      </c>
      <c r="E411" s="187" t="s">
        <v>5</v>
      </c>
      <c r="F411" s="188" t="s">
        <v>1668</v>
      </c>
      <c r="H411" s="189">
        <v>34.75</v>
      </c>
      <c r="I411" s="190"/>
      <c r="L411" s="185"/>
      <c r="M411" s="191"/>
      <c r="N411" s="192"/>
      <c r="O411" s="192"/>
      <c r="P411" s="192"/>
      <c r="Q411" s="192"/>
      <c r="R411" s="192"/>
      <c r="S411" s="192"/>
      <c r="T411" s="193"/>
      <c r="AT411" s="187" t="s">
        <v>188</v>
      </c>
      <c r="AU411" s="187" t="s">
        <v>84</v>
      </c>
      <c r="AV411" s="11" t="s">
        <v>84</v>
      </c>
      <c r="AW411" s="11" t="s">
        <v>38</v>
      </c>
      <c r="AX411" s="11" t="s">
        <v>74</v>
      </c>
      <c r="AY411" s="187" t="s">
        <v>180</v>
      </c>
    </row>
    <row r="412" spans="2:51" s="12" customFormat="1" ht="13.5">
      <c r="B412" s="194"/>
      <c r="D412" s="186" t="s">
        <v>188</v>
      </c>
      <c r="E412" s="195" t="s">
        <v>5</v>
      </c>
      <c r="F412" s="196" t="s">
        <v>190</v>
      </c>
      <c r="H412" s="197">
        <v>513.05</v>
      </c>
      <c r="I412" s="198"/>
      <c r="L412" s="194"/>
      <c r="M412" s="199"/>
      <c r="N412" s="200"/>
      <c r="O412" s="200"/>
      <c r="P412" s="200"/>
      <c r="Q412" s="200"/>
      <c r="R412" s="200"/>
      <c r="S412" s="200"/>
      <c r="T412" s="201"/>
      <c r="AT412" s="195" t="s">
        <v>188</v>
      </c>
      <c r="AU412" s="195" t="s">
        <v>84</v>
      </c>
      <c r="AV412" s="12" t="s">
        <v>187</v>
      </c>
      <c r="AW412" s="12" t="s">
        <v>38</v>
      </c>
      <c r="AX412" s="12" t="s">
        <v>82</v>
      </c>
      <c r="AY412" s="195" t="s">
        <v>180</v>
      </c>
    </row>
    <row r="413" spans="2:65" s="1" customFormat="1" ht="38.25" customHeight="1">
      <c r="B413" s="172"/>
      <c r="C413" s="173" t="s">
        <v>732</v>
      </c>
      <c r="D413" s="173" t="s">
        <v>182</v>
      </c>
      <c r="E413" s="174" t="s">
        <v>1669</v>
      </c>
      <c r="F413" s="175" t="s">
        <v>1670</v>
      </c>
      <c r="G413" s="176" t="s">
        <v>185</v>
      </c>
      <c r="H413" s="177">
        <v>82.75</v>
      </c>
      <c r="I413" s="178"/>
      <c r="J413" s="179">
        <f>ROUND(I413*H413,2)</f>
        <v>0</v>
      </c>
      <c r="K413" s="175" t="s">
        <v>269</v>
      </c>
      <c r="L413" s="39"/>
      <c r="M413" s="180" t="s">
        <v>5</v>
      </c>
      <c r="N413" s="181" t="s">
        <v>45</v>
      </c>
      <c r="O413" s="40"/>
      <c r="P413" s="182">
        <f>O413*H413</f>
        <v>0</v>
      </c>
      <c r="Q413" s="182">
        <v>0</v>
      </c>
      <c r="R413" s="182">
        <f>Q413*H413</f>
        <v>0</v>
      </c>
      <c r="S413" s="182">
        <v>0</v>
      </c>
      <c r="T413" s="183">
        <f>S413*H413</f>
        <v>0</v>
      </c>
      <c r="AR413" s="22" t="s">
        <v>220</v>
      </c>
      <c r="AT413" s="22" t="s">
        <v>182</v>
      </c>
      <c r="AU413" s="22" t="s">
        <v>84</v>
      </c>
      <c r="AY413" s="22" t="s">
        <v>180</v>
      </c>
      <c r="BE413" s="184">
        <f>IF(N413="základní",J413,0)</f>
        <v>0</v>
      </c>
      <c r="BF413" s="184">
        <f>IF(N413="snížená",J413,0)</f>
        <v>0</v>
      </c>
      <c r="BG413" s="184">
        <f>IF(N413="zákl. přenesená",J413,0)</f>
        <v>0</v>
      </c>
      <c r="BH413" s="184">
        <f>IF(N413="sníž. přenesená",J413,0)</f>
        <v>0</v>
      </c>
      <c r="BI413" s="184">
        <f>IF(N413="nulová",J413,0)</f>
        <v>0</v>
      </c>
      <c r="BJ413" s="22" t="s">
        <v>82</v>
      </c>
      <c r="BK413" s="184">
        <f>ROUND(I413*H413,2)</f>
        <v>0</v>
      </c>
      <c r="BL413" s="22" t="s">
        <v>220</v>
      </c>
      <c r="BM413" s="22" t="s">
        <v>735</v>
      </c>
    </row>
    <row r="414" spans="2:51" s="11" customFormat="1" ht="13.5">
      <c r="B414" s="185"/>
      <c r="D414" s="186" t="s">
        <v>188</v>
      </c>
      <c r="E414" s="187" t="s">
        <v>5</v>
      </c>
      <c r="F414" s="188" t="s">
        <v>1671</v>
      </c>
      <c r="H414" s="189">
        <v>73</v>
      </c>
      <c r="I414" s="190"/>
      <c r="L414" s="185"/>
      <c r="M414" s="191"/>
      <c r="N414" s="192"/>
      <c r="O414" s="192"/>
      <c r="P414" s="192"/>
      <c r="Q414" s="192"/>
      <c r="R414" s="192"/>
      <c r="S414" s="192"/>
      <c r="T414" s="193"/>
      <c r="AT414" s="187" t="s">
        <v>188</v>
      </c>
      <c r="AU414" s="187" t="s">
        <v>84</v>
      </c>
      <c r="AV414" s="11" t="s">
        <v>84</v>
      </c>
      <c r="AW414" s="11" t="s">
        <v>38</v>
      </c>
      <c r="AX414" s="11" t="s">
        <v>74</v>
      </c>
      <c r="AY414" s="187" t="s">
        <v>180</v>
      </c>
    </row>
    <row r="415" spans="2:51" s="11" customFormat="1" ht="13.5">
      <c r="B415" s="185"/>
      <c r="D415" s="186" t="s">
        <v>188</v>
      </c>
      <c r="E415" s="187" t="s">
        <v>5</v>
      </c>
      <c r="F415" s="188" t="s">
        <v>1672</v>
      </c>
      <c r="H415" s="189">
        <v>9.75</v>
      </c>
      <c r="I415" s="190"/>
      <c r="L415" s="185"/>
      <c r="M415" s="191"/>
      <c r="N415" s="192"/>
      <c r="O415" s="192"/>
      <c r="P415" s="192"/>
      <c r="Q415" s="192"/>
      <c r="R415" s="192"/>
      <c r="S415" s="192"/>
      <c r="T415" s="193"/>
      <c r="AT415" s="187" t="s">
        <v>188</v>
      </c>
      <c r="AU415" s="187" t="s">
        <v>84</v>
      </c>
      <c r="AV415" s="11" t="s">
        <v>84</v>
      </c>
      <c r="AW415" s="11" t="s">
        <v>38</v>
      </c>
      <c r="AX415" s="11" t="s">
        <v>74</v>
      </c>
      <c r="AY415" s="187" t="s">
        <v>180</v>
      </c>
    </row>
    <row r="416" spans="2:51" s="12" customFormat="1" ht="13.5">
      <c r="B416" s="194"/>
      <c r="D416" s="186" t="s">
        <v>188</v>
      </c>
      <c r="E416" s="195" t="s">
        <v>5</v>
      </c>
      <c r="F416" s="196" t="s">
        <v>190</v>
      </c>
      <c r="H416" s="197">
        <v>82.75</v>
      </c>
      <c r="I416" s="198"/>
      <c r="L416" s="194"/>
      <c r="M416" s="199"/>
      <c r="N416" s="200"/>
      <c r="O416" s="200"/>
      <c r="P416" s="200"/>
      <c r="Q416" s="200"/>
      <c r="R416" s="200"/>
      <c r="S416" s="200"/>
      <c r="T416" s="201"/>
      <c r="AT416" s="195" t="s">
        <v>188</v>
      </c>
      <c r="AU416" s="195" t="s">
        <v>84</v>
      </c>
      <c r="AV416" s="12" t="s">
        <v>187</v>
      </c>
      <c r="AW416" s="12" t="s">
        <v>38</v>
      </c>
      <c r="AX416" s="12" t="s">
        <v>82</v>
      </c>
      <c r="AY416" s="195" t="s">
        <v>180</v>
      </c>
    </row>
    <row r="417" spans="2:65" s="1" customFormat="1" ht="38.25" customHeight="1">
      <c r="B417" s="172"/>
      <c r="C417" s="173" t="s">
        <v>464</v>
      </c>
      <c r="D417" s="173" t="s">
        <v>182</v>
      </c>
      <c r="E417" s="174" t="s">
        <v>1673</v>
      </c>
      <c r="F417" s="175" t="s">
        <v>1674</v>
      </c>
      <c r="G417" s="176" t="s">
        <v>229</v>
      </c>
      <c r="H417" s="177">
        <v>1</v>
      </c>
      <c r="I417" s="178"/>
      <c r="J417" s="179">
        <f>ROUND(I417*H417,2)</f>
        <v>0</v>
      </c>
      <c r="K417" s="175" t="s">
        <v>193</v>
      </c>
      <c r="L417" s="39"/>
      <c r="M417" s="180" t="s">
        <v>5</v>
      </c>
      <c r="N417" s="181" t="s">
        <v>45</v>
      </c>
      <c r="O417" s="40"/>
      <c r="P417" s="182">
        <f>O417*H417</f>
        <v>0</v>
      </c>
      <c r="Q417" s="182">
        <v>0</v>
      </c>
      <c r="R417" s="182">
        <f>Q417*H417</f>
        <v>0</v>
      </c>
      <c r="S417" s="182">
        <v>0</v>
      </c>
      <c r="T417" s="183">
        <f>S417*H417</f>
        <v>0</v>
      </c>
      <c r="AR417" s="22" t="s">
        <v>220</v>
      </c>
      <c r="AT417" s="22" t="s">
        <v>182</v>
      </c>
      <c r="AU417" s="22" t="s">
        <v>84</v>
      </c>
      <c r="AY417" s="22" t="s">
        <v>180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22" t="s">
        <v>82</v>
      </c>
      <c r="BK417" s="184">
        <f>ROUND(I417*H417,2)</f>
        <v>0</v>
      </c>
      <c r="BL417" s="22" t="s">
        <v>220</v>
      </c>
      <c r="BM417" s="22" t="s">
        <v>739</v>
      </c>
    </row>
    <row r="418" spans="2:51" s="11" customFormat="1" ht="13.5">
      <c r="B418" s="185"/>
      <c r="D418" s="186" t="s">
        <v>188</v>
      </c>
      <c r="E418" s="187" t="s">
        <v>5</v>
      </c>
      <c r="F418" s="188" t="s">
        <v>82</v>
      </c>
      <c r="H418" s="189">
        <v>1</v>
      </c>
      <c r="I418" s="190"/>
      <c r="L418" s="185"/>
      <c r="M418" s="191"/>
      <c r="N418" s="192"/>
      <c r="O418" s="192"/>
      <c r="P418" s="192"/>
      <c r="Q418" s="192"/>
      <c r="R418" s="192"/>
      <c r="S418" s="192"/>
      <c r="T418" s="193"/>
      <c r="AT418" s="187" t="s">
        <v>188</v>
      </c>
      <c r="AU418" s="187" t="s">
        <v>84</v>
      </c>
      <c r="AV418" s="11" t="s">
        <v>84</v>
      </c>
      <c r="AW418" s="11" t="s">
        <v>38</v>
      </c>
      <c r="AX418" s="11" t="s">
        <v>82</v>
      </c>
      <c r="AY418" s="187" t="s">
        <v>180</v>
      </c>
    </row>
    <row r="419" spans="2:65" s="1" customFormat="1" ht="38.25" customHeight="1">
      <c r="B419" s="172"/>
      <c r="C419" s="173" t="s">
        <v>1675</v>
      </c>
      <c r="D419" s="173" t="s">
        <v>182</v>
      </c>
      <c r="E419" s="174" t="s">
        <v>1676</v>
      </c>
      <c r="F419" s="175" t="s">
        <v>1677</v>
      </c>
      <c r="G419" s="176" t="s">
        <v>185</v>
      </c>
      <c r="H419" s="177">
        <v>67.85</v>
      </c>
      <c r="I419" s="178"/>
      <c r="J419" s="179">
        <f>ROUND(I419*H419,2)</f>
        <v>0</v>
      </c>
      <c r="K419" s="175" t="s">
        <v>5</v>
      </c>
      <c r="L419" s="39"/>
      <c r="M419" s="180" t="s">
        <v>5</v>
      </c>
      <c r="N419" s="181" t="s">
        <v>45</v>
      </c>
      <c r="O419" s="40"/>
      <c r="P419" s="182">
        <f>O419*H419</f>
        <v>0</v>
      </c>
      <c r="Q419" s="182">
        <v>0.01261</v>
      </c>
      <c r="R419" s="182">
        <f>Q419*H419</f>
        <v>0.8555884999999999</v>
      </c>
      <c r="S419" s="182">
        <v>0</v>
      </c>
      <c r="T419" s="183">
        <f>S419*H419</f>
        <v>0</v>
      </c>
      <c r="AR419" s="22" t="s">
        <v>220</v>
      </c>
      <c r="AT419" s="22" t="s">
        <v>182</v>
      </c>
      <c r="AU419" s="22" t="s">
        <v>84</v>
      </c>
      <c r="AY419" s="22" t="s">
        <v>180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22" t="s">
        <v>82</v>
      </c>
      <c r="BK419" s="184">
        <f>ROUND(I419*H419,2)</f>
        <v>0</v>
      </c>
      <c r="BL419" s="22" t="s">
        <v>220</v>
      </c>
      <c r="BM419" s="22" t="s">
        <v>1678</v>
      </c>
    </row>
    <row r="420" spans="2:51" s="11" customFormat="1" ht="13.5">
      <c r="B420" s="185"/>
      <c r="D420" s="186" t="s">
        <v>188</v>
      </c>
      <c r="E420" s="187" t="s">
        <v>5</v>
      </c>
      <c r="F420" s="188" t="s">
        <v>1679</v>
      </c>
      <c r="H420" s="189">
        <v>67.85</v>
      </c>
      <c r="I420" s="190"/>
      <c r="L420" s="185"/>
      <c r="M420" s="191"/>
      <c r="N420" s="192"/>
      <c r="O420" s="192"/>
      <c r="P420" s="192"/>
      <c r="Q420" s="192"/>
      <c r="R420" s="192"/>
      <c r="S420" s="192"/>
      <c r="T420" s="193"/>
      <c r="AT420" s="187" t="s">
        <v>188</v>
      </c>
      <c r="AU420" s="187" t="s">
        <v>84</v>
      </c>
      <c r="AV420" s="11" t="s">
        <v>84</v>
      </c>
      <c r="AW420" s="11" t="s">
        <v>38</v>
      </c>
      <c r="AX420" s="11" t="s">
        <v>82</v>
      </c>
      <c r="AY420" s="187" t="s">
        <v>180</v>
      </c>
    </row>
    <row r="421" spans="2:65" s="1" customFormat="1" ht="25.5" customHeight="1">
      <c r="B421" s="172"/>
      <c r="C421" s="173" t="s">
        <v>740</v>
      </c>
      <c r="D421" s="173" t="s">
        <v>182</v>
      </c>
      <c r="E421" s="174" t="s">
        <v>1328</v>
      </c>
      <c r="F421" s="175" t="s">
        <v>1329</v>
      </c>
      <c r="G421" s="176" t="s">
        <v>185</v>
      </c>
      <c r="H421" s="177">
        <v>595.8</v>
      </c>
      <c r="I421" s="178"/>
      <c r="J421" s="179">
        <f>ROUND(I421*H421,2)</f>
        <v>0</v>
      </c>
      <c r="K421" s="175" t="s">
        <v>193</v>
      </c>
      <c r="L421" s="39"/>
      <c r="M421" s="180" t="s">
        <v>5</v>
      </c>
      <c r="N421" s="181" t="s">
        <v>45</v>
      </c>
      <c r="O421" s="40"/>
      <c r="P421" s="182">
        <f>O421*H421</f>
        <v>0</v>
      </c>
      <c r="Q421" s="182">
        <v>0</v>
      </c>
      <c r="R421" s="182">
        <f>Q421*H421</f>
        <v>0</v>
      </c>
      <c r="S421" s="182">
        <v>0</v>
      </c>
      <c r="T421" s="183">
        <f>S421*H421</f>
        <v>0</v>
      </c>
      <c r="AR421" s="22" t="s">
        <v>220</v>
      </c>
      <c r="AT421" s="22" t="s">
        <v>182</v>
      </c>
      <c r="AU421" s="22" t="s">
        <v>84</v>
      </c>
      <c r="AY421" s="22" t="s">
        <v>180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22" t="s">
        <v>82</v>
      </c>
      <c r="BK421" s="184">
        <f>ROUND(I421*H421,2)</f>
        <v>0</v>
      </c>
      <c r="BL421" s="22" t="s">
        <v>220</v>
      </c>
      <c r="BM421" s="22" t="s">
        <v>743</v>
      </c>
    </row>
    <row r="422" spans="2:51" s="11" customFormat="1" ht="13.5">
      <c r="B422" s="185"/>
      <c r="D422" s="186" t="s">
        <v>188</v>
      </c>
      <c r="E422" s="187" t="s">
        <v>5</v>
      </c>
      <c r="F422" s="188" t="s">
        <v>1680</v>
      </c>
      <c r="H422" s="189">
        <v>595.8</v>
      </c>
      <c r="I422" s="190"/>
      <c r="L422" s="185"/>
      <c r="M422" s="191"/>
      <c r="N422" s="192"/>
      <c r="O422" s="192"/>
      <c r="P422" s="192"/>
      <c r="Q422" s="192"/>
      <c r="R422" s="192"/>
      <c r="S422" s="192"/>
      <c r="T422" s="193"/>
      <c r="AT422" s="187" t="s">
        <v>188</v>
      </c>
      <c r="AU422" s="187" t="s">
        <v>84</v>
      </c>
      <c r="AV422" s="11" t="s">
        <v>84</v>
      </c>
      <c r="AW422" s="11" t="s">
        <v>38</v>
      </c>
      <c r="AX422" s="11" t="s">
        <v>74</v>
      </c>
      <c r="AY422" s="187" t="s">
        <v>180</v>
      </c>
    </row>
    <row r="423" spans="2:51" s="12" customFormat="1" ht="13.5">
      <c r="B423" s="194"/>
      <c r="D423" s="186" t="s">
        <v>188</v>
      </c>
      <c r="E423" s="195" t="s">
        <v>5</v>
      </c>
      <c r="F423" s="196" t="s">
        <v>190</v>
      </c>
      <c r="H423" s="197">
        <v>595.8</v>
      </c>
      <c r="I423" s="198"/>
      <c r="L423" s="194"/>
      <c r="M423" s="199"/>
      <c r="N423" s="200"/>
      <c r="O423" s="200"/>
      <c r="P423" s="200"/>
      <c r="Q423" s="200"/>
      <c r="R423" s="200"/>
      <c r="S423" s="200"/>
      <c r="T423" s="201"/>
      <c r="AT423" s="195" t="s">
        <v>188</v>
      </c>
      <c r="AU423" s="195" t="s">
        <v>84</v>
      </c>
      <c r="AV423" s="12" t="s">
        <v>187</v>
      </c>
      <c r="AW423" s="12" t="s">
        <v>38</v>
      </c>
      <c r="AX423" s="12" t="s">
        <v>82</v>
      </c>
      <c r="AY423" s="195" t="s">
        <v>180</v>
      </c>
    </row>
    <row r="424" spans="2:65" s="1" customFormat="1" ht="25.5" customHeight="1">
      <c r="B424" s="172"/>
      <c r="C424" s="173" t="s">
        <v>468</v>
      </c>
      <c r="D424" s="173" t="s">
        <v>182</v>
      </c>
      <c r="E424" s="174" t="s">
        <v>1335</v>
      </c>
      <c r="F424" s="175" t="s">
        <v>1336</v>
      </c>
      <c r="G424" s="176" t="s">
        <v>560</v>
      </c>
      <c r="H424" s="212"/>
      <c r="I424" s="178"/>
      <c r="J424" s="179">
        <f>ROUND(I424*H424,2)</f>
        <v>0</v>
      </c>
      <c r="K424" s="175" t="s">
        <v>193</v>
      </c>
      <c r="L424" s="39"/>
      <c r="M424" s="180" t="s">
        <v>5</v>
      </c>
      <c r="N424" s="181" t="s">
        <v>45</v>
      </c>
      <c r="O424" s="40"/>
      <c r="P424" s="182">
        <f>O424*H424</f>
        <v>0</v>
      </c>
      <c r="Q424" s="182">
        <v>0</v>
      </c>
      <c r="R424" s="182">
        <f>Q424*H424</f>
        <v>0</v>
      </c>
      <c r="S424" s="182">
        <v>0</v>
      </c>
      <c r="T424" s="183">
        <f>S424*H424</f>
        <v>0</v>
      </c>
      <c r="AR424" s="22" t="s">
        <v>220</v>
      </c>
      <c r="AT424" s="22" t="s">
        <v>182</v>
      </c>
      <c r="AU424" s="22" t="s">
        <v>84</v>
      </c>
      <c r="AY424" s="22" t="s">
        <v>180</v>
      </c>
      <c r="BE424" s="184">
        <f>IF(N424="základní",J424,0)</f>
        <v>0</v>
      </c>
      <c r="BF424" s="184">
        <f>IF(N424="snížená",J424,0)</f>
        <v>0</v>
      </c>
      <c r="BG424" s="184">
        <f>IF(N424="zákl. přenesená",J424,0)</f>
        <v>0</v>
      </c>
      <c r="BH424" s="184">
        <f>IF(N424="sníž. přenesená",J424,0)</f>
        <v>0</v>
      </c>
      <c r="BI424" s="184">
        <f>IF(N424="nulová",J424,0)</f>
        <v>0</v>
      </c>
      <c r="BJ424" s="22" t="s">
        <v>82</v>
      </c>
      <c r="BK424" s="184">
        <f>ROUND(I424*H424,2)</f>
        <v>0</v>
      </c>
      <c r="BL424" s="22" t="s">
        <v>220</v>
      </c>
      <c r="BM424" s="22" t="s">
        <v>749</v>
      </c>
    </row>
    <row r="425" spans="2:63" s="10" customFormat="1" ht="29.85" customHeight="1">
      <c r="B425" s="159"/>
      <c r="D425" s="160" t="s">
        <v>73</v>
      </c>
      <c r="E425" s="170" t="s">
        <v>620</v>
      </c>
      <c r="F425" s="170" t="s">
        <v>621</v>
      </c>
      <c r="I425" s="162"/>
      <c r="J425" s="171">
        <f>BK425</f>
        <v>0</v>
      </c>
      <c r="L425" s="159"/>
      <c r="M425" s="164"/>
      <c r="N425" s="165"/>
      <c r="O425" s="165"/>
      <c r="P425" s="166">
        <f>SUM(P426:P445)</f>
        <v>0</v>
      </c>
      <c r="Q425" s="165"/>
      <c r="R425" s="166">
        <f>SUM(R426:R445)</f>
        <v>0</v>
      </c>
      <c r="S425" s="165"/>
      <c r="T425" s="167">
        <f>SUM(T426:T445)</f>
        <v>0</v>
      </c>
      <c r="AR425" s="160" t="s">
        <v>84</v>
      </c>
      <c r="AT425" s="168" t="s">
        <v>73</v>
      </c>
      <c r="AU425" s="168" t="s">
        <v>82</v>
      </c>
      <c r="AY425" s="160" t="s">
        <v>180</v>
      </c>
      <c r="BK425" s="169">
        <f>SUM(BK426:BK445)</f>
        <v>0</v>
      </c>
    </row>
    <row r="426" spans="2:65" s="1" customFormat="1" ht="25.5" customHeight="1">
      <c r="B426" s="172"/>
      <c r="C426" s="173" t="s">
        <v>750</v>
      </c>
      <c r="D426" s="173" t="s">
        <v>182</v>
      </c>
      <c r="E426" s="174" t="s">
        <v>1681</v>
      </c>
      <c r="F426" s="175" t="s">
        <v>1682</v>
      </c>
      <c r="G426" s="176" t="s">
        <v>292</v>
      </c>
      <c r="H426" s="177">
        <v>125.28</v>
      </c>
      <c r="I426" s="178"/>
      <c r="J426" s="179">
        <f>ROUND(I426*H426,2)</f>
        <v>0</v>
      </c>
      <c r="K426" s="175" t="s">
        <v>193</v>
      </c>
      <c r="L426" s="39"/>
      <c r="M426" s="180" t="s">
        <v>5</v>
      </c>
      <c r="N426" s="181" t="s">
        <v>45</v>
      </c>
      <c r="O426" s="40"/>
      <c r="P426" s="182">
        <f>O426*H426</f>
        <v>0</v>
      </c>
      <c r="Q426" s="182">
        <v>0</v>
      </c>
      <c r="R426" s="182">
        <f>Q426*H426</f>
        <v>0</v>
      </c>
      <c r="S426" s="182">
        <v>0</v>
      </c>
      <c r="T426" s="183">
        <f>S426*H426</f>
        <v>0</v>
      </c>
      <c r="AR426" s="22" t="s">
        <v>220</v>
      </c>
      <c r="AT426" s="22" t="s">
        <v>182</v>
      </c>
      <c r="AU426" s="22" t="s">
        <v>84</v>
      </c>
      <c r="AY426" s="22" t="s">
        <v>180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22" t="s">
        <v>82</v>
      </c>
      <c r="BK426" s="184">
        <f>ROUND(I426*H426,2)</f>
        <v>0</v>
      </c>
      <c r="BL426" s="22" t="s">
        <v>220</v>
      </c>
      <c r="BM426" s="22" t="s">
        <v>753</v>
      </c>
    </row>
    <row r="427" spans="2:51" s="11" customFormat="1" ht="13.5">
      <c r="B427" s="185"/>
      <c r="D427" s="186" t="s">
        <v>188</v>
      </c>
      <c r="E427" s="187" t="s">
        <v>5</v>
      </c>
      <c r="F427" s="188" t="s">
        <v>1683</v>
      </c>
      <c r="H427" s="189">
        <v>125.28</v>
      </c>
      <c r="I427" s="190"/>
      <c r="L427" s="185"/>
      <c r="M427" s="191"/>
      <c r="N427" s="192"/>
      <c r="O427" s="192"/>
      <c r="P427" s="192"/>
      <c r="Q427" s="192"/>
      <c r="R427" s="192"/>
      <c r="S427" s="192"/>
      <c r="T427" s="193"/>
      <c r="AT427" s="187" t="s">
        <v>188</v>
      </c>
      <c r="AU427" s="187" t="s">
        <v>84</v>
      </c>
      <c r="AV427" s="11" t="s">
        <v>84</v>
      </c>
      <c r="AW427" s="11" t="s">
        <v>38</v>
      </c>
      <c r="AX427" s="11" t="s">
        <v>74</v>
      </c>
      <c r="AY427" s="187" t="s">
        <v>180</v>
      </c>
    </row>
    <row r="428" spans="2:51" s="12" customFormat="1" ht="13.5">
      <c r="B428" s="194"/>
      <c r="D428" s="186" t="s">
        <v>188</v>
      </c>
      <c r="E428" s="195" t="s">
        <v>5</v>
      </c>
      <c r="F428" s="196" t="s">
        <v>190</v>
      </c>
      <c r="H428" s="197">
        <v>125.28</v>
      </c>
      <c r="I428" s="198"/>
      <c r="L428" s="194"/>
      <c r="M428" s="199"/>
      <c r="N428" s="200"/>
      <c r="O428" s="200"/>
      <c r="P428" s="200"/>
      <c r="Q428" s="200"/>
      <c r="R428" s="200"/>
      <c r="S428" s="200"/>
      <c r="T428" s="201"/>
      <c r="AT428" s="195" t="s">
        <v>188</v>
      </c>
      <c r="AU428" s="195" t="s">
        <v>84</v>
      </c>
      <c r="AV428" s="12" t="s">
        <v>187</v>
      </c>
      <c r="AW428" s="12" t="s">
        <v>38</v>
      </c>
      <c r="AX428" s="12" t="s">
        <v>82</v>
      </c>
      <c r="AY428" s="195" t="s">
        <v>180</v>
      </c>
    </row>
    <row r="429" spans="2:65" s="1" customFormat="1" ht="25.5" customHeight="1">
      <c r="B429" s="172"/>
      <c r="C429" s="173" t="s">
        <v>473</v>
      </c>
      <c r="D429" s="173" t="s">
        <v>182</v>
      </c>
      <c r="E429" s="174" t="s">
        <v>1684</v>
      </c>
      <c r="F429" s="175" t="s">
        <v>1685</v>
      </c>
      <c r="G429" s="176" t="s">
        <v>301</v>
      </c>
      <c r="H429" s="177">
        <v>1</v>
      </c>
      <c r="I429" s="178"/>
      <c r="J429" s="179">
        <f>ROUND(I429*H429,2)</f>
        <v>0</v>
      </c>
      <c r="K429" s="175" t="s">
        <v>5</v>
      </c>
      <c r="L429" s="39"/>
      <c r="M429" s="180" t="s">
        <v>5</v>
      </c>
      <c r="N429" s="181" t="s">
        <v>45</v>
      </c>
      <c r="O429" s="40"/>
      <c r="P429" s="182">
        <f>O429*H429</f>
        <v>0</v>
      </c>
      <c r="Q429" s="182">
        <v>0</v>
      </c>
      <c r="R429" s="182">
        <f>Q429*H429</f>
        <v>0</v>
      </c>
      <c r="S429" s="182">
        <v>0</v>
      </c>
      <c r="T429" s="183">
        <f>S429*H429</f>
        <v>0</v>
      </c>
      <c r="AR429" s="22" t="s">
        <v>220</v>
      </c>
      <c r="AT429" s="22" t="s">
        <v>182</v>
      </c>
      <c r="AU429" s="22" t="s">
        <v>84</v>
      </c>
      <c r="AY429" s="22" t="s">
        <v>180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22" t="s">
        <v>82</v>
      </c>
      <c r="BK429" s="184">
        <f>ROUND(I429*H429,2)</f>
        <v>0</v>
      </c>
      <c r="BL429" s="22" t="s">
        <v>220</v>
      </c>
      <c r="BM429" s="22" t="s">
        <v>757</v>
      </c>
    </row>
    <row r="430" spans="2:65" s="1" customFormat="1" ht="25.5" customHeight="1">
      <c r="B430" s="172"/>
      <c r="C430" s="173" t="s">
        <v>596</v>
      </c>
      <c r="D430" s="173" t="s">
        <v>182</v>
      </c>
      <c r="E430" s="174" t="s">
        <v>1686</v>
      </c>
      <c r="F430" s="175" t="s">
        <v>1687</v>
      </c>
      <c r="G430" s="176" t="s">
        <v>292</v>
      </c>
      <c r="H430" s="177">
        <v>120.28</v>
      </c>
      <c r="I430" s="178"/>
      <c r="J430" s="179">
        <f>ROUND(I430*H430,2)</f>
        <v>0</v>
      </c>
      <c r="K430" s="175" t="s">
        <v>193</v>
      </c>
      <c r="L430" s="39"/>
      <c r="M430" s="180" t="s">
        <v>5</v>
      </c>
      <c r="N430" s="181" t="s">
        <v>45</v>
      </c>
      <c r="O430" s="40"/>
      <c r="P430" s="182">
        <f>O430*H430</f>
        <v>0</v>
      </c>
      <c r="Q430" s="182">
        <v>0</v>
      </c>
      <c r="R430" s="182">
        <f>Q430*H430</f>
        <v>0</v>
      </c>
      <c r="S430" s="182">
        <v>0</v>
      </c>
      <c r="T430" s="183">
        <f>S430*H430</f>
        <v>0</v>
      </c>
      <c r="AR430" s="22" t="s">
        <v>220</v>
      </c>
      <c r="AT430" s="22" t="s">
        <v>182</v>
      </c>
      <c r="AU430" s="22" t="s">
        <v>84</v>
      </c>
      <c r="AY430" s="22" t="s">
        <v>180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22" t="s">
        <v>82</v>
      </c>
      <c r="BK430" s="184">
        <f>ROUND(I430*H430,2)</f>
        <v>0</v>
      </c>
      <c r="BL430" s="22" t="s">
        <v>220</v>
      </c>
      <c r="BM430" s="22" t="s">
        <v>1331</v>
      </c>
    </row>
    <row r="431" spans="2:51" s="11" customFormat="1" ht="13.5">
      <c r="B431" s="185"/>
      <c r="D431" s="186" t="s">
        <v>188</v>
      </c>
      <c r="E431" s="187" t="s">
        <v>5</v>
      </c>
      <c r="F431" s="188" t="s">
        <v>1688</v>
      </c>
      <c r="H431" s="189">
        <v>120.28</v>
      </c>
      <c r="I431" s="190"/>
      <c r="L431" s="185"/>
      <c r="M431" s="191"/>
      <c r="N431" s="192"/>
      <c r="O431" s="192"/>
      <c r="P431" s="192"/>
      <c r="Q431" s="192"/>
      <c r="R431" s="192"/>
      <c r="S431" s="192"/>
      <c r="T431" s="193"/>
      <c r="AT431" s="187" t="s">
        <v>188</v>
      </c>
      <c r="AU431" s="187" t="s">
        <v>84</v>
      </c>
      <c r="AV431" s="11" t="s">
        <v>84</v>
      </c>
      <c r="AW431" s="11" t="s">
        <v>38</v>
      </c>
      <c r="AX431" s="11" t="s">
        <v>74</v>
      </c>
      <c r="AY431" s="187" t="s">
        <v>180</v>
      </c>
    </row>
    <row r="432" spans="2:51" s="12" customFormat="1" ht="13.5">
      <c r="B432" s="194"/>
      <c r="D432" s="186" t="s">
        <v>188</v>
      </c>
      <c r="E432" s="195" t="s">
        <v>5</v>
      </c>
      <c r="F432" s="196" t="s">
        <v>190</v>
      </c>
      <c r="H432" s="197">
        <v>120.28</v>
      </c>
      <c r="I432" s="198"/>
      <c r="L432" s="194"/>
      <c r="M432" s="199"/>
      <c r="N432" s="200"/>
      <c r="O432" s="200"/>
      <c r="P432" s="200"/>
      <c r="Q432" s="200"/>
      <c r="R432" s="200"/>
      <c r="S432" s="200"/>
      <c r="T432" s="201"/>
      <c r="AT432" s="195" t="s">
        <v>188</v>
      </c>
      <c r="AU432" s="195" t="s">
        <v>84</v>
      </c>
      <c r="AV432" s="12" t="s">
        <v>187</v>
      </c>
      <c r="AW432" s="12" t="s">
        <v>38</v>
      </c>
      <c r="AX432" s="12" t="s">
        <v>82</v>
      </c>
      <c r="AY432" s="195" t="s">
        <v>180</v>
      </c>
    </row>
    <row r="433" spans="2:65" s="1" customFormat="1" ht="25.5" customHeight="1">
      <c r="B433" s="172"/>
      <c r="C433" s="173" t="s">
        <v>477</v>
      </c>
      <c r="D433" s="173" t="s">
        <v>182</v>
      </c>
      <c r="E433" s="174" t="s">
        <v>1689</v>
      </c>
      <c r="F433" s="175" t="s">
        <v>1690</v>
      </c>
      <c r="G433" s="176" t="s">
        <v>185</v>
      </c>
      <c r="H433" s="177">
        <v>3.5</v>
      </c>
      <c r="I433" s="178"/>
      <c r="J433" s="179">
        <f>ROUND(I433*H433,2)</f>
        <v>0</v>
      </c>
      <c r="K433" s="175" t="s">
        <v>193</v>
      </c>
      <c r="L433" s="39"/>
      <c r="M433" s="180" t="s">
        <v>5</v>
      </c>
      <c r="N433" s="181" t="s">
        <v>45</v>
      </c>
      <c r="O433" s="40"/>
      <c r="P433" s="182">
        <f>O433*H433</f>
        <v>0</v>
      </c>
      <c r="Q433" s="182">
        <v>0</v>
      </c>
      <c r="R433" s="182">
        <f>Q433*H433</f>
        <v>0</v>
      </c>
      <c r="S433" s="182">
        <v>0</v>
      </c>
      <c r="T433" s="183">
        <f>S433*H433</f>
        <v>0</v>
      </c>
      <c r="AR433" s="22" t="s">
        <v>220</v>
      </c>
      <c r="AT433" s="22" t="s">
        <v>182</v>
      </c>
      <c r="AU433" s="22" t="s">
        <v>84</v>
      </c>
      <c r="AY433" s="22" t="s">
        <v>180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22" t="s">
        <v>82</v>
      </c>
      <c r="BK433" s="184">
        <f>ROUND(I433*H433,2)</f>
        <v>0</v>
      </c>
      <c r="BL433" s="22" t="s">
        <v>220</v>
      </c>
      <c r="BM433" s="22" t="s">
        <v>1333</v>
      </c>
    </row>
    <row r="434" spans="2:51" s="11" customFormat="1" ht="13.5">
      <c r="B434" s="185"/>
      <c r="D434" s="186" t="s">
        <v>188</v>
      </c>
      <c r="E434" s="187" t="s">
        <v>5</v>
      </c>
      <c r="F434" s="188" t="s">
        <v>1691</v>
      </c>
      <c r="H434" s="189">
        <v>3.5</v>
      </c>
      <c r="I434" s="190"/>
      <c r="L434" s="185"/>
      <c r="M434" s="191"/>
      <c r="N434" s="192"/>
      <c r="O434" s="192"/>
      <c r="P434" s="192"/>
      <c r="Q434" s="192"/>
      <c r="R434" s="192"/>
      <c r="S434" s="192"/>
      <c r="T434" s="193"/>
      <c r="AT434" s="187" t="s">
        <v>188</v>
      </c>
      <c r="AU434" s="187" t="s">
        <v>84</v>
      </c>
      <c r="AV434" s="11" t="s">
        <v>84</v>
      </c>
      <c r="AW434" s="11" t="s">
        <v>38</v>
      </c>
      <c r="AX434" s="11" t="s">
        <v>74</v>
      </c>
      <c r="AY434" s="187" t="s">
        <v>180</v>
      </c>
    </row>
    <row r="435" spans="2:51" s="12" customFormat="1" ht="13.5">
      <c r="B435" s="194"/>
      <c r="D435" s="186" t="s">
        <v>188</v>
      </c>
      <c r="E435" s="195" t="s">
        <v>5</v>
      </c>
      <c r="F435" s="196" t="s">
        <v>190</v>
      </c>
      <c r="H435" s="197">
        <v>3.5</v>
      </c>
      <c r="I435" s="198"/>
      <c r="L435" s="194"/>
      <c r="M435" s="199"/>
      <c r="N435" s="200"/>
      <c r="O435" s="200"/>
      <c r="P435" s="200"/>
      <c r="Q435" s="200"/>
      <c r="R435" s="200"/>
      <c r="S435" s="200"/>
      <c r="T435" s="201"/>
      <c r="AT435" s="195" t="s">
        <v>188</v>
      </c>
      <c r="AU435" s="195" t="s">
        <v>84</v>
      </c>
      <c r="AV435" s="12" t="s">
        <v>187</v>
      </c>
      <c r="AW435" s="12" t="s">
        <v>38</v>
      </c>
      <c r="AX435" s="12" t="s">
        <v>82</v>
      </c>
      <c r="AY435" s="195" t="s">
        <v>180</v>
      </c>
    </row>
    <row r="436" spans="2:65" s="1" customFormat="1" ht="25.5" customHeight="1">
      <c r="B436" s="172"/>
      <c r="C436" s="173" t="s">
        <v>1334</v>
      </c>
      <c r="D436" s="173" t="s">
        <v>182</v>
      </c>
      <c r="E436" s="174" t="s">
        <v>1692</v>
      </c>
      <c r="F436" s="175" t="s">
        <v>1693</v>
      </c>
      <c r="G436" s="176" t="s">
        <v>292</v>
      </c>
      <c r="H436" s="177">
        <v>123.4</v>
      </c>
      <c r="I436" s="178"/>
      <c r="J436" s="179">
        <f>ROUND(I436*H436,2)</f>
        <v>0</v>
      </c>
      <c r="K436" s="175" t="s">
        <v>193</v>
      </c>
      <c r="L436" s="39"/>
      <c r="M436" s="180" t="s">
        <v>5</v>
      </c>
      <c r="N436" s="181" t="s">
        <v>45</v>
      </c>
      <c r="O436" s="40"/>
      <c r="P436" s="182">
        <f>O436*H436</f>
        <v>0</v>
      </c>
      <c r="Q436" s="182">
        <v>0</v>
      </c>
      <c r="R436" s="182">
        <f>Q436*H436</f>
        <v>0</v>
      </c>
      <c r="S436" s="182">
        <v>0</v>
      </c>
      <c r="T436" s="183">
        <f>S436*H436</f>
        <v>0</v>
      </c>
      <c r="AR436" s="22" t="s">
        <v>220</v>
      </c>
      <c r="AT436" s="22" t="s">
        <v>182</v>
      </c>
      <c r="AU436" s="22" t="s">
        <v>84</v>
      </c>
      <c r="AY436" s="22" t="s">
        <v>180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22" t="s">
        <v>82</v>
      </c>
      <c r="BK436" s="184">
        <f>ROUND(I436*H436,2)</f>
        <v>0</v>
      </c>
      <c r="BL436" s="22" t="s">
        <v>220</v>
      </c>
      <c r="BM436" s="22" t="s">
        <v>1337</v>
      </c>
    </row>
    <row r="437" spans="2:51" s="11" customFormat="1" ht="13.5">
      <c r="B437" s="185"/>
      <c r="D437" s="186" t="s">
        <v>188</v>
      </c>
      <c r="E437" s="187" t="s">
        <v>5</v>
      </c>
      <c r="F437" s="188" t="s">
        <v>1694</v>
      </c>
      <c r="H437" s="189">
        <v>123.4</v>
      </c>
      <c r="I437" s="190"/>
      <c r="L437" s="185"/>
      <c r="M437" s="191"/>
      <c r="N437" s="192"/>
      <c r="O437" s="192"/>
      <c r="P437" s="192"/>
      <c r="Q437" s="192"/>
      <c r="R437" s="192"/>
      <c r="S437" s="192"/>
      <c r="T437" s="193"/>
      <c r="AT437" s="187" t="s">
        <v>188</v>
      </c>
      <c r="AU437" s="187" t="s">
        <v>84</v>
      </c>
      <c r="AV437" s="11" t="s">
        <v>84</v>
      </c>
      <c r="AW437" s="11" t="s">
        <v>38</v>
      </c>
      <c r="AX437" s="11" t="s">
        <v>74</v>
      </c>
      <c r="AY437" s="187" t="s">
        <v>180</v>
      </c>
    </row>
    <row r="438" spans="2:51" s="12" customFormat="1" ht="13.5">
      <c r="B438" s="194"/>
      <c r="D438" s="186" t="s">
        <v>188</v>
      </c>
      <c r="E438" s="195" t="s">
        <v>5</v>
      </c>
      <c r="F438" s="196" t="s">
        <v>190</v>
      </c>
      <c r="H438" s="197">
        <v>123.4</v>
      </c>
      <c r="I438" s="198"/>
      <c r="L438" s="194"/>
      <c r="M438" s="199"/>
      <c r="N438" s="200"/>
      <c r="O438" s="200"/>
      <c r="P438" s="200"/>
      <c r="Q438" s="200"/>
      <c r="R438" s="200"/>
      <c r="S438" s="200"/>
      <c r="T438" s="201"/>
      <c r="AT438" s="195" t="s">
        <v>188</v>
      </c>
      <c r="AU438" s="195" t="s">
        <v>84</v>
      </c>
      <c r="AV438" s="12" t="s">
        <v>187</v>
      </c>
      <c r="AW438" s="12" t="s">
        <v>38</v>
      </c>
      <c r="AX438" s="12" t="s">
        <v>82</v>
      </c>
      <c r="AY438" s="195" t="s">
        <v>180</v>
      </c>
    </row>
    <row r="439" spans="2:65" s="1" customFormat="1" ht="25.5" customHeight="1">
      <c r="B439" s="172"/>
      <c r="C439" s="173" t="s">
        <v>482</v>
      </c>
      <c r="D439" s="173" t="s">
        <v>182</v>
      </c>
      <c r="E439" s="174" t="s">
        <v>654</v>
      </c>
      <c r="F439" s="175" t="s">
        <v>1695</v>
      </c>
      <c r="G439" s="176" t="s">
        <v>292</v>
      </c>
      <c r="H439" s="177">
        <v>124.35</v>
      </c>
      <c r="I439" s="178"/>
      <c r="J439" s="179">
        <f>ROUND(I439*H439,2)</f>
        <v>0</v>
      </c>
      <c r="K439" s="175" t="s">
        <v>5</v>
      </c>
      <c r="L439" s="39"/>
      <c r="M439" s="180" t="s">
        <v>5</v>
      </c>
      <c r="N439" s="181" t="s">
        <v>45</v>
      </c>
      <c r="O439" s="40"/>
      <c r="P439" s="182">
        <f>O439*H439</f>
        <v>0</v>
      </c>
      <c r="Q439" s="182">
        <v>0</v>
      </c>
      <c r="R439" s="182">
        <f>Q439*H439</f>
        <v>0</v>
      </c>
      <c r="S439" s="182">
        <v>0</v>
      </c>
      <c r="T439" s="183">
        <f>S439*H439</f>
        <v>0</v>
      </c>
      <c r="AR439" s="22" t="s">
        <v>220</v>
      </c>
      <c r="AT439" s="22" t="s">
        <v>182</v>
      </c>
      <c r="AU439" s="22" t="s">
        <v>84</v>
      </c>
      <c r="AY439" s="22" t="s">
        <v>180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22" t="s">
        <v>82</v>
      </c>
      <c r="BK439" s="184">
        <f>ROUND(I439*H439,2)</f>
        <v>0</v>
      </c>
      <c r="BL439" s="22" t="s">
        <v>220</v>
      </c>
      <c r="BM439" s="22" t="s">
        <v>1338</v>
      </c>
    </row>
    <row r="440" spans="2:51" s="11" customFormat="1" ht="13.5">
      <c r="B440" s="185"/>
      <c r="D440" s="186" t="s">
        <v>188</v>
      </c>
      <c r="E440" s="187" t="s">
        <v>5</v>
      </c>
      <c r="F440" s="188" t="s">
        <v>1696</v>
      </c>
      <c r="H440" s="189">
        <v>124.35</v>
      </c>
      <c r="I440" s="190"/>
      <c r="L440" s="185"/>
      <c r="M440" s="191"/>
      <c r="N440" s="192"/>
      <c r="O440" s="192"/>
      <c r="P440" s="192"/>
      <c r="Q440" s="192"/>
      <c r="R440" s="192"/>
      <c r="S440" s="192"/>
      <c r="T440" s="193"/>
      <c r="AT440" s="187" t="s">
        <v>188</v>
      </c>
      <c r="AU440" s="187" t="s">
        <v>84</v>
      </c>
      <c r="AV440" s="11" t="s">
        <v>84</v>
      </c>
      <c r="AW440" s="11" t="s">
        <v>38</v>
      </c>
      <c r="AX440" s="11" t="s">
        <v>74</v>
      </c>
      <c r="AY440" s="187" t="s">
        <v>180</v>
      </c>
    </row>
    <row r="441" spans="2:51" s="12" customFormat="1" ht="13.5">
      <c r="B441" s="194"/>
      <c r="D441" s="186" t="s">
        <v>188</v>
      </c>
      <c r="E441" s="195" t="s">
        <v>5</v>
      </c>
      <c r="F441" s="196" t="s">
        <v>190</v>
      </c>
      <c r="H441" s="197">
        <v>124.35</v>
      </c>
      <c r="I441" s="198"/>
      <c r="L441" s="194"/>
      <c r="M441" s="199"/>
      <c r="N441" s="200"/>
      <c r="O441" s="200"/>
      <c r="P441" s="200"/>
      <c r="Q441" s="200"/>
      <c r="R441" s="200"/>
      <c r="S441" s="200"/>
      <c r="T441" s="201"/>
      <c r="AT441" s="195" t="s">
        <v>188</v>
      </c>
      <c r="AU441" s="195" t="s">
        <v>84</v>
      </c>
      <c r="AV441" s="12" t="s">
        <v>187</v>
      </c>
      <c r="AW441" s="12" t="s">
        <v>38</v>
      </c>
      <c r="AX441" s="12" t="s">
        <v>82</v>
      </c>
      <c r="AY441" s="195" t="s">
        <v>180</v>
      </c>
    </row>
    <row r="442" spans="2:65" s="1" customFormat="1" ht="16.5" customHeight="1">
      <c r="B442" s="172"/>
      <c r="C442" s="173" t="s">
        <v>1340</v>
      </c>
      <c r="D442" s="173" t="s">
        <v>182</v>
      </c>
      <c r="E442" s="174" t="s">
        <v>659</v>
      </c>
      <c r="F442" s="175" t="s">
        <v>660</v>
      </c>
      <c r="G442" s="176" t="s">
        <v>292</v>
      </c>
      <c r="H442" s="177">
        <v>124.35</v>
      </c>
      <c r="I442" s="178"/>
      <c r="J442" s="179">
        <f>ROUND(I442*H442,2)</f>
        <v>0</v>
      </c>
      <c r="K442" s="175" t="s">
        <v>199</v>
      </c>
      <c r="L442" s="39"/>
      <c r="M442" s="180" t="s">
        <v>5</v>
      </c>
      <c r="N442" s="181" t="s">
        <v>45</v>
      </c>
      <c r="O442" s="40"/>
      <c r="P442" s="182">
        <f>O442*H442</f>
        <v>0</v>
      </c>
      <c r="Q442" s="182">
        <v>0</v>
      </c>
      <c r="R442" s="182">
        <f>Q442*H442</f>
        <v>0</v>
      </c>
      <c r="S442" s="182">
        <v>0</v>
      </c>
      <c r="T442" s="183">
        <f>S442*H442</f>
        <v>0</v>
      </c>
      <c r="AR442" s="22" t="s">
        <v>220</v>
      </c>
      <c r="AT442" s="22" t="s">
        <v>182</v>
      </c>
      <c r="AU442" s="22" t="s">
        <v>84</v>
      </c>
      <c r="AY442" s="22" t="s">
        <v>180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22" t="s">
        <v>82</v>
      </c>
      <c r="BK442" s="184">
        <f>ROUND(I442*H442,2)</f>
        <v>0</v>
      </c>
      <c r="BL442" s="22" t="s">
        <v>220</v>
      </c>
      <c r="BM442" s="22" t="s">
        <v>1341</v>
      </c>
    </row>
    <row r="443" spans="2:51" s="11" customFormat="1" ht="13.5">
      <c r="B443" s="185"/>
      <c r="D443" s="186" t="s">
        <v>188</v>
      </c>
      <c r="E443" s="187" t="s">
        <v>5</v>
      </c>
      <c r="F443" s="188" t="s">
        <v>1697</v>
      </c>
      <c r="H443" s="189">
        <v>124.35</v>
      </c>
      <c r="I443" s="190"/>
      <c r="L443" s="185"/>
      <c r="M443" s="191"/>
      <c r="N443" s="192"/>
      <c r="O443" s="192"/>
      <c r="P443" s="192"/>
      <c r="Q443" s="192"/>
      <c r="R443" s="192"/>
      <c r="S443" s="192"/>
      <c r="T443" s="193"/>
      <c r="AT443" s="187" t="s">
        <v>188</v>
      </c>
      <c r="AU443" s="187" t="s">
        <v>84</v>
      </c>
      <c r="AV443" s="11" t="s">
        <v>84</v>
      </c>
      <c r="AW443" s="11" t="s">
        <v>38</v>
      </c>
      <c r="AX443" s="11" t="s">
        <v>74</v>
      </c>
      <c r="AY443" s="187" t="s">
        <v>180</v>
      </c>
    </row>
    <row r="444" spans="2:51" s="12" customFormat="1" ht="13.5">
      <c r="B444" s="194"/>
      <c r="D444" s="186" t="s">
        <v>188</v>
      </c>
      <c r="E444" s="195" t="s">
        <v>5</v>
      </c>
      <c r="F444" s="196" t="s">
        <v>190</v>
      </c>
      <c r="H444" s="197">
        <v>124.35</v>
      </c>
      <c r="I444" s="198"/>
      <c r="L444" s="194"/>
      <c r="M444" s="199"/>
      <c r="N444" s="200"/>
      <c r="O444" s="200"/>
      <c r="P444" s="200"/>
      <c r="Q444" s="200"/>
      <c r="R444" s="200"/>
      <c r="S444" s="200"/>
      <c r="T444" s="201"/>
      <c r="AT444" s="195" t="s">
        <v>188</v>
      </c>
      <c r="AU444" s="195" t="s">
        <v>84</v>
      </c>
      <c r="AV444" s="12" t="s">
        <v>187</v>
      </c>
      <c r="AW444" s="12" t="s">
        <v>38</v>
      </c>
      <c r="AX444" s="12" t="s">
        <v>82</v>
      </c>
      <c r="AY444" s="195" t="s">
        <v>180</v>
      </c>
    </row>
    <row r="445" spans="2:65" s="1" customFormat="1" ht="38.25" customHeight="1">
      <c r="B445" s="172"/>
      <c r="C445" s="173" t="s">
        <v>486</v>
      </c>
      <c r="D445" s="173" t="s">
        <v>182</v>
      </c>
      <c r="E445" s="174" t="s">
        <v>670</v>
      </c>
      <c r="F445" s="175" t="s">
        <v>671</v>
      </c>
      <c r="G445" s="176" t="s">
        <v>560</v>
      </c>
      <c r="H445" s="212"/>
      <c r="I445" s="178"/>
      <c r="J445" s="179">
        <f>ROUND(I445*H445,2)</f>
        <v>0</v>
      </c>
      <c r="K445" s="175" t="s">
        <v>193</v>
      </c>
      <c r="L445" s="39"/>
      <c r="M445" s="180" t="s">
        <v>5</v>
      </c>
      <c r="N445" s="181" t="s">
        <v>45</v>
      </c>
      <c r="O445" s="40"/>
      <c r="P445" s="182">
        <f>O445*H445</f>
        <v>0</v>
      </c>
      <c r="Q445" s="182">
        <v>0</v>
      </c>
      <c r="R445" s="182">
        <f>Q445*H445</f>
        <v>0</v>
      </c>
      <c r="S445" s="182">
        <v>0</v>
      </c>
      <c r="T445" s="183">
        <f>S445*H445</f>
        <v>0</v>
      </c>
      <c r="AR445" s="22" t="s">
        <v>220</v>
      </c>
      <c r="AT445" s="22" t="s">
        <v>182</v>
      </c>
      <c r="AU445" s="22" t="s">
        <v>84</v>
      </c>
      <c r="AY445" s="22" t="s">
        <v>180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22" t="s">
        <v>82</v>
      </c>
      <c r="BK445" s="184">
        <f>ROUND(I445*H445,2)</f>
        <v>0</v>
      </c>
      <c r="BL445" s="22" t="s">
        <v>220</v>
      </c>
      <c r="BM445" s="22" t="s">
        <v>1343</v>
      </c>
    </row>
    <row r="446" spans="2:63" s="10" customFormat="1" ht="29.85" customHeight="1">
      <c r="B446" s="159"/>
      <c r="D446" s="160" t="s">
        <v>73</v>
      </c>
      <c r="E446" s="170" t="s">
        <v>1698</v>
      </c>
      <c r="F446" s="170" t="s">
        <v>1699</v>
      </c>
      <c r="I446" s="162"/>
      <c r="J446" s="171">
        <f>BK446</f>
        <v>0</v>
      </c>
      <c r="L446" s="159"/>
      <c r="M446" s="164"/>
      <c r="N446" s="165"/>
      <c r="O446" s="165"/>
      <c r="P446" s="166">
        <f>SUM(P447:P449)</f>
        <v>0</v>
      </c>
      <c r="Q446" s="165"/>
      <c r="R446" s="166">
        <f>SUM(R447:R449)</f>
        <v>0</v>
      </c>
      <c r="S446" s="165"/>
      <c r="T446" s="167">
        <f>SUM(T447:T449)</f>
        <v>0</v>
      </c>
      <c r="AR446" s="160" t="s">
        <v>84</v>
      </c>
      <c r="AT446" s="168" t="s">
        <v>73</v>
      </c>
      <c r="AU446" s="168" t="s">
        <v>82</v>
      </c>
      <c r="AY446" s="160" t="s">
        <v>180</v>
      </c>
      <c r="BK446" s="169">
        <f>SUM(BK447:BK449)</f>
        <v>0</v>
      </c>
    </row>
    <row r="447" spans="2:65" s="1" customFormat="1" ht="16.5" customHeight="1">
      <c r="B447" s="172"/>
      <c r="C447" s="173" t="s">
        <v>1345</v>
      </c>
      <c r="D447" s="173" t="s">
        <v>182</v>
      </c>
      <c r="E447" s="174" t="s">
        <v>1700</v>
      </c>
      <c r="F447" s="175" t="s">
        <v>1701</v>
      </c>
      <c r="G447" s="176" t="s">
        <v>185</v>
      </c>
      <c r="H447" s="177">
        <v>623.15</v>
      </c>
      <c r="I447" s="178"/>
      <c r="J447" s="179">
        <f>ROUND(I447*H447,2)</f>
        <v>0</v>
      </c>
      <c r="K447" s="175" t="s">
        <v>193</v>
      </c>
      <c r="L447" s="39"/>
      <c r="M447" s="180" t="s">
        <v>5</v>
      </c>
      <c r="N447" s="181" t="s">
        <v>45</v>
      </c>
      <c r="O447" s="40"/>
      <c r="P447" s="182">
        <f>O447*H447</f>
        <v>0</v>
      </c>
      <c r="Q447" s="182">
        <v>0</v>
      </c>
      <c r="R447" s="182">
        <f>Q447*H447</f>
        <v>0</v>
      </c>
      <c r="S447" s="182">
        <v>0</v>
      </c>
      <c r="T447" s="183">
        <f>S447*H447</f>
        <v>0</v>
      </c>
      <c r="AR447" s="22" t="s">
        <v>220</v>
      </c>
      <c r="AT447" s="22" t="s">
        <v>182</v>
      </c>
      <c r="AU447" s="22" t="s">
        <v>84</v>
      </c>
      <c r="AY447" s="22" t="s">
        <v>180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22" t="s">
        <v>82</v>
      </c>
      <c r="BK447" s="184">
        <f>ROUND(I447*H447,2)</f>
        <v>0</v>
      </c>
      <c r="BL447" s="22" t="s">
        <v>220</v>
      </c>
      <c r="BM447" s="22" t="s">
        <v>1346</v>
      </c>
    </row>
    <row r="448" spans="2:51" s="11" customFormat="1" ht="13.5">
      <c r="B448" s="185"/>
      <c r="D448" s="186" t="s">
        <v>188</v>
      </c>
      <c r="E448" s="187" t="s">
        <v>5</v>
      </c>
      <c r="F448" s="188" t="s">
        <v>1529</v>
      </c>
      <c r="H448" s="189">
        <v>623.15</v>
      </c>
      <c r="I448" s="190"/>
      <c r="L448" s="185"/>
      <c r="M448" s="191"/>
      <c r="N448" s="192"/>
      <c r="O448" s="192"/>
      <c r="P448" s="192"/>
      <c r="Q448" s="192"/>
      <c r="R448" s="192"/>
      <c r="S448" s="192"/>
      <c r="T448" s="193"/>
      <c r="AT448" s="187" t="s">
        <v>188</v>
      </c>
      <c r="AU448" s="187" t="s">
        <v>84</v>
      </c>
      <c r="AV448" s="11" t="s">
        <v>84</v>
      </c>
      <c r="AW448" s="11" t="s">
        <v>38</v>
      </c>
      <c r="AX448" s="11" t="s">
        <v>74</v>
      </c>
      <c r="AY448" s="187" t="s">
        <v>180</v>
      </c>
    </row>
    <row r="449" spans="2:51" s="12" customFormat="1" ht="13.5">
      <c r="B449" s="194"/>
      <c r="D449" s="186" t="s">
        <v>188</v>
      </c>
      <c r="E449" s="195" t="s">
        <v>5</v>
      </c>
      <c r="F449" s="196" t="s">
        <v>190</v>
      </c>
      <c r="H449" s="197">
        <v>623.15</v>
      </c>
      <c r="I449" s="198"/>
      <c r="L449" s="194"/>
      <c r="M449" s="199"/>
      <c r="N449" s="200"/>
      <c r="O449" s="200"/>
      <c r="P449" s="200"/>
      <c r="Q449" s="200"/>
      <c r="R449" s="200"/>
      <c r="S449" s="200"/>
      <c r="T449" s="201"/>
      <c r="AT449" s="195" t="s">
        <v>188</v>
      </c>
      <c r="AU449" s="195" t="s">
        <v>84</v>
      </c>
      <c r="AV449" s="12" t="s">
        <v>187</v>
      </c>
      <c r="AW449" s="12" t="s">
        <v>38</v>
      </c>
      <c r="AX449" s="12" t="s">
        <v>82</v>
      </c>
      <c r="AY449" s="195" t="s">
        <v>180</v>
      </c>
    </row>
    <row r="450" spans="2:63" s="10" customFormat="1" ht="29.85" customHeight="1">
      <c r="B450" s="159"/>
      <c r="D450" s="160" t="s">
        <v>73</v>
      </c>
      <c r="E450" s="170" t="s">
        <v>673</v>
      </c>
      <c r="F450" s="170" t="s">
        <v>674</v>
      </c>
      <c r="I450" s="162"/>
      <c r="J450" s="171">
        <f>BK450</f>
        <v>0</v>
      </c>
      <c r="L450" s="159"/>
      <c r="M450" s="164"/>
      <c r="N450" s="165"/>
      <c r="O450" s="165"/>
      <c r="P450" s="166">
        <f>SUM(P451:P470)</f>
        <v>0</v>
      </c>
      <c r="Q450" s="165"/>
      <c r="R450" s="166">
        <f>SUM(R451:R470)</f>
        <v>0</v>
      </c>
      <c r="S450" s="165"/>
      <c r="T450" s="167">
        <f>SUM(T451:T470)</f>
        <v>0</v>
      </c>
      <c r="AR450" s="160" t="s">
        <v>84</v>
      </c>
      <c r="AT450" s="168" t="s">
        <v>73</v>
      </c>
      <c r="AU450" s="168" t="s">
        <v>82</v>
      </c>
      <c r="AY450" s="160" t="s">
        <v>180</v>
      </c>
      <c r="BK450" s="169">
        <f>SUM(BK451:BK470)</f>
        <v>0</v>
      </c>
    </row>
    <row r="451" spans="2:65" s="1" customFormat="1" ht="16.5" customHeight="1">
      <c r="B451" s="172"/>
      <c r="C451" s="173" t="s">
        <v>491</v>
      </c>
      <c r="D451" s="173" t="s">
        <v>182</v>
      </c>
      <c r="E451" s="174" t="s">
        <v>1702</v>
      </c>
      <c r="F451" s="175" t="s">
        <v>604</v>
      </c>
      <c r="G451" s="176" t="s">
        <v>301</v>
      </c>
      <c r="H451" s="177">
        <v>1</v>
      </c>
      <c r="I451" s="178"/>
      <c r="J451" s="179">
        <f>ROUND(I451*H451,2)</f>
        <v>0</v>
      </c>
      <c r="K451" s="175" t="s">
        <v>5</v>
      </c>
      <c r="L451" s="39"/>
      <c r="M451" s="180" t="s">
        <v>5</v>
      </c>
      <c r="N451" s="181" t="s">
        <v>45</v>
      </c>
      <c r="O451" s="40"/>
      <c r="P451" s="182">
        <f>O451*H451</f>
        <v>0</v>
      </c>
      <c r="Q451" s="182">
        <v>0</v>
      </c>
      <c r="R451" s="182">
        <f>Q451*H451</f>
        <v>0</v>
      </c>
      <c r="S451" s="182">
        <v>0</v>
      </c>
      <c r="T451" s="183">
        <f>S451*H451</f>
        <v>0</v>
      </c>
      <c r="AR451" s="22" t="s">
        <v>220</v>
      </c>
      <c r="AT451" s="22" t="s">
        <v>182</v>
      </c>
      <c r="AU451" s="22" t="s">
        <v>84</v>
      </c>
      <c r="AY451" s="22" t="s">
        <v>180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22" t="s">
        <v>82</v>
      </c>
      <c r="BK451" s="184">
        <f>ROUND(I451*H451,2)</f>
        <v>0</v>
      </c>
      <c r="BL451" s="22" t="s">
        <v>220</v>
      </c>
      <c r="BM451" s="22" t="s">
        <v>1348</v>
      </c>
    </row>
    <row r="452" spans="2:65" s="1" customFormat="1" ht="16.5" customHeight="1">
      <c r="B452" s="172"/>
      <c r="C452" s="173" t="s">
        <v>1350</v>
      </c>
      <c r="D452" s="173" t="s">
        <v>182</v>
      </c>
      <c r="E452" s="174" t="s">
        <v>1703</v>
      </c>
      <c r="F452" s="175" t="s">
        <v>1704</v>
      </c>
      <c r="G452" s="176" t="s">
        <v>185</v>
      </c>
      <c r="H452" s="177">
        <v>1122</v>
      </c>
      <c r="I452" s="178"/>
      <c r="J452" s="179">
        <f>ROUND(I452*H452,2)</f>
        <v>0</v>
      </c>
      <c r="K452" s="175" t="s">
        <v>193</v>
      </c>
      <c r="L452" s="39"/>
      <c r="M452" s="180" t="s">
        <v>5</v>
      </c>
      <c r="N452" s="181" t="s">
        <v>45</v>
      </c>
      <c r="O452" s="40"/>
      <c r="P452" s="182">
        <f>O452*H452</f>
        <v>0</v>
      </c>
      <c r="Q452" s="182">
        <v>0</v>
      </c>
      <c r="R452" s="182">
        <f>Q452*H452</f>
        <v>0</v>
      </c>
      <c r="S452" s="182">
        <v>0</v>
      </c>
      <c r="T452" s="183">
        <f>S452*H452</f>
        <v>0</v>
      </c>
      <c r="AR452" s="22" t="s">
        <v>220</v>
      </c>
      <c r="AT452" s="22" t="s">
        <v>182</v>
      </c>
      <c r="AU452" s="22" t="s">
        <v>84</v>
      </c>
      <c r="AY452" s="22" t="s">
        <v>180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22" t="s">
        <v>82</v>
      </c>
      <c r="BK452" s="184">
        <f>ROUND(I452*H452,2)</f>
        <v>0</v>
      </c>
      <c r="BL452" s="22" t="s">
        <v>220</v>
      </c>
      <c r="BM452" s="22" t="s">
        <v>1351</v>
      </c>
    </row>
    <row r="453" spans="2:51" s="11" customFormat="1" ht="27">
      <c r="B453" s="185"/>
      <c r="D453" s="186" t="s">
        <v>188</v>
      </c>
      <c r="E453" s="187" t="s">
        <v>5</v>
      </c>
      <c r="F453" s="188" t="s">
        <v>1705</v>
      </c>
      <c r="H453" s="189">
        <v>381.5</v>
      </c>
      <c r="I453" s="190"/>
      <c r="L453" s="185"/>
      <c r="M453" s="191"/>
      <c r="N453" s="192"/>
      <c r="O453" s="192"/>
      <c r="P453" s="192"/>
      <c r="Q453" s="192"/>
      <c r="R453" s="192"/>
      <c r="S453" s="192"/>
      <c r="T453" s="193"/>
      <c r="AT453" s="187" t="s">
        <v>188</v>
      </c>
      <c r="AU453" s="187" t="s">
        <v>84</v>
      </c>
      <c r="AV453" s="11" t="s">
        <v>84</v>
      </c>
      <c r="AW453" s="11" t="s">
        <v>38</v>
      </c>
      <c r="AX453" s="11" t="s">
        <v>74</v>
      </c>
      <c r="AY453" s="187" t="s">
        <v>180</v>
      </c>
    </row>
    <row r="454" spans="2:51" s="11" customFormat="1" ht="13.5">
      <c r="B454" s="185"/>
      <c r="D454" s="186" t="s">
        <v>188</v>
      </c>
      <c r="E454" s="187" t="s">
        <v>5</v>
      </c>
      <c r="F454" s="188" t="s">
        <v>1706</v>
      </c>
      <c r="H454" s="189">
        <v>360.9</v>
      </c>
      <c r="I454" s="190"/>
      <c r="L454" s="185"/>
      <c r="M454" s="191"/>
      <c r="N454" s="192"/>
      <c r="O454" s="192"/>
      <c r="P454" s="192"/>
      <c r="Q454" s="192"/>
      <c r="R454" s="192"/>
      <c r="S454" s="192"/>
      <c r="T454" s="193"/>
      <c r="AT454" s="187" t="s">
        <v>188</v>
      </c>
      <c r="AU454" s="187" t="s">
        <v>84</v>
      </c>
      <c r="AV454" s="11" t="s">
        <v>84</v>
      </c>
      <c r="AW454" s="11" t="s">
        <v>38</v>
      </c>
      <c r="AX454" s="11" t="s">
        <v>74</v>
      </c>
      <c r="AY454" s="187" t="s">
        <v>180</v>
      </c>
    </row>
    <row r="455" spans="2:51" s="11" customFormat="1" ht="13.5">
      <c r="B455" s="185"/>
      <c r="D455" s="186" t="s">
        <v>188</v>
      </c>
      <c r="E455" s="187" t="s">
        <v>5</v>
      </c>
      <c r="F455" s="188" t="s">
        <v>1707</v>
      </c>
      <c r="H455" s="189">
        <v>379.6</v>
      </c>
      <c r="I455" s="190"/>
      <c r="L455" s="185"/>
      <c r="M455" s="191"/>
      <c r="N455" s="192"/>
      <c r="O455" s="192"/>
      <c r="P455" s="192"/>
      <c r="Q455" s="192"/>
      <c r="R455" s="192"/>
      <c r="S455" s="192"/>
      <c r="T455" s="193"/>
      <c r="AT455" s="187" t="s">
        <v>188</v>
      </c>
      <c r="AU455" s="187" t="s">
        <v>84</v>
      </c>
      <c r="AV455" s="11" t="s">
        <v>84</v>
      </c>
      <c r="AW455" s="11" t="s">
        <v>38</v>
      </c>
      <c r="AX455" s="11" t="s">
        <v>74</v>
      </c>
      <c r="AY455" s="187" t="s">
        <v>180</v>
      </c>
    </row>
    <row r="456" spans="2:51" s="12" customFormat="1" ht="13.5">
      <c r="B456" s="194"/>
      <c r="D456" s="186" t="s">
        <v>188</v>
      </c>
      <c r="E456" s="195" t="s">
        <v>5</v>
      </c>
      <c r="F456" s="196" t="s">
        <v>190</v>
      </c>
      <c r="H456" s="197">
        <v>1122</v>
      </c>
      <c r="I456" s="198"/>
      <c r="L456" s="194"/>
      <c r="M456" s="199"/>
      <c r="N456" s="200"/>
      <c r="O456" s="200"/>
      <c r="P456" s="200"/>
      <c r="Q456" s="200"/>
      <c r="R456" s="200"/>
      <c r="S456" s="200"/>
      <c r="T456" s="201"/>
      <c r="AT456" s="195" t="s">
        <v>188</v>
      </c>
      <c r="AU456" s="195" t="s">
        <v>84</v>
      </c>
      <c r="AV456" s="12" t="s">
        <v>187</v>
      </c>
      <c r="AW456" s="12" t="s">
        <v>38</v>
      </c>
      <c r="AX456" s="12" t="s">
        <v>82</v>
      </c>
      <c r="AY456" s="195" t="s">
        <v>180</v>
      </c>
    </row>
    <row r="457" spans="2:65" s="1" customFormat="1" ht="16.5" customHeight="1">
      <c r="B457" s="172"/>
      <c r="C457" s="173" t="s">
        <v>497</v>
      </c>
      <c r="D457" s="173" t="s">
        <v>182</v>
      </c>
      <c r="E457" s="174" t="s">
        <v>1708</v>
      </c>
      <c r="F457" s="175" t="s">
        <v>1709</v>
      </c>
      <c r="G457" s="176" t="s">
        <v>185</v>
      </c>
      <c r="H457" s="177">
        <v>1122</v>
      </c>
      <c r="I457" s="178"/>
      <c r="J457" s="179">
        <f>ROUND(I457*H457,2)</f>
        <v>0</v>
      </c>
      <c r="K457" s="175" t="s">
        <v>193</v>
      </c>
      <c r="L457" s="39"/>
      <c r="M457" s="180" t="s">
        <v>5</v>
      </c>
      <c r="N457" s="181" t="s">
        <v>45</v>
      </c>
      <c r="O457" s="40"/>
      <c r="P457" s="182">
        <f>O457*H457</f>
        <v>0</v>
      </c>
      <c r="Q457" s="182">
        <v>0</v>
      </c>
      <c r="R457" s="182">
        <f>Q457*H457</f>
        <v>0</v>
      </c>
      <c r="S457" s="182">
        <v>0</v>
      </c>
      <c r="T457" s="183">
        <f>S457*H457</f>
        <v>0</v>
      </c>
      <c r="AR457" s="22" t="s">
        <v>220</v>
      </c>
      <c r="AT457" s="22" t="s">
        <v>182</v>
      </c>
      <c r="AU457" s="22" t="s">
        <v>84</v>
      </c>
      <c r="AY457" s="22" t="s">
        <v>180</v>
      </c>
      <c r="BE457" s="184">
        <f>IF(N457="základní",J457,0)</f>
        <v>0</v>
      </c>
      <c r="BF457" s="184">
        <f>IF(N457="snížená",J457,0)</f>
        <v>0</v>
      </c>
      <c r="BG457" s="184">
        <f>IF(N457="zákl. přenesená",J457,0)</f>
        <v>0</v>
      </c>
      <c r="BH457" s="184">
        <f>IF(N457="sníž. přenesená",J457,0)</f>
        <v>0</v>
      </c>
      <c r="BI457" s="184">
        <f>IF(N457="nulová",J457,0)</f>
        <v>0</v>
      </c>
      <c r="BJ457" s="22" t="s">
        <v>82</v>
      </c>
      <c r="BK457" s="184">
        <f>ROUND(I457*H457,2)</f>
        <v>0</v>
      </c>
      <c r="BL457" s="22" t="s">
        <v>220</v>
      </c>
      <c r="BM457" s="22" t="s">
        <v>1352</v>
      </c>
    </row>
    <row r="458" spans="2:65" s="1" customFormat="1" ht="25.5" customHeight="1">
      <c r="B458" s="172"/>
      <c r="C458" s="173" t="s">
        <v>1353</v>
      </c>
      <c r="D458" s="173" t="s">
        <v>182</v>
      </c>
      <c r="E458" s="174" t="s">
        <v>676</v>
      </c>
      <c r="F458" s="175" t="s">
        <v>677</v>
      </c>
      <c r="G458" s="176" t="s">
        <v>301</v>
      </c>
      <c r="H458" s="177">
        <v>4</v>
      </c>
      <c r="I458" s="178"/>
      <c r="J458" s="179">
        <f>ROUND(I458*H458,2)</f>
        <v>0</v>
      </c>
      <c r="K458" s="175" t="s">
        <v>193</v>
      </c>
      <c r="L458" s="39"/>
      <c r="M458" s="180" t="s">
        <v>5</v>
      </c>
      <c r="N458" s="181" t="s">
        <v>45</v>
      </c>
      <c r="O458" s="40"/>
      <c r="P458" s="182">
        <f>O458*H458</f>
        <v>0</v>
      </c>
      <c r="Q458" s="182">
        <v>0</v>
      </c>
      <c r="R458" s="182">
        <f>Q458*H458</f>
        <v>0</v>
      </c>
      <c r="S458" s="182">
        <v>0</v>
      </c>
      <c r="T458" s="183">
        <f>S458*H458</f>
        <v>0</v>
      </c>
      <c r="AR458" s="22" t="s">
        <v>220</v>
      </c>
      <c r="AT458" s="22" t="s">
        <v>182</v>
      </c>
      <c r="AU458" s="22" t="s">
        <v>84</v>
      </c>
      <c r="AY458" s="22" t="s">
        <v>180</v>
      </c>
      <c r="BE458" s="184">
        <f>IF(N458="základní",J458,0)</f>
        <v>0</v>
      </c>
      <c r="BF458" s="184">
        <f>IF(N458="snížená",J458,0)</f>
        <v>0</v>
      </c>
      <c r="BG458" s="184">
        <f>IF(N458="zákl. přenesená",J458,0)</f>
        <v>0</v>
      </c>
      <c r="BH458" s="184">
        <f>IF(N458="sníž. přenesená",J458,0)</f>
        <v>0</v>
      </c>
      <c r="BI458" s="184">
        <f>IF(N458="nulová",J458,0)</f>
        <v>0</v>
      </c>
      <c r="BJ458" s="22" t="s">
        <v>82</v>
      </c>
      <c r="BK458" s="184">
        <f>ROUND(I458*H458,2)</f>
        <v>0</v>
      </c>
      <c r="BL458" s="22" t="s">
        <v>220</v>
      </c>
      <c r="BM458" s="22" t="s">
        <v>1354</v>
      </c>
    </row>
    <row r="459" spans="2:65" s="1" customFormat="1" ht="25.5" customHeight="1">
      <c r="B459" s="172"/>
      <c r="C459" s="173" t="s">
        <v>502</v>
      </c>
      <c r="D459" s="173" t="s">
        <v>182</v>
      </c>
      <c r="E459" s="174" t="s">
        <v>679</v>
      </c>
      <c r="F459" s="175" t="s">
        <v>680</v>
      </c>
      <c r="G459" s="176" t="s">
        <v>301</v>
      </c>
      <c r="H459" s="177">
        <v>36</v>
      </c>
      <c r="I459" s="178"/>
      <c r="J459" s="179">
        <f>ROUND(I459*H459,2)</f>
        <v>0</v>
      </c>
      <c r="K459" s="175" t="s">
        <v>193</v>
      </c>
      <c r="L459" s="39"/>
      <c r="M459" s="180" t="s">
        <v>5</v>
      </c>
      <c r="N459" s="181" t="s">
        <v>45</v>
      </c>
      <c r="O459" s="40"/>
      <c r="P459" s="182">
        <f>O459*H459</f>
        <v>0</v>
      </c>
      <c r="Q459" s="182">
        <v>0</v>
      </c>
      <c r="R459" s="182">
        <f>Q459*H459</f>
        <v>0</v>
      </c>
      <c r="S459" s="182">
        <v>0</v>
      </c>
      <c r="T459" s="183">
        <f>S459*H459</f>
        <v>0</v>
      </c>
      <c r="AR459" s="22" t="s">
        <v>220</v>
      </c>
      <c r="AT459" s="22" t="s">
        <v>182</v>
      </c>
      <c r="AU459" s="22" t="s">
        <v>84</v>
      </c>
      <c r="AY459" s="22" t="s">
        <v>180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22" t="s">
        <v>82</v>
      </c>
      <c r="BK459" s="184">
        <f>ROUND(I459*H459,2)</f>
        <v>0</v>
      </c>
      <c r="BL459" s="22" t="s">
        <v>220</v>
      </c>
      <c r="BM459" s="22" t="s">
        <v>1355</v>
      </c>
    </row>
    <row r="460" spans="2:65" s="1" customFormat="1" ht="16.5" customHeight="1">
      <c r="B460" s="172"/>
      <c r="C460" s="173" t="s">
        <v>1356</v>
      </c>
      <c r="D460" s="173" t="s">
        <v>182</v>
      </c>
      <c r="E460" s="174" t="s">
        <v>684</v>
      </c>
      <c r="F460" s="175" t="s">
        <v>685</v>
      </c>
      <c r="G460" s="176" t="s">
        <v>185</v>
      </c>
      <c r="H460" s="177">
        <v>251.015</v>
      </c>
      <c r="I460" s="178"/>
      <c r="J460" s="179">
        <f>ROUND(I460*H460,2)</f>
        <v>0</v>
      </c>
      <c r="K460" s="175" t="s">
        <v>5</v>
      </c>
      <c r="L460" s="39"/>
      <c r="M460" s="180" t="s">
        <v>5</v>
      </c>
      <c r="N460" s="181" t="s">
        <v>45</v>
      </c>
      <c r="O460" s="40"/>
      <c r="P460" s="182">
        <f>O460*H460</f>
        <v>0</v>
      </c>
      <c r="Q460" s="182">
        <v>0</v>
      </c>
      <c r="R460" s="182">
        <f>Q460*H460</f>
        <v>0</v>
      </c>
      <c r="S460" s="182">
        <v>0</v>
      </c>
      <c r="T460" s="183">
        <f>S460*H460</f>
        <v>0</v>
      </c>
      <c r="AR460" s="22" t="s">
        <v>220</v>
      </c>
      <c r="AT460" s="22" t="s">
        <v>182</v>
      </c>
      <c r="AU460" s="22" t="s">
        <v>84</v>
      </c>
      <c r="AY460" s="22" t="s">
        <v>180</v>
      </c>
      <c r="BE460" s="184">
        <f>IF(N460="základní",J460,0)</f>
        <v>0</v>
      </c>
      <c r="BF460" s="184">
        <f>IF(N460="snížená",J460,0)</f>
        <v>0</v>
      </c>
      <c r="BG460" s="184">
        <f>IF(N460="zákl. přenesená",J460,0)</f>
        <v>0</v>
      </c>
      <c r="BH460" s="184">
        <f>IF(N460="sníž. přenesená",J460,0)</f>
        <v>0</v>
      </c>
      <c r="BI460" s="184">
        <f>IF(N460="nulová",J460,0)</f>
        <v>0</v>
      </c>
      <c r="BJ460" s="22" t="s">
        <v>82</v>
      </c>
      <c r="BK460" s="184">
        <f>ROUND(I460*H460,2)</f>
        <v>0</v>
      </c>
      <c r="BL460" s="22" t="s">
        <v>220</v>
      </c>
      <c r="BM460" s="22" t="s">
        <v>1359</v>
      </c>
    </row>
    <row r="461" spans="2:51" s="11" customFormat="1" ht="13.5">
      <c r="B461" s="185"/>
      <c r="D461" s="186" t="s">
        <v>188</v>
      </c>
      <c r="E461" s="187" t="s">
        <v>5</v>
      </c>
      <c r="F461" s="188" t="s">
        <v>1710</v>
      </c>
      <c r="H461" s="189">
        <v>251.015</v>
      </c>
      <c r="I461" s="190"/>
      <c r="L461" s="185"/>
      <c r="M461" s="191"/>
      <c r="N461" s="192"/>
      <c r="O461" s="192"/>
      <c r="P461" s="192"/>
      <c r="Q461" s="192"/>
      <c r="R461" s="192"/>
      <c r="S461" s="192"/>
      <c r="T461" s="193"/>
      <c r="AT461" s="187" t="s">
        <v>188</v>
      </c>
      <c r="AU461" s="187" t="s">
        <v>84</v>
      </c>
      <c r="AV461" s="11" t="s">
        <v>84</v>
      </c>
      <c r="AW461" s="11" t="s">
        <v>38</v>
      </c>
      <c r="AX461" s="11" t="s">
        <v>74</v>
      </c>
      <c r="AY461" s="187" t="s">
        <v>180</v>
      </c>
    </row>
    <row r="462" spans="2:51" s="12" customFormat="1" ht="13.5">
      <c r="B462" s="194"/>
      <c r="D462" s="186" t="s">
        <v>188</v>
      </c>
      <c r="E462" s="195" t="s">
        <v>5</v>
      </c>
      <c r="F462" s="196" t="s">
        <v>190</v>
      </c>
      <c r="H462" s="197">
        <v>251.015</v>
      </c>
      <c r="I462" s="198"/>
      <c r="L462" s="194"/>
      <c r="M462" s="199"/>
      <c r="N462" s="200"/>
      <c r="O462" s="200"/>
      <c r="P462" s="200"/>
      <c r="Q462" s="200"/>
      <c r="R462" s="200"/>
      <c r="S462" s="200"/>
      <c r="T462" s="201"/>
      <c r="AT462" s="195" t="s">
        <v>188</v>
      </c>
      <c r="AU462" s="195" t="s">
        <v>84</v>
      </c>
      <c r="AV462" s="12" t="s">
        <v>187</v>
      </c>
      <c r="AW462" s="12" t="s">
        <v>38</v>
      </c>
      <c r="AX462" s="12" t="s">
        <v>82</v>
      </c>
      <c r="AY462" s="195" t="s">
        <v>180</v>
      </c>
    </row>
    <row r="463" spans="2:65" s="1" customFormat="1" ht="25.5" customHeight="1">
      <c r="B463" s="172"/>
      <c r="C463" s="173" t="s">
        <v>505</v>
      </c>
      <c r="D463" s="173" t="s">
        <v>182</v>
      </c>
      <c r="E463" s="174" t="s">
        <v>1711</v>
      </c>
      <c r="F463" s="175" t="s">
        <v>1712</v>
      </c>
      <c r="G463" s="176" t="s">
        <v>229</v>
      </c>
      <c r="H463" s="177">
        <v>1</v>
      </c>
      <c r="I463" s="178"/>
      <c r="J463" s="179">
        <f>ROUND(I463*H463,2)</f>
        <v>0</v>
      </c>
      <c r="K463" s="175" t="s">
        <v>5</v>
      </c>
      <c r="L463" s="39"/>
      <c r="M463" s="180" t="s">
        <v>5</v>
      </c>
      <c r="N463" s="181" t="s">
        <v>45</v>
      </c>
      <c r="O463" s="40"/>
      <c r="P463" s="182">
        <f>O463*H463</f>
        <v>0</v>
      </c>
      <c r="Q463" s="182">
        <v>0</v>
      </c>
      <c r="R463" s="182">
        <f>Q463*H463</f>
        <v>0</v>
      </c>
      <c r="S463" s="182">
        <v>0</v>
      </c>
      <c r="T463" s="183">
        <f>S463*H463</f>
        <v>0</v>
      </c>
      <c r="AR463" s="22" t="s">
        <v>220</v>
      </c>
      <c r="AT463" s="22" t="s">
        <v>182</v>
      </c>
      <c r="AU463" s="22" t="s">
        <v>84</v>
      </c>
      <c r="AY463" s="22" t="s">
        <v>180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22" t="s">
        <v>82</v>
      </c>
      <c r="BK463" s="184">
        <f>ROUND(I463*H463,2)</f>
        <v>0</v>
      </c>
      <c r="BL463" s="22" t="s">
        <v>220</v>
      </c>
      <c r="BM463" s="22" t="s">
        <v>1361</v>
      </c>
    </row>
    <row r="464" spans="2:65" s="1" customFormat="1" ht="25.5" customHeight="1">
      <c r="B464" s="172"/>
      <c r="C464" s="173" t="s">
        <v>1363</v>
      </c>
      <c r="D464" s="173" t="s">
        <v>182</v>
      </c>
      <c r="E464" s="174" t="s">
        <v>692</v>
      </c>
      <c r="F464" s="175" t="s">
        <v>693</v>
      </c>
      <c r="G464" s="176" t="s">
        <v>301</v>
      </c>
      <c r="H464" s="177">
        <v>4</v>
      </c>
      <c r="I464" s="178"/>
      <c r="J464" s="179">
        <f>ROUND(I464*H464,2)</f>
        <v>0</v>
      </c>
      <c r="K464" s="175" t="s">
        <v>193</v>
      </c>
      <c r="L464" s="39"/>
      <c r="M464" s="180" t="s">
        <v>5</v>
      </c>
      <c r="N464" s="181" t="s">
        <v>45</v>
      </c>
      <c r="O464" s="40"/>
      <c r="P464" s="182">
        <f>O464*H464</f>
        <v>0</v>
      </c>
      <c r="Q464" s="182">
        <v>0</v>
      </c>
      <c r="R464" s="182">
        <f>Q464*H464</f>
        <v>0</v>
      </c>
      <c r="S464" s="182">
        <v>0</v>
      </c>
      <c r="T464" s="183">
        <f>S464*H464</f>
        <v>0</v>
      </c>
      <c r="AR464" s="22" t="s">
        <v>220</v>
      </c>
      <c r="AT464" s="22" t="s">
        <v>182</v>
      </c>
      <c r="AU464" s="22" t="s">
        <v>84</v>
      </c>
      <c r="AY464" s="22" t="s">
        <v>180</v>
      </c>
      <c r="BE464" s="184">
        <f>IF(N464="základní",J464,0)</f>
        <v>0</v>
      </c>
      <c r="BF464" s="184">
        <f>IF(N464="snížená",J464,0)</f>
        <v>0</v>
      </c>
      <c r="BG464" s="184">
        <f>IF(N464="zákl. přenesená",J464,0)</f>
        <v>0</v>
      </c>
      <c r="BH464" s="184">
        <f>IF(N464="sníž. přenesená",J464,0)</f>
        <v>0</v>
      </c>
      <c r="BI464" s="184">
        <f>IF(N464="nulová",J464,0)</f>
        <v>0</v>
      </c>
      <c r="BJ464" s="22" t="s">
        <v>82</v>
      </c>
      <c r="BK464" s="184">
        <f>ROUND(I464*H464,2)</f>
        <v>0</v>
      </c>
      <c r="BL464" s="22" t="s">
        <v>220</v>
      </c>
      <c r="BM464" s="22" t="s">
        <v>1364</v>
      </c>
    </row>
    <row r="465" spans="2:65" s="1" customFormat="1" ht="25.5" customHeight="1">
      <c r="B465" s="172"/>
      <c r="C465" s="173" t="s">
        <v>510</v>
      </c>
      <c r="D465" s="173" t="s">
        <v>182</v>
      </c>
      <c r="E465" s="174" t="s">
        <v>695</v>
      </c>
      <c r="F465" s="175" t="s">
        <v>696</v>
      </c>
      <c r="G465" s="176" t="s">
        <v>301</v>
      </c>
      <c r="H465" s="177">
        <v>5</v>
      </c>
      <c r="I465" s="178"/>
      <c r="J465" s="179">
        <f>ROUND(I465*H465,2)</f>
        <v>0</v>
      </c>
      <c r="K465" s="175" t="s">
        <v>193</v>
      </c>
      <c r="L465" s="39"/>
      <c r="M465" s="180" t="s">
        <v>5</v>
      </c>
      <c r="N465" s="181" t="s">
        <v>45</v>
      </c>
      <c r="O465" s="40"/>
      <c r="P465" s="182">
        <f>O465*H465</f>
        <v>0</v>
      </c>
      <c r="Q465" s="182">
        <v>0</v>
      </c>
      <c r="R465" s="182">
        <f>Q465*H465</f>
        <v>0</v>
      </c>
      <c r="S465" s="182">
        <v>0</v>
      </c>
      <c r="T465" s="183">
        <f>S465*H465</f>
        <v>0</v>
      </c>
      <c r="AR465" s="22" t="s">
        <v>220</v>
      </c>
      <c r="AT465" s="22" t="s">
        <v>182</v>
      </c>
      <c r="AU465" s="22" t="s">
        <v>84</v>
      </c>
      <c r="AY465" s="22" t="s">
        <v>180</v>
      </c>
      <c r="BE465" s="184">
        <f>IF(N465="základní",J465,0)</f>
        <v>0</v>
      </c>
      <c r="BF465" s="184">
        <f>IF(N465="snížená",J465,0)</f>
        <v>0</v>
      </c>
      <c r="BG465" s="184">
        <f>IF(N465="zákl. přenesená",J465,0)</f>
        <v>0</v>
      </c>
      <c r="BH465" s="184">
        <f>IF(N465="sníž. přenesená",J465,0)</f>
        <v>0</v>
      </c>
      <c r="BI465" s="184">
        <f>IF(N465="nulová",J465,0)</f>
        <v>0</v>
      </c>
      <c r="BJ465" s="22" t="s">
        <v>82</v>
      </c>
      <c r="BK465" s="184">
        <f>ROUND(I465*H465,2)</f>
        <v>0</v>
      </c>
      <c r="BL465" s="22" t="s">
        <v>220</v>
      </c>
      <c r="BM465" s="22" t="s">
        <v>1365</v>
      </c>
    </row>
    <row r="466" spans="2:65" s="1" customFormat="1" ht="25.5" customHeight="1">
      <c r="B466" s="172"/>
      <c r="C466" s="173" t="s">
        <v>1371</v>
      </c>
      <c r="D466" s="173" t="s">
        <v>182</v>
      </c>
      <c r="E466" s="174" t="s">
        <v>699</v>
      </c>
      <c r="F466" s="175" t="s">
        <v>700</v>
      </c>
      <c r="G466" s="176" t="s">
        <v>301</v>
      </c>
      <c r="H466" s="177">
        <v>31</v>
      </c>
      <c r="I466" s="178"/>
      <c r="J466" s="179">
        <f>ROUND(I466*H466,2)</f>
        <v>0</v>
      </c>
      <c r="K466" s="175" t="s">
        <v>193</v>
      </c>
      <c r="L466" s="39"/>
      <c r="M466" s="180" t="s">
        <v>5</v>
      </c>
      <c r="N466" s="181" t="s">
        <v>45</v>
      </c>
      <c r="O466" s="40"/>
      <c r="P466" s="182">
        <f>O466*H466</f>
        <v>0</v>
      </c>
      <c r="Q466" s="182">
        <v>0</v>
      </c>
      <c r="R466" s="182">
        <f>Q466*H466</f>
        <v>0</v>
      </c>
      <c r="S466" s="182">
        <v>0</v>
      </c>
      <c r="T466" s="183">
        <f>S466*H466</f>
        <v>0</v>
      </c>
      <c r="AR466" s="22" t="s">
        <v>220</v>
      </c>
      <c r="AT466" s="22" t="s">
        <v>182</v>
      </c>
      <c r="AU466" s="22" t="s">
        <v>84</v>
      </c>
      <c r="AY466" s="22" t="s">
        <v>180</v>
      </c>
      <c r="BE466" s="184">
        <f>IF(N466="základní",J466,0)</f>
        <v>0</v>
      </c>
      <c r="BF466" s="184">
        <f>IF(N466="snížená",J466,0)</f>
        <v>0</v>
      </c>
      <c r="BG466" s="184">
        <f>IF(N466="zákl. přenesená",J466,0)</f>
        <v>0</v>
      </c>
      <c r="BH466" s="184">
        <f>IF(N466="sníž. přenesená",J466,0)</f>
        <v>0</v>
      </c>
      <c r="BI466" s="184">
        <f>IF(N466="nulová",J466,0)</f>
        <v>0</v>
      </c>
      <c r="BJ466" s="22" t="s">
        <v>82</v>
      </c>
      <c r="BK466" s="184">
        <f>ROUND(I466*H466,2)</f>
        <v>0</v>
      </c>
      <c r="BL466" s="22" t="s">
        <v>220</v>
      </c>
      <c r="BM466" s="22" t="s">
        <v>1373</v>
      </c>
    </row>
    <row r="467" spans="2:65" s="1" customFormat="1" ht="25.5" customHeight="1">
      <c r="B467" s="172"/>
      <c r="C467" s="202" t="s">
        <v>515</v>
      </c>
      <c r="D467" s="202" t="s">
        <v>273</v>
      </c>
      <c r="E467" s="203" t="s">
        <v>702</v>
      </c>
      <c r="F467" s="204" t="s">
        <v>891</v>
      </c>
      <c r="G467" s="205" t="s">
        <v>292</v>
      </c>
      <c r="H467" s="206">
        <v>123.4</v>
      </c>
      <c r="I467" s="207"/>
      <c r="J467" s="208">
        <f>ROUND(I467*H467,2)</f>
        <v>0</v>
      </c>
      <c r="K467" s="204" t="s">
        <v>193</v>
      </c>
      <c r="L467" s="209"/>
      <c r="M467" s="210" t="s">
        <v>5</v>
      </c>
      <c r="N467" s="211" t="s">
        <v>45</v>
      </c>
      <c r="O467" s="40"/>
      <c r="P467" s="182">
        <f>O467*H467</f>
        <v>0</v>
      </c>
      <c r="Q467" s="182">
        <v>0</v>
      </c>
      <c r="R467" s="182">
        <f>Q467*H467</f>
        <v>0</v>
      </c>
      <c r="S467" s="182">
        <v>0</v>
      </c>
      <c r="T467" s="183">
        <f>S467*H467</f>
        <v>0</v>
      </c>
      <c r="AR467" s="22" t="s">
        <v>258</v>
      </c>
      <c r="AT467" s="22" t="s">
        <v>273</v>
      </c>
      <c r="AU467" s="22" t="s">
        <v>84</v>
      </c>
      <c r="AY467" s="22" t="s">
        <v>180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22" t="s">
        <v>82</v>
      </c>
      <c r="BK467" s="184">
        <f>ROUND(I467*H467,2)</f>
        <v>0</v>
      </c>
      <c r="BL467" s="22" t="s">
        <v>220</v>
      </c>
      <c r="BM467" s="22" t="s">
        <v>1376</v>
      </c>
    </row>
    <row r="468" spans="2:51" s="11" customFormat="1" ht="13.5">
      <c r="B468" s="185"/>
      <c r="D468" s="186" t="s">
        <v>188</v>
      </c>
      <c r="E468" s="187" t="s">
        <v>5</v>
      </c>
      <c r="F468" s="188" t="s">
        <v>1713</v>
      </c>
      <c r="H468" s="189">
        <v>123.4</v>
      </c>
      <c r="I468" s="190"/>
      <c r="L468" s="185"/>
      <c r="M468" s="191"/>
      <c r="N468" s="192"/>
      <c r="O468" s="192"/>
      <c r="P468" s="192"/>
      <c r="Q468" s="192"/>
      <c r="R468" s="192"/>
      <c r="S468" s="192"/>
      <c r="T468" s="193"/>
      <c r="AT468" s="187" t="s">
        <v>188</v>
      </c>
      <c r="AU468" s="187" t="s">
        <v>84</v>
      </c>
      <c r="AV468" s="11" t="s">
        <v>84</v>
      </c>
      <c r="AW468" s="11" t="s">
        <v>38</v>
      </c>
      <c r="AX468" s="11" t="s">
        <v>74</v>
      </c>
      <c r="AY468" s="187" t="s">
        <v>180</v>
      </c>
    </row>
    <row r="469" spans="2:51" s="12" customFormat="1" ht="13.5">
      <c r="B469" s="194"/>
      <c r="D469" s="186" t="s">
        <v>188</v>
      </c>
      <c r="E469" s="195" t="s">
        <v>5</v>
      </c>
      <c r="F469" s="196" t="s">
        <v>190</v>
      </c>
      <c r="H469" s="197">
        <v>123.4</v>
      </c>
      <c r="I469" s="198"/>
      <c r="L469" s="194"/>
      <c r="M469" s="199"/>
      <c r="N469" s="200"/>
      <c r="O469" s="200"/>
      <c r="P469" s="200"/>
      <c r="Q469" s="200"/>
      <c r="R469" s="200"/>
      <c r="S469" s="200"/>
      <c r="T469" s="201"/>
      <c r="AT469" s="195" t="s">
        <v>188</v>
      </c>
      <c r="AU469" s="195" t="s">
        <v>84</v>
      </c>
      <c r="AV469" s="12" t="s">
        <v>187</v>
      </c>
      <c r="AW469" s="12" t="s">
        <v>38</v>
      </c>
      <c r="AX469" s="12" t="s">
        <v>82</v>
      </c>
      <c r="AY469" s="195" t="s">
        <v>180</v>
      </c>
    </row>
    <row r="470" spans="2:65" s="1" customFormat="1" ht="38.25" customHeight="1">
      <c r="B470" s="172"/>
      <c r="C470" s="173" t="s">
        <v>1377</v>
      </c>
      <c r="D470" s="173" t="s">
        <v>182</v>
      </c>
      <c r="E470" s="174" t="s">
        <v>707</v>
      </c>
      <c r="F470" s="175" t="s">
        <v>708</v>
      </c>
      <c r="G470" s="176" t="s">
        <v>560</v>
      </c>
      <c r="H470" s="212"/>
      <c r="I470" s="178"/>
      <c r="J470" s="179">
        <f>ROUND(I470*H470,2)</f>
        <v>0</v>
      </c>
      <c r="K470" s="175" t="s">
        <v>346</v>
      </c>
      <c r="L470" s="39"/>
      <c r="M470" s="180" t="s">
        <v>5</v>
      </c>
      <c r="N470" s="181" t="s">
        <v>45</v>
      </c>
      <c r="O470" s="40"/>
      <c r="P470" s="182">
        <f>O470*H470</f>
        <v>0</v>
      </c>
      <c r="Q470" s="182">
        <v>0</v>
      </c>
      <c r="R470" s="182">
        <f>Q470*H470</f>
        <v>0</v>
      </c>
      <c r="S470" s="182">
        <v>0</v>
      </c>
      <c r="T470" s="183">
        <f>S470*H470</f>
        <v>0</v>
      </c>
      <c r="AR470" s="22" t="s">
        <v>220</v>
      </c>
      <c r="AT470" s="22" t="s">
        <v>182</v>
      </c>
      <c r="AU470" s="22" t="s">
        <v>84</v>
      </c>
      <c r="AY470" s="22" t="s">
        <v>180</v>
      </c>
      <c r="BE470" s="184">
        <f>IF(N470="základní",J470,0)</f>
        <v>0</v>
      </c>
      <c r="BF470" s="184">
        <f>IF(N470="snížená",J470,0)</f>
        <v>0</v>
      </c>
      <c r="BG470" s="184">
        <f>IF(N470="zákl. přenesená",J470,0)</f>
        <v>0</v>
      </c>
      <c r="BH470" s="184">
        <f>IF(N470="sníž. přenesená",J470,0)</f>
        <v>0</v>
      </c>
      <c r="BI470" s="184">
        <f>IF(N470="nulová",J470,0)</f>
        <v>0</v>
      </c>
      <c r="BJ470" s="22" t="s">
        <v>82</v>
      </c>
      <c r="BK470" s="184">
        <f>ROUND(I470*H470,2)</f>
        <v>0</v>
      </c>
      <c r="BL470" s="22" t="s">
        <v>220</v>
      </c>
      <c r="BM470" s="22" t="s">
        <v>1378</v>
      </c>
    </row>
    <row r="471" spans="2:63" s="10" customFormat="1" ht="29.85" customHeight="1">
      <c r="B471" s="159"/>
      <c r="D471" s="160" t="s">
        <v>73</v>
      </c>
      <c r="E471" s="170" t="s">
        <v>710</v>
      </c>
      <c r="F471" s="170" t="s">
        <v>711</v>
      </c>
      <c r="I471" s="162"/>
      <c r="J471" s="171">
        <f>BK471</f>
        <v>0</v>
      </c>
      <c r="L471" s="159"/>
      <c r="M471" s="164"/>
      <c r="N471" s="165"/>
      <c r="O471" s="165"/>
      <c r="P471" s="166">
        <f>SUM(P472:P481)</f>
        <v>0</v>
      </c>
      <c r="Q471" s="165"/>
      <c r="R471" s="166">
        <f>SUM(R472:R481)</f>
        <v>0</v>
      </c>
      <c r="S471" s="165"/>
      <c r="T471" s="167">
        <f>SUM(T472:T481)</f>
        <v>0</v>
      </c>
      <c r="AR471" s="160" t="s">
        <v>84</v>
      </c>
      <c r="AT471" s="168" t="s">
        <v>73</v>
      </c>
      <c r="AU471" s="168" t="s">
        <v>82</v>
      </c>
      <c r="AY471" s="160" t="s">
        <v>180</v>
      </c>
      <c r="BK471" s="169">
        <f>SUM(BK472:BK481)</f>
        <v>0</v>
      </c>
    </row>
    <row r="472" spans="2:65" s="1" customFormat="1" ht="25.5" customHeight="1">
      <c r="B472" s="172"/>
      <c r="C472" s="173" t="s">
        <v>523</v>
      </c>
      <c r="D472" s="173" t="s">
        <v>182</v>
      </c>
      <c r="E472" s="174" t="s">
        <v>1714</v>
      </c>
      <c r="F472" s="175" t="s">
        <v>1715</v>
      </c>
      <c r="G472" s="176" t="s">
        <v>301</v>
      </c>
      <c r="H472" s="177">
        <v>2</v>
      </c>
      <c r="I472" s="178"/>
      <c r="J472" s="179">
        <f>ROUND(I472*H472,2)</f>
        <v>0</v>
      </c>
      <c r="K472" s="175" t="s">
        <v>5</v>
      </c>
      <c r="L472" s="39"/>
      <c r="M472" s="180" t="s">
        <v>5</v>
      </c>
      <c r="N472" s="181" t="s">
        <v>45</v>
      </c>
      <c r="O472" s="40"/>
      <c r="P472" s="182">
        <f>O472*H472</f>
        <v>0</v>
      </c>
      <c r="Q472" s="182">
        <v>0</v>
      </c>
      <c r="R472" s="182">
        <f>Q472*H472</f>
        <v>0</v>
      </c>
      <c r="S472" s="182">
        <v>0</v>
      </c>
      <c r="T472" s="183">
        <f>S472*H472</f>
        <v>0</v>
      </c>
      <c r="AR472" s="22" t="s">
        <v>220</v>
      </c>
      <c r="AT472" s="22" t="s">
        <v>182</v>
      </c>
      <c r="AU472" s="22" t="s">
        <v>84</v>
      </c>
      <c r="AY472" s="22" t="s">
        <v>180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22" t="s">
        <v>82</v>
      </c>
      <c r="BK472" s="184">
        <f>ROUND(I472*H472,2)</f>
        <v>0</v>
      </c>
      <c r="BL472" s="22" t="s">
        <v>220</v>
      </c>
      <c r="BM472" s="22" t="s">
        <v>1379</v>
      </c>
    </row>
    <row r="473" spans="2:65" s="1" customFormat="1" ht="16.5" customHeight="1">
      <c r="B473" s="172"/>
      <c r="C473" s="173" t="s">
        <v>1380</v>
      </c>
      <c r="D473" s="173" t="s">
        <v>182</v>
      </c>
      <c r="E473" s="174" t="s">
        <v>712</v>
      </c>
      <c r="F473" s="175" t="s">
        <v>1716</v>
      </c>
      <c r="G473" s="176" t="s">
        <v>301</v>
      </c>
      <c r="H473" s="177">
        <v>2</v>
      </c>
      <c r="I473" s="178"/>
      <c r="J473" s="179">
        <f>ROUND(I473*H473,2)</f>
        <v>0</v>
      </c>
      <c r="K473" s="175" t="s">
        <v>5</v>
      </c>
      <c r="L473" s="39"/>
      <c r="M473" s="180" t="s">
        <v>5</v>
      </c>
      <c r="N473" s="181" t="s">
        <v>45</v>
      </c>
      <c r="O473" s="40"/>
      <c r="P473" s="182">
        <f>O473*H473</f>
        <v>0</v>
      </c>
      <c r="Q473" s="182">
        <v>0</v>
      </c>
      <c r="R473" s="182">
        <f>Q473*H473</f>
        <v>0</v>
      </c>
      <c r="S473" s="182">
        <v>0</v>
      </c>
      <c r="T473" s="183">
        <f>S473*H473</f>
        <v>0</v>
      </c>
      <c r="AR473" s="22" t="s">
        <v>220</v>
      </c>
      <c r="AT473" s="22" t="s">
        <v>182</v>
      </c>
      <c r="AU473" s="22" t="s">
        <v>84</v>
      </c>
      <c r="AY473" s="22" t="s">
        <v>180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22" t="s">
        <v>82</v>
      </c>
      <c r="BK473" s="184">
        <f>ROUND(I473*H473,2)</f>
        <v>0</v>
      </c>
      <c r="BL473" s="22" t="s">
        <v>220</v>
      </c>
      <c r="BM473" s="22" t="s">
        <v>1381</v>
      </c>
    </row>
    <row r="474" spans="2:65" s="1" customFormat="1" ht="16.5" customHeight="1">
      <c r="B474" s="172"/>
      <c r="C474" s="173" t="s">
        <v>527</v>
      </c>
      <c r="D474" s="173" t="s">
        <v>182</v>
      </c>
      <c r="E474" s="174" t="s">
        <v>1395</v>
      </c>
      <c r="F474" s="175" t="s">
        <v>1717</v>
      </c>
      <c r="G474" s="176" t="s">
        <v>301</v>
      </c>
      <c r="H474" s="177">
        <v>5</v>
      </c>
      <c r="I474" s="178"/>
      <c r="J474" s="179">
        <f>ROUND(I474*H474,2)</f>
        <v>0</v>
      </c>
      <c r="K474" s="175" t="s">
        <v>5</v>
      </c>
      <c r="L474" s="39"/>
      <c r="M474" s="180" t="s">
        <v>5</v>
      </c>
      <c r="N474" s="181" t="s">
        <v>45</v>
      </c>
      <c r="O474" s="40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AR474" s="22" t="s">
        <v>220</v>
      </c>
      <c r="AT474" s="22" t="s">
        <v>182</v>
      </c>
      <c r="AU474" s="22" t="s">
        <v>84</v>
      </c>
      <c r="AY474" s="22" t="s">
        <v>180</v>
      </c>
      <c r="BE474" s="184">
        <f>IF(N474="základní",J474,0)</f>
        <v>0</v>
      </c>
      <c r="BF474" s="184">
        <f>IF(N474="snížená",J474,0)</f>
        <v>0</v>
      </c>
      <c r="BG474" s="184">
        <f>IF(N474="zákl. přenesená",J474,0)</f>
        <v>0</v>
      </c>
      <c r="BH474" s="184">
        <f>IF(N474="sníž. přenesená",J474,0)</f>
        <v>0</v>
      </c>
      <c r="BI474" s="184">
        <f>IF(N474="nulová",J474,0)</f>
        <v>0</v>
      </c>
      <c r="BJ474" s="22" t="s">
        <v>82</v>
      </c>
      <c r="BK474" s="184">
        <f>ROUND(I474*H474,2)</f>
        <v>0</v>
      </c>
      <c r="BL474" s="22" t="s">
        <v>220</v>
      </c>
      <c r="BM474" s="22" t="s">
        <v>1383</v>
      </c>
    </row>
    <row r="475" spans="2:65" s="1" customFormat="1" ht="25.5" customHeight="1">
      <c r="B475" s="172"/>
      <c r="C475" s="173" t="s">
        <v>1384</v>
      </c>
      <c r="D475" s="173" t="s">
        <v>182</v>
      </c>
      <c r="E475" s="174" t="s">
        <v>1718</v>
      </c>
      <c r="F475" s="175" t="s">
        <v>1719</v>
      </c>
      <c r="G475" s="176" t="s">
        <v>301</v>
      </c>
      <c r="H475" s="177">
        <v>4</v>
      </c>
      <c r="I475" s="178"/>
      <c r="J475" s="179">
        <f>ROUND(I475*H475,2)</f>
        <v>0</v>
      </c>
      <c r="K475" s="175" t="s">
        <v>5</v>
      </c>
      <c r="L475" s="39"/>
      <c r="M475" s="180" t="s">
        <v>5</v>
      </c>
      <c r="N475" s="181" t="s">
        <v>45</v>
      </c>
      <c r="O475" s="40"/>
      <c r="P475" s="182">
        <f>O475*H475</f>
        <v>0</v>
      </c>
      <c r="Q475" s="182">
        <v>0</v>
      </c>
      <c r="R475" s="182">
        <f>Q475*H475</f>
        <v>0</v>
      </c>
      <c r="S475" s="182">
        <v>0</v>
      </c>
      <c r="T475" s="183">
        <f>S475*H475</f>
        <v>0</v>
      </c>
      <c r="AR475" s="22" t="s">
        <v>220</v>
      </c>
      <c r="AT475" s="22" t="s">
        <v>182</v>
      </c>
      <c r="AU475" s="22" t="s">
        <v>84</v>
      </c>
      <c r="AY475" s="22" t="s">
        <v>180</v>
      </c>
      <c r="BE475" s="184">
        <f>IF(N475="základní",J475,0)</f>
        <v>0</v>
      </c>
      <c r="BF475" s="184">
        <f>IF(N475="snížená",J475,0)</f>
        <v>0</v>
      </c>
      <c r="BG475" s="184">
        <f>IF(N475="zákl. přenesená",J475,0)</f>
        <v>0</v>
      </c>
      <c r="BH475" s="184">
        <f>IF(N475="sníž. přenesená",J475,0)</f>
        <v>0</v>
      </c>
      <c r="BI475" s="184">
        <f>IF(N475="nulová",J475,0)</f>
        <v>0</v>
      </c>
      <c r="BJ475" s="22" t="s">
        <v>82</v>
      </c>
      <c r="BK475" s="184">
        <f>ROUND(I475*H475,2)</f>
        <v>0</v>
      </c>
      <c r="BL475" s="22" t="s">
        <v>220</v>
      </c>
      <c r="BM475" s="22" t="s">
        <v>1387</v>
      </c>
    </row>
    <row r="476" spans="2:65" s="1" customFormat="1" ht="16.5" customHeight="1">
      <c r="B476" s="172"/>
      <c r="C476" s="173" t="s">
        <v>532</v>
      </c>
      <c r="D476" s="173" t="s">
        <v>182</v>
      </c>
      <c r="E476" s="174" t="s">
        <v>1399</v>
      </c>
      <c r="F476" s="175" t="s">
        <v>1400</v>
      </c>
      <c r="G476" s="176" t="s">
        <v>185</v>
      </c>
      <c r="H476" s="177">
        <v>647.265</v>
      </c>
      <c r="I476" s="178"/>
      <c r="J476" s="179">
        <f>ROUND(I476*H476,2)</f>
        <v>0</v>
      </c>
      <c r="K476" s="175" t="s">
        <v>193</v>
      </c>
      <c r="L476" s="39"/>
      <c r="M476" s="180" t="s">
        <v>5</v>
      </c>
      <c r="N476" s="181" t="s">
        <v>45</v>
      </c>
      <c r="O476" s="40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AR476" s="22" t="s">
        <v>220</v>
      </c>
      <c r="AT476" s="22" t="s">
        <v>182</v>
      </c>
      <c r="AU476" s="22" t="s">
        <v>84</v>
      </c>
      <c r="AY476" s="22" t="s">
        <v>180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22" t="s">
        <v>82</v>
      </c>
      <c r="BK476" s="184">
        <f>ROUND(I476*H476,2)</f>
        <v>0</v>
      </c>
      <c r="BL476" s="22" t="s">
        <v>220</v>
      </c>
      <c r="BM476" s="22" t="s">
        <v>1390</v>
      </c>
    </row>
    <row r="477" spans="2:51" s="11" customFormat="1" ht="13.5">
      <c r="B477" s="185"/>
      <c r="D477" s="186" t="s">
        <v>188</v>
      </c>
      <c r="E477" s="187" t="s">
        <v>5</v>
      </c>
      <c r="F477" s="188" t="s">
        <v>1720</v>
      </c>
      <c r="H477" s="189">
        <v>647.265</v>
      </c>
      <c r="I477" s="190"/>
      <c r="L477" s="185"/>
      <c r="M477" s="191"/>
      <c r="N477" s="192"/>
      <c r="O477" s="192"/>
      <c r="P477" s="192"/>
      <c r="Q477" s="192"/>
      <c r="R477" s="192"/>
      <c r="S477" s="192"/>
      <c r="T477" s="193"/>
      <c r="AT477" s="187" t="s">
        <v>188</v>
      </c>
      <c r="AU477" s="187" t="s">
        <v>84</v>
      </c>
      <c r="AV477" s="11" t="s">
        <v>84</v>
      </c>
      <c r="AW477" s="11" t="s">
        <v>38</v>
      </c>
      <c r="AX477" s="11" t="s">
        <v>74</v>
      </c>
      <c r="AY477" s="187" t="s">
        <v>180</v>
      </c>
    </row>
    <row r="478" spans="2:51" s="12" customFormat="1" ht="13.5">
      <c r="B478" s="194"/>
      <c r="D478" s="186" t="s">
        <v>188</v>
      </c>
      <c r="E478" s="195" t="s">
        <v>5</v>
      </c>
      <c r="F478" s="196" t="s">
        <v>190</v>
      </c>
      <c r="H478" s="197">
        <v>647.265</v>
      </c>
      <c r="I478" s="198"/>
      <c r="L478" s="194"/>
      <c r="M478" s="199"/>
      <c r="N478" s="200"/>
      <c r="O478" s="200"/>
      <c r="P478" s="200"/>
      <c r="Q478" s="200"/>
      <c r="R478" s="200"/>
      <c r="S478" s="200"/>
      <c r="T478" s="201"/>
      <c r="AT478" s="195" t="s">
        <v>188</v>
      </c>
      <c r="AU478" s="195" t="s">
        <v>84</v>
      </c>
      <c r="AV478" s="12" t="s">
        <v>187</v>
      </c>
      <c r="AW478" s="12" t="s">
        <v>38</v>
      </c>
      <c r="AX478" s="12" t="s">
        <v>82</v>
      </c>
      <c r="AY478" s="195" t="s">
        <v>180</v>
      </c>
    </row>
    <row r="479" spans="2:65" s="1" customFormat="1" ht="25.5" customHeight="1">
      <c r="B479" s="172"/>
      <c r="C479" s="173" t="s">
        <v>1391</v>
      </c>
      <c r="D479" s="173" t="s">
        <v>182</v>
      </c>
      <c r="E479" s="174" t="s">
        <v>723</v>
      </c>
      <c r="F479" s="175" t="s">
        <v>724</v>
      </c>
      <c r="G479" s="176" t="s">
        <v>725</v>
      </c>
      <c r="H479" s="177">
        <v>89</v>
      </c>
      <c r="I479" s="178"/>
      <c r="J479" s="179">
        <f>ROUND(I479*H479,2)</f>
        <v>0</v>
      </c>
      <c r="K479" s="175" t="s">
        <v>193</v>
      </c>
      <c r="L479" s="39"/>
      <c r="M479" s="180" t="s">
        <v>5</v>
      </c>
      <c r="N479" s="181" t="s">
        <v>45</v>
      </c>
      <c r="O479" s="40"/>
      <c r="P479" s="182">
        <f>O479*H479</f>
        <v>0</v>
      </c>
      <c r="Q479" s="182">
        <v>0</v>
      </c>
      <c r="R479" s="182">
        <f>Q479*H479</f>
        <v>0</v>
      </c>
      <c r="S479" s="182">
        <v>0</v>
      </c>
      <c r="T479" s="183">
        <f>S479*H479</f>
        <v>0</v>
      </c>
      <c r="AR479" s="22" t="s">
        <v>220</v>
      </c>
      <c r="AT479" s="22" t="s">
        <v>182</v>
      </c>
      <c r="AU479" s="22" t="s">
        <v>84</v>
      </c>
      <c r="AY479" s="22" t="s">
        <v>180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22" t="s">
        <v>82</v>
      </c>
      <c r="BK479" s="184">
        <f>ROUND(I479*H479,2)</f>
        <v>0</v>
      </c>
      <c r="BL479" s="22" t="s">
        <v>220</v>
      </c>
      <c r="BM479" s="22" t="s">
        <v>1394</v>
      </c>
    </row>
    <row r="480" spans="2:65" s="1" customFormat="1" ht="16.5" customHeight="1">
      <c r="B480" s="172"/>
      <c r="C480" s="173" t="s">
        <v>536</v>
      </c>
      <c r="D480" s="173" t="s">
        <v>182</v>
      </c>
      <c r="E480" s="174" t="s">
        <v>1721</v>
      </c>
      <c r="F480" s="175" t="s">
        <v>1722</v>
      </c>
      <c r="G480" s="176" t="s">
        <v>301</v>
      </c>
      <c r="H480" s="177">
        <v>1</v>
      </c>
      <c r="I480" s="178"/>
      <c r="J480" s="179">
        <f>ROUND(I480*H480,2)</f>
        <v>0</v>
      </c>
      <c r="K480" s="175" t="s">
        <v>5</v>
      </c>
      <c r="L480" s="39"/>
      <c r="M480" s="180" t="s">
        <v>5</v>
      </c>
      <c r="N480" s="181" t="s">
        <v>45</v>
      </c>
      <c r="O480" s="40"/>
      <c r="P480" s="182">
        <f>O480*H480</f>
        <v>0</v>
      </c>
      <c r="Q480" s="182">
        <v>0</v>
      </c>
      <c r="R480" s="182">
        <f>Q480*H480</f>
        <v>0</v>
      </c>
      <c r="S480" s="182">
        <v>0</v>
      </c>
      <c r="T480" s="183">
        <f>S480*H480</f>
        <v>0</v>
      </c>
      <c r="AR480" s="22" t="s">
        <v>220</v>
      </c>
      <c r="AT480" s="22" t="s">
        <v>182</v>
      </c>
      <c r="AU480" s="22" t="s">
        <v>84</v>
      </c>
      <c r="AY480" s="22" t="s">
        <v>180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22" t="s">
        <v>82</v>
      </c>
      <c r="BK480" s="184">
        <f>ROUND(I480*H480,2)</f>
        <v>0</v>
      </c>
      <c r="BL480" s="22" t="s">
        <v>220</v>
      </c>
      <c r="BM480" s="22" t="s">
        <v>1397</v>
      </c>
    </row>
    <row r="481" spans="2:65" s="1" customFormat="1" ht="38.25" customHeight="1">
      <c r="B481" s="172"/>
      <c r="C481" s="173" t="s">
        <v>1398</v>
      </c>
      <c r="D481" s="173" t="s">
        <v>182</v>
      </c>
      <c r="E481" s="174" t="s">
        <v>727</v>
      </c>
      <c r="F481" s="175" t="s">
        <v>728</v>
      </c>
      <c r="G481" s="176" t="s">
        <v>560</v>
      </c>
      <c r="H481" s="212"/>
      <c r="I481" s="178"/>
      <c r="J481" s="179">
        <f>ROUND(I481*H481,2)</f>
        <v>0</v>
      </c>
      <c r="K481" s="175" t="s">
        <v>269</v>
      </c>
      <c r="L481" s="39"/>
      <c r="M481" s="180" t="s">
        <v>5</v>
      </c>
      <c r="N481" s="181" t="s">
        <v>45</v>
      </c>
      <c r="O481" s="40"/>
      <c r="P481" s="182">
        <f>O481*H481</f>
        <v>0</v>
      </c>
      <c r="Q481" s="182">
        <v>0</v>
      </c>
      <c r="R481" s="182">
        <f>Q481*H481</f>
        <v>0</v>
      </c>
      <c r="S481" s="182">
        <v>0</v>
      </c>
      <c r="T481" s="183">
        <f>S481*H481</f>
        <v>0</v>
      </c>
      <c r="AR481" s="22" t="s">
        <v>220</v>
      </c>
      <c r="AT481" s="22" t="s">
        <v>182</v>
      </c>
      <c r="AU481" s="22" t="s">
        <v>84</v>
      </c>
      <c r="AY481" s="22" t="s">
        <v>180</v>
      </c>
      <c r="BE481" s="184">
        <f>IF(N481="základní",J481,0)</f>
        <v>0</v>
      </c>
      <c r="BF481" s="184">
        <f>IF(N481="snížená",J481,0)</f>
        <v>0</v>
      </c>
      <c r="BG481" s="184">
        <f>IF(N481="zákl. přenesená",J481,0)</f>
        <v>0</v>
      </c>
      <c r="BH481" s="184">
        <f>IF(N481="sníž. přenesená",J481,0)</f>
        <v>0</v>
      </c>
      <c r="BI481" s="184">
        <f>IF(N481="nulová",J481,0)</f>
        <v>0</v>
      </c>
      <c r="BJ481" s="22" t="s">
        <v>82</v>
      </c>
      <c r="BK481" s="184">
        <f>ROUND(I481*H481,2)</f>
        <v>0</v>
      </c>
      <c r="BL481" s="22" t="s">
        <v>220</v>
      </c>
      <c r="BM481" s="22" t="s">
        <v>1401</v>
      </c>
    </row>
    <row r="482" spans="2:63" s="10" customFormat="1" ht="29.85" customHeight="1">
      <c r="B482" s="159"/>
      <c r="D482" s="160" t="s">
        <v>73</v>
      </c>
      <c r="E482" s="170" t="s">
        <v>999</v>
      </c>
      <c r="F482" s="170" t="s">
        <v>1000</v>
      </c>
      <c r="I482" s="162"/>
      <c r="J482" s="171">
        <f>BK482</f>
        <v>0</v>
      </c>
      <c r="L482" s="159"/>
      <c r="M482" s="164"/>
      <c r="N482" s="165"/>
      <c r="O482" s="165"/>
      <c r="P482" s="166">
        <f>SUM(P483:P488)</f>
        <v>0</v>
      </c>
      <c r="Q482" s="165"/>
      <c r="R482" s="166">
        <f>SUM(R483:R488)</f>
        <v>0</v>
      </c>
      <c r="S482" s="165"/>
      <c r="T482" s="167">
        <f>SUM(T483:T488)</f>
        <v>0</v>
      </c>
      <c r="AR482" s="160" t="s">
        <v>84</v>
      </c>
      <c r="AT482" s="168" t="s">
        <v>73</v>
      </c>
      <c r="AU482" s="168" t="s">
        <v>82</v>
      </c>
      <c r="AY482" s="160" t="s">
        <v>180</v>
      </c>
      <c r="BK482" s="169">
        <f>SUM(BK483:BK488)</f>
        <v>0</v>
      </c>
    </row>
    <row r="483" spans="2:65" s="1" customFormat="1" ht="16.5" customHeight="1">
      <c r="B483" s="172"/>
      <c r="C483" s="173" t="s">
        <v>538</v>
      </c>
      <c r="D483" s="173" t="s">
        <v>182</v>
      </c>
      <c r="E483" s="174" t="s">
        <v>1723</v>
      </c>
      <c r="F483" s="175" t="s">
        <v>1724</v>
      </c>
      <c r="G483" s="176" t="s">
        <v>185</v>
      </c>
      <c r="H483" s="177">
        <v>43.2</v>
      </c>
      <c r="I483" s="178"/>
      <c r="J483" s="179">
        <f>ROUND(I483*H483,2)</f>
        <v>0</v>
      </c>
      <c r="K483" s="175" t="s">
        <v>269</v>
      </c>
      <c r="L483" s="39"/>
      <c r="M483" s="180" t="s">
        <v>5</v>
      </c>
      <c r="N483" s="181" t="s">
        <v>45</v>
      </c>
      <c r="O483" s="40"/>
      <c r="P483" s="182">
        <f>O483*H483</f>
        <v>0</v>
      </c>
      <c r="Q483" s="182">
        <v>0</v>
      </c>
      <c r="R483" s="182">
        <f>Q483*H483</f>
        <v>0</v>
      </c>
      <c r="S483" s="182">
        <v>0</v>
      </c>
      <c r="T483" s="183">
        <f>S483*H483</f>
        <v>0</v>
      </c>
      <c r="AR483" s="22" t="s">
        <v>220</v>
      </c>
      <c r="AT483" s="22" t="s">
        <v>182</v>
      </c>
      <c r="AU483" s="22" t="s">
        <v>84</v>
      </c>
      <c r="AY483" s="22" t="s">
        <v>180</v>
      </c>
      <c r="BE483" s="184">
        <f>IF(N483="základní",J483,0)</f>
        <v>0</v>
      </c>
      <c r="BF483" s="184">
        <f>IF(N483="snížená",J483,0)</f>
        <v>0</v>
      </c>
      <c r="BG483" s="184">
        <f>IF(N483="zákl. přenesená",J483,0)</f>
        <v>0</v>
      </c>
      <c r="BH483" s="184">
        <f>IF(N483="sníž. přenesená",J483,0)</f>
        <v>0</v>
      </c>
      <c r="BI483" s="184">
        <f>IF(N483="nulová",J483,0)</f>
        <v>0</v>
      </c>
      <c r="BJ483" s="22" t="s">
        <v>82</v>
      </c>
      <c r="BK483" s="184">
        <f>ROUND(I483*H483,2)</f>
        <v>0</v>
      </c>
      <c r="BL483" s="22" t="s">
        <v>220</v>
      </c>
      <c r="BM483" s="22" t="s">
        <v>1403</v>
      </c>
    </row>
    <row r="484" spans="2:65" s="1" customFormat="1" ht="25.5" customHeight="1">
      <c r="B484" s="172"/>
      <c r="C484" s="173" t="s">
        <v>1404</v>
      </c>
      <c r="D484" s="173" t="s">
        <v>182</v>
      </c>
      <c r="E484" s="174" t="s">
        <v>1725</v>
      </c>
      <c r="F484" s="175" t="s">
        <v>1726</v>
      </c>
      <c r="G484" s="176" t="s">
        <v>185</v>
      </c>
      <c r="H484" s="177">
        <v>43.2</v>
      </c>
      <c r="I484" s="178"/>
      <c r="J484" s="179">
        <f>ROUND(I484*H484,2)</f>
        <v>0</v>
      </c>
      <c r="K484" s="175" t="s">
        <v>269</v>
      </c>
      <c r="L484" s="39"/>
      <c r="M484" s="180" t="s">
        <v>5</v>
      </c>
      <c r="N484" s="181" t="s">
        <v>45</v>
      </c>
      <c r="O484" s="40"/>
      <c r="P484" s="182">
        <f>O484*H484</f>
        <v>0</v>
      </c>
      <c r="Q484" s="182">
        <v>0</v>
      </c>
      <c r="R484" s="182">
        <f>Q484*H484</f>
        <v>0</v>
      </c>
      <c r="S484" s="182">
        <v>0</v>
      </c>
      <c r="T484" s="183">
        <f>S484*H484</f>
        <v>0</v>
      </c>
      <c r="AR484" s="22" t="s">
        <v>220</v>
      </c>
      <c r="AT484" s="22" t="s">
        <v>182</v>
      </c>
      <c r="AU484" s="22" t="s">
        <v>84</v>
      </c>
      <c r="AY484" s="22" t="s">
        <v>180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22" t="s">
        <v>82</v>
      </c>
      <c r="BK484" s="184">
        <f>ROUND(I484*H484,2)</f>
        <v>0</v>
      </c>
      <c r="BL484" s="22" t="s">
        <v>220</v>
      </c>
      <c r="BM484" s="22" t="s">
        <v>1405</v>
      </c>
    </row>
    <row r="485" spans="2:65" s="1" customFormat="1" ht="16.5" customHeight="1">
      <c r="B485" s="172"/>
      <c r="C485" s="202" t="s">
        <v>542</v>
      </c>
      <c r="D485" s="202" t="s">
        <v>273</v>
      </c>
      <c r="E485" s="203" t="s">
        <v>1003</v>
      </c>
      <c r="F485" s="204" t="s">
        <v>1004</v>
      </c>
      <c r="G485" s="205" t="s">
        <v>185</v>
      </c>
      <c r="H485" s="206">
        <v>47.52</v>
      </c>
      <c r="I485" s="207"/>
      <c r="J485" s="208">
        <f>ROUND(I485*H485,2)</f>
        <v>0</v>
      </c>
      <c r="K485" s="204" t="s">
        <v>269</v>
      </c>
      <c r="L485" s="209"/>
      <c r="M485" s="210" t="s">
        <v>5</v>
      </c>
      <c r="N485" s="211" t="s">
        <v>45</v>
      </c>
      <c r="O485" s="40"/>
      <c r="P485" s="182">
        <f>O485*H485</f>
        <v>0</v>
      </c>
      <c r="Q485" s="182">
        <v>0</v>
      </c>
      <c r="R485" s="182">
        <f>Q485*H485</f>
        <v>0</v>
      </c>
      <c r="S485" s="182">
        <v>0</v>
      </c>
      <c r="T485" s="183">
        <f>S485*H485</f>
        <v>0</v>
      </c>
      <c r="AR485" s="22" t="s">
        <v>258</v>
      </c>
      <c r="AT485" s="22" t="s">
        <v>273</v>
      </c>
      <c r="AU485" s="22" t="s">
        <v>84</v>
      </c>
      <c r="AY485" s="22" t="s">
        <v>180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22" t="s">
        <v>82</v>
      </c>
      <c r="BK485" s="184">
        <f>ROUND(I485*H485,2)</f>
        <v>0</v>
      </c>
      <c r="BL485" s="22" t="s">
        <v>220</v>
      </c>
      <c r="BM485" s="22" t="s">
        <v>1406</v>
      </c>
    </row>
    <row r="486" spans="2:51" s="11" customFormat="1" ht="13.5">
      <c r="B486" s="185"/>
      <c r="D486" s="186" t="s">
        <v>188</v>
      </c>
      <c r="E486" s="187" t="s">
        <v>5</v>
      </c>
      <c r="F486" s="188" t="s">
        <v>1727</v>
      </c>
      <c r="H486" s="189">
        <v>47.52</v>
      </c>
      <c r="I486" s="190"/>
      <c r="L486" s="185"/>
      <c r="M486" s="191"/>
      <c r="N486" s="192"/>
      <c r="O486" s="192"/>
      <c r="P486" s="192"/>
      <c r="Q486" s="192"/>
      <c r="R486" s="192"/>
      <c r="S486" s="192"/>
      <c r="T486" s="193"/>
      <c r="AT486" s="187" t="s">
        <v>188</v>
      </c>
      <c r="AU486" s="187" t="s">
        <v>84</v>
      </c>
      <c r="AV486" s="11" t="s">
        <v>84</v>
      </c>
      <c r="AW486" s="11" t="s">
        <v>38</v>
      </c>
      <c r="AX486" s="11" t="s">
        <v>74</v>
      </c>
      <c r="AY486" s="187" t="s">
        <v>180</v>
      </c>
    </row>
    <row r="487" spans="2:51" s="12" customFormat="1" ht="13.5">
      <c r="B487" s="194"/>
      <c r="D487" s="186" t="s">
        <v>188</v>
      </c>
      <c r="E487" s="195" t="s">
        <v>5</v>
      </c>
      <c r="F487" s="196" t="s">
        <v>190</v>
      </c>
      <c r="H487" s="197">
        <v>47.52</v>
      </c>
      <c r="I487" s="198"/>
      <c r="L487" s="194"/>
      <c r="M487" s="199"/>
      <c r="N487" s="200"/>
      <c r="O487" s="200"/>
      <c r="P487" s="200"/>
      <c r="Q487" s="200"/>
      <c r="R487" s="200"/>
      <c r="S487" s="200"/>
      <c r="T487" s="201"/>
      <c r="AT487" s="195" t="s">
        <v>188</v>
      </c>
      <c r="AU487" s="195" t="s">
        <v>84</v>
      </c>
      <c r="AV487" s="12" t="s">
        <v>187</v>
      </c>
      <c r="AW487" s="12" t="s">
        <v>38</v>
      </c>
      <c r="AX487" s="12" t="s">
        <v>82</v>
      </c>
      <c r="AY487" s="195" t="s">
        <v>180</v>
      </c>
    </row>
    <row r="488" spans="2:65" s="1" customFormat="1" ht="38.25" customHeight="1">
      <c r="B488" s="172"/>
      <c r="C488" s="173" t="s">
        <v>1408</v>
      </c>
      <c r="D488" s="173" t="s">
        <v>182</v>
      </c>
      <c r="E488" s="174" t="s">
        <v>1006</v>
      </c>
      <c r="F488" s="175" t="s">
        <v>1007</v>
      </c>
      <c r="G488" s="176" t="s">
        <v>560</v>
      </c>
      <c r="H488" s="212"/>
      <c r="I488" s="178"/>
      <c r="J488" s="179">
        <f>ROUND(I488*H488,2)</f>
        <v>0</v>
      </c>
      <c r="K488" s="175" t="s">
        <v>269</v>
      </c>
      <c r="L488" s="39"/>
      <c r="M488" s="180" t="s">
        <v>5</v>
      </c>
      <c r="N488" s="181" t="s">
        <v>45</v>
      </c>
      <c r="O488" s="40"/>
      <c r="P488" s="182">
        <f>O488*H488</f>
        <v>0</v>
      </c>
      <c r="Q488" s="182">
        <v>0</v>
      </c>
      <c r="R488" s="182">
        <f>Q488*H488</f>
        <v>0</v>
      </c>
      <c r="S488" s="182">
        <v>0</v>
      </c>
      <c r="T488" s="183">
        <f>S488*H488</f>
        <v>0</v>
      </c>
      <c r="AR488" s="22" t="s">
        <v>220</v>
      </c>
      <c r="AT488" s="22" t="s">
        <v>182</v>
      </c>
      <c r="AU488" s="22" t="s">
        <v>84</v>
      </c>
      <c r="AY488" s="22" t="s">
        <v>180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22" t="s">
        <v>82</v>
      </c>
      <c r="BK488" s="184">
        <f>ROUND(I488*H488,2)</f>
        <v>0</v>
      </c>
      <c r="BL488" s="22" t="s">
        <v>220</v>
      </c>
      <c r="BM488" s="22" t="s">
        <v>1409</v>
      </c>
    </row>
    <row r="489" spans="2:63" s="10" customFormat="1" ht="29.85" customHeight="1">
      <c r="B489" s="159"/>
      <c r="D489" s="160" t="s">
        <v>73</v>
      </c>
      <c r="E489" s="170" t="s">
        <v>745</v>
      </c>
      <c r="F489" s="170" t="s">
        <v>746</v>
      </c>
      <c r="I489" s="162"/>
      <c r="J489" s="171">
        <f>BK489</f>
        <v>0</v>
      </c>
      <c r="L489" s="159"/>
      <c r="M489" s="164"/>
      <c r="N489" s="165"/>
      <c r="O489" s="165"/>
      <c r="P489" s="166">
        <f>SUM(P490:P502)</f>
        <v>0</v>
      </c>
      <c r="Q489" s="165"/>
      <c r="R489" s="166">
        <f>SUM(R490:R502)</f>
        <v>0</v>
      </c>
      <c r="S489" s="165"/>
      <c r="T489" s="167">
        <f>SUM(T490:T502)</f>
        <v>0</v>
      </c>
      <c r="AR489" s="160" t="s">
        <v>84</v>
      </c>
      <c r="AT489" s="168" t="s">
        <v>73</v>
      </c>
      <c r="AU489" s="168" t="s">
        <v>82</v>
      </c>
      <c r="AY489" s="160" t="s">
        <v>180</v>
      </c>
      <c r="BK489" s="169">
        <f>SUM(BK490:BK502)</f>
        <v>0</v>
      </c>
    </row>
    <row r="490" spans="2:65" s="1" customFormat="1" ht="25.5" customHeight="1">
      <c r="B490" s="172"/>
      <c r="C490" s="173" t="s">
        <v>547</v>
      </c>
      <c r="D490" s="173" t="s">
        <v>182</v>
      </c>
      <c r="E490" s="174" t="s">
        <v>747</v>
      </c>
      <c r="F490" s="175" t="s">
        <v>748</v>
      </c>
      <c r="G490" s="176" t="s">
        <v>185</v>
      </c>
      <c r="H490" s="177">
        <v>280.863</v>
      </c>
      <c r="I490" s="178"/>
      <c r="J490" s="179">
        <f>ROUND(I490*H490,2)</f>
        <v>0</v>
      </c>
      <c r="K490" s="175" t="s">
        <v>193</v>
      </c>
      <c r="L490" s="39"/>
      <c r="M490" s="180" t="s">
        <v>5</v>
      </c>
      <c r="N490" s="181" t="s">
        <v>45</v>
      </c>
      <c r="O490" s="40"/>
      <c r="P490" s="182">
        <f>O490*H490</f>
        <v>0</v>
      </c>
      <c r="Q490" s="182">
        <v>0</v>
      </c>
      <c r="R490" s="182">
        <f>Q490*H490</f>
        <v>0</v>
      </c>
      <c r="S490" s="182">
        <v>0</v>
      </c>
      <c r="T490" s="183">
        <f>S490*H490</f>
        <v>0</v>
      </c>
      <c r="AR490" s="22" t="s">
        <v>220</v>
      </c>
      <c r="AT490" s="22" t="s">
        <v>182</v>
      </c>
      <c r="AU490" s="22" t="s">
        <v>84</v>
      </c>
      <c r="AY490" s="22" t="s">
        <v>180</v>
      </c>
      <c r="BE490" s="184">
        <f>IF(N490="základní",J490,0)</f>
        <v>0</v>
      </c>
      <c r="BF490" s="184">
        <f>IF(N490="snížená",J490,0)</f>
        <v>0</v>
      </c>
      <c r="BG490" s="184">
        <f>IF(N490="zákl. přenesená",J490,0)</f>
        <v>0</v>
      </c>
      <c r="BH490" s="184">
        <f>IF(N490="sníž. přenesená",J490,0)</f>
        <v>0</v>
      </c>
      <c r="BI490" s="184">
        <f>IF(N490="nulová",J490,0)</f>
        <v>0</v>
      </c>
      <c r="BJ490" s="22" t="s">
        <v>82</v>
      </c>
      <c r="BK490" s="184">
        <f>ROUND(I490*H490,2)</f>
        <v>0</v>
      </c>
      <c r="BL490" s="22" t="s">
        <v>220</v>
      </c>
      <c r="BM490" s="22" t="s">
        <v>1411</v>
      </c>
    </row>
    <row r="491" spans="2:51" s="11" customFormat="1" ht="13.5">
      <c r="B491" s="185"/>
      <c r="D491" s="186" t="s">
        <v>188</v>
      </c>
      <c r="E491" s="187" t="s">
        <v>5</v>
      </c>
      <c r="F491" s="188" t="s">
        <v>1728</v>
      </c>
      <c r="H491" s="189">
        <v>280.863</v>
      </c>
      <c r="I491" s="190"/>
      <c r="L491" s="185"/>
      <c r="M491" s="191"/>
      <c r="N491" s="192"/>
      <c r="O491" s="192"/>
      <c r="P491" s="192"/>
      <c r="Q491" s="192"/>
      <c r="R491" s="192"/>
      <c r="S491" s="192"/>
      <c r="T491" s="193"/>
      <c r="AT491" s="187" t="s">
        <v>188</v>
      </c>
      <c r="AU491" s="187" t="s">
        <v>84</v>
      </c>
      <c r="AV491" s="11" t="s">
        <v>84</v>
      </c>
      <c r="AW491" s="11" t="s">
        <v>38</v>
      </c>
      <c r="AX491" s="11" t="s">
        <v>74</v>
      </c>
      <c r="AY491" s="187" t="s">
        <v>180</v>
      </c>
    </row>
    <row r="492" spans="2:51" s="12" customFormat="1" ht="13.5">
      <c r="B492" s="194"/>
      <c r="D492" s="186" t="s">
        <v>188</v>
      </c>
      <c r="E492" s="195" t="s">
        <v>5</v>
      </c>
      <c r="F492" s="196" t="s">
        <v>190</v>
      </c>
      <c r="H492" s="197">
        <v>280.863</v>
      </c>
      <c r="I492" s="198"/>
      <c r="L492" s="194"/>
      <c r="M492" s="199"/>
      <c r="N492" s="200"/>
      <c r="O492" s="200"/>
      <c r="P492" s="200"/>
      <c r="Q492" s="200"/>
      <c r="R492" s="200"/>
      <c r="S492" s="200"/>
      <c r="T492" s="201"/>
      <c r="AT492" s="195" t="s">
        <v>188</v>
      </c>
      <c r="AU492" s="195" t="s">
        <v>84</v>
      </c>
      <c r="AV492" s="12" t="s">
        <v>187</v>
      </c>
      <c r="AW492" s="12" t="s">
        <v>38</v>
      </c>
      <c r="AX492" s="12" t="s">
        <v>82</v>
      </c>
      <c r="AY492" s="195" t="s">
        <v>180</v>
      </c>
    </row>
    <row r="493" spans="2:65" s="1" customFormat="1" ht="38.25" customHeight="1">
      <c r="B493" s="172"/>
      <c r="C493" s="202" t="s">
        <v>1413</v>
      </c>
      <c r="D493" s="202" t="s">
        <v>273</v>
      </c>
      <c r="E493" s="203" t="s">
        <v>751</v>
      </c>
      <c r="F493" s="204" t="s">
        <v>1729</v>
      </c>
      <c r="G493" s="205" t="s">
        <v>185</v>
      </c>
      <c r="H493" s="206">
        <v>294.906</v>
      </c>
      <c r="I493" s="207"/>
      <c r="J493" s="208">
        <f>ROUND(I493*H493,2)</f>
        <v>0</v>
      </c>
      <c r="K493" s="204" t="s">
        <v>193</v>
      </c>
      <c r="L493" s="209"/>
      <c r="M493" s="210" t="s">
        <v>5</v>
      </c>
      <c r="N493" s="211" t="s">
        <v>45</v>
      </c>
      <c r="O493" s="40"/>
      <c r="P493" s="182">
        <f>O493*H493</f>
        <v>0</v>
      </c>
      <c r="Q493" s="182">
        <v>0</v>
      </c>
      <c r="R493" s="182">
        <f>Q493*H493</f>
        <v>0</v>
      </c>
      <c r="S493" s="182">
        <v>0</v>
      </c>
      <c r="T493" s="183">
        <f>S493*H493</f>
        <v>0</v>
      </c>
      <c r="AR493" s="22" t="s">
        <v>258</v>
      </c>
      <c r="AT493" s="22" t="s">
        <v>273</v>
      </c>
      <c r="AU493" s="22" t="s">
        <v>84</v>
      </c>
      <c r="AY493" s="22" t="s">
        <v>180</v>
      </c>
      <c r="BE493" s="184">
        <f>IF(N493="základní",J493,0)</f>
        <v>0</v>
      </c>
      <c r="BF493" s="184">
        <f>IF(N493="snížená",J493,0)</f>
        <v>0</v>
      </c>
      <c r="BG493" s="184">
        <f>IF(N493="zákl. přenesená",J493,0)</f>
        <v>0</v>
      </c>
      <c r="BH493" s="184">
        <f>IF(N493="sníž. přenesená",J493,0)</f>
        <v>0</v>
      </c>
      <c r="BI493" s="184">
        <f>IF(N493="nulová",J493,0)</f>
        <v>0</v>
      </c>
      <c r="BJ493" s="22" t="s">
        <v>82</v>
      </c>
      <c r="BK493" s="184">
        <f>ROUND(I493*H493,2)</f>
        <v>0</v>
      </c>
      <c r="BL493" s="22" t="s">
        <v>220</v>
      </c>
      <c r="BM493" s="22" t="s">
        <v>1414</v>
      </c>
    </row>
    <row r="494" spans="2:51" s="11" customFormat="1" ht="13.5">
      <c r="B494" s="185"/>
      <c r="D494" s="186" t="s">
        <v>188</v>
      </c>
      <c r="E494" s="187" t="s">
        <v>5</v>
      </c>
      <c r="F494" s="188" t="s">
        <v>1730</v>
      </c>
      <c r="H494" s="189">
        <v>294.906</v>
      </c>
      <c r="I494" s="190"/>
      <c r="L494" s="185"/>
      <c r="M494" s="191"/>
      <c r="N494" s="192"/>
      <c r="O494" s="192"/>
      <c r="P494" s="192"/>
      <c r="Q494" s="192"/>
      <c r="R494" s="192"/>
      <c r="S494" s="192"/>
      <c r="T494" s="193"/>
      <c r="AT494" s="187" t="s">
        <v>188</v>
      </c>
      <c r="AU494" s="187" t="s">
        <v>84</v>
      </c>
      <c r="AV494" s="11" t="s">
        <v>84</v>
      </c>
      <c r="AW494" s="11" t="s">
        <v>38</v>
      </c>
      <c r="AX494" s="11" t="s">
        <v>74</v>
      </c>
      <c r="AY494" s="187" t="s">
        <v>180</v>
      </c>
    </row>
    <row r="495" spans="2:51" s="12" customFormat="1" ht="13.5">
      <c r="B495" s="194"/>
      <c r="D495" s="186" t="s">
        <v>188</v>
      </c>
      <c r="E495" s="195" t="s">
        <v>5</v>
      </c>
      <c r="F495" s="196" t="s">
        <v>190</v>
      </c>
      <c r="H495" s="197">
        <v>294.906</v>
      </c>
      <c r="I495" s="198"/>
      <c r="L495" s="194"/>
      <c r="M495" s="199"/>
      <c r="N495" s="200"/>
      <c r="O495" s="200"/>
      <c r="P495" s="200"/>
      <c r="Q495" s="200"/>
      <c r="R495" s="200"/>
      <c r="S495" s="200"/>
      <c r="T495" s="201"/>
      <c r="AT495" s="195" t="s">
        <v>188</v>
      </c>
      <c r="AU495" s="195" t="s">
        <v>84</v>
      </c>
      <c r="AV495" s="12" t="s">
        <v>187</v>
      </c>
      <c r="AW495" s="12" t="s">
        <v>38</v>
      </c>
      <c r="AX495" s="12" t="s">
        <v>82</v>
      </c>
      <c r="AY495" s="195" t="s">
        <v>180</v>
      </c>
    </row>
    <row r="496" spans="2:65" s="1" customFormat="1" ht="25.5" customHeight="1">
      <c r="B496" s="172"/>
      <c r="C496" s="173" t="s">
        <v>551</v>
      </c>
      <c r="D496" s="173" t="s">
        <v>182</v>
      </c>
      <c r="E496" s="174" t="s">
        <v>1731</v>
      </c>
      <c r="F496" s="175" t="s">
        <v>1732</v>
      </c>
      <c r="G496" s="176" t="s">
        <v>185</v>
      </c>
      <c r="H496" s="177">
        <v>1495.7</v>
      </c>
      <c r="I496" s="178"/>
      <c r="J496" s="179">
        <f>ROUND(I496*H496,2)</f>
        <v>0</v>
      </c>
      <c r="K496" s="175" t="s">
        <v>193</v>
      </c>
      <c r="L496" s="39"/>
      <c r="M496" s="180" t="s">
        <v>5</v>
      </c>
      <c r="N496" s="181" t="s">
        <v>45</v>
      </c>
      <c r="O496" s="40"/>
      <c r="P496" s="182">
        <f>O496*H496</f>
        <v>0</v>
      </c>
      <c r="Q496" s="182">
        <v>0</v>
      </c>
      <c r="R496" s="182">
        <f>Q496*H496</f>
        <v>0</v>
      </c>
      <c r="S496" s="182">
        <v>0</v>
      </c>
      <c r="T496" s="183">
        <f>S496*H496</f>
        <v>0</v>
      </c>
      <c r="AR496" s="22" t="s">
        <v>220</v>
      </c>
      <c r="AT496" s="22" t="s">
        <v>182</v>
      </c>
      <c r="AU496" s="22" t="s">
        <v>84</v>
      </c>
      <c r="AY496" s="22" t="s">
        <v>180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22" t="s">
        <v>82</v>
      </c>
      <c r="BK496" s="184">
        <f>ROUND(I496*H496,2)</f>
        <v>0</v>
      </c>
      <c r="BL496" s="22" t="s">
        <v>220</v>
      </c>
      <c r="BM496" s="22" t="s">
        <v>1733</v>
      </c>
    </row>
    <row r="497" spans="2:51" s="11" customFormat="1" ht="13.5">
      <c r="B497" s="185"/>
      <c r="D497" s="186" t="s">
        <v>188</v>
      </c>
      <c r="E497" s="187" t="s">
        <v>5</v>
      </c>
      <c r="F497" s="188" t="s">
        <v>1734</v>
      </c>
      <c r="H497" s="189">
        <v>1495.7</v>
      </c>
      <c r="I497" s="190"/>
      <c r="L497" s="185"/>
      <c r="M497" s="191"/>
      <c r="N497" s="192"/>
      <c r="O497" s="192"/>
      <c r="P497" s="192"/>
      <c r="Q497" s="192"/>
      <c r="R497" s="192"/>
      <c r="S497" s="192"/>
      <c r="T497" s="193"/>
      <c r="AT497" s="187" t="s">
        <v>188</v>
      </c>
      <c r="AU497" s="187" t="s">
        <v>84</v>
      </c>
      <c r="AV497" s="11" t="s">
        <v>84</v>
      </c>
      <c r="AW497" s="11" t="s">
        <v>38</v>
      </c>
      <c r="AX497" s="11" t="s">
        <v>74</v>
      </c>
      <c r="AY497" s="187" t="s">
        <v>180</v>
      </c>
    </row>
    <row r="498" spans="2:51" s="12" customFormat="1" ht="13.5">
      <c r="B498" s="194"/>
      <c r="D498" s="186" t="s">
        <v>188</v>
      </c>
      <c r="E498" s="195" t="s">
        <v>5</v>
      </c>
      <c r="F498" s="196" t="s">
        <v>190</v>
      </c>
      <c r="H498" s="197">
        <v>1495.7</v>
      </c>
      <c r="I498" s="198"/>
      <c r="L498" s="194"/>
      <c r="M498" s="199"/>
      <c r="N498" s="200"/>
      <c r="O498" s="200"/>
      <c r="P498" s="200"/>
      <c r="Q498" s="200"/>
      <c r="R498" s="200"/>
      <c r="S498" s="200"/>
      <c r="T498" s="201"/>
      <c r="AT498" s="195" t="s">
        <v>188</v>
      </c>
      <c r="AU498" s="195" t="s">
        <v>84</v>
      </c>
      <c r="AV498" s="12" t="s">
        <v>187</v>
      </c>
      <c r="AW498" s="12" t="s">
        <v>38</v>
      </c>
      <c r="AX498" s="12" t="s">
        <v>82</v>
      </c>
      <c r="AY498" s="195" t="s">
        <v>180</v>
      </c>
    </row>
    <row r="499" spans="2:65" s="1" customFormat="1" ht="25.5" customHeight="1">
      <c r="B499" s="172"/>
      <c r="C499" s="173" t="s">
        <v>1367</v>
      </c>
      <c r="D499" s="173" t="s">
        <v>182</v>
      </c>
      <c r="E499" s="174" t="s">
        <v>755</v>
      </c>
      <c r="F499" s="175" t="s">
        <v>756</v>
      </c>
      <c r="G499" s="176" t="s">
        <v>185</v>
      </c>
      <c r="H499" s="177">
        <v>103.9</v>
      </c>
      <c r="I499" s="178"/>
      <c r="J499" s="179">
        <f>ROUND(I499*H499,2)</f>
        <v>0</v>
      </c>
      <c r="K499" s="175" t="s">
        <v>193</v>
      </c>
      <c r="L499" s="39"/>
      <c r="M499" s="180" t="s">
        <v>5</v>
      </c>
      <c r="N499" s="181" t="s">
        <v>45</v>
      </c>
      <c r="O499" s="40"/>
      <c r="P499" s="182">
        <f>O499*H499</f>
        <v>0</v>
      </c>
      <c r="Q499" s="182">
        <v>0</v>
      </c>
      <c r="R499" s="182">
        <f>Q499*H499</f>
        <v>0</v>
      </c>
      <c r="S499" s="182">
        <v>0</v>
      </c>
      <c r="T499" s="183">
        <f>S499*H499</f>
        <v>0</v>
      </c>
      <c r="AR499" s="22" t="s">
        <v>220</v>
      </c>
      <c r="AT499" s="22" t="s">
        <v>182</v>
      </c>
      <c r="AU499" s="22" t="s">
        <v>84</v>
      </c>
      <c r="AY499" s="22" t="s">
        <v>180</v>
      </c>
      <c r="BE499" s="184">
        <f>IF(N499="základní",J499,0)</f>
        <v>0</v>
      </c>
      <c r="BF499" s="184">
        <f>IF(N499="snížená",J499,0)</f>
        <v>0</v>
      </c>
      <c r="BG499" s="184">
        <f>IF(N499="zákl. přenesená",J499,0)</f>
        <v>0</v>
      </c>
      <c r="BH499" s="184">
        <f>IF(N499="sníž. přenesená",J499,0)</f>
        <v>0</v>
      </c>
      <c r="BI499" s="184">
        <f>IF(N499="nulová",J499,0)</f>
        <v>0</v>
      </c>
      <c r="BJ499" s="22" t="s">
        <v>82</v>
      </c>
      <c r="BK499" s="184">
        <f>ROUND(I499*H499,2)</f>
        <v>0</v>
      </c>
      <c r="BL499" s="22" t="s">
        <v>220</v>
      </c>
      <c r="BM499" s="22" t="s">
        <v>1735</v>
      </c>
    </row>
    <row r="500" spans="2:51" s="11" customFormat="1" ht="13.5">
      <c r="B500" s="185"/>
      <c r="D500" s="186" t="s">
        <v>188</v>
      </c>
      <c r="E500" s="187" t="s">
        <v>5</v>
      </c>
      <c r="F500" s="188" t="s">
        <v>1736</v>
      </c>
      <c r="H500" s="189">
        <v>66.28</v>
      </c>
      <c r="I500" s="190"/>
      <c r="L500" s="185"/>
      <c r="M500" s="191"/>
      <c r="N500" s="192"/>
      <c r="O500" s="192"/>
      <c r="P500" s="192"/>
      <c r="Q500" s="192"/>
      <c r="R500" s="192"/>
      <c r="S500" s="192"/>
      <c r="T500" s="193"/>
      <c r="AT500" s="187" t="s">
        <v>188</v>
      </c>
      <c r="AU500" s="187" t="s">
        <v>84</v>
      </c>
      <c r="AV500" s="11" t="s">
        <v>84</v>
      </c>
      <c r="AW500" s="11" t="s">
        <v>38</v>
      </c>
      <c r="AX500" s="11" t="s">
        <v>74</v>
      </c>
      <c r="AY500" s="187" t="s">
        <v>180</v>
      </c>
    </row>
    <row r="501" spans="2:51" s="11" customFormat="1" ht="27">
      <c r="B501" s="185"/>
      <c r="D501" s="186" t="s">
        <v>188</v>
      </c>
      <c r="E501" s="187" t="s">
        <v>5</v>
      </c>
      <c r="F501" s="188" t="s">
        <v>1737</v>
      </c>
      <c r="H501" s="189">
        <v>37.62</v>
      </c>
      <c r="I501" s="190"/>
      <c r="L501" s="185"/>
      <c r="M501" s="191"/>
      <c r="N501" s="192"/>
      <c r="O501" s="192"/>
      <c r="P501" s="192"/>
      <c r="Q501" s="192"/>
      <c r="R501" s="192"/>
      <c r="S501" s="192"/>
      <c r="T501" s="193"/>
      <c r="AT501" s="187" t="s">
        <v>188</v>
      </c>
      <c r="AU501" s="187" t="s">
        <v>84</v>
      </c>
      <c r="AV501" s="11" t="s">
        <v>84</v>
      </c>
      <c r="AW501" s="11" t="s">
        <v>38</v>
      </c>
      <c r="AX501" s="11" t="s">
        <v>74</v>
      </c>
      <c r="AY501" s="187" t="s">
        <v>180</v>
      </c>
    </row>
    <row r="502" spans="2:51" s="12" customFormat="1" ht="13.5">
      <c r="B502" s="194"/>
      <c r="D502" s="186" t="s">
        <v>188</v>
      </c>
      <c r="E502" s="195" t="s">
        <v>5</v>
      </c>
      <c r="F502" s="196" t="s">
        <v>190</v>
      </c>
      <c r="H502" s="197">
        <v>103.9</v>
      </c>
      <c r="I502" s="198"/>
      <c r="L502" s="194"/>
      <c r="M502" s="199"/>
      <c r="N502" s="200"/>
      <c r="O502" s="200"/>
      <c r="P502" s="200"/>
      <c r="Q502" s="200"/>
      <c r="R502" s="200"/>
      <c r="S502" s="200"/>
      <c r="T502" s="201"/>
      <c r="AT502" s="195" t="s">
        <v>188</v>
      </c>
      <c r="AU502" s="195" t="s">
        <v>84</v>
      </c>
      <c r="AV502" s="12" t="s">
        <v>187</v>
      </c>
      <c r="AW502" s="12" t="s">
        <v>38</v>
      </c>
      <c r="AX502" s="12" t="s">
        <v>82</v>
      </c>
      <c r="AY502" s="195" t="s">
        <v>180</v>
      </c>
    </row>
    <row r="503" spans="2:63" s="10" customFormat="1" ht="29.85" customHeight="1">
      <c r="B503" s="159"/>
      <c r="D503" s="160" t="s">
        <v>73</v>
      </c>
      <c r="E503" s="170" t="s">
        <v>760</v>
      </c>
      <c r="F503" s="170" t="s">
        <v>761</v>
      </c>
      <c r="I503" s="162"/>
      <c r="J503" s="171">
        <f>BK503</f>
        <v>0</v>
      </c>
      <c r="L503" s="159"/>
      <c r="M503" s="164"/>
      <c r="N503" s="165"/>
      <c r="O503" s="165"/>
      <c r="P503" s="166">
        <f>SUM(P504:P509)</f>
        <v>0</v>
      </c>
      <c r="Q503" s="165"/>
      <c r="R503" s="166">
        <f>SUM(R504:R509)</f>
        <v>0</v>
      </c>
      <c r="S503" s="165"/>
      <c r="T503" s="167">
        <f>SUM(T504:T509)</f>
        <v>0</v>
      </c>
      <c r="AR503" s="160" t="s">
        <v>84</v>
      </c>
      <c r="AT503" s="168" t="s">
        <v>73</v>
      </c>
      <c r="AU503" s="168" t="s">
        <v>82</v>
      </c>
      <c r="AY503" s="160" t="s">
        <v>180</v>
      </c>
      <c r="BK503" s="169">
        <f>SUM(BK504:BK509)</f>
        <v>0</v>
      </c>
    </row>
    <row r="504" spans="2:65" s="1" customFormat="1" ht="25.5" customHeight="1">
      <c r="B504" s="172"/>
      <c r="C504" s="173" t="s">
        <v>556</v>
      </c>
      <c r="D504" s="173" t="s">
        <v>182</v>
      </c>
      <c r="E504" s="174" t="s">
        <v>1738</v>
      </c>
      <c r="F504" s="175" t="s">
        <v>1739</v>
      </c>
      <c r="G504" s="176" t="s">
        <v>185</v>
      </c>
      <c r="H504" s="177">
        <v>115.2</v>
      </c>
      <c r="I504" s="178"/>
      <c r="J504" s="179">
        <f>ROUND(I504*H504,2)</f>
        <v>0</v>
      </c>
      <c r="K504" s="175" t="s">
        <v>269</v>
      </c>
      <c r="L504" s="39"/>
      <c r="M504" s="180" t="s">
        <v>5</v>
      </c>
      <c r="N504" s="181" t="s">
        <v>45</v>
      </c>
      <c r="O504" s="40"/>
      <c r="P504" s="182">
        <f>O504*H504</f>
        <v>0</v>
      </c>
      <c r="Q504" s="182">
        <v>0</v>
      </c>
      <c r="R504" s="182">
        <f>Q504*H504</f>
        <v>0</v>
      </c>
      <c r="S504" s="182">
        <v>0</v>
      </c>
      <c r="T504" s="183">
        <f>S504*H504</f>
        <v>0</v>
      </c>
      <c r="AR504" s="22" t="s">
        <v>220</v>
      </c>
      <c r="AT504" s="22" t="s">
        <v>182</v>
      </c>
      <c r="AU504" s="22" t="s">
        <v>84</v>
      </c>
      <c r="AY504" s="22" t="s">
        <v>180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22" t="s">
        <v>82</v>
      </c>
      <c r="BK504" s="184">
        <f>ROUND(I504*H504,2)</f>
        <v>0</v>
      </c>
      <c r="BL504" s="22" t="s">
        <v>220</v>
      </c>
      <c r="BM504" s="22" t="s">
        <v>1740</v>
      </c>
    </row>
    <row r="505" spans="2:51" s="11" customFormat="1" ht="13.5">
      <c r="B505" s="185"/>
      <c r="D505" s="186" t="s">
        <v>188</v>
      </c>
      <c r="E505" s="187" t="s">
        <v>5</v>
      </c>
      <c r="F505" s="188" t="s">
        <v>1741</v>
      </c>
      <c r="H505" s="189">
        <v>115.2</v>
      </c>
      <c r="I505" s="190"/>
      <c r="L505" s="185"/>
      <c r="M505" s="191"/>
      <c r="N505" s="192"/>
      <c r="O505" s="192"/>
      <c r="P505" s="192"/>
      <c r="Q505" s="192"/>
      <c r="R505" s="192"/>
      <c r="S505" s="192"/>
      <c r="T505" s="193"/>
      <c r="AT505" s="187" t="s">
        <v>188</v>
      </c>
      <c r="AU505" s="187" t="s">
        <v>84</v>
      </c>
      <c r="AV505" s="11" t="s">
        <v>84</v>
      </c>
      <c r="AW505" s="11" t="s">
        <v>38</v>
      </c>
      <c r="AX505" s="11" t="s">
        <v>74</v>
      </c>
      <c r="AY505" s="187" t="s">
        <v>180</v>
      </c>
    </row>
    <row r="506" spans="2:51" s="12" customFormat="1" ht="13.5">
      <c r="B506" s="194"/>
      <c r="D506" s="186" t="s">
        <v>188</v>
      </c>
      <c r="E506" s="195" t="s">
        <v>5</v>
      </c>
      <c r="F506" s="196" t="s">
        <v>190</v>
      </c>
      <c r="H506" s="197">
        <v>115.2</v>
      </c>
      <c r="I506" s="198"/>
      <c r="L506" s="194"/>
      <c r="M506" s="199"/>
      <c r="N506" s="200"/>
      <c r="O506" s="200"/>
      <c r="P506" s="200"/>
      <c r="Q506" s="200"/>
      <c r="R506" s="200"/>
      <c r="S506" s="200"/>
      <c r="T506" s="201"/>
      <c r="AT506" s="195" t="s">
        <v>188</v>
      </c>
      <c r="AU506" s="195" t="s">
        <v>84</v>
      </c>
      <c r="AV506" s="12" t="s">
        <v>187</v>
      </c>
      <c r="AW506" s="12" t="s">
        <v>38</v>
      </c>
      <c r="AX506" s="12" t="s">
        <v>82</v>
      </c>
      <c r="AY506" s="195" t="s">
        <v>180</v>
      </c>
    </row>
    <row r="507" spans="2:65" s="1" customFormat="1" ht="16.5" customHeight="1">
      <c r="B507" s="172"/>
      <c r="C507" s="202" t="s">
        <v>1742</v>
      </c>
      <c r="D507" s="202" t="s">
        <v>273</v>
      </c>
      <c r="E507" s="203" t="s">
        <v>1743</v>
      </c>
      <c r="F507" s="204" t="s">
        <v>1744</v>
      </c>
      <c r="G507" s="205" t="s">
        <v>185</v>
      </c>
      <c r="H507" s="206">
        <v>115.2</v>
      </c>
      <c r="I507" s="207"/>
      <c r="J507" s="208">
        <f>ROUND(I507*H507,2)</f>
        <v>0</v>
      </c>
      <c r="K507" s="204" t="s">
        <v>5</v>
      </c>
      <c r="L507" s="209"/>
      <c r="M507" s="210" t="s">
        <v>5</v>
      </c>
      <c r="N507" s="211" t="s">
        <v>45</v>
      </c>
      <c r="O507" s="40"/>
      <c r="P507" s="182">
        <f>O507*H507</f>
        <v>0</v>
      </c>
      <c r="Q507" s="182">
        <v>0</v>
      </c>
      <c r="R507" s="182">
        <f>Q507*H507</f>
        <v>0</v>
      </c>
      <c r="S507" s="182">
        <v>0</v>
      </c>
      <c r="T507" s="183">
        <f>S507*H507</f>
        <v>0</v>
      </c>
      <c r="AR507" s="22" t="s">
        <v>258</v>
      </c>
      <c r="AT507" s="22" t="s">
        <v>273</v>
      </c>
      <c r="AU507" s="22" t="s">
        <v>84</v>
      </c>
      <c r="AY507" s="22" t="s">
        <v>180</v>
      </c>
      <c r="BE507" s="184">
        <f>IF(N507="základní",J507,0)</f>
        <v>0</v>
      </c>
      <c r="BF507" s="184">
        <f>IF(N507="snížená",J507,0)</f>
        <v>0</v>
      </c>
      <c r="BG507" s="184">
        <f>IF(N507="zákl. přenesená",J507,0)</f>
        <v>0</v>
      </c>
      <c r="BH507" s="184">
        <f>IF(N507="sníž. přenesená",J507,0)</f>
        <v>0</v>
      </c>
      <c r="BI507" s="184">
        <f>IF(N507="nulová",J507,0)</f>
        <v>0</v>
      </c>
      <c r="BJ507" s="22" t="s">
        <v>82</v>
      </c>
      <c r="BK507" s="184">
        <f>ROUND(I507*H507,2)</f>
        <v>0</v>
      </c>
      <c r="BL507" s="22" t="s">
        <v>220</v>
      </c>
      <c r="BM507" s="22" t="s">
        <v>1745</v>
      </c>
    </row>
    <row r="508" spans="2:65" s="1" customFormat="1" ht="16.5" customHeight="1">
      <c r="B508" s="172"/>
      <c r="C508" s="173" t="s">
        <v>581</v>
      </c>
      <c r="D508" s="173" t="s">
        <v>182</v>
      </c>
      <c r="E508" s="174" t="s">
        <v>762</v>
      </c>
      <c r="F508" s="175" t="s">
        <v>2845</v>
      </c>
      <c r="G508" s="176" t="s">
        <v>185</v>
      </c>
      <c r="H508" s="177">
        <v>80.4</v>
      </c>
      <c r="I508" s="178"/>
      <c r="J508" s="179">
        <f>ROUND(I508*H508,2)</f>
        <v>0</v>
      </c>
      <c r="K508" s="175" t="s">
        <v>5</v>
      </c>
      <c r="L508" s="39"/>
      <c r="M508" s="180" t="s">
        <v>5</v>
      </c>
      <c r="N508" s="181" t="s">
        <v>45</v>
      </c>
      <c r="O508" s="40"/>
      <c r="P508" s="182">
        <f>O508*H508</f>
        <v>0</v>
      </c>
      <c r="Q508" s="182">
        <v>0</v>
      </c>
      <c r="R508" s="182">
        <f>Q508*H508</f>
        <v>0</v>
      </c>
      <c r="S508" s="182">
        <v>0</v>
      </c>
      <c r="T508" s="183">
        <f>S508*H508</f>
        <v>0</v>
      </c>
      <c r="AR508" s="22" t="s">
        <v>220</v>
      </c>
      <c r="AT508" s="22" t="s">
        <v>182</v>
      </c>
      <c r="AU508" s="22" t="s">
        <v>84</v>
      </c>
      <c r="AY508" s="22" t="s">
        <v>180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22" t="s">
        <v>82</v>
      </c>
      <c r="BK508" s="184">
        <f>ROUND(I508*H508,2)</f>
        <v>0</v>
      </c>
      <c r="BL508" s="22" t="s">
        <v>220</v>
      </c>
      <c r="BM508" s="22" t="s">
        <v>1746</v>
      </c>
    </row>
    <row r="509" spans="2:65" s="1" customFormat="1" ht="38.25" customHeight="1">
      <c r="B509" s="172"/>
      <c r="C509" s="173" t="s">
        <v>1747</v>
      </c>
      <c r="D509" s="173" t="s">
        <v>182</v>
      </c>
      <c r="E509" s="174" t="s">
        <v>1748</v>
      </c>
      <c r="F509" s="175" t="s">
        <v>1749</v>
      </c>
      <c r="G509" s="176" t="s">
        <v>560</v>
      </c>
      <c r="H509" s="212"/>
      <c r="I509" s="178"/>
      <c r="J509" s="179">
        <f>ROUND(I509*H509,2)</f>
        <v>0</v>
      </c>
      <c r="K509" s="175" t="s">
        <v>193</v>
      </c>
      <c r="L509" s="39"/>
      <c r="M509" s="180" t="s">
        <v>5</v>
      </c>
      <c r="N509" s="181" t="s">
        <v>45</v>
      </c>
      <c r="O509" s="40"/>
      <c r="P509" s="182">
        <f>O509*H509</f>
        <v>0</v>
      </c>
      <c r="Q509" s="182">
        <v>0</v>
      </c>
      <c r="R509" s="182">
        <f>Q509*H509</f>
        <v>0</v>
      </c>
      <c r="S509" s="182">
        <v>0</v>
      </c>
      <c r="T509" s="183">
        <f>S509*H509</f>
        <v>0</v>
      </c>
      <c r="AR509" s="22" t="s">
        <v>220</v>
      </c>
      <c r="AT509" s="22" t="s">
        <v>182</v>
      </c>
      <c r="AU509" s="22" t="s">
        <v>84</v>
      </c>
      <c r="AY509" s="22" t="s">
        <v>180</v>
      </c>
      <c r="BE509" s="184">
        <f>IF(N509="základní",J509,0)</f>
        <v>0</v>
      </c>
      <c r="BF509" s="184">
        <f>IF(N509="snížená",J509,0)</f>
        <v>0</v>
      </c>
      <c r="BG509" s="184">
        <f>IF(N509="zákl. přenesená",J509,0)</f>
        <v>0</v>
      </c>
      <c r="BH509" s="184">
        <f>IF(N509="sníž. přenesená",J509,0)</f>
        <v>0</v>
      </c>
      <c r="BI509" s="184">
        <f>IF(N509="nulová",J509,0)</f>
        <v>0</v>
      </c>
      <c r="BJ509" s="22" t="s">
        <v>82</v>
      </c>
      <c r="BK509" s="184">
        <f>ROUND(I509*H509,2)</f>
        <v>0</v>
      </c>
      <c r="BL509" s="22" t="s">
        <v>220</v>
      </c>
      <c r="BM509" s="22" t="s">
        <v>1750</v>
      </c>
    </row>
    <row r="510" spans="2:63" s="10" customFormat="1" ht="29.85" customHeight="1">
      <c r="B510" s="159"/>
      <c r="D510" s="160" t="s">
        <v>73</v>
      </c>
      <c r="E510" s="170" t="s">
        <v>1751</v>
      </c>
      <c r="F510" s="170" t="s">
        <v>1752</v>
      </c>
      <c r="I510" s="162"/>
      <c r="J510" s="171">
        <f>BK510</f>
        <v>0</v>
      </c>
      <c r="L510" s="159"/>
      <c r="M510" s="164"/>
      <c r="N510" s="165"/>
      <c r="O510" s="165"/>
      <c r="P510" s="166">
        <f>SUM(P511:P515)</f>
        <v>0</v>
      </c>
      <c r="Q510" s="165"/>
      <c r="R510" s="166">
        <f>SUM(R511:R515)</f>
        <v>0</v>
      </c>
      <c r="S510" s="165"/>
      <c r="T510" s="167">
        <f>SUM(T511:T515)</f>
        <v>0</v>
      </c>
      <c r="AR510" s="160" t="s">
        <v>84</v>
      </c>
      <c r="AT510" s="168" t="s">
        <v>73</v>
      </c>
      <c r="AU510" s="168" t="s">
        <v>82</v>
      </c>
      <c r="AY510" s="160" t="s">
        <v>180</v>
      </c>
      <c r="BK510" s="169">
        <f>SUM(BK511:BK515)</f>
        <v>0</v>
      </c>
    </row>
    <row r="511" spans="2:65" s="1" customFormat="1" ht="16.5" customHeight="1">
      <c r="B511" s="172"/>
      <c r="C511" s="173" t="s">
        <v>567</v>
      </c>
      <c r="D511" s="173" t="s">
        <v>182</v>
      </c>
      <c r="E511" s="174" t="s">
        <v>1753</v>
      </c>
      <c r="F511" s="175" t="s">
        <v>1754</v>
      </c>
      <c r="G511" s="176" t="s">
        <v>229</v>
      </c>
      <c r="H511" s="177">
        <v>1</v>
      </c>
      <c r="I511" s="178"/>
      <c r="J511" s="179">
        <f>ROUND(I511*H511,2)</f>
        <v>0</v>
      </c>
      <c r="K511" s="175" t="s">
        <v>5</v>
      </c>
      <c r="L511" s="39"/>
      <c r="M511" s="180" t="s">
        <v>5</v>
      </c>
      <c r="N511" s="181" t="s">
        <v>45</v>
      </c>
      <c r="O511" s="40"/>
      <c r="P511" s="182">
        <f>O511*H511</f>
        <v>0</v>
      </c>
      <c r="Q511" s="182">
        <v>0</v>
      </c>
      <c r="R511" s="182">
        <f>Q511*H511</f>
        <v>0</v>
      </c>
      <c r="S511" s="182">
        <v>0</v>
      </c>
      <c r="T511" s="183">
        <f>S511*H511</f>
        <v>0</v>
      </c>
      <c r="AR511" s="22" t="s">
        <v>220</v>
      </c>
      <c r="AT511" s="22" t="s">
        <v>182</v>
      </c>
      <c r="AU511" s="22" t="s">
        <v>84</v>
      </c>
      <c r="AY511" s="22" t="s">
        <v>180</v>
      </c>
      <c r="BE511" s="184">
        <f>IF(N511="základní",J511,0)</f>
        <v>0</v>
      </c>
      <c r="BF511" s="184">
        <f>IF(N511="snížená",J511,0)</f>
        <v>0</v>
      </c>
      <c r="BG511" s="184">
        <f>IF(N511="zákl. přenesená",J511,0)</f>
        <v>0</v>
      </c>
      <c r="BH511" s="184">
        <f>IF(N511="sníž. přenesená",J511,0)</f>
        <v>0</v>
      </c>
      <c r="BI511" s="184">
        <f>IF(N511="nulová",J511,0)</f>
        <v>0</v>
      </c>
      <c r="BJ511" s="22" t="s">
        <v>82</v>
      </c>
      <c r="BK511" s="184">
        <f>ROUND(I511*H511,2)</f>
        <v>0</v>
      </c>
      <c r="BL511" s="22" t="s">
        <v>220</v>
      </c>
      <c r="BM511" s="22" t="s">
        <v>1755</v>
      </c>
    </row>
    <row r="512" spans="2:65" s="1" customFormat="1" ht="16.5" customHeight="1">
      <c r="B512" s="172"/>
      <c r="C512" s="173" t="s">
        <v>1756</v>
      </c>
      <c r="D512" s="173" t="s">
        <v>182</v>
      </c>
      <c r="E512" s="174" t="s">
        <v>1757</v>
      </c>
      <c r="F512" s="175" t="s">
        <v>1758</v>
      </c>
      <c r="G512" s="176" t="s">
        <v>229</v>
      </c>
      <c r="H512" s="177">
        <v>1</v>
      </c>
      <c r="I512" s="178"/>
      <c r="J512" s="179">
        <f>ROUND(I512*H512,2)</f>
        <v>0</v>
      </c>
      <c r="K512" s="175" t="s">
        <v>5</v>
      </c>
      <c r="L512" s="39"/>
      <c r="M512" s="180" t="s">
        <v>5</v>
      </c>
      <c r="N512" s="181" t="s">
        <v>45</v>
      </c>
      <c r="O512" s="40"/>
      <c r="P512" s="182">
        <f>O512*H512</f>
        <v>0</v>
      </c>
      <c r="Q512" s="182">
        <v>0</v>
      </c>
      <c r="R512" s="182">
        <f>Q512*H512</f>
        <v>0</v>
      </c>
      <c r="S512" s="182">
        <v>0</v>
      </c>
      <c r="T512" s="183">
        <f>S512*H512</f>
        <v>0</v>
      </c>
      <c r="AR512" s="22" t="s">
        <v>220</v>
      </c>
      <c r="AT512" s="22" t="s">
        <v>182</v>
      </c>
      <c r="AU512" s="22" t="s">
        <v>84</v>
      </c>
      <c r="AY512" s="22" t="s">
        <v>180</v>
      </c>
      <c r="BE512" s="184">
        <f>IF(N512="základní",J512,0)</f>
        <v>0</v>
      </c>
      <c r="BF512" s="184">
        <f>IF(N512="snížená",J512,0)</f>
        <v>0</v>
      </c>
      <c r="BG512" s="184">
        <f>IF(N512="zákl. přenesená",J512,0)</f>
        <v>0</v>
      </c>
      <c r="BH512" s="184">
        <f>IF(N512="sníž. přenesená",J512,0)</f>
        <v>0</v>
      </c>
      <c r="BI512" s="184">
        <f>IF(N512="nulová",J512,0)</f>
        <v>0</v>
      </c>
      <c r="BJ512" s="22" t="s">
        <v>82</v>
      </c>
      <c r="BK512" s="184">
        <f>ROUND(I512*H512,2)</f>
        <v>0</v>
      </c>
      <c r="BL512" s="22" t="s">
        <v>220</v>
      </c>
      <c r="BM512" s="22" t="s">
        <v>1759</v>
      </c>
    </row>
    <row r="513" spans="2:65" s="1" customFormat="1" ht="16.5" customHeight="1">
      <c r="B513" s="172"/>
      <c r="C513" s="173" t="s">
        <v>570</v>
      </c>
      <c r="D513" s="173" t="s">
        <v>182</v>
      </c>
      <c r="E513" s="174" t="s">
        <v>1760</v>
      </c>
      <c r="F513" s="175" t="s">
        <v>1761</v>
      </c>
      <c r="G513" s="176" t="s">
        <v>225</v>
      </c>
      <c r="H513" s="177">
        <v>1</v>
      </c>
      <c r="I513" s="178"/>
      <c r="J513" s="179">
        <f>ROUND(I513*H513,2)</f>
        <v>0</v>
      </c>
      <c r="K513" s="175" t="s">
        <v>5</v>
      </c>
      <c r="L513" s="39"/>
      <c r="M513" s="180" t="s">
        <v>5</v>
      </c>
      <c r="N513" s="181" t="s">
        <v>45</v>
      </c>
      <c r="O513" s="40"/>
      <c r="P513" s="182">
        <f>O513*H513</f>
        <v>0</v>
      </c>
      <c r="Q513" s="182">
        <v>0</v>
      </c>
      <c r="R513" s="182">
        <f>Q513*H513</f>
        <v>0</v>
      </c>
      <c r="S513" s="182">
        <v>0</v>
      </c>
      <c r="T513" s="183">
        <f>S513*H513</f>
        <v>0</v>
      </c>
      <c r="AR513" s="22" t="s">
        <v>220</v>
      </c>
      <c r="AT513" s="22" t="s">
        <v>182</v>
      </c>
      <c r="AU513" s="22" t="s">
        <v>84</v>
      </c>
      <c r="AY513" s="22" t="s">
        <v>180</v>
      </c>
      <c r="BE513" s="184">
        <f>IF(N513="základní",J513,0)</f>
        <v>0</v>
      </c>
      <c r="BF513" s="184">
        <f>IF(N513="snížená",J513,0)</f>
        <v>0</v>
      </c>
      <c r="BG513" s="184">
        <f>IF(N513="zákl. přenesená",J513,0)</f>
        <v>0</v>
      </c>
      <c r="BH513" s="184">
        <f>IF(N513="sníž. přenesená",J513,0)</f>
        <v>0</v>
      </c>
      <c r="BI513" s="184">
        <f>IF(N513="nulová",J513,0)</f>
        <v>0</v>
      </c>
      <c r="BJ513" s="22" t="s">
        <v>82</v>
      </c>
      <c r="BK513" s="184">
        <f>ROUND(I513*H513,2)</f>
        <v>0</v>
      </c>
      <c r="BL513" s="22" t="s">
        <v>220</v>
      </c>
      <c r="BM513" s="22" t="s">
        <v>1762</v>
      </c>
    </row>
    <row r="514" spans="2:51" s="11" customFormat="1" ht="13.5">
      <c r="B514" s="185"/>
      <c r="D514" s="186" t="s">
        <v>188</v>
      </c>
      <c r="E514" s="187" t="s">
        <v>5</v>
      </c>
      <c r="F514" s="188" t="s">
        <v>82</v>
      </c>
      <c r="H514" s="189">
        <v>1</v>
      </c>
      <c r="I514" s="190"/>
      <c r="L514" s="185"/>
      <c r="M514" s="191"/>
      <c r="N514" s="192"/>
      <c r="O514" s="192"/>
      <c r="P514" s="192"/>
      <c r="Q514" s="192"/>
      <c r="R514" s="192"/>
      <c r="S514" s="192"/>
      <c r="T514" s="193"/>
      <c r="AT514" s="187" t="s">
        <v>188</v>
      </c>
      <c r="AU514" s="187" t="s">
        <v>84</v>
      </c>
      <c r="AV514" s="11" t="s">
        <v>84</v>
      </c>
      <c r="AW514" s="11" t="s">
        <v>38</v>
      </c>
      <c r="AX514" s="11" t="s">
        <v>74</v>
      </c>
      <c r="AY514" s="187" t="s">
        <v>180</v>
      </c>
    </row>
    <row r="515" spans="2:51" s="12" customFormat="1" ht="13.5">
      <c r="B515" s="194"/>
      <c r="D515" s="186" t="s">
        <v>188</v>
      </c>
      <c r="E515" s="195" t="s">
        <v>5</v>
      </c>
      <c r="F515" s="196" t="s">
        <v>190</v>
      </c>
      <c r="H515" s="197">
        <v>1</v>
      </c>
      <c r="I515" s="198"/>
      <c r="L515" s="194"/>
      <c r="M515" s="217"/>
      <c r="N515" s="218"/>
      <c r="O515" s="218"/>
      <c r="P515" s="218"/>
      <c r="Q515" s="218"/>
      <c r="R515" s="218"/>
      <c r="S515" s="218"/>
      <c r="T515" s="219"/>
      <c r="AT515" s="195" t="s">
        <v>188</v>
      </c>
      <c r="AU515" s="195" t="s">
        <v>84</v>
      </c>
      <c r="AV515" s="12" t="s">
        <v>187</v>
      </c>
      <c r="AW515" s="12" t="s">
        <v>38</v>
      </c>
      <c r="AX515" s="12" t="s">
        <v>82</v>
      </c>
      <c r="AY515" s="195" t="s">
        <v>180</v>
      </c>
    </row>
    <row r="516" spans="2:12" s="1" customFormat="1" ht="6.95" customHeight="1">
      <c r="B516" s="54"/>
      <c r="C516" s="55"/>
      <c r="D516" s="55"/>
      <c r="E516" s="55"/>
      <c r="F516" s="55"/>
      <c r="G516" s="55"/>
      <c r="H516" s="55"/>
      <c r="I516" s="125"/>
      <c r="J516" s="55"/>
      <c r="K516" s="55"/>
      <c r="L516" s="39"/>
    </row>
  </sheetData>
  <autoFilter ref="C97:K515"/>
  <mergeCells count="10">
    <mergeCell ref="J51:J52"/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5"/>
  <sheetViews>
    <sheetView showGridLines="0" workbookViewId="0" topLeftCell="A1">
      <pane ySplit="1" topLeftCell="A2" activePane="bottomLeft" state="frozen"/>
      <selection pane="bottomLeft" activeCell="AA1" sqref="A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111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1763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ROUND(SUM(BE88:BE214),2)</f>
        <v>0</v>
      </c>
      <c r="G30" s="40"/>
      <c r="H30" s="40"/>
      <c r="I30" s="117">
        <v>0.21</v>
      </c>
      <c r="J30" s="116">
        <f>ROUND(ROUND((SUM(BE88:BE214)),2)*I30,2)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ROUND(SUM(BF88:BF214),2)</f>
        <v>0</v>
      </c>
      <c r="G31" s="40"/>
      <c r="H31" s="40"/>
      <c r="I31" s="117">
        <v>0.15</v>
      </c>
      <c r="J31" s="116">
        <f>ROUND(ROUND((SUM(BF88:BF214)),2)*I31,2)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ROUND(SUM(BG88:BG214),2)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ROUND(SUM(BH88:BH214),2)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ROUND(SUM(BI88:BI214),2)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1715e2 - Přípomoce v - 1715e2 - Přípomoce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765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910</v>
      </c>
      <c r="E59" s="143"/>
      <c r="F59" s="143"/>
      <c r="G59" s="143"/>
      <c r="H59" s="143"/>
      <c r="I59" s="144"/>
      <c r="J59" s="145">
        <f>J118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J128</f>
        <v>0</v>
      </c>
      <c r="K60" s="146"/>
    </row>
    <row r="61" spans="2:11" s="8" customFormat="1" ht="19.9" customHeight="1">
      <c r="B61" s="140"/>
      <c r="C61" s="141"/>
      <c r="D61" s="142" t="s">
        <v>766</v>
      </c>
      <c r="E61" s="143"/>
      <c r="F61" s="143"/>
      <c r="G61" s="143"/>
      <c r="H61" s="143"/>
      <c r="I61" s="144"/>
      <c r="J61" s="145">
        <f>J139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J163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J174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J176</f>
        <v>0</v>
      </c>
      <c r="K64" s="139"/>
    </row>
    <row r="65" spans="2:11" s="8" customFormat="1" ht="19.9" customHeight="1">
      <c r="B65" s="140"/>
      <c r="C65" s="141"/>
      <c r="D65" s="142" t="s">
        <v>911</v>
      </c>
      <c r="E65" s="143"/>
      <c r="F65" s="143"/>
      <c r="G65" s="143"/>
      <c r="H65" s="143"/>
      <c r="I65" s="144"/>
      <c r="J65" s="145">
        <f>J177</f>
        <v>0</v>
      </c>
      <c r="K65" s="146"/>
    </row>
    <row r="66" spans="2:11" s="8" customFormat="1" ht="19.9" customHeight="1">
      <c r="B66" s="140"/>
      <c r="C66" s="141"/>
      <c r="D66" s="142" t="s">
        <v>767</v>
      </c>
      <c r="E66" s="143"/>
      <c r="F66" s="143"/>
      <c r="G66" s="143"/>
      <c r="H66" s="143"/>
      <c r="I66" s="144"/>
      <c r="J66" s="145">
        <f>J201</f>
        <v>0</v>
      </c>
      <c r="K66" s="146"/>
    </row>
    <row r="67" spans="2:11" s="8" customFormat="1" ht="19.9" customHeight="1">
      <c r="B67" s="140"/>
      <c r="C67" s="141"/>
      <c r="D67" s="142" t="s">
        <v>160</v>
      </c>
      <c r="E67" s="143"/>
      <c r="F67" s="143"/>
      <c r="G67" s="143"/>
      <c r="H67" s="143"/>
      <c r="I67" s="144"/>
      <c r="J67" s="145">
        <f>J203</f>
        <v>0</v>
      </c>
      <c r="K67" s="146"/>
    </row>
    <row r="68" spans="2:11" s="8" customFormat="1" ht="19.9" customHeight="1">
      <c r="B68" s="140"/>
      <c r="C68" s="141"/>
      <c r="D68" s="142" t="s">
        <v>912</v>
      </c>
      <c r="E68" s="143"/>
      <c r="F68" s="143"/>
      <c r="G68" s="143"/>
      <c r="H68" s="143"/>
      <c r="I68" s="144"/>
      <c r="J68" s="145">
        <f>J209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164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19</v>
      </c>
      <c r="I77" s="147"/>
      <c r="L77" s="39"/>
    </row>
    <row r="78" spans="2:12" s="1" customFormat="1" ht="16.5" customHeight="1">
      <c r="B78" s="39"/>
      <c r="E78" s="336" t="str">
        <f>E7</f>
        <v>Zateplení budovy SOŠ a SOU dopravní Čáslav (20.11) - revize 3</v>
      </c>
      <c r="F78" s="337"/>
      <c r="G78" s="337"/>
      <c r="H78" s="337"/>
      <c r="I78" s="147"/>
      <c r="L78" s="39"/>
    </row>
    <row r="79" spans="2:12" s="1" customFormat="1" ht="14.45" customHeight="1">
      <c r="B79" s="39"/>
      <c r="C79" s="61" t="s">
        <v>138</v>
      </c>
      <c r="I79" s="147"/>
      <c r="L79" s="39"/>
    </row>
    <row r="80" spans="2:12" s="1" customFormat="1" ht="17.25" customHeight="1">
      <c r="B80" s="39"/>
      <c r="E80" s="329" t="str">
        <f>E9</f>
        <v>1715e2 - Přípomoce v - 1715e2 - Přípomoce vytápění</v>
      </c>
      <c r="F80" s="338"/>
      <c r="G80" s="338"/>
      <c r="H80" s="338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23</v>
      </c>
      <c r="F82" s="148" t="str">
        <f>F12</f>
        <v xml:space="preserve"> </v>
      </c>
      <c r="I82" s="149" t="s">
        <v>25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27</v>
      </c>
      <c r="F84" s="148" t="str">
        <f>E15</f>
        <v>SUŠ a SOU dopravní Čáslav, Aug. Sedláčka 1145, Čás</v>
      </c>
      <c r="I84" s="149" t="s">
        <v>34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32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165</v>
      </c>
      <c r="D87" s="152" t="s">
        <v>59</v>
      </c>
      <c r="E87" s="152" t="s">
        <v>55</v>
      </c>
      <c r="F87" s="152" t="s">
        <v>166</v>
      </c>
      <c r="G87" s="152" t="s">
        <v>167</v>
      </c>
      <c r="H87" s="152" t="s">
        <v>168</v>
      </c>
      <c r="I87" s="153" t="s">
        <v>169</v>
      </c>
      <c r="J87" s="152" t="s">
        <v>143</v>
      </c>
      <c r="K87" s="154" t="s">
        <v>170</v>
      </c>
      <c r="L87" s="150"/>
      <c r="M87" s="71" t="s">
        <v>171</v>
      </c>
      <c r="N87" s="72" t="s">
        <v>44</v>
      </c>
      <c r="O87" s="72" t="s">
        <v>172</v>
      </c>
      <c r="P87" s="72" t="s">
        <v>173</v>
      </c>
      <c r="Q87" s="72" t="s">
        <v>174</v>
      </c>
      <c r="R87" s="72" t="s">
        <v>175</v>
      </c>
      <c r="S87" s="72" t="s">
        <v>176</v>
      </c>
      <c r="T87" s="73" t="s">
        <v>177</v>
      </c>
    </row>
    <row r="88" spans="2:63" s="1" customFormat="1" ht="29.25" customHeight="1">
      <c r="B88" s="39"/>
      <c r="C88" s="75" t="s">
        <v>144</v>
      </c>
      <c r="I88" s="147"/>
      <c r="J88" s="155">
        <f>BK88</f>
        <v>0</v>
      </c>
      <c r="L88" s="39"/>
      <c r="M88" s="74"/>
      <c r="N88" s="66"/>
      <c r="O88" s="66"/>
      <c r="P88" s="156">
        <f>P89+P176</f>
        <v>0</v>
      </c>
      <c r="Q88" s="66"/>
      <c r="R88" s="156">
        <f>R89+R176</f>
        <v>6.846</v>
      </c>
      <c r="S88" s="66"/>
      <c r="T88" s="157">
        <f>T89+T176</f>
        <v>0</v>
      </c>
      <c r="AT88" s="22" t="s">
        <v>73</v>
      </c>
      <c r="AU88" s="22" t="s">
        <v>145</v>
      </c>
      <c r="BK88" s="158">
        <f>BK89+BK176</f>
        <v>0</v>
      </c>
    </row>
    <row r="89" spans="2:63" s="10" customFormat="1" ht="37.35" customHeight="1">
      <c r="B89" s="159"/>
      <c r="D89" s="160" t="s">
        <v>73</v>
      </c>
      <c r="E89" s="161" t="s">
        <v>178</v>
      </c>
      <c r="F89" s="161" t="s">
        <v>179</v>
      </c>
      <c r="I89" s="162"/>
      <c r="J89" s="163">
        <f>BK89</f>
        <v>0</v>
      </c>
      <c r="L89" s="159"/>
      <c r="M89" s="164"/>
      <c r="N89" s="165"/>
      <c r="O89" s="165"/>
      <c r="P89" s="166">
        <f>P90+P118+P128+P139+P163+P174</f>
        <v>0</v>
      </c>
      <c r="Q89" s="165"/>
      <c r="R89" s="166">
        <f>R90+R118+R128+R139+R163+R174</f>
        <v>6.846</v>
      </c>
      <c r="S89" s="165"/>
      <c r="T89" s="167">
        <f>T90+T118+T128+T139+T163+T174</f>
        <v>0</v>
      </c>
      <c r="AR89" s="160" t="s">
        <v>82</v>
      </c>
      <c r="AT89" s="168" t="s">
        <v>73</v>
      </c>
      <c r="AU89" s="168" t="s">
        <v>74</v>
      </c>
      <c r="AY89" s="160" t="s">
        <v>180</v>
      </c>
      <c r="BK89" s="169">
        <f>BK90+BK118+BK128+BK139+BK163+BK174</f>
        <v>0</v>
      </c>
    </row>
    <row r="90" spans="2:63" s="10" customFormat="1" ht="19.9" customHeight="1">
      <c r="B90" s="159"/>
      <c r="D90" s="160" t="s">
        <v>73</v>
      </c>
      <c r="E90" s="170" t="s">
        <v>84</v>
      </c>
      <c r="F90" s="170" t="s">
        <v>768</v>
      </c>
      <c r="I90" s="162"/>
      <c r="J90" s="171">
        <f>BK90</f>
        <v>0</v>
      </c>
      <c r="L90" s="159"/>
      <c r="M90" s="164"/>
      <c r="N90" s="165"/>
      <c r="O90" s="165"/>
      <c r="P90" s="166">
        <f>SUM(P91:P117)</f>
        <v>0</v>
      </c>
      <c r="Q90" s="165"/>
      <c r="R90" s="166">
        <f>SUM(R91:R117)</f>
        <v>0</v>
      </c>
      <c r="S90" s="165"/>
      <c r="T90" s="167">
        <f>SUM(T91:T117)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SUM(BK91:BK117)</f>
        <v>0</v>
      </c>
    </row>
    <row r="91" spans="2:65" s="1" customFormat="1" ht="25.5" customHeight="1">
      <c r="B91" s="172"/>
      <c r="C91" s="173" t="s">
        <v>82</v>
      </c>
      <c r="D91" s="173" t="s">
        <v>182</v>
      </c>
      <c r="E91" s="174" t="s">
        <v>913</v>
      </c>
      <c r="F91" s="175" t="s">
        <v>914</v>
      </c>
      <c r="G91" s="176" t="s">
        <v>198</v>
      </c>
      <c r="H91" s="177">
        <v>36.233</v>
      </c>
      <c r="I91" s="178"/>
      <c r="J91" s="179">
        <f>ROUND(I91*H91,2)</f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84</v>
      </c>
    </row>
    <row r="92" spans="2:51" s="11" customFormat="1" ht="13.5">
      <c r="B92" s="185"/>
      <c r="D92" s="186" t="s">
        <v>188</v>
      </c>
      <c r="E92" s="187" t="s">
        <v>5</v>
      </c>
      <c r="F92" s="188" t="s">
        <v>1764</v>
      </c>
      <c r="H92" s="189">
        <v>5.46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188</v>
      </c>
      <c r="AU92" s="187" t="s">
        <v>84</v>
      </c>
      <c r="AV92" s="11" t="s">
        <v>84</v>
      </c>
      <c r="AW92" s="11" t="s">
        <v>38</v>
      </c>
      <c r="AX92" s="11" t="s">
        <v>74</v>
      </c>
      <c r="AY92" s="187" t="s">
        <v>180</v>
      </c>
    </row>
    <row r="93" spans="2:51" s="11" customFormat="1" ht="27">
      <c r="B93" s="185"/>
      <c r="D93" s="186" t="s">
        <v>188</v>
      </c>
      <c r="E93" s="187" t="s">
        <v>5</v>
      </c>
      <c r="F93" s="188" t="s">
        <v>1765</v>
      </c>
      <c r="H93" s="189">
        <v>7.446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188</v>
      </c>
      <c r="AU93" s="187" t="s">
        <v>84</v>
      </c>
      <c r="AV93" s="11" t="s">
        <v>84</v>
      </c>
      <c r="AW93" s="11" t="s">
        <v>38</v>
      </c>
      <c r="AX93" s="11" t="s">
        <v>74</v>
      </c>
      <c r="AY93" s="187" t="s">
        <v>180</v>
      </c>
    </row>
    <row r="94" spans="2:51" s="11" customFormat="1" ht="13.5">
      <c r="B94" s="185"/>
      <c r="D94" s="186" t="s">
        <v>188</v>
      </c>
      <c r="E94" s="187" t="s">
        <v>5</v>
      </c>
      <c r="F94" s="188" t="s">
        <v>1766</v>
      </c>
      <c r="H94" s="189">
        <v>1.516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87" t="s">
        <v>188</v>
      </c>
      <c r="AU94" s="187" t="s">
        <v>84</v>
      </c>
      <c r="AV94" s="11" t="s">
        <v>84</v>
      </c>
      <c r="AW94" s="11" t="s">
        <v>38</v>
      </c>
      <c r="AX94" s="11" t="s">
        <v>74</v>
      </c>
      <c r="AY94" s="187" t="s">
        <v>180</v>
      </c>
    </row>
    <row r="95" spans="2:51" s="11" customFormat="1" ht="27">
      <c r="B95" s="185"/>
      <c r="D95" s="186" t="s">
        <v>188</v>
      </c>
      <c r="E95" s="187" t="s">
        <v>5</v>
      </c>
      <c r="F95" s="188" t="s">
        <v>1767</v>
      </c>
      <c r="H95" s="189">
        <v>7.652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188</v>
      </c>
      <c r="AU95" s="187" t="s">
        <v>84</v>
      </c>
      <c r="AV95" s="11" t="s">
        <v>84</v>
      </c>
      <c r="AW95" s="11" t="s">
        <v>38</v>
      </c>
      <c r="AX95" s="11" t="s">
        <v>74</v>
      </c>
      <c r="AY95" s="187" t="s">
        <v>180</v>
      </c>
    </row>
    <row r="96" spans="2:51" s="11" customFormat="1" ht="27">
      <c r="B96" s="185"/>
      <c r="D96" s="186" t="s">
        <v>188</v>
      </c>
      <c r="E96" s="187" t="s">
        <v>5</v>
      </c>
      <c r="F96" s="188" t="s">
        <v>1768</v>
      </c>
      <c r="H96" s="189">
        <v>11.153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188</v>
      </c>
      <c r="AU96" s="187" t="s">
        <v>84</v>
      </c>
      <c r="AV96" s="11" t="s">
        <v>84</v>
      </c>
      <c r="AW96" s="11" t="s">
        <v>38</v>
      </c>
      <c r="AX96" s="11" t="s">
        <v>74</v>
      </c>
      <c r="AY96" s="187" t="s">
        <v>180</v>
      </c>
    </row>
    <row r="97" spans="2:51" s="11" customFormat="1" ht="13.5">
      <c r="B97" s="185"/>
      <c r="D97" s="186" t="s">
        <v>188</v>
      </c>
      <c r="E97" s="187" t="s">
        <v>5</v>
      </c>
      <c r="F97" s="188" t="s">
        <v>1769</v>
      </c>
      <c r="H97" s="189">
        <v>1.676</v>
      </c>
      <c r="I97" s="190"/>
      <c r="L97" s="185"/>
      <c r="M97" s="191"/>
      <c r="N97" s="192"/>
      <c r="O97" s="192"/>
      <c r="P97" s="192"/>
      <c r="Q97" s="192"/>
      <c r="R97" s="192"/>
      <c r="S97" s="192"/>
      <c r="T97" s="193"/>
      <c r="AT97" s="187" t="s">
        <v>188</v>
      </c>
      <c r="AU97" s="187" t="s">
        <v>84</v>
      </c>
      <c r="AV97" s="11" t="s">
        <v>84</v>
      </c>
      <c r="AW97" s="11" t="s">
        <v>38</v>
      </c>
      <c r="AX97" s="11" t="s">
        <v>74</v>
      </c>
      <c r="AY97" s="187" t="s">
        <v>180</v>
      </c>
    </row>
    <row r="98" spans="2:51" s="11" customFormat="1" ht="13.5">
      <c r="B98" s="185"/>
      <c r="D98" s="186" t="s">
        <v>188</v>
      </c>
      <c r="E98" s="187" t="s">
        <v>5</v>
      </c>
      <c r="F98" s="188" t="s">
        <v>1770</v>
      </c>
      <c r="H98" s="189">
        <v>1.33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188</v>
      </c>
      <c r="AU98" s="187" t="s">
        <v>84</v>
      </c>
      <c r="AV98" s="11" t="s">
        <v>84</v>
      </c>
      <c r="AW98" s="11" t="s">
        <v>38</v>
      </c>
      <c r="AX98" s="11" t="s">
        <v>74</v>
      </c>
      <c r="AY98" s="187" t="s">
        <v>180</v>
      </c>
    </row>
    <row r="99" spans="2:51" s="12" customFormat="1" ht="13.5">
      <c r="B99" s="194"/>
      <c r="D99" s="186" t="s">
        <v>188</v>
      </c>
      <c r="E99" s="195" t="s">
        <v>5</v>
      </c>
      <c r="F99" s="196" t="s">
        <v>190</v>
      </c>
      <c r="H99" s="197">
        <v>36.233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188</v>
      </c>
      <c r="AU99" s="195" t="s">
        <v>84</v>
      </c>
      <c r="AV99" s="12" t="s">
        <v>187</v>
      </c>
      <c r="AW99" s="12" t="s">
        <v>38</v>
      </c>
      <c r="AX99" s="12" t="s">
        <v>82</v>
      </c>
      <c r="AY99" s="195" t="s">
        <v>180</v>
      </c>
    </row>
    <row r="100" spans="2:65" s="1" customFormat="1" ht="16.5" customHeight="1">
      <c r="B100" s="172"/>
      <c r="C100" s="173" t="s">
        <v>84</v>
      </c>
      <c r="D100" s="173" t="s">
        <v>182</v>
      </c>
      <c r="E100" s="174" t="s">
        <v>769</v>
      </c>
      <c r="F100" s="175" t="s">
        <v>916</v>
      </c>
      <c r="G100" s="176" t="s">
        <v>292</v>
      </c>
      <c r="H100" s="177">
        <v>2.4</v>
      </c>
      <c r="I100" s="178"/>
      <c r="J100" s="179">
        <f>ROUND(I100*H100,2)</f>
        <v>0</v>
      </c>
      <c r="K100" s="175" t="s">
        <v>5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187</v>
      </c>
      <c r="BM100" s="22" t="s">
        <v>187</v>
      </c>
    </row>
    <row r="101" spans="2:51" s="11" customFormat="1" ht="13.5">
      <c r="B101" s="185"/>
      <c r="D101" s="186" t="s">
        <v>188</v>
      </c>
      <c r="E101" s="187" t="s">
        <v>5</v>
      </c>
      <c r="F101" s="188" t="s">
        <v>1771</v>
      </c>
      <c r="H101" s="189">
        <v>2.4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188</v>
      </c>
      <c r="AU101" s="187" t="s">
        <v>84</v>
      </c>
      <c r="AV101" s="11" t="s">
        <v>84</v>
      </c>
      <c r="AW101" s="11" t="s">
        <v>38</v>
      </c>
      <c r="AX101" s="11" t="s">
        <v>74</v>
      </c>
      <c r="AY101" s="187" t="s">
        <v>180</v>
      </c>
    </row>
    <row r="102" spans="2:51" s="12" customFormat="1" ht="13.5">
      <c r="B102" s="194"/>
      <c r="D102" s="186" t="s">
        <v>188</v>
      </c>
      <c r="E102" s="195" t="s">
        <v>5</v>
      </c>
      <c r="F102" s="196" t="s">
        <v>190</v>
      </c>
      <c r="H102" s="197">
        <v>2.4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188</v>
      </c>
      <c r="AU102" s="195" t="s">
        <v>84</v>
      </c>
      <c r="AV102" s="12" t="s">
        <v>187</v>
      </c>
      <c r="AW102" s="12" t="s">
        <v>38</v>
      </c>
      <c r="AX102" s="12" t="s">
        <v>82</v>
      </c>
      <c r="AY102" s="195" t="s">
        <v>180</v>
      </c>
    </row>
    <row r="103" spans="2:65" s="1" customFormat="1" ht="25.5" customHeight="1">
      <c r="B103" s="172"/>
      <c r="C103" s="173" t="s">
        <v>195</v>
      </c>
      <c r="D103" s="173" t="s">
        <v>182</v>
      </c>
      <c r="E103" s="174" t="s">
        <v>918</v>
      </c>
      <c r="F103" s="175" t="s">
        <v>919</v>
      </c>
      <c r="G103" s="176" t="s">
        <v>198</v>
      </c>
      <c r="H103" s="177">
        <v>11.801</v>
      </c>
      <c r="I103" s="178"/>
      <c r="J103" s="179">
        <f>ROUND(I103*H103,2)</f>
        <v>0</v>
      </c>
      <c r="K103" s="175" t="s">
        <v>269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187</v>
      </c>
      <c r="BM103" s="22" t="s">
        <v>200</v>
      </c>
    </row>
    <row r="104" spans="2:51" s="11" customFormat="1" ht="27">
      <c r="B104" s="185"/>
      <c r="D104" s="186" t="s">
        <v>188</v>
      </c>
      <c r="E104" s="187" t="s">
        <v>5</v>
      </c>
      <c r="F104" s="188" t="s">
        <v>1772</v>
      </c>
      <c r="H104" s="189">
        <v>11.003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188</v>
      </c>
      <c r="AU104" s="187" t="s">
        <v>84</v>
      </c>
      <c r="AV104" s="11" t="s">
        <v>84</v>
      </c>
      <c r="AW104" s="11" t="s">
        <v>38</v>
      </c>
      <c r="AX104" s="11" t="s">
        <v>74</v>
      </c>
      <c r="AY104" s="187" t="s">
        <v>180</v>
      </c>
    </row>
    <row r="105" spans="2:51" s="11" customFormat="1" ht="13.5">
      <c r="B105" s="185"/>
      <c r="D105" s="186" t="s">
        <v>188</v>
      </c>
      <c r="E105" s="187" t="s">
        <v>5</v>
      </c>
      <c r="F105" s="188" t="s">
        <v>1773</v>
      </c>
      <c r="H105" s="189">
        <v>0.798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188</v>
      </c>
      <c r="AU105" s="187" t="s">
        <v>84</v>
      </c>
      <c r="AV105" s="11" t="s">
        <v>84</v>
      </c>
      <c r="AW105" s="11" t="s">
        <v>38</v>
      </c>
      <c r="AX105" s="11" t="s">
        <v>74</v>
      </c>
      <c r="AY105" s="187" t="s">
        <v>180</v>
      </c>
    </row>
    <row r="106" spans="2:51" s="12" customFormat="1" ht="13.5">
      <c r="B106" s="194"/>
      <c r="D106" s="186" t="s">
        <v>188</v>
      </c>
      <c r="E106" s="195" t="s">
        <v>5</v>
      </c>
      <c r="F106" s="196" t="s">
        <v>190</v>
      </c>
      <c r="H106" s="197">
        <v>11.801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188</v>
      </c>
      <c r="AU106" s="195" t="s">
        <v>84</v>
      </c>
      <c r="AV106" s="12" t="s">
        <v>187</v>
      </c>
      <c r="AW106" s="12" t="s">
        <v>38</v>
      </c>
      <c r="AX106" s="12" t="s">
        <v>82</v>
      </c>
      <c r="AY106" s="195" t="s">
        <v>180</v>
      </c>
    </row>
    <row r="107" spans="2:65" s="1" customFormat="1" ht="25.5" customHeight="1">
      <c r="B107" s="172"/>
      <c r="C107" s="173" t="s">
        <v>187</v>
      </c>
      <c r="D107" s="173" t="s">
        <v>182</v>
      </c>
      <c r="E107" s="174" t="s">
        <v>921</v>
      </c>
      <c r="F107" s="175" t="s">
        <v>922</v>
      </c>
      <c r="G107" s="176" t="s">
        <v>198</v>
      </c>
      <c r="H107" s="177">
        <v>15.769</v>
      </c>
      <c r="I107" s="178"/>
      <c r="J107" s="179">
        <f>ROUND(I107*H107,2)</f>
        <v>0</v>
      </c>
      <c r="K107" s="175" t="s">
        <v>923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204</v>
      </c>
    </row>
    <row r="108" spans="2:51" s="11" customFormat="1" ht="27">
      <c r="B108" s="185"/>
      <c r="D108" s="186" t="s">
        <v>188</v>
      </c>
      <c r="E108" s="187" t="s">
        <v>5</v>
      </c>
      <c r="F108" s="188" t="s">
        <v>1774</v>
      </c>
      <c r="H108" s="189">
        <v>15.297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188</v>
      </c>
      <c r="AU108" s="187" t="s">
        <v>84</v>
      </c>
      <c r="AV108" s="11" t="s">
        <v>84</v>
      </c>
      <c r="AW108" s="11" t="s">
        <v>38</v>
      </c>
      <c r="AX108" s="11" t="s">
        <v>74</v>
      </c>
      <c r="AY108" s="187" t="s">
        <v>180</v>
      </c>
    </row>
    <row r="109" spans="2:51" s="11" customFormat="1" ht="13.5">
      <c r="B109" s="185"/>
      <c r="D109" s="186" t="s">
        <v>188</v>
      </c>
      <c r="E109" s="187" t="s">
        <v>5</v>
      </c>
      <c r="F109" s="188" t="s">
        <v>1775</v>
      </c>
      <c r="H109" s="189">
        <v>0.472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188</v>
      </c>
      <c r="AU109" s="187" t="s">
        <v>84</v>
      </c>
      <c r="AV109" s="11" t="s">
        <v>84</v>
      </c>
      <c r="AW109" s="11" t="s">
        <v>38</v>
      </c>
      <c r="AX109" s="11" t="s">
        <v>74</v>
      </c>
      <c r="AY109" s="187" t="s">
        <v>180</v>
      </c>
    </row>
    <row r="110" spans="2:51" s="12" customFormat="1" ht="13.5">
      <c r="B110" s="194"/>
      <c r="D110" s="186" t="s">
        <v>188</v>
      </c>
      <c r="E110" s="195" t="s">
        <v>5</v>
      </c>
      <c r="F110" s="196" t="s">
        <v>190</v>
      </c>
      <c r="H110" s="197">
        <v>15.769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188</v>
      </c>
      <c r="AU110" s="195" t="s">
        <v>84</v>
      </c>
      <c r="AV110" s="12" t="s">
        <v>187</v>
      </c>
      <c r="AW110" s="12" t="s">
        <v>38</v>
      </c>
      <c r="AX110" s="12" t="s">
        <v>82</v>
      </c>
      <c r="AY110" s="195" t="s">
        <v>180</v>
      </c>
    </row>
    <row r="111" spans="2:65" s="1" customFormat="1" ht="38.25" customHeight="1">
      <c r="B111" s="172"/>
      <c r="C111" s="173" t="s">
        <v>206</v>
      </c>
      <c r="D111" s="173" t="s">
        <v>182</v>
      </c>
      <c r="E111" s="174" t="s">
        <v>925</v>
      </c>
      <c r="F111" s="175" t="s">
        <v>926</v>
      </c>
      <c r="G111" s="176" t="s">
        <v>185</v>
      </c>
      <c r="H111" s="177">
        <v>2.4</v>
      </c>
      <c r="I111" s="178"/>
      <c r="J111" s="179">
        <f>ROUND(I111*H111,2)</f>
        <v>0</v>
      </c>
      <c r="K111" s="175" t="s">
        <v>923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209</v>
      </c>
    </row>
    <row r="112" spans="2:51" s="11" customFormat="1" ht="13.5">
      <c r="B112" s="185"/>
      <c r="D112" s="186" t="s">
        <v>188</v>
      </c>
      <c r="E112" s="187" t="s">
        <v>5</v>
      </c>
      <c r="F112" s="188" t="s">
        <v>1776</v>
      </c>
      <c r="H112" s="189">
        <v>2.4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188</v>
      </c>
      <c r="AU112" s="187" t="s">
        <v>84</v>
      </c>
      <c r="AV112" s="11" t="s">
        <v>84</v>
      </c>
      <c r="AW112" s="11" t="s">
        <v>38</v>
      </c>
      <c r="AX112" s="11" t="s">
        <v>74</v>
      </c>
      <c r="AY112" s="187" t="s">
        <v>180</v>
      </c>
    </row>
    <row r="113" spans="2:51" s="12" customFormat="1" ht="13.5">
      <c r="B113" s="194"/>
      <c r="D113" s="186" t="s">
        <v>188</v>
      </c>
      <c r="E113" s="195" t="s">
        <v>5</v>
      </c>
      <c r="F113" s="196" t="s">
        <v>190</v>
      </c>
      <c r="H113" s="197">
        <v>2.4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188</v>
      </c>
      <c r="AU113" s="195" t="s">
        <v>84</v>
      </c>
      <c r="AV113" s="12" t="s">
        <v>187</v>
      </c>
      <c r="AW113" s="12" t="s">
        <v>38</v>
      </c>
      <c r="AX113" s="12" t="s">
        <v>82</v>
      </c>
      <c r="AY113" s="195" t="s">
        <v>180</v>
      </c>
    </row>
    <row r="114" spans="2:65" s="1" customFormat="1" ht="38.25" customHeight="1">
      <c r="B114" s="172"/>
      <c r="C114" s="173" t="s">
        <v>200</v>
      </c>
      <c r="D114" s="173" t="s">
        <v>182</v>
      </c>
      <c r="E114" s="174" t="s">
        <v>928</v>
      </c>
      <c r="F114" s="175" t="s">
        <v>929</v>
      </c>
      <c r="G114" s="176" t="s">
        <v>185</v>
      </c>
      <c r="H114" s="177">
        <v>2.4</v>
      </c>
      <c r="I114" s="178"/>
      <c r="J114" s="179">
        <f>ROUND(I114*H114,2)</f>
        <v>0</v>
      </c>
      <c r="K114" s="175" t="s">
        <v>923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212</v>
      </c>
    </row>
    <row r="115" spans="2:65" s="1" customFormat="1" ht="16.5" customHeight="1">
      <c r="B115" s="172"/>
      <c r="C115" s="173" t="s">
        <v>213</v>
      </c>
      <c r="D115" s="173" t="s">
        <v>182</v>
      </c>
      <c r="E115" s="174" t="s">
        <v>930</v>
      </c>
      <c r="F115" s="175" t="s">
        <v>931</v>
      </c>
      <c r="G115" s="176" t="s">
        <v>219</v>
      </c>
      <c r="H115" s="177">
        <v>0.749</v>
      </c>
      <c r="I115" s="178"/>
      <c r="J115" s="179">
        <f>ROUND(I115*H115,2)</f>
        <v>0</v>
      </c>
      <c r="K115" s="175" t="s">
        <v>923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216</v>
      </c>
    </row>
    <row r="116" spans="2:51" s="11" customFormat="1" ht="13.5">
      <c r="B116" s="185"/>
      <c r="D116" s="186" t="s">
        <v>188</v>
      </c>
      <c r="E116" s="187" t="s">
        <v>5</v>
      </c>
      <c r="F116" s="188" t="s">
        <v>1777</v>
      </c>
      <c r="H116" s="189">
        <v>0.749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188</v>
      </c>
      <c r="AU116" s="187" t="s">
        <v>84</v>
      </c>
      <c r="AV116" s="11" t="s">
        <v>84</v>
      </c>
      <c r="AW116" s="11" t="s">
        <v>38</v>
      </c>
      <c r="AX116" s="11" t="s">
        <v>74</v>
      </c>
      <c r="AY116" s="187" t="s">
        <v>180</v>
      </c>
    </row>
    <row r="117" spans="2:51" s="12" customFormat="1" ht="13.5">
      <c r="B117" s="194"/>
      <c r="D117" s="186" t="s">
        <v>188</v>
      </c>
      <c r="E117" s="195" t="s">
        <v>5</v>
      </c>
      <c r="F117" s="196" t="s">
        <v>190</v>
      </c>
      <c r="H117" s="197">
        <v>0.749</v>
      </c>
      <c r="I117" s="198"/>
      <c r="L117" s="194"/>
      <c r="M117" s="199"/>
      <c r="N117" s="200"/>
      <c r="O117" s="200"/>
      <c r="P117" s="200"/>
      <c r="Q117" s="200"/>
      <c r="R117" s="200"/>
      <c r="S117" s="200"/>
      <c r="T117" s="201"/>
      <c r="AT117" s="195" t="s">
        <v>188</v>
      </c>
      <c r="AU117" s="195" t="s">
        <v>84</v>
      </c>
      <c r="AV117" s="12" t="s">
        <v>187</v>
      </c>
      <c r="AW117" s="12" t="s">
        <v>38</v>
      </c>
      <c r="AX117" s="12" t="s">
        <v>82</v>
      </c>
      <c r="AY117" s="195" t="s">
        <v>180</v>
      </c>
    </row>
    <row r="118" spans="2:63" s="10" customFormat="1" ht="29.85" customHeight="1">
      <c r="B118" s="159"/>
      <c r="D118" s="160" t="s">
        <v>73</v>
      </c>
      <c r="E118" s="170" t="s">
        <v>195</v>
      </c>
      <c r="F118" s="170" t="s">
        <v>933</v>
      </c>
      <c r="I118" s="162"/>
      <c r="J118" s="171">
        <f>BK118</f>
        <v>0</v>
      </c>
      <c r="L118" s="159"/>
      <c r="M118" s="164"/>
      <c r="N118" s="165"/>
      <c r="O118" s="165"/>
      <c r="P118" s="166">
        <f>SUM(P119:P127)</f>
        <v>0</v>
      </c>
      <c r="Q118" s="165"/>
      <c r="R118" s="166">
        <f>SUM(R119:R127)</f>
        <v>6.846</v>
      </c>
      <c r="S118" s="165"/>
      <c r="T118" s="167">
        <f>SUM(T119:T127)</f>
        <v>0</v>
      </c>
      <c r="AR118" s="160" t="s">
        <v>82</v>
      </c>
      <c r="AT118" s="168" t="s">
        <v>73</v>
      </c>
      <c r="AU118" s="168" t="s">
        <v>82</v>
      </c>
      <c r="AY118" s="160" t="s">
        <v>180</v>
      </c>
      <c r="BK118" s="169">
        <f>SUM(BK119:BK127)</f>
        <v>0</v>
      </c>
    </row>
    <row r="119" spans="2:65" s="1" customFormat="1" ht="25.5" customHeight="1">
      <c r="B119" s="172"/>
      <c r="C119" s="173" t="s">
        <v>204</v>
      </c>
      <c r="D119" s="173" t="s">
        <v>182</v>
      </c>
      <c r="E119" s="174" t="s">
        <v>934</v>
      </c>
      <c r="F119" s="175" t="s">
        <v>935</v>
      </c>
      <c r="G119" s="176" t="s">
        <v>301</v>
      </c>
      <c r="H119" s="177">
        <v>135</v>
      </c>
      <c r="I119" s="178"/>
      <c r="J119" s="179">
        <f>ROUND(I119*H119,2)</f>
        <v>0</v>
      </c>
      <c r="K119" s="175" t="s">
        <v>269</v>
      </c>
      <c r="L119" s="39"/>
      <c r="M119" s="180" t="s">
        <v>5</v>
      </c>
      <c r="N119" s="181" t="s">
        <v>45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187</v>
      </c>
      <c r="AT119" s="22" t="s">
        <v>182</v>
      </c>
      <c r="AU119" s="22" t="s">
        <v>84</v>
      </c>
      <c r="AY119" s="22" t="s">
        <v>180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82</v>
      </c>
      <c r="BK119" s="184">
        <f>ROUND(I119*H119,2)</f>
        <v>0</v>
      </c>
      <c r="BL119" s="22" t="s">
        <v>187</v>
      </c>
      <c r="BM119" s="22" t="s">
        <v>220</v>
      </c>
    </row>
    <row r="120" spans="2:51" s="11" customFormat="1" ht="13.5">
      <c r="B120" s="185"/>
      <c r="D120" s="186" t="s">
        <v>188</v>
      </c>
      <c r="E120" s="187" t="s">
        <v>5</v>
      </c>
      <c r="F120" s="188" t="s">
        <v>1778</v>
      </c>
      <c r="H120" s="189">
        <v>135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188</v>
      </c>
      <c r="AU120" s="187" t="s">
        <v>84</v>
      </c>
      <c r="AV120" s="11" t="s">
        <v>84</v>
      </c>
      <c r="AW120" s="11" t="s">
        <v>38</v>
      </c>
      <c r="AX120" s="11" t="s">
        <v>74</v>
      </c>
      <c r="AY120" s="187" t="s">
        <v>180</v>
      </c>
    </row>
    <row r="121" spans="2:51" s="12" customFormat="1" ht="13.5">
      <c r="B121" s="194"/>
      <c r="D121" s="186" t="s">
        <v>188</v>
      </c>
      <c r="E121" s="195" t="s">
        <v>5</v>
      </c>
      <c r="F121" s="196" t="s">
        <v>190</v>
      </c>
      <c r="H121" s="197">
        <v>135</v>
      </c>
      <c r="I121" s="198"/>
      <c r="L121" s="194"/>
      <c r="M121" s="199"/>
      <c r="N121" s="200"/>
      <c r="O121" s="200"/>
      <c r="P121" s="200"/>
      <c r="Q121" s="200"/>
      <c r="R121" s="200"/>
      <c r="S121" s="200"/>
      <c r="T121" s="201"/>
      <c r="AT121" s="195" t="s">
        <v>188</v>
      </c>
      <c r="AU121" s="195" t="s">
        <v>84</v>
      </c>
      <c r="AV121" s="12" t="s">
        <v>187</v>
      </c>
      <c r="AW121" s="12" t="s">
        <v>38</v>
      </c>
      <c r="AX121" s="12" t="s">
        <v>82</v>
      </c>
      <c r="AY121" s="195" t="s">
        <v>180</v>
      </c>
    </row>
    <row r="122" spans="2:65" s="1" customFormat="1" ht="16.5" customHeight="1">
      <c r="B122" s="172"/>
      <c r="C122" s="202" t="s">
        <v>222</v>
      </c>
      <c r="D122" s="202" t="s">
        <v>273</v>
      </c>
      <c r="E122" s="203" t="s">
        <v>937</v>
      </c>
      <c r="F122" s="204" t="s">
        <v>938</v>
      </c>
      <c r="G122" s="205" t="s">
        <v>301</v>
      </c>
      <c r="H122" s="206">
        <v>56</v>
      </c>
      <c r="I122" s="207"/>
      <c r="J122" s="208">
        <f aca="true" t="shared" si="0" ref="J122:J127">ROUND(I122*H122,2)</f>
        <v>0</v>
      </c>
      <c r="K122" s="204" t="s">
        <v>269</v>
      </c>
      <c r="L122" s="209"/>
      <c r="M122" s="210" t="s">
        <v>5</v>
      </c>
      <c r="N122" s="211" t="s">
        <v>45</v>
      </c>
      <c r="O122" s="40"/>
      <c r="P122" s="182">
        <f aca="true" t="shared" si="1" ref="P122:P127">O122*H122</f>
        <v>0</v>
      </c>
      <c r="Q122" s="182">
        <v>0</v>
      </c>
      <c r="R122" s="182">
        <f aca="true" t="shared" si="2" ref="R122:R127">Q122*H122</f>
        <v>0</v>
      </c>
      <c r="S122" s="182">
        <v>0</v>
      </c>
      <c r="T122" s="183">
        <f aca="true" t="shared" si="3" ref="T122:T127">S122*H122</f>
        <v>0</v>
      </c>
      <c r="AR122" s="22" t="s">
        <v>204</v>
      </c>
      <c r="AT122" s="22" t="s">
        <v>273</v>
      </c>
      <c r="AU122" s="22" t="s">
        <v>84</v>
      </c>
      <c r="AY122" s="22" t="s">
        <v>180</v>
      </c>
      <c r="BE122" s="184">
        <f aca="true" t="shared" si="4" ref="BE122:BE127">IF(N122="základní",J122,0)</f>
        <v>0</v>
      </c>
      <c r="BF122" s="184">
        <f aca="true" t="shared" si="5" ref="BF122:BF127">IF(N122="snížená",J122,0)</f>
        <v>0</v>
      </c>
      <c r="BG122" s="184">
        <f aca="true" t="shared" si="6" ref="BG122:BG127">IF(N122="zákl. přenesená",J122,0)</f>
        <v>0</v>
      </c>
      <c r="BH122" s="184">
        <f aca="true" t="shared" si="7" ref="BH122:BH127">IF(N122="sníž. přenesená",J122,0)</f>
        <v>0</v>
      </c>
      <c r="BI122" s="184">
        <f aca="true" t="shared" si="8" ref="BI122:BI127">IF(N122="nulová",J122,0)</f>
        <v>0</v>
      </c>
      <c r="BJ122" s="22" t="s">
        <v>82</v>
      </c>
      <c r="BK122" s="184">
        <f aca="true" t="shared" si="9" ref="BK122:BK127">ROUND(I122*H122,2)</f>
        <v>0</v>
      </c>
      <c r="BL122" s="22" t="s">
        <v>187</v>
      </c>
      <c r="BM122" s="22" t="s">
        <v>226</v>
      </c>
    </row>
    <row r="123" spans="2:65" s="1" customFormat="1" ht="16.5" customHeight="1">
      <c r="B123" s="172"/>
      <c r="C123" s="202" t="s">
        <v>209</v>
      </c>
      <c r="D123" s="202" t="s">
        <v>273</v>
      </c>
      <c r="E123" s="203" t="s">
        <v>1779</v>
      </c>
      <c r="F123" s="204" t="s">
        <v>1780</v>
      </c>
      <c r="G123" s="205" t="s">
        <v>301</v>
      </c>
      <c r="H123" s="206">
        <v>37</v>
      </c>
      <c r="I123" s="207"/>
      <c r="J123" s="208">
        <f t="shared" si="0"/>
        <v>0</v>
      </c>
      <c r="K123" s="204" t="s">
        <v>269</v>
      </c>
      <c r="L123" s="209"/>
      <c r="M123" s="210" t="s">
        <v>5</v>
      </c>
      <c r="N123" s="211" t="s">
        <v>45</v>
      </c>
      <c r="O123" s="40"/>
      <c r="P123" s="182">
        <f t="shared" si="1"/>
        <v>0</v>
      </c>
      <c r="Q123" s="182">
        <v>0</v>
      </c>
      <c r="R123" s="182">
        <f t="shared" si="2"/>
        <v>0</v>
      </c>
      <c r="S123" s="182">
        <v>0</v>
      </c>
      <c r="T123" s="183">
        <f t="shared" si="3"/>
        <v>0</v>
      </c>
      <c r="AR123" s="22" t="s">
        <v>204</v>
      </c>
      <c r="AT123" s="22" t="s">
        <v>273</v>
      </c>
      <c r="AU123" s="22" t="s">
        <v>84</v>
      </c>
      <c r="AY123" s="22" t="s">
        <v>180</v>
      </c>
      <c r="BE123" s="184">
        <f t="shared" si="4"/>
        <v>0</v>
      </c>
      <c r="BF123" s="184">
        <f t="shared" si="5"/>
        <v>0</v>
      </c>
      <c r="BG123" s="184">
        <f t="shared" si="6"/>
        <v>0</v>
      </c>
      <c r="BH123" s="184">
        <f t="shared" si="7"/>
        <v>0</v>
      </c>
      <c r="BI123" s="184">
        <f t="shared" si="8"/>
        <v>0</v>
      </c>
      <c r="BJ123" s="22" t="s">
        <v>82</v>
      </c>
      <c r="BK123" s="184">
        <f t="shared" si="9"/>
        <v>0</v>
      </c>
      <c r="BL123" s="22" t="s">
        <v>187</v>
      </c>
      <c r="BM123" s="22" t="s">
        <v>230</v>
      </c>
    </row>
    <row r="124" spans="2:65" s="1" customFormat="1" ht="16.5" customHeight="1">
      <c r="B124" s="172"/>
      <c r="C124" s="202" t="s">
        <v>232</v>
      </c>
      <c r="D124" s="202" t="s">
        <v>273</v>
      </c>
      <c r="E124" s="203" t="s">
        <v>1781</v>
      </c>
      <c r="F124" s="204" t="s">
        <v>1782</v>
      </c>
      <c r="G124" s="205" t="s">
        <v>301</v>
      </c>
      <c r="H124" s="206">
        <v>42</v>
      </c>
      <c r="I124" s="207"/>
      <c r="J124" s="208">
        <f t="shared" si="0"/>
        <v>0</v>
      </c>
      <c r="K124" s="204" t="s">
        <v>5</v>
      </c>
      <c r="L124" s="209"/>
      <c r="M124" s="210" t="s">
        <v>5</v>
      </c>
      <c r="N124" s="211" t="s">
        <v>45</v>
      </c>
      <c r="O124" s="40"/>
      <c r="P124" s="182">
        <f t="shared" si="1"/>
        <v>0</v>
      </c>
      <c r="Q124" s="182">
        <v>0</v>
      </c>
      <c r="R124" s="182">
        <f t="shared" si="2"/>
        <v>0</v>
      </c>
      <c r="S124" s="182">
        <v>0</v>
      </c>
      <c r="T124" s="183">
        <f t="shared" si="3"/>
        <v>0</v>
      </c>
      <c r="AR124" s="22" t="s">
        <v>204</v>
      </c>
      <c r="AT124" s="22" t="s">
        <v>273</v>
      </c>
      <c r="AU124" s="22" t="s">
        <v>84</v>
      </c>
      <c r="AY124" s="22" t="s">
        <v>180</v>
      </c>
      <c r="BE124" s="184">
        <f t="shared" si="4"/>
        <v>0</v>
      </c>
      <c r="BF124" s="184">
        <f t="shared" si="5"/>
        <v>0</v>
      </c>
      <c r="BG124" s="184">
        <f t="shared" si="6"/>
        <v>0</v>
      </c>
      <c r="BH124" s="184">
        <f t="shared" si="7"/>
        <v>0</v>
      </c>
      <c r="BI124" s="184">
        <f t="shared" si="8"/>
        <v>0</v>
      </c>
      <c r="BJ124" s="22" t="s">
        <v>82</v>
      </c>
      <c r="BK124" s="184">
        <f t="shared" si="9"/>
        <v>0</v>
      </c>
      <c r="BL124" s="22" t="s">
        <v>187</v>
      </c>
      <c r="BM124" s="22" t="s">
        <v>235</v>
      </c>
    </row>
    <row r="125" spans="2:65" s="1" customFormat="1" ht="16.5" customHeight="1">
      <c r="B125" s="172"/>
      <c r="C125" s="202" t="s">
        <v>212</v>
      </c>
      <c r="D125" s="202" t="s">
        <v>273</v>
      </c>
      <c r="E125" s="203" t="s">
        <v>939</v>
      </c>
      <c r="F125" s="204" t="s">
        <v>940</v>
      </c>
      <c r="G125" s="205" t="s">
        <v>301</v>
      </c>
      <c r="H125" s="206">
        <v>56</v>
      </c>
      <c r="I125" s="207"/>
      <c r="J125" s="208">
        <f t="shared" si="0"/>
        <v>0</v>
      </c>
      <c r="K125" s="204" t="s">
        <v>269</v>
      </c>
      <c r="L125" s="209"/>
      <c r="M125" s="210" t="s">
        <v>5</v>
      </c>
      <c r="N125" s="211" t="s">
        <v>45</v>
      </c>
      <c r="O125" s="40"/>
      <c r="P125" s="182">
        <f t="shared" si="1"/>
        <v>0</v>
      </c>
      <c r="Q125" s="182">
        <v>0</v>
      </c>
      <c r="R125" s="182">
        <f t="shared" si="2"/>
        <v>0</v>
      </c>
      <c r="S125" s="182">
        <v>0</v>
      </c>
      <c r="T125" s="183">
        <f t="shared" si="3"/>
        <v>0</v>
      </c>
      <c r="AR125" s="22" t="s">
        <v>204</v>
      </c>
      <c r="AT125" s="22" t="s">
        <v>273</v>
      </c>
      <c r="AU125" s="22" t="s">
        <v>84</v>
      </c>
      <c r="AY125" s="22" t="s">
        <v>180</v>
      </c>
      <c r="BE125" s="184">
        <f t="shared" si="4"/>
        <v>0</v>
      </c>
      <c r="BF125" s="184">
        <f t="shared" si="5"/>
        <v>0</v>
      </c>
      <c r="BG125" s="184">
        <f t="shared" si="6"/>
        <v>0</v>
      </c>
      <c r="BH125" s="184">
        <f t="shared" si="7"/>
        <v>0</v>
      </c>
      <c r="BI125" s="184">
        <f t="shared" si="8"/>
        <v>0</v>
      </c>
      <c r="BJ125" s="22" t="s">
        <v>82</v>
      </c>
      <c r="BK125" s="184">
        <f t="shared" si="9"/>
        <v>0</v>
      </c>
      <c r="BL125" s="22" t="s">
        <v>187</v>
      </c>
      <c r="BM125" s="22" t="s">
        <v>239</v>
      </c>
    </row>
    <row r="126" spans="2:65" s="1" customFormat="1" ht="16.5" customHeight="1">
      <c r="B126" s="172"/>
      <c r="C126" s="202" t="s">
        <v>242</v>
      </c>
      <c r="D126" s="202" t="s">
        <v>273</v>
      </c>
      <c r="E126" s="203" t="s">
        <v>1783</v>
      </c>
      <c r="F126" s="204" t="s">
        <v>1784</v>
      </c>
      <c r="G126" s="205" t="s">
        <v>301</v>
      </c>
      <c r="H126" s="206">
        <v>19</v>
      </c>
      <c r="I126" s="207"/>
      <c r="J126" s="208">
        <f t="shared" si="0"/>
        <v>0</v>
      </c>
      <c r="K126" s="204" t="s">
        <v>269</v>
      </c>
      <c r="L126" s="209"/>
      <c r="M126" s="210" t="s">
        <v>5</v>
      </c>
      <c r="N126" s="211" t="s">
        <v>45</v>
      </c>
      <c r="O126" s="40"/>
      <c r="P126" s="182">
        <f t="shared" si="1"/>
        <v>0</v>
      </c>
      <c r="Q126" s="182">
        <v>0</v>
      </c>
      <c r="R126" s="182">
        <f t="shared" si="2"/>
        <v>0</v>
      </c>
      <c r="S126" s="182">
        <v>0</v>
      </c>
      <c r="T126" s="183">
        <f t="shared" si="3"/>
        <v>0</v>
      </c>
      <c r="AR126" s="22" t="s">
        <v>204</v>
      </c>
      <c r="AT126" s="22" t="s">
        <v>273</v>
      </c>
      <c r="AU126" s="22" t="s">
        <v>84</v>
      </c>
      <c r="AY126" s="22" t="s">
        <v>180</v>
      </c>
      <c r="BE126" s="184">
        <f t="shared" si="4"/>
        <v>0</v>
      </c>
      <c r="BF126" s="184">
        <f t="shared" si="5"/>
        <v>0</v>
      </c>
      <c r="BG126" s="184">
        <f t="shared" si="6"/>
        <v>0</v>
      </c>
      <c r="BH126" s="184">
        <f t="shared" si="7"/>
        <v>0</v>
      </c>
      <c r="BI126" s="184">
        <f t="shared" si="8"/>
        <v>0</v>
      </c>
      <c r="BJ126" s="22" t="s">
        <v>82</v>
      </c>
      <c r="BK126" s="184">
        <f t="shared" si="9"/>
        <v>0</v>
      </c>
      <c r="BL126" s="22" t="s">
        <v>187</v>
      </c>
      <c r="BM126" s="22" t="s">
        <v>245</v>
      </c>
    </row>
    <row r="127" spans="2:65" s="1" customFormat="1" ht="16.5" customHeight="1">
      <c r="B127" s="172"/>
      <c r="C127" s="202" t="s">
        <v>306</v>
      </c>
      <c r="D127" s="202" t="s">
        <v>273</v>
      </c>
      <c r="E127" s="203" t="s">
        <v>1785</v>
      </c>
      <c r="F127" s="204" t="s">
        <v>1786</v>
      </c>
      <c r="G127" s="205" t="s">
        <v>301</v>
      </c>
      <c r="H127" s="206">
        <v>42</v>
      </c>
      <c r="I127" s="207"/>
      <c r="J127" s="208">
        <f t="shared" si="0"/>
        <v>0</v>
      </c>
      <c r="K127" s="204" t="s">
        <v>5</v>
      </c>
      <c r="L127" s="209"/>
      <c r="M127" s="210" t="s">
        <v>5</v>
      </c>
      <c r="N127" s="211" t="s">
        <v>45</v>
      </c>
      <c r="O127" s="40"/>
      <c r="P127" s="182">
        <f t="shared" si="1"/>
        <v>0</v>
      </c>
      <c r="Q127" s="182">
        <v>0.163</v>
      </c>
      <c r="R127" s="182">
        <f t="shared" si="2"/>
        <v>6.846</v>
      </c>
      <c r="S127" s="182">
        <v>0</v>
      </c>
      <c r="T127" s="183">
        <f t="shared" si="3"/>
        <v>0</v>
      </c>
      <c r="AR127" s="22" t="s">
        <v>204</v>
      </c>
      <c r="AT127" s="22" t="s">
        <v>273</v>
      </c>
      <c r="AU127" s="22" t="s">
        <v>84</v>
      </c>
      <c r="AY127" s="22" t="s">
        <v>180</v>
      </c>
      <c r="BE127" s="184">
        <f t="shared" si="4"/>
        <v>0</v>
      </c>
      <c r="BF127" s="184">
        <f t="shared" si="5"/>
        <v>0</v>
      </c>
      <c r="BG127" s="184">
        <f t="shared" si="6"/>
        <v>0</v>
      </c>
      <c r="BH127" s="184">
        <f t="shared" si="7"/>
        <v>0</v>
      </c>
      <c r="BI127" s="184">
        <f t="shared" si="8"/>
        <v>0</v>
      </c>
      <c r="BJ127" s="22" t="s">
        <v>82</v>
      </c>
      <c r="BK127" s="184">
        <f t="shared" si="9"/>
        <v>0</v>
      </c>
      <c r="BL127" s="22" t="s">
        <v>187</v>
      </c>
      <c r="BM127" s="22" t="s">
        <v>1787</v>
      </c>
    </row>
    <row r="128" spans="2:63" s="10" customFormat="1" ht="29.85" customHeight="1">
      <c r="B128" s="159"/>
      <c r="D128" s="160" t="s">
        <v>73</v>
      </c>
      <c r="E128" s="170" t="s">
        <v>200</v>
      </c>
      <c r="F128" s="170" t="s">
        <v>241</v>
      </c>
      <c r="I128" s="162"/>
      <c r="J128" s="171">
        <f>BK128</f>
        <v>0</v>
      </c>
      <c r="L128" s="159"/>
      <c r="M128" s="164"/>
      <c r="N128" s="165"/>
      <c r="O128" s="165"/>
      <c r="P128" s="166">
        <f>SUM(P129:P138)</f>
        <v>0</v>
      </c>
      <c r="Q128" s="165"/>
      <c r="R128" s="166">
        <f>SUM(R129:R138)</f>
        <v>0</v>
      </c>
      <c r="S128" s="165"/>
      <c r="T128" s="167">
        <f>SUM(T129:T138)</f>
        <v>0</v>
      </c>
      <c r="AR128" s="160" t="s">
        <v>82</v>
      </c>
      <c r="AT128" s="168" t="s">
        <v>73</v>
      </c>
      <c r="AU128" s="168" t="s">
        <v>82</v>
      </c>
      <c r="AY128" s="160" t="s">
        <v>180</v>
      </c>
      <c r="BK128" s="169">
        <f>SUM(BK129:BK138)</f>
        <v>0</v>
      </c>
    </row>
    <row r="129" spans="2:65" s="1" customFormat="1" ht="25.5" customHeight="1">
      <c r="B129" s="172"/>
      <c r="C129" s="173" t="s">
        <v>216</v>
      </c>
      <c r="D129" s="173" t="s">
        <v>182</v>
      </c>
      <c r="E129" s="174" t="s">
        <v>772</v>
      </c>
      <c r="F129" s="175" t="s">
        <v>773</v>
      </c>
      <c r="G129" s="176" t="s">
        <v>301</v>
      </c>
      <c r="H129" s="177">
        <v>12</v>
      </c>
      <c r="I129" s="178"/>
      <c r="J129" s="179">
        <f>ROUND(I129*H129,2)</f>
        <v>0</v>
      </c>
      <c r="K129" s="175" t="s">
        <v>269</v>
      </c>
      <c r="L129" s="39"/>
      <c r="M129" s="180" t="s">
        <v>5</v>
      </c>
      <c r="N129" s="181" t="s">
        <v>45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187</v>
      </c>
      <c r="AT129" s="22" t="s">
        <v>182</v>
      </c>
      <c r="AU129" s="22" t="s">
        <v>84</v>
      </c>
      <c r="AY129" s="22" t="s">
        <v>180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82</v>
      </c>
      <c r="BK129" s="184">
        <f>ROUND(I129*H129,2)</f>
        <v>0</v>
      </c>
      <c r="BL129" s="22" t="s">
        <v>187</v>
      </c>
      <c r="BM129" s="22" t="s">
        <v>249</v>
      </c>
    </row>
    <row r="130" spans="2:65" s="1" customFormat="1" ht="25.5" customHeight="1">
      <c r="B130" s="172"/>
      <c r="C130" s="173" t="s">
        <v>11</v>
      </c>
      <c r="D130" s="173" t="s">
        <v>182</v>
      </c>
      <c r="E130" s="174" t="s">
        <v>774</v>
      </c>
      <c r="F130" s="175" t="s">
        <v>775</v>
      </c>
      <c r="G130" s="176" t="s">
        <v>185</v>
      </c>
      <c r="H130" s="177">
        <v>18.323</v>
      </c>
      <c r="I130" s="178"/>
      <c r="J130" s="179">
        <f>ROUND(I130*H130,2)</f>
        <v>0</v>
      </c>
      <c r="K130" s="175" t="s">
        <v>269</v>
      </c>
      <c r="L130" s="39"/>
      <c r="M130" s="180" t="s">
        <v>5</v>
      </c>
      <c r="N130" s="181" t="s">
        <v>45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187</v>
      </c>
      <c r="AT130" s="22" t="s">
        <v>182</v>
      </c>
      <c r="AU130" s="22" t="s">
        <v>84</v>
      </c>
      <c r="AY130" s="22" t="s">
        <v>180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82</v>
      </c>
      <c r="BK130" s="184">
        <f>ROUND(I130*H130,2)</f>
        <v>0</v>
      </c>
      <c r="BL130" s="22" t="s">
        <v>187</v>
      </c>
      <c r="BM130" s="22" t="s">
        <v>255</v>
      </c>
    </row>
    <row r="131" spans="2:51" s="11" customFormat="1" ht="13.5">
      <c r="B131" s="185"/>
      <c r="D131" s="186" t="s">
        <v>188</v>
      </c>
      <c r="E131" s="187" t="s">
        <v>5</v>
      </c>
      <c r="F131" s="188" t="s">
        <v>1788</v>
      </c>
      <c r="H131" s="189">
        <v>18.323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188</v>
      </c>
      <c r="AU131" s="187" t="s">
        <v>84</v>
      </c>
      <c r="AV131" s="11" t="s">
        <v>84</v>
      </c>
      <c r="AW131" s="11" t="s">
        <v>38</v>
      </c>
      <c r="AX131" s="11" t="s">
        <v>74</v>
      </c>
      <c r="AY131" s="187" t="s">
        <v>180</v>
      </c>
    </row>
    <row r="132" spans="2:51" s="12" customFormat="1" ht="13.5">
      <c r="B132" s="194"/>
      <c r="D132" s="186" t="s">
        <v>188</v>
      </c>
      <c r="E132" s="195" t="s">
        <v>5</v>
      </c>
      <c r="F132" s="196" t="s">
        <v>190</v>
      </c>
      <c r="H132" s="197">
        <v>18.323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195" t="s">
        <v>188</v>
      </c>
      <c r="AU132" s="195" t="s">
        <v>84</v>
      </c>
      <c r="AV132" s="12" t="s">
        <v>187</v>
      </c>
      <c r="AW132" s="12" t="s">
        <v>38</v>
      </c>
      <c r="AX132" s="12" t="s">
        <v>82</v>
      </c>
      <c r="AY132" s="195" t="s">
        <v>180</v>
      </c>
    </row>
    <row r="133" spans="2:65" s="1" customFormat="1" ht="25.5" customHeight="1">
      <c r="B133" s="172"/>
      <c r="C133" s="173" t="s">
        <v>220</v>
      </c>
      <c r="D133" s="173" t="s">
        <v>182</v>
      </c>
      <c r="E133" s="174" t="s">
        <v>777</v>
      </c>
      <c r="F133" s="175" t="s">
        <v>778</v>
      </c>
      <c r="G133" s="176" t="s">
        <v>301</v>
      </c>
      <c r="H133" s="177">
        <v>6</v>
      </c>
      <c r="I133" s="178"/>
      <c r="J133" s="179">
        <f>ROUND(I133*H133,2)</f>
        <v>0</v>
      </c>
      <c r="K133" s="175" t="s">
        <v>269</v>
      </c>
      <c r="L133" s="39"/>
      <c r="M133" s="180" t="s">
        <v>5</v>
      </c>
      <c r="N133" s="181" t="s">
        <v>45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187</v>
      </c>
      <c r="AT133" s="22" t="s">
        <v>182</v>
      </c>
      <c r="AU133" s="22" t="s">
        <v>84</v>
      </c>
      <c r="AY133" s="22" t="s">
        <v>180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82</v>
      </c>
      <c r="BK133" s="184">
        <f>ROUND(I133*H133,2)</f>
        <v>0</v>
      </c>
      <c r="BL133" s="22" t="s">
        <v>187</v>
      </c>
      <c r="BM133" s="22" t="s">
        <v>258</v>
      </c>
    </row>
    <row r="134" spans="2:65" s="1" customFormat="1" ht="25.5" customHeight="1">
      <c r="B134" s="172"/>
      <c r="C134" s="173" t="s">
        <v>262</v>
      </c>
      <c r="D134" s="173" t="s">
        <v>182</v>
      </c>
      <c r="E134" s="174" t="s">
        <v>942</v>
      </c>
      <c r="F134" s="175" t="s">
        <v>943</v>
      </c>
      <c r="G134" s="176" t="s">
        <v>198</v>
      </c>
      <c r="H134" s="177">
        <v>15.769</v>
      </c>
      <c r="I134" s="178"/>
      <c r="J134" s="179">
        <f>ROUND(I134*H134,2)</f>
        <v>0</v>
      </c>
      <c r="K134" s="175" t="s">
        <v>269</v>
      </c>
      <c r="L134" s="39"/>
      <c r="M134" s="180" t="s">
        <v>5</v>
      </c>
      <c r="N134" s="181" t="s">
        <v>45</v>
      </c>
      <c r="O134" s="4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2" t="s">
        <v>187</v>
      </c>
      <c r="AT134" s="22" t="s">
        <v>182</v>
      </c>
      <c r="AU134" s="22" t="s">
        <v>84</v>
      </c>
      <c r="AY134" s="22" t="s">
        <v>180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2" t="s">
        <v>82</v>
      </c>
      <c r="BK134" s="184">
        <f>ROUND(I134*H134,2)</f>
        <v>0</v>
      </c>
      <c r="BL134" s="22" t="s">
        <v>187</v>
      </c>
      <c r="BM134" s="22" t="s">
        <v>265</v>
      </c>
    </row>
    <row r="135" spans="2:51" s="11" customFormat="1" ht="13.5">
      <c r="B135" s="185"/>
      <c r="D135" s="186" t="s">
        <v>188</v>
      </c>
      <c r="E135" s="187" t="s">
        <v>5</v>
      </c>
      <c r="F135" s="188" t="s">
        <v>1789</v>
      </c>
      <c r="H135" s="189">
        <v>15.769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188</v>
      </c>
      <c r="AU135" s="187" t="s">
        <v>84</v>
      </c>
      <c r="AV135" s="11" t="s">
        <v>84</v>
      </c>
      <c r="AW135" s="11" t="s">
        <v>38</v>
      </c>
      <c r="AX135" s="11" t="s">
        <v>74</v>
      </c>
      <c r="AY135" s="187" t="s">
        <v>180</v>
      </c>
    </row>
    <row r="136" spans="2:51" s="12" customFormat="1" ht="13.5">
      <c r="B136" s="194"/>
      <c r="D136" s="186" t="s">
        <v>188</v>
      </c>
      <c r="E136" s="195" t="s">
        <v>5</v>
      </c>
      <c r="F136" s="196" t="s">
        <v>190</v>
      </c>
      <c r="H136" s="197">
        <v>15.769</v>
      </c>
      <c r="I136" s="198"/>
      <c r="L136" s="194"/>
      <c r="M136" s="199"/>
      <c r="N136" s="200"/>
      <c r="O136" s="200"/>
      <c r="P136" s="200"/>
      <c r="Q136" s="200"/>
      <c r="R136" s="200"/>
      <c r="S136" s="200"/>
      <c r="T136" s="201"/>
      <c r="AT136" s="195" t="s">
        <v>188</v>
      </c>
      <c r="AU136" s="195" t="s">
        <v>84</v>
      </c>
      <c r="AV136" s="12" t="s">
        <v>187</v>
      </c>
      <c r="AW136" s="12" t="s">
        <v>38</v>
      </c>
      <c r="AX136" s="12" t="s">
        <v>82</v>
      </c>
      <c r="AY136" s="195" t="s">
        <v>180</v>
      </c>
    </row>
    <row r="137" spans="2:65" s="1" customFormat="1" ht="25.5" customHeight="1">
      <c r="B137" s="172"/>
      <c r="C137" s="173" t="s">
        <v>226</v>
      </c>
      <c r="D137" s="173" t="s">
        <v>182</v>
      </c>
      <c r="E137" s="174" t="s">
        <v>945</v>
      </c>
      <c r="F137" s="175" t="s">
        <v>946</v>
      </c>
      <c r="G137" s="176" t="s">
        <v>198</v>
      </c>
      <c r="H137" s="177">
        <v>15.769</v>
      </c>
      <c r="I137" s="178"/>
      <c r="J137" s="179">
        <f>ROUND(I137*H137,2)</f>
        <v>0</v>
      </c>
      <c r="K137" s="175" t="s">
        <v>269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187</v>
      </c>
      <c r="AT137" s="22" t="s">
        <v>182</v>
      </c>
      <c r="AU137" s="22" t="s">
        <v>84</v>
      </c>
      <c r="AY137" s="22" t="s">
        <v>180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187</v>
      </c>
      <c r="BM137" s="22" t="s">
        <v>270</v>
      </c>
    </row>
    <row r="138" spans="2:65" s="1" customFormat="1" ht="38.25" customHeight="1">
      <c r="B138" s="172"/>
      <c r="C138" s="173" t="s">
        <v>272</v>
      </c>
      <c r="D138" s="173" t="s">
        <v>182</v>
      </c>
      <c r="E138" s="174" t="s">
        <v>947</v>
      </c>
      <c r="F138" s="175" t="s">
        <v>948</v>
      </c>
      <c r="G138" s="176" t="s">
        <v>185</v>
      </c>
      <c r="H138" s="177">
        <v>159.69</v>
      </c>
      <c r="I138" s="178"/>
      <c r="J138" s="179">
        <f>ROUND(I138*H138,2)</f>
        <v>0</v>
      </c>
      <c r="K138" s="175" t="s">
        <v>269</v>
      </c>
      <c r="L138" s="39"/>
      <c r="M138" s="180" t="s">
        <v>5</v>
      </c>
      <c r="N138" s="181" t="s">
        <v>45</v>
      </c>
      <c r="O138" s="40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2" t="s">
        <v>187</v>
      </c>
      <c r="AT138" s="22" t="s">
        <v>182</v>
      </c>
      <c r="AU138" s="22" t="s">
        <v>84</v>
      </c>
      <c r="AY138" s="22" t="s">
        <v>180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2" t="s">
        <v>82</v>
      </c>
      <c r="BK138" s="184">
        <f>ROUND(I138*H138,2)</f>
        <v>0</v>
      </c>
      <c r="BL138" s="22" t="s">
        <v>187</v>
      </c>
      <c r="BM138" s="22" t="s">
        <v>276</v>
      </c>
    </row>
    <row r="139" spans="2:63" s="10" customFormat="1" ht="29.85" customHeight="1">
      <c r="B139" s="159"/>
      <c r="D139" s="160" t="s">
        <v>73</v>
      </c>
      <c r="E139" s="170" t="s">
        <v>222</v>
      </c>
      <c r="F139" s="170" t="s">
        <v>779</v>
      </c>
      <c r="I139" s="162"/>
      <c r="J139" s="171">
        <f>BK139</f>
        <v>0</v>
      </c>
      <c r="L139" s="159"/>
      <c r="M139" s="164"/>
      <c r="N139" s="165"/>
      <c r="O139" s="165"/>
      <c r="P139" s="166">
        <f>SUM(P140:P162)</f>
        <v>0</v>
      </c>
      <c r="Q139" s="165"/>
      <c r="R139" s="166">
        <f>SUM(R140:R162)</f>
        <v>0</v>
      </c>
      <c r="S139" s="165"/>
      <c r="T139" s="167">
        <f>SUM(T140:T162)</f>
        <v>0</v>
      </c>
      <c r="AR139" s="160" t="s">
        <v>82</v>
      </c>
      <c r="AT139" s="168" t="s">
        <v>73</v>
      </c>
      <c r="AU139" s="168" t="s">
        <v>82</v>
      </c>
      <c r="AY139" s="160" t="s">
        <v>180</v>
      </c>
      <c r="BK139" s="169">
        <f>SUM(BK140:BK162)</f>
        <v>0</v>
      </c>
    </row>
    <row r="140" spans="2:65" s="1" customFormat="1" ht="25.5" customHeight="1">
      <c r="B140" s="172"/>
      <c r="C140" s="173" t="s">
        <v>230</v>
      </c>
      <c r="D140" s="173" t="s">
        <v>182</v>
      </c>
      <c r="E140" s="174" t="s">
        <v>949</v>
      </c>
      <c r="F140" s="175" t="s">
        <v>950</v>
      </c>
      <c r="G140" s="176" t="s">
        <v>292</v>
      </c>
      <c r="H140" s="177">
        <v>176.75</v>
      </c>
      <c r="I140" s="178"/>
      <c r="J140" s="179">
        <f>ROUND(I140*H140,2)</f>
        <v>0</v>
      </c>
      <c r="K140" s="175" t="s">
        <v>269</v>
      </c>
      <c r="L140" s="39"/>
      <c r="M140" s="180" t="s">
        <v>5</v>
      </c>
      <c r="N140" s="181" t="s">
        <v>45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187</v>
      </c>
      <c r="AT140" s="22" t="s">
        <v>182</v>
      </c>
      <c r="AU140" s="22" t="s">
        <v>84</v>
      </c>
      <c r="AY140" s="22" t="s">
        <v>180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82</v>
      </c>
      <c r="BK140" s="184">
        <f>ROUND(I140*H140,2)</f>
        <v>0</v>
      </c>
      <c r="BL140" s="22" t="s">
        <v>187</v>
      </c>
      <c r="BM140" s="22" t="s">
        <v>280</v>
      </c>
    </row>
    <row r="141" spans="2:65" s="1" customFormat="1" ht="38.25" customHeight="1">
      <c r="B141" s="172"/>
      <c r="C141" s="173" t="s">
        <v>10</v>
      </c>
      <c r="D141" s="173" t="s">
        <v>182</v>
      </c>
      <c r="E141" s="174" t="s">
        <v>952</v>
      </c>
      <c r="F141" s="175" t="s">
        <v>953</v>
      </c>
      <c r="G141" s="176" t="s">
        <v>301</v>
      </c>
      <c r="H141" s="177">
        <v>8</v>
      </c>
      <c r="I141" s="178"/>
      <c r="J141" s="179">
        <f>ROUND(I141*H141,2)</f>
        <v>0</v>
      </c>
      <c r="K141" s="175" t="s">
        <v>269</v>
      </c>
      <c r="L141" s="39"/>
      <c r="M141" s="180" t="s">
        <v>5</v>
      </c>
      <c r="N141" s="181" t="s">
        <v>45</v>
      </c>
      <c r="O141" s="40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2" t="s">
        <v>187</v>
      </c>
      <c r="AT141" s="22" t="s">
        <v>182</v>
      </c>
      <c r="AU141" s="22" t="s">
        <v>84</v>
      </c>
      <c r="AY141" s="22" t="s">
        <v>180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82</v>
      </c>
      <c r="BK141" s="184">
        <f>ROUND(I141*H141,2)</f>
        <v>0</v>
      </c>
      <c r="BL141" s="22" t="s">
        <v>187</v>
      </c>
      <c r="BM141" s="22" t="s">
        <v>284</v>
      </c>
    </row>
    <row r="142" spans="2:65" s="1" customFormat="1" ht="16.5" customHeight="1">
      <c r="B142" s="172"/>
      <c r="C142" s="202" t="s">
        <v>235</v>
      </c>
      <c r="D142" s="202" t="s">
        <v>273</v>
      </c>
      <c r="E142" s="203" t="s">
        <v>954</v>
      </c>
      <c r="F142" s="204" t="s">
        <v>955</v>
      </c>
      <c r="G142" s="205" t="s">
        <v>301</v>
      </c>
      <c r="H142" s="206">
        <v>8</v>
      </c>
      <c r="I142" s="207"/>
      <c r="J142" s="208">
        <f>ROUND(I142*H142,2)</f>
        <v>0</v>
      </c>
      <c r="K142" s="204" t="s">
        <v>5</v>
      </c>
      <c r="L142" s="209"/>
      <c r="M142" s="210" t="s">
        <v>5</v>
      </c>
      <c r="N142" s="211" t="s">
        <v>45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204</v>
      </c>
      <c r="AT142" s="22" t="s">
        <v>273</v>
      </c>
      <c r="AU142" s="22" t="s">
        <v>84</v>
      </c>
      <c r="AY142" s="22" t="s">
        <v>180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82</v>
      </c>
      <c r="BK142" s="184">
        <f>ROUND(I142*H142,2)</f>
        <v>0</v>
      </c>
      <c r="BL142" s="22" t="s">
        <v>187</v>
      </c>
      <c r="BM142" s="22" t="s">
        <v>287</v>
      </c>
    </row>
    <row r="143" spans="2:65" s="1" customFormat="1" ht="25.5" customHeight="1">
      <c r="B143" s="172"/>
      <c r="C143" s="173" t="s">
        <v>289</v>
      </c>
      <c r="D143" s="173" t="s">
        <v>182</v>
      </c>
      <c r="E143" s="174" t="s">
        <v>956</v>
      </c>
      <c r="F143" s="175" t="s">
        <v>957</v>
      </c>
      <c r="G143" s="176" t="s">
        <v>198</v>
      </c>
      <c r="H143" s="177">
        <v>31.938</v>
      </c>
      <c r="I143" s="178"/>
      <c r="J143" s="179">
        <f>ROUND(I143*H143,2)</f>
        <v>0</v>
      </c>
      <c r="K143" s="175" t="s">
        <v>269</v>
      </c>
      <c r="L143" s="39"/>
      <c r="M143" s="180" t="s">
        <v>5</v>
      </c>
      <c r="N143" s="181" t="s">
        <v>45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187</v>
      </c>
      <c r="AT143" s="22" t="s">
        <v>182</v>
      </c>
      <c r="AU143" s="22" t="s">
        <v>84</v>
      </c>
      <c r="AY143" s="22" t="s">
        <v>180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82</v>
      </c>
      <c r="BK143" s="184">
        <f>ROUND(I143*H143,2)</f>
        <v>0</v>
      </c>
      <c r="BL143" s="22" t="s">
        <v>187</v>
      </c>
      <c r="BM143" s="22" t="s">
        <v>293</v>
      </c>
    </row>
    <row r="144" spans="2:51" s="11" customFormat="1" ht="13.5">
      <c r="B144" s="185"/>
      <c r="D144" s="186" t="s">
        <v>188</v>
      </c>
      <c r="E144" s="187" t="s">
        <v>5</v>
      </c>
      <c r="F144" s="188" t="s">
        <v>1790</v>
      </c>
      <c r="H144" s="189">
        <v>31.938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188</v>
      </c>
      <c r="AU144" s="187" t="s">
        <v>84</v>
      </c>
      <c r="AV144" s="11" t="s">
        <v>84</v>
      </c>
      <c r="AW144" s="11" t="s">
        <v>38</v>
      </c>
      <c r="AX144" s="11" t="s">
        <v>74</v>
      </c>
      <c r="AY144" s="187" t="s">
        <v>180</v>
      </c>
    </row>
    <row r="145" spans="2:51" s="12" customFormat="1" ht="13.5">
      <c r="B145" s="194"/>
      <c r="D145" s="186" t="s">
        <v>188</v>
      </c>
      <c r="E145" s="195" t="s">
        <v>5</v>
      </c>
      <c r="F145" s="196" t="s">
        <v>190</v>
      </c>
      <c r="H145" s="197">
        <v>31.938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188</v>
      </c>
      <c r="AU145" s="195" t="s">
        <v>84</v>
      </c>
      <c r="AV145" s="12" t="s">
        <v>187</v>
      </c>
      <c r="AW145" s="12" t="s">
        <v>38</v>
      </c>
      <c r="AX145" s="12" t="s">
        <v>82</v>
      </c>
      <c r="AY145" s="195" t="s">
        <v>180</v>
      </c>
    </row>
    <row r="146" spans="2:65" s="1" customFormat="1" ht="25.5" customHeight="1">
      <c r="B146" s="172"/>
      <c r="C146" s="173" t="s">
        <v>239</v>
      </c>
      <c r="D146" s="173" t="s">
        <v>182</v>
      </c>
      <c r="E146" s="174" t="s">
        <v>959</v>
      </c>
      <c r="F146" s="175" t="s">
        <v>960</v>
      </c>
      <c r="G146" s="176" t="s">
        <v>198</v>
      </c>
      <c r="H146" s="177">
        <v>31.938</v>
      </c>
      <c r="I146" s="178"/>
      <c r="J146" s="179">
        <f>ROUND(I146*H146,2)</f>
        <v>0</v>
      </c>
      <c r="K146" s="175" t="s">
        <v>269</v>
      </c>
      <c r="L146" s="39"/>
      <c r="M146" s="180" t="s">
        <v>5</v>
      </c>
      <c r="N146" s="181" t="s">
        <v>45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187</v>
      </c>
      <c r="AT146" s="22" t="s">
        <v>182</v>
      </c>
      <c r="AU146" s="22" t="s">
        <v>84</v>
      </c>
      <c r="AY146" s="22" t="s">
        <v>180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82</v>
      </c>
      <c r="BK146" s="184">
        <f>ROUND(I146*H146,2)</f>
        <v>0</v>
      </c>
      <c r="BL146" s="22" t="s">
        <v>187</v>
      </c>
      <c r="BM146" s="22" t="s">
        <v>296</v>
      </c>
    </row>
    <row r="147" spans="2:65" s="1" customFormat="1" ht="25.5" customHeight="1">
      <c r="B147" s="172"/>
      <c r="C147" s="173" t="s">
        <v>298</v>
      </c>
      <c r="D147" s="173" t="s">
        <v>182</v>
      </c>
      <c r="E147" s="174" t="s">
        <v>961</v>
      </c>
      <c r="F147" s="175" t="s">
        <v>962</v>
      </c>
      <c r="G147" s="176" t="s">
        <v>198</v>
      </c>
      <c r="H147" s="177">
        <v>98.963</v>
      </c>
      <c r="I147" s="178"/>
      <c r="J147" s="179">
        <f>ROUND(I147*H147,2)</f>
        <v>0</v>
      </c>
      <c r="K147" s="175" t="s">
        <v>269</v>
      </c>
      <c r="L147" s="39"/>
      <c r="M147" s="180" t="s">
        <v>5</v>
      </c>
      <c r="N147" s="181" t="s">
        <v>45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187</v>
      </c>
      <c r="AT147" s="22" t="s">
        <v>182</v>
      </c>
      <c r="AU147" s="22" t="s">
        <v>84</v>
      </c>
      <c r="AY147" s="22" t="s">
        <v>180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82</v>
      </c>
      <c r="BK147" s="184">
        <f>ROUND(I147*H147,2)</f>
        <v>0</v>
      </c>
      <c r="BL147" s="22" t="s">
        <v>187</v>
      </c>
      <c r="BM147" s="22" t="s">
        <v>302</v>
      </c>
    </row>
    <row r="148" spans="2:51" s="11" customFormat="1" ht="27">
      <c r="B148" s="185"/>
      <c r="D148" s="186" t="s">
        <v>188</v>
      </c>
      <c r="E148" s="187" t="s">
        <v>5</v>
      </c>
      <c r="F148" s="188" t="s">
        <v>1791</v>
      </c>
      <c r="H148" s="189">
        <v>98.963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188</v>
      </c>
      <c r="AU148" s="187" t="s">
        <v>84</v>
      </c>
      <c r="AV148" s="11" t="s">
        <v>84</v>
      </c>
      <c r="AW148" s="11" t="s">
        <v>38</v>
      </c>
      <c r="AX148" s="11" t="s">
        <v>74</v>
      </c>
      <c r="AY148" s="187" t="s">
        <v>180</v>
      </c>
    </row>
    <row r="149" spans="2:51" s="12" customFormat="1" ht="13.5">
      <c r="B149" s="194"/>
      <c r="D149" s="186" t="s">
        <v>188</v>
      </c>
      <c r="E149" s="195" t="s">
        <v>5</v>
      </c>
      <c r="F149" s="196" t="s">
        <v>190</v>
      </c>
      <c r="H149" s="197">
        <v>98.963</v>
      </c>
      <c r="I149" s="198"/>
      <c r="L149" s="194"/>
      <c r="M149" s="199"/>
      <c r="N149" s="200"/>
      <c r="O149" s="200"/>
      <c r="P149" s="200"/>
      <c r="Q149" s="200"/>
      <c r="R149" s="200"/>
      <c r="S149" s="200"/>
      <c r="T149" s="201"/>
      <c r="AT149" s="195" t="s">
        <v>188</v>
      </c>
      <c r="AU149" s="195" t="s">
        <v>84</v>
      </c>
      <c r="AV149" s="12" t="s">
        <v>187</v>
      </c>
      <c r="AW149" s="12" t="s">
        <v>38</v>
      </c>
      <c r="AX149" s="12" t="s">
        <v>82</v>
      </c>
      <c r="AY149" s="195" t="s">
        <v>180</v>
      </c>
    </row>
    <row r="150" spans="2:65" s="1" customFormat="1" ht="38.25" customHeight="1">
      <c r="B150" s="172"/>
      <c r="C150" s="173" t="s">
        <v>245</v>
      </c>
      <c r="D150" s="173" t="s">
        <v>182</v>
      </c>
      <c r="E150" s="174" t="s">
        <v>780</v>
      </c>
      <c r="F150" s="175" t="s">
        <v>781</v>
      </c>
      <c r="G150" s="176" t="s">
        <v>301</v>
      </c>
      <c r="H150" s="177">
        <v>4</v>
      </c>
      <c r="I150" s="178"/>
      <c r="J150" s="179">
        <f>ROUND(I150*H150,2)</f>
        <v>0</v>
      </c>
      <c r="K150" s="175" t="s">
        <v>269</v>
      </c>
      <c r="L150" s="39"/>
      <c r="M150" s="180" t="s">
        <v>5</v>
      </c>
      <c r="N150" s="181" t="s">
        <v>45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187</v>
      </c>
      <c r="AT150" s="22" t="s">
        <v>182</v>
      </c>
      <c r="AU150" s="22" t="s">
        <v>84</v>
      </c>
      <c r="AY150" s="22" t="s">
        <v>180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82</v>
      </c>
      <c r="BK150" s="184">
        <f>ROUND(I150*H150,2)</f>
        <v>0</v>
      </c>
      <c r="BL150" s="22" t="s">
        <v>187</v>
      </c>
      <c r="BM150" s="22" t="s">
        <v>306</v>
      </c>
    </row>
    <row r="151" spans="2:51" s="11" customFormat="1" ht="13.5">
      <c r="B151" s="185"/>
      <c r="D151" s="186" t="s">
        <v>188</v>
      </c>
      <c r="E151" s="187" t="s">
        <v>5</v>
      </c>
      <c r="F151" s="188" t="s">
        <v>187</v>
      </c>
      <c r="H151" s="189">
        <v>4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188</v>
      </c>
      <c r="AU151" s="187" t="s">
        <v>84</v>
      </c>
      <c r="AV151" s="11" t="s">
        <v>84</v>
      </c>
      <c r="AW151" s="11" t="s">
        <v>38</v>
      </c>
      <c r="AX151" s="11" t="s">
        <v>74</v>
      </c>
      <c r="AY151" s="187" t="s">
        <v>180</v>
      </c>
    </row>
    <row r="152" spans="2:51" s="12" customFormat="1" ht="13.5">
      <c r="B152" s="194"/>
      <c r="D152" s="186" t="s">
        <v>188</v>
      </c>
      <c r="E152" s="195" t="s">
        <v>5</v>
      </c>
      <c r="F152" s="196" t="s">
        <v>190</v>
      </c>
      <c r="H152" s="197">
        <v>4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188</v>
      </c>
      <c r="AU152" s="195" t="s">
        <v>84</v>
      </c>
      <c r="AV152" s="12" t="s">
        <v>187</v>
      </c>
      <c r="AW152" s="12" t="s">
        <v>38</v>
      </c>
      <c r="AX152" s="12" t="s">
        <v>82</v>
      </c>
      <c r="AY152" s="195" t="s">
        <v>180</v>
      </c>
    </row>
    <row r="153" spans="2:65" s="1" customFormat="1" ht="38.25" customHeight="1">
      <c r="B153" s="172"/>
      <c r="C153" s="173" t="s">
        <v>307</v>
      </c>
      <c r="D153" s="173" t="s">
        <v>182</v>
      </c>
      <c r="E153" s="174" t="s">
        <v>782</v>
      </c>
      <c r="F153" s="175" t="s">
        <v>783</v>
      </c>
      <c r="G153" s="176" t="s">
        <v>301</v>
      </c>
      <c r="H153" s="177">
        <v>1</v>
      </c>
      <c r="I153" s="178"/>
      <c r="J153" s="179">
        <f>ROUND(I153*H153,2)</f>
        <v>0</v>
      </c>
      <c r="K153" s="175" t="s">
        <v>269</v>
      </c>
      <c r="L153" s="39"/>
      <c r="M153" s="180" t="s">
        <v>5</v>
      </c>
      <c r="N153" s="181" t="s">
        <v>45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187</v>
      </c>
      <c r="AT153" s="22" t="s">
        <v>182</v>
      </c>
      <c r="AU153" s="22" t="s">
        <v>84</v>
      </c>
      <c r="AY153" s="22" t="s">
        <v>180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82</v>
      </c>
      <c r="BK153" s="184">
        <f>ROUND(I153*H153,2)</f>
        <v>0</v>
      </c>
      <c r="BL153" s="22" t="s">
        <v>187</v>
      </c>
      <c r="BM153" s="22" t="s">
        <v>310</v>
      </c>
    </row>
    <row r="154" spans="2:65" s="1" customFormat="1" ht="25.5" customHeight="1">
      <c r="B154" s="172"/>
      <c r="C154" s="173" t="s">
        <v>249</v>
      </c>
      <c r="D154" s="173" t="s">
        <v>182</v>
      </c>
      <c r="E154" s="174" t="s">
        <v>1792</v>
      </c>
      <c r="F154" s="175" t="s">
        <v>1793</v>
      </c>
      <c r="G154" s="176" t="s">
        <v>198</v>
      </c>
      <c r="H154" s="177">
        <v>0.746</v>
      </c>
      <c r="I154" s="178"/>
      <c r="J154" s="179">
        <f>ROUND(I154*H154,2)</f>
        <v>0</v>
      </c>
      <c r="K154" s="175" t="s">
        <v>269</v>
      </c>
      <c r="L154" s="39"/>
      <c r="M154" s="180" t="s">
        <v>5</v>
      </c>
      <c r="N154" s="181" t="s">
        <v>45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187</v>
      </c>
      <c r="AT154" s="22" t="s">
        <v>182</v>
      </c>
      <c r="AU154" s="22" t="s">
        <v>84</v>
      </c>
      <c r="AY154" s="22" t="s">
        <v>180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82</v>
      </c>
      <c r="BK154" s="184">
        <f>ROUND(I154*H154,2)</f>
        <v>0</v>
      </c>
      <c r="BL154" s="22" t="s">
        <v>187</v>
      </c>
      <c r="BM154" s="22" t="s">
        <v>313</v>
      </c>
    </row>
    <row r="155" spans="2:51" s="11" customFormat="1" ht="13.5">
      <c r="B155" s="185"/>
      <c r="D155" s="186" t="s">
        <v>188</v>
      </c>
      <c r="E155" s="187" t="s">
        <v>5</v>
      </c>
      <c r="F155" s="188" t="s">
        <v>1794</v>
      </c>
      <c r="H155" s="189">
        <v>0.746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188</v>
      </c>
      <c r="AU155" s="187" t="s">
        <v>84</v>
      </c>
      <c r="AV155" s="11" t="s">
        <v>84</v>
      </c>
      <c r="AW155" s="11" t="s">
        <v>38</v>
      </c>
      <c r="AX155" s="11" t="s">
        <v>74</v>
      </c>
      <c r="AY155" s="187" t="s">
        <v>180</v>
      </c>
    </row>
    <row r="156" spans="2:51" s="12" customFormat="1" ht="13.5">
      <c r="B156" s="194"/>
      <c r="D156" s="186" t="s">
        <v>188</v>
      </c>
      <c r="E156" s="195" t="s">
        <v>5</v>
      </c>
      <c r="F156" s="196" t="s">
        <v>190</v>
      </c>
      <c r="H156" s="197">
        <v>0.746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188</v>
      </c>
      <c r="AU156" s="195" t="s">
        <v>84</v>
      </c>
      <c r="AV156" s="12" t="s">
        <v>187</v>
      </c>
      <c r="AW156" s="12" t="s">
        <v>38</v>
      </c>
      <c r="AX156" s="12" t="s">
        <v>82</v>
      </c>
      <c r="AY156" s="195" t="s">
        <v>180</v>
      </c>
    </row>
    <row r="157" spans="2:65" s="1" customFormat="1" ht="25.5" customHeight="1">
      <c r="B157" s="172"/>
      <c r="C157" s="173" t="s">
        <v>315</v>
      </c>
      <c r="D157" s="173" t="s">
        <v>182</v>
      </c>
      <c r="E157" s="174" t="s">
        <v>786</v>
      </c>
      <c r="F157" s="175" t="s">
        <v>787</v>
      </c>
      <c r="G157" s="176" t="s">
        <v>292</v>
      </c>
      <c r="H157" s="177">
        <v>78.6</v>
      </c>
      <c r="I157" s="178"/>
      <c r="J157" s="179">
        <f>ROUND(I157*H157,2)</f>
        <v>0</v>
      </c>
      <c r="K157" s="175" t="s">
        <v>269</v>
      </c>
      <c r="L157" s="39"/>
      <c r="M157" s="180" t="s">
        <v>5</v>
      </c>
      <c r="N157" s="181" t="s">
        <v>45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187</v>
      </c>
      <c r="AT157" s="22" t="s">
        <v>182</v>
      </c>
      <c r="AU157" s="22" t="s">
        <v>84</v>
      </c>
      <c r="AY157" s="22" t="s">
        <v>180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187</v>
      </c>
      <c r="BM157" s="22" t="s">
        <v>318</v>
      </c>
    </row>
    <row r="158" spans="2:51" s="11" customFormat="1" ht="13.5">
      <c r="B158" s="185"/>
      <c r="D158" s="186" t="s">
        <v>188</v>
      </c>
      <c r="E158" s="187" t="s">
        <v>5</v>
      </c>
      <c r="F158" s="188" t="s">
        <v>1795</v>
      </c>
      <c r="H158" s="189">
        <v>78.6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188</v>
      </c>
      <c r="AU158" s="187" t="s">
        <v>84</v>
      </c>
      <c r="AV158" s="11" t="s">
        <v>84</v>
      </c>
      <c r="AW158" s="11" t="s">
        <v>38</v>
      </c>
      <c r="AX158" s="11" t="s">
        <v>74</v>
      </c>
      <c r="AY158" s="187" t="s">
        <v>180</v>
      </c>
    </row>
    <row r="159" spans="2:51" s="12" customFormat="1" ht="13.5">
      <c r="B159" s="194"/>
      <c r="D159" s="186" t="s">
        <v>188</v>
      </c>
      <c r="E159" s="195" t="s">
        <v>5</v>
      </c>
      <c r="F159" s="196" t="s">
        <v>190</v>
      </c>
      <c r="H159" s="197">
        <v>78.6</v>
      </c>
      <c r="I159" s="198"/>
      <c r="L159" s="194"/>
      <c r="M159" s="199"/>
      <c r="N159" s="200"/>
      <c r="O159" s="200"/>
      <c r="P159" s="200"/>
      <c r="Q159" s="200"/>
      <c r="R159" s="200"/>
      <c r="S159" s="200"/>
      <c r="T159" s="201"/>
      <c r="AT159" s="195" t="s">
        <v>188</v>
      </c>
      <c r="AU159" s="195" t="s">
        <v>84</v>
      </c>
      <c r="AV159" s="12" t="s">
        <v>187</v>
      </c>
      <c r="AW159" s="12" t="s">
        <v>38</v>
      </c>
      <c r="AX159" s="12" t="s">
        <v>82</v>
      </c>
      <c r="AY159" s="195" t="s">
        <v>180</v>
      </c>
    </row>
    <row r="160" spans="2:65" s="1" customFormat="1" ht="25.5" customHeight="1">
      <c r="B160" s="172"/>
      <c r="C160" s="173" t="s">
        <v>255</v>
      </c>
      <c r="D160" s="173" t="s">
        <v>182</v>
      </c>
      <c r="E160" s="174" t="s">
        <v>790</v>
      </c>
      <c r="F160" s="175" t="s">
        <v>791</v>
      </c>
      <c r="G160" s="176" t="s">
        <v>292</v>
      </c>
      <c r="H160" s="177">
        <v>69.75</v>
      </c>
      <c r="I160" s="178"/>
      <c r="J160" s="179">
        <f>ROUND(I160*H160,2)</f>
        <v>0</v>
      </c>
      <c r="K160" s="175" t="s">
        <v>269</v>
      </c>
      <c r="L160" s="39"/>
      <c r="M160" s="180" t="s">
        <v>5</v>
      </c>
      <c r="N160" s="181" t="s">
        <v>45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187</v>
      </c>
      <c r="AT160" s="22" t="s">
        <v>182</v>
      </c>
      <c r="AU160" s="22" t="s">
        <v>84</v>
      </c>
      <c r="AY160" s="22" t="s">
        <v>180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82</v>
      </c>
      <c r="BK160" s="184">
        <f>ROUND(I160*H160,2)</f>
        <v>0</v>
      </c>
      <c r="BL160" s="22" t="s">
        <v>187</v>
      </c>
      <c r="BM160" s="22" t="s">
        <v>325</v>
      </c>
    </row>
    <row r="161" spans="2:51" s="11" customFormat="1" ht="13.5">
      <c r="B161" s="185"/>
      <c r="D161" s="186" t="s">
        <v>188</v>
      </c>
      <c r="E161" s="187" t="s">
        <v>5</v>
      </c>
      <c r="F161" s="188" t="s">
        <v>1796</v>
      </c>
      <c r="H161" s="189">
        <v>69.75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188</v>
      </c>
      <c r="AU161" s="187" t="s">
        <v>84</v>
      </c>
      <c r="AV161" s="11" t="s">
        <v>84</v>
      </c>
      <c r="AW161" s="11" t="s">
        <v>38</v>
      </c>
      <c r="AX161" s="11" t="s">
        <v>74</v>
      </c>
      <c r="AY161" s="187" t="s">
        <v>180</v>
      </c>
    </row>
    <row r="162" spans="2:51" s="12" customFormat="1" ht="13.5">
      <c r="B162" s="194"/>
      <c r="D162" s="186" t="s">
        <v>188</v>
      </c>
      <c r="E162" s="195" t="s">
        <v>5</v>
      </c>
      <c r="F162" s="196" t="s">
        <v>190</v>
      </c>
      <c r="H162" s="197">
        <v>69.75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188</v>
      </c>
      <c r="AU162" s="195" t="s">
        <v>84</v>
      </c>
      <c r="AV162" s="12" t="s">
        <v>187</v>
      </c>
      <c r="AW162" s="12" t="s">
        <v>38</v>
      </c>
      <c r="AX162" s="12" t="s">
        <v>82</v>
      </c>
      <c r="AY162" s="195" t="s">
        <v>180</v>
      </c>
    </row>
    <row r="163" spans="2:63" s="10" customFormat="1" ht="29.85" customHeight="1">
      <c r="B163" s="159"/>
      <c r="D163" s="160" t="s">
        <v>73</v>
      </c>
      <c r="E163" s="170" t="s">
        <v>493</v>
      </c>
      <c r="F163" s="170" t="s">
        <v>494</v>
      </c>
      <c r="I163" s="162"/>
      <c r="J163" s="171">
        <f>BK163</f>
        <v>0</v>
      </c>
      <c r="L163" s="159"/>
      <c r="M163" s="164"/>
      <c r="N163" s="165"/>
      <c r="O163" s="165"/>
      <c r="P163" s="166">
        <f>SUM(P164:P173)</f>
        <v>0</v>
      </c>
      <c r="Q163" s="165"/>
      <c r="R163" s="166">
        <f>SUM(R164:R173)</f>
        <v>0</v>
      </c>
      <c r="S163" s="165"/>
      <c r="T163" s="167">
        <f>SUM(T164:T173)</f>
        <v>0</v>
      </c>
      <c r="AR163" s="160" t="s">
        <v>82</v>
      </c>
      <c r="AT163" s="168" t="s">
        <v>73</v>
      </c>
      <c r="AU163" s="168" t="s">
        <v>82</v>
      </c>
      <c r="AY163" s="160" t="s">
        <v>180</v>
      </c>
      <c r="BK163" s="169">
        <f>SUM(BK164:BK173)</f>
        <v>0</v>
      </c>
    </row>
    <row r="164" spans="2:65" s="1" customFormat="1" ht="25.5" customHeight="1">
      <c r="B164" s="172"/>
      <c r="C164" s="173" t="s">
        <v>326</v>
      </c>
      <c r="D164" s="173" t="s">
        <v>182</v>
      </c>
      <c r="E164" s="174" t="s">
        <v>495</v>
      </c>
      <c r="F164" s="175" t="s">
        <v>496</v>
      </c>
      <c r="G164" s="176" t="s">
        <v>219</v>
      </c>
      <c r="H164" s="177">
        <v>215.685</v>
      </c>
      <c r="I164" s="178"/>
      <c r="J164" s="179">
        <f>ROUND(I164*H164,2)</f>
        <v>0</v>
      </c>
      <c r="K164" s="175" t="s">
        <v>434</v>
      </c>
      <c r="L164" s="39"/>
      <c r="M164" s="180" t="s">
        <v>5</v>
      </c>
      <c r="N164" s="181" t="s">
        <v>45</v>
      </c>
      <c r="O164" s="40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22" t="s">
        <v>187</v>
      </c>
      <c r="AT164" s="22" t="s">
        <v>182</v>
      </c>
      <c r="AU164" s="22" t="s">
        <v>84</v>
      </c>
      <c r="AY164" s="22" t="s">
        <v>180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82</v>
      </c>
      <c r="BK164" s="184">
        <f>ROUND(I164*H164,2)</f>
        <v>0</v>
      </c>
      <c r="BL164" s="22" t="s">
        <v>187</v>
      </c>
      <c r="BM164" s="22" t="s">
        <v>329</v>
      </c>
    </row>
    <row r="165" spans="2:51" s="11" customFormat="1" ht="13.5">
      <c r="B165" s="185"/>
      <c r="D165" s="186" t="s">
        <v>188</v>
      </c>
      <c r="E165" s="187" t="s">
        <v>5</v>
      </c>
      <c r="F165" s="188" t="s">
        <v>1797</v>
      </c>
      <c r="H165" s="189">
        <v>215.685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188</v>
      </c>
      <c r="AU165" s="187" t="s">
        <v>84</v>
      </c>
      <c r="AV165" s="11" t="s">
        <v>84</v>
      </c>
      <c r="AW165" s="11" t="s">
        <v>38</v>
      </c>
      <c r="AX165" s="11" t="s">
        <v>74</v>
      </c>
      <c r="AY165" s="187" t="s">
        <v>180</v>
      </c>
    </row>
    <row r="166" spans="2:51" s="12" customFormat="1" ht="13.5">
      <c r="B166" s="194"/>
      <c r="D166" s="186" t="s">
        <v>188</v>
      </c>
      <c r="E166" s="195" t="s">
        <v>5</v>
      </c>
      <c r="F166" s="196" t="s">
        <v>190</v>
      </c>
      <c r="H166" s="197">
        <v>215.685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195" t="s">
        <v>188</v>
      </c>
      <c r="AU166" s="195" t="s">
        <v>84</v>
      </c>
      <c r="AV166" s="12" t="s">
        <v>187</v>
      </c>
      <c r="AW166" s="12" t="s">
        <v>38</v>
      </c>
      <c r="AX166" s="12" t="s">
        <v>82</v>
      </c>
      <c r="AY166" s="195" t="s">
        <v>180</v>
      </c>
    </row>
    <row r="167" spans="2:65" s="1" customFormat="1" ht="25.5" customHeight="1">
      <c r="B167" s="172"/>
      <c r="C167" s="173" t="s">
        <v>258</v>
      </c>
      <c r="D167" s="173" t="s">
        <v>182</v>
      </c>
      <c r="E167" s="174" t="s">
        <v>500</v>
      </c>
      <c r="F167" s="175" t="s">
        <v>501</v>
      </c>
      <c r="G167" s="176" t="s">
        <v>219</v>
      </c>
      <c r="H167" s="177">
        <v>215.685</v>
      </c>
      <c r="I167" s="178"/>
      <c r="J167" s="179">
        <f>ROUND(I167*H167,2)</f>
        <v>0</v>
      </c>
      <c r="K167" s="175" t="s">
        <v>434</v>
      </c>
      <c r="L167" s="39"/>
      <c r="M167" s="180" t="s">
        <v>5</v>
      </c>
      <c r="N167" s="181" t="s">
        <v>45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2" t="s">
        <v>187</v>
      </c>
      <c r="AT167" s="22" t="s">
        <v>182</v>
      </c>
      <c r="AU167" s="22" t="s">
        <v>84</v>
      </c>
      <c r="AY167" s="22" t="s">
        <v>180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82</v>
      </c>
      <c r="BK167" s="184">
        <f>ROUND(I167*H167,2)</f>
        <v>0</v>
      </c>
      <c r="BL167" s="22" t="s">
        <v>187</v>
      </c>
      <c r="BM167" s="22" t="s">
        <v>332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1797</v>
      </c>
      <c r="H168" s="189">
        <v>215.685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2" customFormat="1" ht="13.5">
      <c r="B169" s="194"/>
      <c r="D169" s="186" t="s">
        <v>188</v>
      </c>
      <c r="E169" s="195" t="s">
        <v>5</v>
      </c>
      <c r="F169" s="196" t="s">
        <v>190</v>
      </c>
      <c r="H169" s="197">
        <v>215.685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188</v>
      </c>
      <c r="AU169" s="195" t="s">
        <v>84</v>
      </c>
      <c r="AV169" s="12" t="s">
        <v>187</v>
      </c>
      <c r="AW169" s="12" t="s">
        <v>38</v>
      </c>
      <c r="AX169" s="12" t="s">
        <v>82</v>
      </c>
      <c r="AY169" s="195" t="s">
        <v>180</v>
      </c>
    </row>
    <row r="170" spans="2:65" s="1" customFormat="1" ht="25.5" customHeight="1">
      <c r="B170" s="172"/>
      <c r="C170" s="173" t="s">
        <v>334</v>
      </c>
      <c r="D170" s="173" t="s">
        <v>182</v>
      </c>
      <c r="E170" s="174" t="s">
        <v>503</v>
      </c>
      <c r="F170" s="175" t="s">
        <v>504</v>
      </c>
      <c r="G170" s="176" t="s">
        <v>219</v>
      </c>
      <c r="H170" s="177">
        <v>862.74</v>
      </c>
      <c r="I170" s="178"/>
      <c r="J170" s="179">
        <f>ROUND(I170*H170,2)</f>
        <v>0</v>
      </c>
      <c r="K170" s="175" t="s">
        <v>434</v>
      </c>
      <c r="L170" s="39"/>
      <c r="M170" s="180" t="s">
        <v>5</v>
      </c>
      <c r="N170" s="18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187</v>
      </c>
      <c r="AT170" s="22" t="s">
        <v>182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187</v>
      </c>
      <c r="BM170" s="22" t="s">
        <v>337</v>
      </c>
    </row>
    <row r="171" spans="2:51" s="11" customFormat="1" ht="13.5">
      <c r="B171" s="185"/>
      <c r="D171" s="186" t="s">
        <v>188</v>
      </c>
      <c r="E171" s="187" t="s">
        <v>5</v>
      </c>
      <c r="F171" s="188" t="s">
        <v>1798</v>
      </c>
      <c r="H171" s="189">
        <v>862.74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188</v>
      </c>
      <c r="AU171" s="187" t="s">
        <v>84</v>
      </c>
      <c r="AV171" s="11" t="s">
        <v>84</v>
      </c>
      <c r="AW171" s="11" t="s">
        <v>38</v>
      </c>
      <c r="AX171" s="11" t="s">
        <v>74</v>
      </c>
      <c r="AY171" s="187" t="s">
        <v>180</v>
      </c>
    </row>
    <row r="172" spans="2:51" s="12" customFormat="1" ht="13.5">
      <c r="B172" s="194"/>
      <c r="D172" s="186" t="s">
        <v>188</v>
      </c>
      <c r="E172" s="195" t="s">
        <v>5</v>
      </c>
      <c r="F172" s="196" t="s">
        <v>190</v>
      </c>
      <c r="H172" s="197">
        <v>862.74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188</v>
      </c>
      <c r="AU172" s="195" t="s">
        <v>84</v>
      </c>
      <c r="AV172" s="12" t="s">
        <v>187</v>
      </c>
      <c r="AW172" s="12" t="s">
        <v>38</v>
      </c>
      <c r="AX172" s="12" t="s">
        <v>82</v>
      </c>
      <c r="AY172" s="195" t="s">
        <v>180</v>
      </c>
    </row>
    <row r="173" spans="2:65" s="1" customFormat="1" ht="16.5" customHeight="1">
      <c r="B173" s="172"/>
      <c r="C173" s="173" t="s">
        <v>265</v>
      </c>
      <c r="D173" s="173" t="s">
        <v>182</v>
      </c>
      <c r="E173" s="174" t="s">
        <v>508</v>
      </c>
      <c r="F173" s="175" t="s">
        <v>509</v>
      </c>
      <c r="G173" s="176" t="s">
        <v>219</v>
      </c>
      <c r="H173" s="177">
        <v>215.589</v>
      </c>
      <c r="I173" s="178"/>
      <c r="J173" s="179">
        <f>ROUND(I173*H173,2)</f>
        <v>0</v>
      </c>
      <c r="K173" s="175" t="s">
        <v>199</v>
      </c>
      <c r="L173" s="39"/>
      <c r="M173" s="180" t="s">
        <v>5</v>
      </c>
      <c r="N173" s="181" t="s">
        <v>45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187</v>
      </c>
      <c r="AT173" s="22" t="s">
        <v>182</v>
      </c>
      <c r="AU173" s="22" t="s">
        <v>84</v>
      </c>
      <c r="AY173" s="22" t="s">
        <v>180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82</v>
      </c>
      <c r="BK173" s="184">
        <f>ROUND(I173*H173,2)</f>
        <v>0</v>
      </c>
      <c r="BL173" s="22" t="s">
        <v>187</v>
      </c>
      <c r="BM173" s="22" t="s">
        <v>341</v>
      </c>
    </row>
    <row r="174" spans="2:63" s="10" customFormat="1" ht="29.85" customHeight="1">
      <c r="B174" s="159"/>
      <c r="D174" s="160" t="s">
        <v>73</v>
      </c>
      <c r="E174" s="170" t="s">
        <v>511</v>
      </c>
      <c r="F174" s="170" t="s">
        <v>512</v>
      </c>
      <c r="I174" s="162"/>
      <c r="J174" s="171">
        <f>BK174</f>
        <v>0</v>
      </c>
      <c r="L174" s="159"/>
      <c r="M174" s="164"/>
      <c r="N174" s="165"/>
      <c r="O174" s="165"/>
      <c r="P174" s="166">
        <f>P175</f>
        <v>0</v>
      </c>
      <c r="Q174" s="165"/>
      <c r="R174" s="166">
        <f>R175</f>
        <v>0</v>
      </c>
      <c r="S174" s="165"/>
      <c r="T174" s="167">
        <f>T175</f>
        <v>0</v>
      </c>
      <c r="AR174" s="160" t="s">
        <v>82</v>
      </c>
      <c r="AT174" s="168" t="s">
        <v>73</v>
      </c>
      <c r="AU174" s="168" t="s">
        <v>82</v>
      </c>
      <c r="AY174" s="160" t="s">
        <v>180</v>
      </c>
      <c r="BK174" s="169">
        <f>BK175</f>
        <v>0</v>
      </c>
    </row>
    <row r="175" spans="2:65" s="1" customFormat="1" ht="38.25" customHeight="1">
      <c r="B175" s="172"/>
      <c r="C175" s="173" t="s">
        <v>343</v>
      </c>
      <c r="D175" s="173" t="s">
        <v>182</v>
      </c>
      <c r="E175" s="174" t="s">
        <v>513</v>
      </c>
      <c r="F175" s="175" t="s">
        <v>514</v>
      </c>
      <c r="G175" s="176" t="s">
        <v>219</v>
      </c>
      <c r="H175" s="177">
        <v>274.066</v>
      </c>
      <c r="I175" s="178"/>
      <c r="J175" s="179">
        <f>ROUND(I175*H175,2)</f>
        <v>0</v>
      </c>
      <c r="K175" s="175" t="s">
        <v>269</v>
      </c>
      <c r="L175" s="39"/>
      <c r="M175" s="180" t="s">
        <v>5</v>
      </c>
      <c r="N175" s="181" t="s">
        <v>45</v>
      </c>
      <c r="O175" s="4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2" t="s">
        <v>187</v>
      </c>
      <c r="AT175" s="22" t="s">
        <v>182</v>
      </c>
      <c r="AU175" s="22" t="s">
        <v>84</v>
      </c>
      <c r="AY175" s="22" t="s">
        <v>180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82</v>
      </c>
      <c r="BK175" s="184">
        <f>ROUND(I175*H175,2)</f>
        <v>0</v>
      </c>
      <c r="BL175" s="22" t="s">
        <v>187</v>
      </c>
      <c r="BM175" s="22" t="s">
        <v>347</v>
      </c>
    </row>
    <row r="176" spans="2:63" s="10" customFormat="1" ht="37.35" customHeight="1">
      <c r="B176" s="159"/>
      <c r="D176" s="160" t="s">
        <v>73</v>
      </c>
      <c r="E176" s="161" t="s">
        <v>516</v>
      </c>
      <c r="F176" s="161" t="s">
        <v>517</v>
      </c>
      <c r="I176" s="162"/>
      <c r="J176" s="163">
        <f>BK176</f>
        <v>0</v>
      </c>
      <c r="L176" s="159"/>
      <c r="M176" s="164"/>
      <c r="N176" s="165"/>
      <c r="O176" s="165"/>
      <c r="P176" s="166">
        <f>P177+P201+P203+P209</f>
        <v>0</v>
      </c>
      <c r="Q176" s="165"/>
      <c r="R176" s="166">
        <f>R177+R201+R203+R209</f>
        <v>0</v>
      </c>
      <c r="S176" s="165"/>
      <c r="T176" s="167">
        <f>T177+T201+T203+T209</f>
        <v>0</v>
      </c>
      <c r="AR176" s="160" t="s">
        <v>84</v>
      </c>
      <c r="AT176" s="168" t="s">
        <v>73</v>
      </c>
      <c r="AU176" s="168" t="s">
        <v>74</v>
      </c>
      <c r="AY176" s="160" t="s">
        <v>180</v>
      </c>
      <c r="BK176" s="169">
        <f>BK177+BK201+BK203+BK209</f>
        <v>0</v>
      </c>
    </row>
    <row r="177" spans="2:63" s="10" customFormat="1" ht="19.9" customHeight="1">
      <c r="B177" s="159"/>
      <c r="D177" s="160" t="s">
        <v>73</v>
      </c>
      <c r="E177" s="170" t="s">
        <v>970</v>
      </c>
      <c r="F177" s="170" t="s">
        <v>971</v>
      </c>
      <c r="I177" s="162"/>
      <c r="J177" s="171">
        <f>BK177</f>
        <v>0</v>
      </c>
      <c r="L177" s="159"/>
      <c r="M177" s="164"/>
      <c r="N177" s="165"/>
      <c r="O177" s="165"/>
      <c r="P177" s="166">
        <f>SUM(P178:P200)</f>
        <v>0</v>
      </c>
      <c r="Q177" s="165"/>
      <c r="R177" s="166">
        <f>SUM(R178:R200)</f>
        <v>0</v>
      </c>
      <c r="S177" s="165"/>
      <c r="T177" s="167">
        <f>SUM(T178:T200)</f>
        <v>0</v>
      </c>
      <c r="AR177" s="160" t="s">
        <v>84</v>
      </c>
      <c r="AT177" s="168" t="s">
        <v>73</v>
      </c>
      <c r="AU177" s="168" t="s">
        <v>82</v>
      </c>
      <c r="AY177" s="160" t="s">
        <v>180</v>
      </c>
      <c r="BK177" s="169">
        <f>SUM(BK178:BK200)</f>
        <v>0</v>
      </c>
    </row>
    <row r="178" spans="2:65" s="1" customFormat="1" ht="25.5" customHeight="1">
      <c r="B178" s="172"/>
      <c r="C178" s="173" t="s">
        <v>270</v>
      </c>
      <c r="D178" s="173" t="s">
        <v>182</v>
      </c>
      <c r="E178" s="174" t="s">
        <v>972</v>
      </c>
      <c r="F178" s="175" t="s">
        <v>973</v>
      </c>
      <c r="G178" s="176" t="s">
        <v>185</v>
      </c>
      <c r="H178" s="177">
        <v>260.098</v>
      </c>
      <c r="I178" s="178"/>
      <c r="J178" s="179">
        <f>ROUND(I178*H178,2)</f>
        <v>0</v>
      </c>
      <c r="K178" s="175" t="s">
        <v>269</v>
      </c>
      <c r="L178" s="39"/>
      <c r="M178" s="180" t="s">
        <v>5</v>
      </c>
      <c r="N178" s="181" t="s">
        <v>45</v>
      </c>
      <c r="O178" s="4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22" t="s">
        <v>220</v>
      </c>
      <c r="AT178" s="22" t="s">
        <v>182</v>
      </c>
      <c r="AU178" s="22" t="s">
        <v>84</v>
      </c>
      <c r="AY178" s="22" t="s">
        <v>180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2" t="s">
        <v>82</v>
      </c>
      <c r="BK178" s="184">
        <f>ROUND(I178*H178,2)</f>
        <v>0</v>
      </c>
      <c r="BL178" s="22" t="s">
        <v>220</v>
      </c>
      <c r="BM178" s="22" t="s">
        <v>351</v>
      </c>
    </row>
    <row r="179" spans="2:51" s="11" customFormat="1" ht="13.5">
      <c r="B179" s="185"/>
      <c r="D179" s="186" t="s">
        <v>188</v>
      </c>
      <c r="E179" s="187" t="s">
        <v>5</v>
      </c>
      <c r="F179" s="188" t="s">
        <v>1799</v>
      </c>
      <c r="H179" s="189">
        <v>102.408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188</v>
      </c>
      <c r="AU179" s="187" t="s">
        <v>84</v>
      </c>
      <c r="AV179" s="11" t="s">
        <v>84</v>
      </c>
      <c r="AW179" s="11" t="s">
        <v>38</v>
      </c>
      <c r="AX179" s="11" t="s">
        <v>74</v>
      </c>
      <c r="AY179" s="187" t="s">
        <v>180</v>
      </c>
    </row>
    <row r="180" spans="2:51" s="11" customFormat="1" ht="13.5">
      <c r="B180" s="185"/>
      <c r="D180" s="186" t="s">
        <v>188</v>
      </c>
      <c r="E180" s="187" t="s">
        <v>5</v>
      </c>
      <c r="F180" s="188" t="s">
        <v>1800</v>
      </c>
      <c r="H180" s="189">
        <v>157.69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188</v>
      </c>
      <c r="AU180" s="187" t="s">
        <v>84</v>
      </c>
      <c r="AV180" s="11" t="s">
        <v>84</v>
      </c>
      <c r="AW180" s="11" t="s">
        <v>38</v>
      </c>
      <c r="AX180" s="11" t="s">
        <v>74</v>
      </c>
      <c r="AY180" s="187" t="s">
        <v>180</v>
      </c>
    </row>
    <row r="181" spans="2:51" s="12" customFormat="1" ht="13.5">
      <c r="B181" s="194"/>
      <c r="D181" s="186" t="s">
        <v>188</v>
      </c>
      <c r="E181" s="195" t="s">
        <v>5</v>
      </c>
      <c r="F181" s="196" t="s">
        <v>190</v>
      </c>
      <c r="H181" s="197">
        <v>260.098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188</v>
      </c>
      <c r="AU181" s="195" t="s">
        <v>84</v>
      </c>
      <c r="AV181" s="12" t="s">
        <v>187</v>
      </c>
      <c r="AW181" s="12" t="s">
        <v>38</v>
      </c>
      <c r="AX181" s="12" t="s">
        <v>82</v>
      </c>
      <c r="AY181" s="195" t="s">
        <v>180</v>
      </c>
    </row>
    <row r="182" spans="2:65" s="1" customFormat="1" ht="16.5" customHeight="1">
      <c r="B182" s="172"/>
      <c r="C182" s="202" t="s">
        <v>352</v>
      </c>
      <c r="D182" s="202" t="s">
        <v>273</v>
      </c>
      <c r="E182" s="203" t="s">
        <v>976</v>
      </c>
      <c r="F182" s="204" t="s">
        <v>977</v>
      </c>
      <c r="G182" s="205" t="s">
        <v>219</v>
      </c>
      <c r="H182" s="206">
        <v>0.078</v>
      </c>
      <c r="I182" s="207"/>
      <c r="J182" s="208">
        <f>ROUND(I182*H182,2)</f>
        <v>0</v>
      </c>
      <c r="K182" s="204" t="s">
        <v>269</v>
      </c>
      <c r="L182" s="209"/>
      <c r="M182" s="210" t="s">
        <v>5</v>
      </c>
      <c r="N182" s="211" t="s">
        <v>45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258</v>
      </c>
      <c r="AT182" s="22" t="s">
        <v>273</v>
      </c>
      <c r="AU182" s="22" t="s">
        <v>84</v>
      </c>
      <c r="AY182" s="22" t="s">
        <v>180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82</v>
      </c>
      <c r="BK182" s="184">
        <f>ROUND(I182*H182,2)</f>
        <v>0</v>
      </c>
      <c r="BL182" s="22" t="s">
        <v>220</v>
      </c>
      <c r="BM182" s="22" t="s">
        <v>355</v>
      </c>
    </row>
    <row r="183" spans="2:51" s="11" customFormat="1" ht="13.5">
      <c r="B183" s="185"/>
      <c r="D183" s="186" t="s">
        <v>188</v>
      </c>
      <c r="E183" s="187" t="s">
        <v>5</v>
      </c>
      <c r="F183" s="188" t="s">
        <v>1801</v>
      </c>
      <c r="H183" s="189">
        <v>0.078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188</v>
      </c>
      <c r="AU183" s="187" t="s">
        <v>84</v>
      </c>
      <c r="AV183" s="11" t="s">
        <v>84</v>
      </c>
      <c r="AW183" s="11" t="s">
        <v>38</v>
      </c>
      <c r="AX183" s="11" t="s">
        <v>74</v>
      </c>
      <c r="AY183" s="187" t="s">
        <v>180</v>
      </c>
    </row>
    <row r="184" spans="2:51" s="12" customFormat="1" ht="13.5">
      <c r="B184" s="194"/>
      <c r="D184" s="186" t="s">
        <v>188</v>
      </c>
      <c r="E184" s="195" t="s">
        <v>5</v>
      </c>
      <c r="F184" s="196" t="s">
        <v>190</v>
      </c>
      <c r="H184" s="197">
        <v>0.078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188</v>
      </c>
      <c r="AU184" s="195" t="s">
        <v>84</v>
      </c>
      <c r="AV184" s="12" t="s">
        <v>187</v>
      </c>
      <c r="AW184" s="12" t="s">
        <v>38</v>
      </c>
      <c r="AX184" s="12" t="s">
        <v>82</v>
      </c>
      <c r="AY184" s="195" t="s">
        <v>180</v>
      </c>
    </row>
    <row r="185" spans="2:65" s="1" customFormat="1" ht="25.5" customHeight="1">
      <c r="B185" s="172"/>
      <c r="C185" s="173" t="s">
        <v>276</v>
      </c>
      <c r="D185" s="173" t="s">
        <v>182</v>
      </c>
      <c r="E185" s="174" t="s">
        <v>979</v>
      </c>
      <c r="F185" s="175" t="s">
        <v>980</v>
      </c>
      <c r="G185" s="176" t="s">
        <v>185</v>
      </c>
      <c r="H185" s="177">
        <v>135.836</v>
      </c>
      <c r="I185" s="178"/>
      <c r="J185" s="179">
        <f>ROUND(I185*H185,2)</f>
        <v>0</v>
      </c>
      <c r="K185" s="175" t="s">
        <v>269</v>
      </c>
      <c r="L185" s="39"/>
      <c r="M185" s="180" t="s">
        <v>5</v>
      </c>
      <c r="N185" s="181" t="s">
        <v>45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2" t="s">
        <v>220</v>
      </c>
      <c r="AT185" s="22" t="s">
        <v>182</v>
      </c>
      <c r="AU185" s="22" t="s">
        <v>84</v>
      </c>
      <c r="AY185" s="22" t="s">
        <v>180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2" t="s">
        <v>82</v>
      </c>
      <c r="BK185" s="184">
        <f>ROUND(I185*H185,2)</f>
        <v>0</v>
      </c>
      <c r="BL185" s="22" t="s">
        <v>220</v>
      </c>
      <c r="BM185" s="22" t="s">
        <v>359</v>
      </c>
    </row>
    <row r="186" spans="2:51" s="11" customFormat="1" ht="27">
      <c r="B186" s="185"/>
      <c r="D186" s="186" t="s">
        <v>188</v>
      </c>
      <c r="E186" s="187" t="s">
        <v>5</v>
      </c>
      <c r="F186" s="188" t="s">
        <v>1802</v>
      </c>
      <c r="H186" s="189">
        <v>86.656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188</v>
      </c>
      <c r="AU186" s="187" t="s">
        <v>84</v>
      </c>
      <c r="AV186" s="11" t="s">
        <v>84</v>
      </c>
      <c r="AW186" s="11" t="s">
        <v>38</v>
      </c>
      <c r="AX186" s="11" t="s">
        <v>74</v>
      </c>
      <c r="AY186" s="187" t="s">
        <v>180</v>
      </c>
    </row>
    <row r="187" spans="2:51" s="11" customFormat="1" ht="27">
      <c r="B187" s="185"/>
      <c r="D187" s="186" t="s">
        <v>188</v>
      </c>
      <c r="E187" s="187" t="s">
        <v>5</v>
      </c>
      <c r="F187" s="188" t="s">
        <v>1803</v>
      </c>
      <c r="H187" s="189">
        <v>49.18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188</v>
      </c>
      <c r="AU187" s="187" t="s">
        <v>84</v>
      </c>
      <c r="AV187" s="11" t="s">
        <v>84</v>
      </c>
      <c r="AW187" s="11" t="s">
        <v>38</v>
      </c>
      <c r="AX187" s="11" t="s">
        <v>74</v>
      </c>
      <c r="AY187" s="187" t="s">
        <v>180</v>
      </c>
    </row>
    <row r="188" spans="2:51" s="12" customFormat="1" ht="13.5">
      <c r="B188" s="194"/>
      <c r="D188" s="186" t="s">
        <v>188</v>
      </c>
      <c r="E188" s="195" t="s">
        <v>5</v>
      </c>
      <c r="F188" s="196" t="s">
        <v>190</v>
      </c>
      <c r="H188" s="197">
        <v>135.836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188</v>
      </c>
      <c r="AU188" s="195" t="s">
        <v>84</v>
      </c>
      <c r="AV188" s="12" t="s">
        <v>187</v>
      </c>
      <c r="AW188" s="12" t="s">
        <v>38</v>
      </c>
      <c r="AX188" s="12" t="s">
        <v>82</v>
      </c>
      <c r="AY188" s="195" t="s">
        <v>180</v>
      </c>
    </row>
    <row r="189" spans="2:65" s="1" customFormat="1" ht="16.5" customHeight="1">
      <c r="B189" s="172"/>
      <c r="C189" s="202" t="s">
        <v>360</v>
      </c>
      <c r="D189" s="202" t="s">
        <v>273</v>
      </c>
      <c r="E189" s="203" t="s">
        <v>976</v>
      </c>
      <c r="F189" s="204" t="s">
        <v>977</v>
      </c>
      <c r="G189" s="205" t="s">
        <v>219</v>
      </c>
      <c r="H189" s="206">
        <v>0.048</v>
      </c>
      <c r="I189" s="207"/>
      <c r="J189" s="208">
        <f>ROUND(I189*H189,2)</f>
        <v>0</v>
      </c>
      <c r="K189" s="204" t="s">
        <v>269</v>
      </c>
      <c r="L189" s="209"/>
      <c r="M189" s="210" t="s">
        <v>5</v>
      </c>
      <c r="N189" s="211" t="s">
        <v>45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258</v>
      </c>
      <c r="AT189" s="22" t="s">
        <v>273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220</v>
      </c>
      <c r="BM189" s="22" t="s">
        <v>361</v>
      </c>
    </row>
    <row r="190" spans="2:51" s="11" customFormat="1" ht="13.5">
      <c r="B190" s="185"/>
      <c r="D190" s="186" t="s">
        <v>188</v>
      </c>
      <c r="E190" s="187" t="s">
        <v>5</v>
      </c>
      <c r="F190" s="188" t="s">
        <v>1804</v>
      </c>
      <c r="H190" s="189">
        <v>0.048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188</v>
      </c>
      <c r="AU190" s="187" t="s">
        <v>84</v>
      </c>
      <c r="AV190" s="11" t="s">
        <v>84</v>
      </c>
      <c r="AW190" s="11" t="s">
        <v>38</v>
      </c>
      <c r="AX190" s="11" t="s">
        <v>74</v>
      </c>
      <c r="AY190" s="187" t="s">
        <v>180</v>
      </c>
    </row>
    <row r="191" spans="2:51" s="12" customFormat="1" ht="13.5">
      <c r="B191" s="194"/>
      <c r="D191" s="186" t="s">
        <v>188</v>
      </c>
      <c r="E191" s="195" t="s">
        <v>5</v>
      </c>
      <c r="F191" s="196" t="s">
        <v>190</v>
      </c>
      <c r="H191" s="197">
        <v>0.048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188</v>
      </c>
      <c r="AU191" s="195" t="s">
        <v>84</v>
      </c>
      <c r="AV191" s="12" t="s">
        <v>187</v>
      </c>
      <c r="AW191" s="12" t="s">
        <v>38</v>
      </c>
      <c r="AX191" s="12" t="s">
        <v>82</v>
      </c>
      <c r="AY191" s="195" t="s">
        <v>180</v>
      </c>
    </row>
    <row r="192" spans="2:65" s="1" customFormat="1" ht="25.5" customHeight="1">
      <c r="B192" s="172"/>
      <c r="C192" s="173" t="s">
        <v>280</v>
      </c>
      <c r="D192" s="173" t="s">
        <v>182</v>
      </c>
      <c r="E192" s="174" t="s">
        <v>983</v>
      </c>
      <c r="F192" s="175" t="s">
        <v>984</v>
      </c>
      <c r="G192" s="176" t="s">
        <v>185</v>
      </c>
      <c r="H192" s="177">
        <v>520.196</v>
      </c>
      <c r="I192" s="178"/>
      <c r="J192" s="179">
        <f>ROUND(I192*H192,2)</f>
        <v>0</v>
      </c>
      <c r="K192" s="175" t="s">
        <v>269</v>
      </c>
      <c r="L192" s="39"/>
      <c r="M192" s="180" t="s">
        <v>5</v>
      </c>
      <c r="N192" s="181" t="s">
        <v>45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220</v>
      </c>
      <c r="AT192" s="22" t="s">
        <v>182</v>
      </c>
      <c r="AU192" s="22" t="s">
        <v>84</v>
      </c>
      <c r="AY192" s="22" t="s">
        <v>180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82</v>
      </c>
      <c r="BK192" s="184">
        <f>ROUND(I192*H192,2)</f>
        <v>0</v>
      </c>
      <c r="BL192" s="22" t="s">
        <v>220</v>
      </c>
      <c r="BM192" s="22" t="s">
        <v>365</v>
      </c>
    </row>
    <row r="193" spans="2:51" s="11" customFormat="1" ht="13.5">
      <c r="B193" s="185"/>
      <c r="D193" s="186" t="s">
        <v>188</v>
      </c>
      <c r="E193" s="187" t="s">
        <v>5</v>
      </c>
      <c r="F193" s="188" t="s">
        <v>1805</v>
      </c>
      <c r="H193" s="189">
        <v>520.196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188</v>
      </c>
      <c r="AU193" s="187" t="s">
        <v>84</v>
      </c>
      <c r="AV193" s="11" t="s">
        <v>84</v>
      </c>
      <c r="AW193" s="11" t="s">
        <v>38</v>
      </c>
      <c r="AX193" s="11" t="s">
        <v>74</v>
      </c>
      <c r="AY193" s="187" t="s">
        <v>180</v>
      </c>
    </row>
    <row r="194" spans="2:51" s="12" customFormat="1" ht="13.5">
      <c r="B194" s="194"/>
      <c r="D194" s="186" t="s">
        <v>188</v>
      </c>
      <c r="E194" s="195" t="s">
        <v>5</v>
      </c>
      <c r="F194" s="196" t="s">
        <v>190</v>
      </c>
      <c r="H194" s="197">
        <v>520.196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188</v>
      </c>
      <c r="AU194" s="195" t="s">
        <v>84</v>
      </c>
      <c r="AV194" s="12" t="s">
        <v>187</v>
      </c>
      <c r="AW194" s="12" t="s">
        <v>38</v>
      </c>
      <c r="AX194" s="12" t="s">
        <v>82</v>
      </c>
      <c r="AY194" s="195" t="s">
        <v>180</v>
      </c>
    </row>
    <row r="195" spans="2:65" s="1" customFormat="1" ht="16.5" customHeight="1">
      <c r="B195" s="172"/>
      <c r="C195" s="202" t="s">
        <v>367</v>
      </c>
      <c r="D195" s="202" t="s">
        <v>273</v>
      </c>
      <c r="E195" s="203" t="s">
        <v>986</v>
      </c>
      <c r="F195" s="204" t="s">
        <v>2846</v>
      </c>
      <c r="G195" s="205" t="s">
        <v>185</v>
      </c>
      <c r="H195" s="206">
        <v>753.098</v>
      </c>
      <c r="I195" s="207"/>
      <c r="J195" s="208">
        <f>ROUND(I195*H195,2)</f>
        <v>0</v>
      </c>
      <c r="K195" s="204" t="s">
        <v>5</v>
      </c>
      <c r="L195" s="209"/>
      <c r="M195" s="210" t="s">
        <v>5</v>
      </c>
      <c r="N195" s="211" t="s">
        <v>45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258</v>
      </c>
      <c r="AT195" s="22" t="s">
        <v>273</v>
      </c>
      <c r="AU195" s="22" t="s">
        <v>84</v>
      </c>
      <c r="AY195" s="22" t="s">
        <v>180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82</v>
      </c>
      <c r="BK195" s="184">
        <f>ROUND(I195*H195,2)</f>
        <v>0</v>
      </c>
      <c r="BL195" s="22" t="s">
        <v>220</v>
      </c>
      <c r="BM195" s="22" t="s">
        <v>370</v>
      </c>
    </row>
    <row r="196" spans="2:65" s="1" customFormat="1" ht="25.5" customHeight="1">
      <c r="B196" s="172"/>
      <c r="C196" s="173" t="s">
        <v>284</v>
      </c>
      <c r="D196" s="173" t="s">
        <v>182</v>
      </c>
      <c r="E196" s="174" t="s">
        <v>987</v>
      </c>
      <c r="F196" s="175" t="s">
        <v>988</v>
      </c>
      <c r="G196" s="176" t="s">
        <v>185</v>
      </c>
      <c r="H196" s="177">
        <v>271.672</v>
      </c>
      <c r="I196" s="178"/>
      <c r="J196" s="179">
        <f>ROUND(I196*H196,2)</f>
        <v>0</v>
      </c>
      <c r="K196" s="175" t="s">
        <v>269</v>
      </c>
      <c r="L196" s="39"/>
      <c r="M196" s="180" t="s">
        <v>5</v>
      </c>
      <c r="N196" s="181" t="s">
        <v>45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2" t="s">
        <v>220</v>
      </c>
      <c r="AT196" s="22" t="s">
        <v>182</v>
      </c>
      <c r="AU196" s="22" t="s">
        <v>84</v>
      </c>
      <c r="AY196" s="22" t="s">
        <v>180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82</v>
      </c>
      <c r="BK196" s="184">
        <f>ROUND(I196*H196,2)</f>
        <v>0</v>
      </c>
      <c r="BL196" s="22" t="s">
        <v>220</v>
      </c>
      <c r="BM196" s="22" t="s">
        <v>374</v>
      </c>
    </row>
    <row r="197" spans="2:51" s="11" customFormat="1" ht="13.5">
      <c r="B197" s="185"/>
      <c r="D197" s="186" t="s">
        <v>188</v>
      </c>
      <c r="E197" s="187" t="s">
        <v>5</v>
      </c>
      <c r="F197" s="188" t="s">
        <v>1806</v>
      </c>
      <c r="H197" s="189">
        <v>271.672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188</v>
      </c>
      <c r="AU197" s="187" t="s">
        <v>84</v>
      </c>
      <c r="AV197" s="11" t="s">
        <v>84</v>
      </c>
      <c r="AW197" s="11" t="s">
        <v>38</v>
      </c>
      <c r="AX197" s="11" t="s">
        <v>74</v>
      </c>
      <c r="AY197" s="187" t="s">
        <v>180</v>
      </c>
    </row>
    <row r="198" spans="2:51" s="12" customFormat="1" ht="13.5">
      <c r="B198" s="194"/>
      <c r="D198" s="186" t="s">
        <v>188</v>
      </c>
      <c r="E198" s="195" t="s">
        <v>5</v>
      </c>
      <c r="F198" s="196" t="s">
        <v>190</v>
      </c>
      <c r="H198" s="197">
        <v>271.672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5" t="s">
        <v>188</v>
      </c>
      <c r="AU198" s="195" t="s">
        <v>84</v>
      </c>
      <c r="AV198" s="12" t="s">
        <v>187</v>
      </c>
      <c r="AW198" s="12" t="s">
        <v>38</v>
      </c>
      <c r="AX198" s="12" t="s">
        <v>82</v>
      </c>
      <c r="AY198" s="195" t="s">
        <v>180</v>
      </c>
    </row>
    <row r="199" spans="2:65" s="1" customFormat="1" ht="16.5" customHeight="1">
      <c r="B199" s="172"/>
      <c r="C199" s="202" t="s">
        <v>375</v>
      </c>
      <c r="D199" s="202" t="s">
        <v>273</v>
      </c>
      <c r="E199" s="203" t="s">
        <v>986</v>
      </c>
      <c r="F199" s="204" t="s">
        <v>2846</v>
      </c>
      <c r="G199" s="205" t="s">
        <v>185</v>
      </c>
      <c r="H199" s="206">
        <v>271.672</v>
      </c>
      <c r="I199" s="207"/>
      <c r="J199" s="208">
        <f>ROUND(I199*H199,2)</f>
        <v>0</v>
      </c>
      <c r="K199" s="204" t="s">
        <v>5</v>
      </c>
      <c r="L199" s="209"/>
      <c r="M199" s="210" t="s">
        <v>5</v>
      </c>
      <c r="N199" s="211" t="s">
        <v>45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258</v>
      </c>
      <c r="AT199" s="22" t="s">
        <v>273</v>
      </c>
      <c r="AU199" s="22" t="s">
        <v>84</v>
      </c>
      <c r="AY199" s="22" t="s">
        <v>180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82</v>
      </c>
      <c r="BK199" s="184">
        <f>ROUND(I199*H199,2)</f>
        <v>0</v>
      </c>
      <c r="BL199" s="22" t="s">
        <v>220</v>
      </c>
      <c r="BM199" s="22" t="s">
        <v>378</v>
      </c>
    </row>
    <row r="200" spans="2:65" s="1" customFormat="1" ht="38.25" customHeight="1">
      <c r="B200" s="172"/>
      <c r="C200" s="173" t="s">
        <v>287</v>
      </c>
      <c r="D200" s="173" t="s">
        <v>182</v>
      </c>
      <c r="E200" s="174" t="s">
        <v>990</v>
      </c>
      <c r="F200" s="175" t="s">
        <v>991</v>
      </c>
      <c r="G200" s="176" t="s">
        <v>560</v>
      </c>
      <c r="H200" s="212"/>
      <c r="I200" s="178"/>
      <c r="J200" s="179">
        <f>ROUND(I200*H200,2)</f>
        <v>0</v>
      </c>
      <c r="K200" s="175" t="s">
        <v>269</v>
      </c>
      <c r="L200" s="39"/>
      <c r="M200" s="180" t="s">
        <v>5</v>
      </c>
      <c r="N200" s="181" t="s">
        <v>45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220</v>
      </c>
      <c r="AT200" s="22" t="s">
        <v>182</v>
      </c>
      <c r="AU200" s="22" t="s">
        <v>84</v>
      </c>
      <c r="AY200" s="22" t="s">
        <v>180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82</v>
      </c>
      <c r="BK200" s="184">
        <f>ROUND(I200*H200,2)</f>
        <v>0</v>
      </c>
      <c r="BL200" s="22" t="s">
        <v>220</v>
      </c>
      <c r="BM200" s="22" t="s">
        <v>382</v>
      </c>
    </row>
    <row r="201" spans="2:63" s="10" customFormat="1" ht="29.85" customHeight="1">
      <c r="B201" s="159"/>
      <c r="D201" s="160" t="s">
        <v>73</v>
      </c>
      <c r="E201" s="170" t="s">
        <v>794</v>
      </c>
      <c r="F201" s="170" t="s">
        <v>795</v>
      </c>
      <c r="I201" s="162"/>
      <c r="J201" s="171">
        <f>BK201</f>
        <v>0</v>
      </c>
      <c r="L201" s="159"/>
      <c r="M201" s="164"/>
      <c r="N201" s="165"/>
      <c r="O201" s="165"/>
      <c r="P201" s="166">
        <f>P202</f>
        <v>0</v>
      </c>
      <c r="Q201" s="165"/>
      <c r="R201" s="166">
        <f>R202</f>
        <v>0</v>
      </c>
      <c r="S201" s="165"/>
      <c r="T201" s="167">
        <f>T202</f>
        <v>0</v>
      </c>
      <c r="AR201" s="160" t="s">
        <v>84</v>
      </c>
      <c r="AT201" s="168" t="s">
        <v>73</v>
      </c>
      <c r="AU201" s="168" t="s">
        <v>82</v>
      </c>
      <c r="AY201" s="160" t="s">
        <v>180</v>
      </c>
      <c r="BK201" s="169">
        <f>BK202</f>
        <v>0</v>
      </c>
    </row>
    <row r="202" spans="2:65" s="1" customFormat="1" ht="25.5" customHeight="1">
      <c r="B202" s="172"/>
      <c r="C202" s="173" t="s">
        <v>384</v>
      </c>
      <c r="D202" s="173" t="s">
        <v>182</v>
      </c>
      <c r="E202" s="174" t="s">
        <v>796</v>
      </c>
      <c r="F202" s="175" t="s">
        <v>992</v>
      </c>
      <c r="G202" s="176" t="s">
        <v>301</v>
      </c>
      <c r="H202" s="177">
        <v>24</v>
      </c>
      <c r="I202" s="178"/>
      <c r="J202" s="179">
        <f>ROUND(I202*H202,2)</f>
        <v>0</v>
      </c>
      <c r="K202" s="175" t="s">
        <v>269</v>
      </c>
      <c r="L202" s="39"/>
      <c r="M202" s="180" t="s">
        <v>5</v>
      </c>
      <c r="N202" s="181" t="s">
        <v>45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220</v>
      </c>
      <c r="AT202" s="22" t="s">
        <v>182</v>
      </c>
      <c r="AU202" s="22" t="s">
        <v>84</v>
      </c>
      <c r="AY202" s="22" t="s">
        <v>180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82</v>
      </c>
      <c r="BK202" s="184">
        <f>ROUND(I202*H202,2)</f>
        <v>0</v>
      </c>
      <c r="BL202" s="22" t="s">
        <v>220</v>
      </c>
      <c r="BM202" s="22" t="s">
        <v>387</v>
      </c>
    </row>
    <row r="203" spans="2:63" s="10" customFormat="1" ht="29.85" customHeight="1">
      <c r="B203" s="159"/>
      <c r="D203" s="160" t="s">
        <v>73</v>
      </c>
      <c r="E203" s="170" t="s">
        <v>710</v>
      </c>
      <c r="F203" s="170" t="s">
        <v>711</v>
      </c>
      <c r="I203" s="162"/>
      <c r="J203" s="171">
        <f>BK203</f>
        <v>0</v>
      </c>
      <c r="L203" s="159"/>
      <c r="M203" s="164"/>
      <c r="N203" s="165"/>
      <c r="O203" s="165"/>
      <c r="P203" s="166">
        <f>SUM(P204:P208)</f>
        <v>0</v>
      </c>
      <c r="Q203" s="165"/>
      <c r="R203" s="166">
        <f>SUM(R204:R208)</f>
        <v>0</v>
      </c>
      <c r="S203" s="165"/>
      <c r="T203" s="167">
        <f>SUM(T204:T208)</f>
        <v>0</v>
      </c>
      <c r="AR203" s="160" t="s">
        <v>84</v>
      </c>
      <c r="AT203" s="168" t="s">
        <v>73</v>
      </c>
      <c r="AU203" s="168" t="s">
        <v>82</v>
      </c>
      <c r="AY203" s="160" t="s">
        <v>180</v>
      </c>
      <c r="BK203" s="169">
        <f>SUM(BK204:BK208)</f>
        <v>0</v>
      </c>
    </row>
    <row r="204" spans="2:65" s="1" customFormat="1" ht="25.5" customHeight="1">
      <c r="B204" s="172"/>
      <c r="C204" s="173" t="s">
        <v>293</v>
      </c>
      <c r="D204" s="173" t="s">
        <v>182</v>
      </c>
      <c r="E204" s="174" t="s">
        <v>993</v>
      </c>
      <c r="F204" s="175" t="s">
        <v>994</v>
      </c>
      <c r="G204" s="176" t="s">
        <v>725</v>
      </c>
      <c r="H204" s="177">
        <v>4.2</v>
      </c>
      <c r="I204" s="178"/>
      <c r="J204" s="179">
        <f>ROUND(I204*H204,2)</f>
        <v>0</v>
      </c>
      <c r="K204" s="175" t="s">
        <v>269</v>
      </c>
      <c r="L204" s="39"/>
      <c r="M204" s="180" t="s">
        <v>5</v>
      </c>
      <c r="N204" s="181" t="s">
        <v>45</v>
      </c>
      <c r="O204" s="40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AR204" s="22" t="s">
        <v>220</v>
      </c>
      <c r="AT204" s="22" t="s">
        <v>182</v>
      </c>
      <c r="AU204" s="22" t="s">
        <v>84</v>
      </c>
      <c r="AY204" s="22" t="s">
        <v>180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22" t="s">
        <v>82</v>
      </c>
      <c r="BK204" s="184">
        <f>ROUND(I204*H204,2)</f>
        <v>0</v>
      </c>
      <c r="BL204" s="22" t="s">
        <v>220</v>
      </c>
      <c r="BM204" s="22" t="s">
        <v>390</v>
      </c>
    </row>
    <row r="205" spans="2:51" s="11" customFormat="1" ht="13.5">
      <c r="B205" s="185"/>
      <c r="D205" s="186" t="s">
        <v>188</v>
      </c>
      <c r="E205" s="187" t="s">
        <v>5</v>
      </c>
      <c r="F205" s="188" t="s">
        <v>1807</v>
      </c>
      <c r="H205" s="189">
        <v>4.2</v>
      </c>
      <c r="I205" s="190"/>
      <c r="L205" s="185"/>
      <c r="M205" s="191"/>
      <c r="N205" s="192"/>
      <c r="O205" s="192"/>
      <c r="P205" s="192"/>
      <c r="Q205" s="192"/>
      <c r="R205" s="192"/>
      <c r="S205" s="192"/>
      <c r="T205" s="193"/>
      <c r="AT205" s="187" t="s">
        <v>188</v>
      </c>
      <c r="AU205" s="187" t="s">
        <v>84</v>
      </c>
      <c r="AV205" s="11" t="s">
        <v>84</v>
      </c>
      <c r="AW205" s="11" t="s">
        <v>38</v>
      </c>
      <c r="AX205" s="11" t="s">
        <v>74</v>
      </c>
      <c r="AY205" s="187" t="s">
        <v>180</v>
      </c>
    </row>
    <row r="206" spans="2:51" s="12" customFormat="1" ht="13.5">
      <c r="B206" s="194"/>
      <c r="D206" s="186" t="s">
        <v>188</v>
      </c>
      <c r="E206" s="195" t="s">
        <v>5</v>
      </c>
      <c r="F206" s="196" t="s">
        <v>190</v>
      </c>
      <c r="H206" s="197">
        <v>4.2</v>
      </c>
      <c r="I206" s="198"/>
      <c r="L206" s="194"/>
      <c r="M206" s="199"/>
      <c r="N206" s="200"/>
      <c r="O206" s="200"/>
      <c r="P206" s="200"/>
      <c r="Q206" s="200"/>
      <c r="R206" s="200"/>
      <c r="S206" s="200"/>
      <c r="T206" s="201"/>
      <c r="AT206" s="195" t="s">
        <v>188</v>
      </c>
      <c r="AU206" s="195" t="s">
        <v>84</v>
      </c>
      <c r="AV206" s="12" t="s">
        <v>187</v>
      </c>
      <c r="AW206" s="12" t="s">
        <v>38</v>
      </c>
      <c r="AX206" s="12" t="s">
        <v>82</v>
      </c>
      <c r="AY206" s="195" t="s">
        <v>180</v>
      </c>
    </row>
    <row r="207" spans="2:65" s="1" customFormat="1" ht="16.5" customHeight="1">
      <c r="B207" s="172"/>
      <c r="C207" s="202" t="s">
        <v>392</v>
      </c>
      <c r="D207" s="202" t="s">
        <v>273</v>
      </c>
      <c r="E207" s="203" t="s">
        <v>996</v>
      </c>
      <c r="F207" s="204" t="s">
        <v>997</v>
      </c>
      <c r="G207" s="205" t="s">
        <v>292</v>
      </c>
      <c r="H207" s="206">
        <v>4.2</v>
      </c>
      <c r="I207" s="207"/>
      <c r="J207" s="208">
        <f>ROUND(I207*H207,2)</f>
        <v>0</v>
      </c>
      <c r="K207" s="204" t="s">
        <v>269</v>
      </c>
      <c r="L207" s="209"/>
      <c r="M207" s="210" t="s">
        <v>5</v>
      </c>
      <c r="N207" s="211" t="s">
        <v>45</v>
      </c>
      <c r="O207" s="4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2" t="s">
        <v>258</v>
      </c>
      <c r="AT207" s="22" t="s">
        <v>273</v>
      </c>
      <c r="AU207" s="22" t="s">
        <v>84</v>
      </c>
      <c r="AY207" s="22" t="s">
        <v>180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2" t="s">
        <v>82</v>
      </c>
      <c r="BK207" s="184">
        <f>ROUND(I207*H207,2)</f>
        <v>0</v>
      </c>
      <c r="BL207" s="22" t="s">
        <v>220</v>
      </c>
      <c r="BM207" s="22" t="s">
        <v>395</v>
      </c>
    </row>
    <row r="208" spans="2:65" s="1" customFormat="1" ht="38.25" customHeight="1">
      <c r="B208" s="172"/>
      <c r="C208" s="173" t="s">
        <v>296</v>
      </c>
      <c r="D208" s="173" t="s">
        <v>182</v>
      </c>
      <c r="E208" s="174" t="s">
        <v>727</v>
      </c>
      <c r="F208" s="175" t="s">
        <v>728</v>
      </c>
      <c r="G208" s="176" t="s">
        <v>560</v>
      </c>
      <c r="H208" s="212"/>
      <c r="I208" s="178"/>
      <c r="J208" s="179">
        <f>ROUND(I208*H208,2)</f>
        <v>0</v>
      </c>
      <c r="K208" s="175" t="s">
        <v>269</v>
      </c>
      <c r="L208" s="39"/>
      <c r="M208" s="180" t="s">
        <v>5</v>
      </c>
      <c r="N208" s="18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220</v>
      </c>
      <c r="AT208" s="22" t="s">
        <v>182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220</v>
      </c>
      <c r="BM208" s="22" t="s">
        <v>398</v>
      </c>
    </row>
    <row r="209" spans="2:63" s="10" customFormat="1" ht="29.85" customHeight="1">
      <c r="B209" s="159"/>
      <c r="D209" s="160" t="s">
        <v>73</v>
      </c>
      <c r="E209" s="170" t="s">
        <v>999</v>
      </c>
      <c r="F209" s="170" t="s">
        <v>1000</v>
      </c>
      <c r="I209" s="162"/>
      <c r="J209" s="171">
        <f>BK209</f>
        <v>0</v>
      </c>
      <c r="L209" s="159"/>
      <c r="M209" s="164"/>
      <c r="N209" s="165"/>
      <c r="O209" s="165"/>
      <c r="P209" s="166">
        <f>SUM(P210:P214)</f>
        <v>0</v>
      </c>
      <c r="Q209" s="165"/>
      <c r="R209" s="166">
        <f>SUM(R210:R214)</f>
        <v>0</v>
      </c>
      <c r="S209" s="165"/>
      <c r="T209" s="167">
        <f>SUM(T210:T214)</f>
        <v>0</v>
      </c>
      <c r="AR209" s="160" t="s">
        <v>84</v>
      </c>
      <c r="AT209" s="168" t="s">
        <v>73</v>
      </c>
      <c r="AU209" s="168" t="s">
        <v>82</v>
      </c>
      <c r="AY209" s="160" t="s">
        <v>180</v>
      </c>
      <c r="BK209" s="169">
        <f>SUM(BK210:BK214)</f>
        <v>0</v>
      </c>
    </row>
    <row r="210" spans="2:65" s="1" customFormat="1" ht="16.5" customHeight="1">
      <c r="B210" s="172"/>
      <c r="C210" s="173" t="s">
        <v>400</v>
      </c>
      <c r="D210" s="173" t="s">
        <v>182</v>
      </c>
      <c r="E210" s="174" t="s">
        <v>1001</v>
      </c>
      <c r="F210" s="175" t="s">
        <v>1002</v>
      </c>
      <c r="G210" s="176" t="s">
        <v>185</v>
      </c>
      <c r="H210" s="177">
        <v>159.69</v>
      </c>
      <c r="I210" s="178"/>
      <c r="J210" s="179">
        <f>ROUND(I210*H210,2)</f>
        <v>0</v>
      </c>
      <c r="K210" s="175" t="s">
        <v>269</v>
      </c>
      <c r="L210" s="39"/>
      <c r="M210" s="180" t="s">
        <v>5</v>
      </c>
      <c r="N210" s="181" t="s">
        <v>45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220</v>
      </c>
      <c r="AT210" s="22" t="s">
        <v>182</v>
      </c>
      <c r="AU210" s="22" t="s">
        <v>84</v>
      </c>
      <c r="AY210" s="22" t="s">
        <v>180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82</v>
      </c>
      <c r="BK210" s="184">
        <f>ROUND(I210*H210,2)</f>
        <v>0</v>
      </c>
      <c r="BL210" s="22" t="s">
        <v>220</v>
      </c>
      <c r="BM210" s="22" t="s">
        <v>403</v>
      </c>
    </row>
    <row r="211" spans="2:65" s="1" customFormat="1" ht="16.5" customHeight="1">
      <c r="B211" s="172"/>
      <c r="C211" s="202" t="s">
        <v>302</v>
      </c>
      <c r="D211" s="202" t="s">
        <v>273</v>
      </c>
      <c r="E211" s="203" t="s">
        <v>1003</v>
      </c>
      <c r="F211" s="204" t="s">
        <v>1004</v>
      </c>
      <c r="G211" s="205" t="s">
        <v>185</v>
      </c>
      <c r="H211" s="206">
        <v>175.659</v>
      </c>
      <c r="I211" s="207"/>
      <c r="J211" s="208">
        <f>ROUND(I211*H211,2)</f>
        <v>0</v>
      </c>
      <c r="K211" s="204" t="s">
        <v>269</v>
      </c>
      <c r="L211" s="209"/>
      <c r="M211" s="210" t="s">
        <v>5</v>
      </c>
      <c r="N211" s="211" t="s">
        <v>45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258</v>
      </c>
      <c r="AT211" s="22" t="s">
        <v>273</v>
      </c>
      <c r="AU211" s="22" t="s">
        <v>84</v>
      </c>
      <c r="AY211" s="22" t="s">
        <v>180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82</v>
      </c>
      <c r="BK211" s="184">
        <f>ROUND(I211*H211,2)</f>
        <v>0</v>
      </c>
      <c r="BL211" s="22" t="s">
        <v>220</v>
      </c>
      <c r="BM211" s="22" t="s">
        <v>407</v>
      </c>
    </row>
    <row r="212" spans="2:51" s="11" customFormat="1" ht="13.5">
      <c r="B212" s="185"/>
      <c r="D212" s="186" t="s">
        <v>188</v>
      </c>
      <c r="E212" s="187" t="s">
        <v>5</v>
      </c>
      <c r="F212" s="188" t="s">
        <v>1808</v>
      </c>
      <c r="H212" s="189">
        <v>175.659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188</v>
      </c>
      <c r="AU212" s="187" t="s">
        <v>84</v>
      </c>
      <c r="AV212" s="11" t="s">
        <v>84</v>
      </c>
      <c r="AW212" s="11" t="s">
        <v>38</v>
      </c>
      <c r="AX212" s="11" t="s">
        <v>74</v>
      </c>
      <c r="AY212" s="187" t="s">
        <v>180</v>
      </c>
    </row>
    <row r="213" spans="2:51" s="12" customFormat="1" ht="13.5">
      <c r="B213" s="194"/>
      <c r="D213" s="186" t="s">
        <v>188</v>
      </c>
      <c r="E213" s="195" t="s">
        <v>5</v>
      </c>
      <c r="F213" s="196" t="s">
        <v>190</v>
      </c>
      <c r="H213" s="197">
        <v>175.659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5" t="s">
        <v>188</v>
      </c>
      <c r="AU213" s="195" t="s">
        <v>84</v>
      </c>
      <c r="AV213" s="12" t="s">
        <v>187</v>
      </c>
      <c r="AW213" s="12" t="s">
        <v>38</v>
      </c>
      <c r="AX213" s="12" t="s">
        <v>82</v>
      </c>
      <c r="AY213" s="195" t="s">
        <v>180</v>
      </c>
    </row>
    <row r="214" spans="2:65" s="1" customFormat="1" ht="38.25" customHeight="1">
      <c r="B214" s="172"/>
      <c r="C214" s="173" t="s">
        <v>409</v>
      </c>
      <c r="D214" s="173" t="s">
        <v>182</v>
      </c>
      <c r="E214" s="174" t="s">
        <v>1006</v>
      </c>
      <c r="F214" s="175" t="s">
        <v>1007</v>
      </c>
      <c r="G214" s="176" t="s">
        <v>560</v>
      </c>
      <c r="H214" s="212"/>
      <c r="I214" s="178"/>
      <c r="J214" s="179">
        <f>ROUND(I214*H214,2)</f>
        <v>0</v>
      </c>
      <c r="K214" s="175" t="s">
        <v>269</v>
      </c>
      <c r="L214" s="39"/>
      <c r="M214" s="180" t="s">
        <v>5</v>
      </c>
      <c r="N214" s="213" t="s">
        <v>45</v>
      </c>
      <c r="O214" s="214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AR214" s="22" t="s">
        <v>220</v>
      </c>
      <c r="AT214" s="22" t="s">
        <v>182</v>
      </c>
      <c r="AU214" s="22" t="s">
        <v>84</v>
      </c>
      <c r="AY214" s="22" t="s">
        <v>180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82</v>
      </c>
      <c r="BK214" s="184">
        <f>ROUND(I214*H214,2)</f>
        <v>0</v>
      </c>
      <c r="BL214" s="22" t="s">
        <v>220</v>
      </c>
      <c r="BM214" s="22" t="s">
        <v>412</v>
      </c>
    </row>
    <row r="215" spans="2:12" s="1" customFormat="1" ht="6.95" customHeight="1">
      <c r="B215" s="54"/>
      <c r="C215" s="55"/>
      <c r="D215" s="55"/>
      <c r="E215" s="55"/>
      <c r="F215" s="55"/>
      <c r="G215" s="55"/>
      <c r="H215" s="55"/>
      <c r="I215" s="125"/>
      <c r="J215" s="55"/>
      <c r="K215" s="55"/>
      <c r="L215" s="39"/>
    </row>
  </sheetData>
  <autoFilter ref="C87:K214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114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1809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ROUND(SUM(BE85:BE189),2)</f>
        <v>0</v>
      </c>
      <c r="G30" s="40"/>
      <c r="H30" s="40"/>
      <c r="I30" s="117">
        <v>0.21</v>
      </c>
      <c r="J30" s="116">
        <f>ROUND(ROUND((SUM(BE85:BE189)),2)*I30,2)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ROUND(SUM(BF85:BF189),2)</f>
        <v>0</v>
      </c>
      <c r="G31" s="40"/>
      <c r="H31" s="40"/>
      <c r="I31" s="117">
        <v>0.15</v>
      </c>
      <c r="J31" s="116">
        <f>ROUND(ROUND((SUM(BF85:BF189)),2)*I31,2)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ROUND(SUM(BG85:BG189),2)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ROUND(SUM(BH85:BH189),2)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ROUND(SUM(BI85:BI189),2)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1715fa - Elektro pro - 1715fa - Elektro pro VZT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J85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153</v>
      </c>
      <c r="E57" s="136"/>
      <c r="F57" s="136"/>
      <c r="G57" s="136"/>
      <c r="H57" s="136"/>
      <c r="I57" s="137"/>
      <c r="J57" s="138">
        <f>J86</f>
        <v>0</v>
      </c>
      <c r="K57" s="139"/>
    </row>
    <row r="58" spans="2:11" s="8" customFormat="1" ht="19.9" customHeight="1">
      <c r="B58" s="140"/>
      <c r="C58" s="141"/>
      <c r="D58" s="142" t="s">
        <v>1810</v>
      </c>
      <c r="E58" s="143"/>
      <c r="F58" s="143"/>
      <c r="G58" s="143"/>
      <c r="H58" s="143"/>
      <c r="I58" s="144"/>
      <c r="J58" s="145">
        <f>J87</f>
        <v>0</v>
      </c>
      <c r="K58" s="146"/>
    </row>
    <row r="59" spans="2:11" s="8" customFormat="1" ht="19.9" customHeight="1">
      <c r="B59" s="140"/>
      <c r="C59" s="141"/>
      <c r="D59" s="142" t="s">
        <v>1811</v>
      </c>
      <c r="E59" s="143"/>
      <c r="F59" s="143"/>
      <c r="G59" s="143"/>
      <c r="H59" s="143"/>
      <c r="I59" s="144"/>
      <c r="J59" s="145">
        <f>J122</f>
        <v>0</v>
      </c>
      <c r="K59" s="146"/>
    </row>
    <row r="60" spans="2:11" s="8" customFormat="1" ht="19.9" customHeight="1">
      <c r="B60" s="140"/>
      <c r="C60" s="141"/>
      <c r="D60" s="142" t="s">
        <v>1812</v>
      </c>
      <c r="E60" s="143"/>
      <c r="F60" s="143"/>
      <c r="G60" s="143"/>
      <c r="H60" s="143"/>
      <c r="I60" s="144"/>
      <c r="J60" s="145">
        <f>J169</f>
        <v>0</v>
      </c>
      <c r="K60" s="146"/>
    </row>
    <row r="61" spans="2:11" s="8" customFormat="1" ht="19.9" customHeight="1">
      <c r="B61" s="140"/>
      <c r="C61" s="141"/>
      <c r="D61" s="142" t="s">
        <v>1813</v>
      </c>
      <c r="E61" s="143"/>
      <c r="F61" s="143"/>
      <c r="G61" s="143"/>
      <c r="H61" s="143"/>
      <c r="I61" s="144"/>
      <c r="J61" s="145">
        <f>J173</f>
        <v>0</v>
      </c>
      <c r="K61" s="146"/>
    </row>
    <row r="62" spans="2:11" s="8" customFormat="1" ht="19.9" customHeight="1">
      <c r="B62" s="140"/>
      <c r="C62" s="141"/>
      <c r="D62" s="142" t="s">
        <v>1812</v>
      </c>
      <c r="E62" s="143"/>
      <c r="F62" s="143"/>
      <c r="G62" s="143"/>
      <c r="H62" s="143"/>
      <c r="I62" s="144"/>
      <c r="J62" s="145">
        <f>J175</f>
        <v>0</v>
      </c>
      <c r="K62" s="146"/>
    </row>
    <row r="63" spans="2:11" s="8" customFormat="1" ht="19.9" customHeight="1">
      <c r="B63" s="140"/>
      <c r="C63" s="141"/>
      <c r="D63" s="142" t="s">
        <v>1814</v>
      </c>
      <c r="E63" s="143"/>
      <c r="F63" s="143"/>
      <c r="G63" s="143"/>
      <c r="H63" s="143"/>
      <c r="I63" s="144"/>
      <c r="J63" s="145">
        <f>J178</f>
        <v>0</v>
      </c>
      <c r="K63" s="146"/>
    </row>
    <row r="64" spans="2:11" s="8" customFormat="1" ht="19.9" customHeight="1">
      <c r="B64" s="140"/>
      <c r="C64" s="141"/>
      <c r="D64" s="142" t="s">
        <v>1815</v>
      </c>
      <c r="E64" s="143"/>
      <c r="F64" s="143"/>
      <c r="G64" s="143"/>
      <c r="H64" s="143"/>
      <c r="I64" s="144"/>
      <c r="J64" s="145">
        <f>J185</f>
        <v>0</v>
      </c>
      <c r="K64" s="146"/>
    </row>
    <row r="65" spans="2:11" s="8" customFormat="1" ht="19.9" customHeight="1">
      <c r="B65" s="140"/>
      <c r="C65" s="141"/>
      <c r="D65" s="142" t="s">
        <v>1816</v>
      </c>
      <c r="E65" s="143"/>
      <c r="F65" s="143"/>
      <c r="G65" s="143"/>
      <c r="H65" s="143"/>
      <c r="I65" s="144"/>
      <c r="J65" s="145">
        <f>J188</f>
        <v>0</v>
      </c>
      <c r="K65" s="14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04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25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26"/>
      <c r="J71" s="58"/>
      <c r="K71" s="58"/>
      <c r="L71" s="39"/>
    </row>
    <row r="72" spans="2:12" s="1" customFormat="1" ht="36.95" customHeight="1">
      <c r="B72" s="39"/>
      <c r="C72" s="59" t="s">
        <v>164</v>
      </c>
      <c r="I72" s="147"/>
      <c r="L72" s="39"/>
    </row>
    <row r="73" spans="2:12" s="1" customFormat="1" ht="6.95" customHeight="1">
      <c r="B73" s="39"/>
      <c r="I73" s="147"/>
      <c r="L73" s="39"/>
    </row>
    <row r="74" spans="2:12" s="1" customFormat="1" ht="14.45" customHeight="1">
      <c r="B74" s="39"/>
      <c r="C74" s="61" t="s">
        <v>19</v>
      </c>
      <c r="I74" s="147"/>
      <c r="L74" s="39"/>
    </row>
    <row r="75" spans="2:12" s="1" customFormat="1" ht="16.5" customHeight="1">
      <c r="B75" s="39"/>
      <c r="E75" s="336" t="str">
        <f>E7</f>
        <v>Zateplení budovy SOŠ a SOU dopravní Čáslav (20.11) - revize 3</v>
      </c>
      <c r="F75" s="337"/>
      <c r="G75" s="337"/>
      <c r="H75" s="337"/>
      <c r="I75" s="147"/>
      <c r="L75" s="39"/>
    </row>
    <row r="76" spans="2:12" s="1" customFormat="1" ht="14.45" customHeight="1">
      <c r="B76" s="39"/>
      <c r="C76" s="61" t="s">
        <v>138</v>
      </c>
      <c r="I76" s="147"/>
      <c r="L76" s="39"/>
    </row>
    <row r="77" spans="2:12" s="1" customFormat="1" ht="17.25" customHeight="1">
      <c r="B77" s="39"/>
      <c r="E77" s="329" t="str">
        <f>E9</f>
        <v>1715fa - Elektro pro - 1715fa - Elektro pro VZT</v>
      </c>
      <c r="F77" s="338"/>
      <c r="G77" s="338"/>
      <c r="H77" s="338"/>
      <c r="I77" s="147"/>
      <c r="L77" s="39"/>
    </row>
    <row r="78" spans="2:12" s="1" customFormat="1" ht="6.95" customHeight="1">
      <c r="B78" s="39"/>
      <c r="I78" s="147"/>
      <c r="L78" s="39"/>
    </row>
    <row r="79" spans="2:12" s="1" customFormat="1" ht="18" customHeight="1">
      <c r="B79" s="39"/>
      <c r="C79" s="61" t="s">
        <v>23</v>
      </c>
      <c r="F79" s="148" t="str">
        <f>F12</f>
        <v xml:space="preserve"> </v>
      </c>
      <c r="I79" s="149" t="s">
        <v>25</v>
      </c>
      <c r="J79" s="65" t="str">
        <f>IF(J12="","",J12)</f>
        <v>19. 9. 2018</v>
      </c>
      <c r="L79" s="39"/>
    </row>
    <row r="80" spans="2:12" s="1" customFormat="1" ht="6.95" customHeight="1">
      <c r="B80" s="39"/>
      <c r="I80" s="147"/>
      <c r="L80" s="39"/>
    </row>
    <row r="81" spans="2:12" s="1" customFormat="1" ht="15">
      <c r="B81" s="39"/>
      <c r="C81" s="61" t="s">
        <v>27</v>
      </c>
      <c r="F81" s="148" t="str">
        <f>E15</f>
        <v>SUŠ a SOU dopravní Čáslav, Aug. Sedláčka 1145, Čás</v>
      </c>
      <c r="I81" s="149" t="s">
        <v>34</v>
      </c>
      <c r="J81" s="148" t="str">
        <f>E21</f>
        <v>AZ PROJECT spol. s r.o., Plynárenská 830, Kolín</v>
      </c>
      <c r="L81" s="39"/>
    </row>
    <row r="82" spans="2:12" s="1" customFormat="1" ht="14.45" customHeight="1">
      <c r="B82" s="39"/>
      <c r="C82" s="61" t="s">
        <v>32</v>
      </c>
      <c r="F82" s="148" t="str">
        <f>IF(E18="","",E18)</f>
        <v/>
      </c>
      <c r="I82" s="147"/>
      <c r="L82" s="39"/>
    </row>
    <row r="83" spans="2:12" s="1" customFormat="1" ht="10.35" customHeight="1">
      <c r="B83" s="39"/>
      <c r="I83" s="147"/>
      <c r="L83" s="39"/>
    </row>
    <row r="84" spans="2:20" s="9" customFormat="1" ht="29.25" customHeight="1">
      <c r="B84" s="150"/>
      <c r="C84" s="151" t="s">
        <v>165</v>
      </c>
      <c r="D84" s="152" t="s">
        <v>59</v>
      </c>
      <c r="E84" s="152" t="s">
        <v>55</v>
      </c>
      <c r="F84" s="152" t="s">
        <v>166</v>
      </c>
      <c r="G84" s="152" t="s">
        <v>167</v>
      </c>
      <c r="H84" s="152" t="s">
        <v>168</v>
      </c>
      <c r="I84" s="153" t="s">
        <v>169</v>
      </c>
      <c r="J84" s="152" t="s">
        <v>143</v>
      </c>
      <c r="K84" s="154" t="s">
        <v>170</v>
      </c>
      <c r="L84" s="150"/>
      <c r="M84" s="71" t="s">
        <v>171</v>
      </c>
      <c r="N84" s="72" t="s">
        <v>44</v>
      </c>
      <c r="O84" s="72" t="s">
        <v>172</v>
      </c>
      <c r="P84" s="72" t="s">
        <v>173</v>
      </c>
      <c r="Q84" s="72" t="s">
        <v>174</v>
      </c>
      <c r="R84" s="72" t="s">
        <v>175</v>
      </c>
      <c r="S84" s="72" t="s">
        <v>176</v>
      </c>
      <c r="T84" s="73" t="s">
        <v>177</v>
      </c>
    </row>
    <row r="85" spans="2:63" s="1" customFormat="1" ht="29.25" customHeight="1">
      <c r="B85" s="39"/>
      <c r="C85" s="75" t="s">
        <v>144</v>
      </c>
      <c r="I85" s="147"/>
      <c r="J85" s="155">
        <f>BK85</f>
        <v>0</v>
      </c>
      <c r="L85" s="39"/>
      <c r="M85" s="74"/>
      <c r="N85" s="66"/>
      <c r="O85" s="66"/>
      <c r="P85" s="156">
        <f>P86</f>
        <v>0</v>
      </c>
      <c r="Q85" s="66"/>
      <c r="R85" s="156">
        <f>R86</f>
        <v>0</v>
      </c>
      <c r="S85" s="66"/>
      <c r="T85" s="157">
        <f>T86</f>
        <v>0</v>
      </c>
      <c r="AT85" s="22" t="s">
        <v>73</v>
      </c>
      <c r="AU85" s="22" t="s">
        <v>145</v>
      </c>
      <c r="BK85" s="158">
        <f>BK86</f>
        <v>0</v>
      </c>
    </row>
    <row r="86" spans="2:63" s="10" customFormat="1" ht="37.35" customHeight="1">
      <c r="B86" s="159"/>
      <c r="D86" s="160" t="s">
        <v>73</v>
      </c>
      <c r="E86" s="161" t="s">
        <v>516</v>
      </c>
      <c r="F86" s="161" t="s">
        <v>517</v>
      </c>
      <c r="I86" s="162"/>
      <c r="J86" s="163">
        <f>BK86</f>
        <v>0</v>
      </c>
      <c r="L86" s="159"/>
      <c r="M86" s="164"/>
      <c r="N86" s="165"/>
      <c r="O86" s="165"/>
      <c r="P86" s="166">
        <f>P87+P122+P169+P173+P175+P178+P185+P188</f>
        <v>0</v>
      </c>
      <c r="Q86" s="165"/>
      <c r="R86" s="166">
        <f>R87+R122+R169+R173+R175+R178+R185+R188</f>
        <v>0</v>
      </c>
      <c r="S86" s="165"/>
      <c r="T86" s="167">
        <f>T87+T122+T169+T173+T175+T178+T185+T188</f>
        <v>0</v>
      </c>
      <c r="AR86" s="160" t="s">
        <v>84</v>
      </c>
      <c r="AT86" s="168" t="s">
        <v>73</v>
      </c>
      <c r="AU86" s="168" t="s">
        <v>74</v>
      </c>
      <c r="AY86" s="160" t="s">
        <v>180</v>
      </c>
      <c r="BK86" s="169">
        <f>BK87+BK122+BK169+BK173+BK175+BK178+BK185+BK188</f>
        <v>0</v>
      </c>
    </row>
    <row r="87" spans="2:63" s="10" customFormat="1" ht="19.9" customHeight="1">
      <c r="B87" s="159"/>
      <c r="D87" s="160" t="s">
        <v>73</v>
      </c>
      <c r="E87" s="170" t="s">
        <v>1293</v>
      </c>
      <c r="F87" s="170" t="s">
        <v>1817</v>
      </c>
      <c r="I87" s="162"/>
      <c r="J87" s="171">
        <f>BK87</f>
        <v>0</v>
      </c>
      <c r="L87" s="159"/>
      <c r="M87" s="164"/>
      <c r="N87" s="165"/>
      <c r="O87" s="165"/>
      <c r="P87" s="166">
        <f>SUM(P88:P121)</f>
        <v>0</v>
      </c>
      <c r="Q87" s="165"/>
      <c r="R87" s="166">
        <f>SUM(R88:R121)</f>
        <v>0</v>
      </c>
      <c r="S87" s="165"/>
      <c r="T87" s="167">
        <f>SUM(T88:T121)</f>
        <v>0</v>
      </c>
      <c r="AR87" s="160" t="s">
        <v>84</v>
      </c>
      <c r="AT87" s="168" t="s">
        <v>73</v>
      </c>
      <c r="AU87" s="168" t="s">
        <v>82</v>
      </c>
      <c r="AY87" s="160" t="s">
        <v>180</v>
      </c>
      <c r="BK87" s="169">
        <f>SUM(BK88:BK121)</f>
        <v>0</v>
      </c>
    </row>
    <row r="88" spans="2:65" s="1" customFormat="1" ht="16.5" customHeight="1">
      <c r="B88" s="172"/>
      <c r="C88" s="173" t="s">
        <v>82</v>
      </c>
      <c r="D88" s="173" t="s">
        <v>182</v>
      </c>
      <c r="E88" s="174" t="s">
        <v>1818</v>
      </c>
      <c r="F88" s="175" t="s">
        <v>1819</v>
      </c>
      <c r="G88" s="176" t="s">
        <v>301</v>
      </c>
      <c r="H88" s="177">
        <v>90</v>
      </c>
      <c r="I88" s="178"/>
      <c r="J88" s="179">
        <f aca="true" t="shared" si="0" ref="J88:J121">ROUND(I88*H88,2)</f>
        <v>0</v>
      </c>
      <c r="K88" s="175" t="s">
        <v>5</v>
      </c>
      <c r="L88" s="39"/>
      <c r="M88" s="180" t="s">
        <v>5</v>
      </c>
      <c r="N88" s="181" t="s">
        <v>45</v>
      </c>
      <c r="O88" s="40"/>
      <c r="P88" s="182">
        <f aca="true" t="shared" si="1" ref="P88:P121">O88*H88</f>
        <v>0</v>
      </c>
      <c r="Q88" s="182">
        <v>0</v>
      </c>
      <c r="R88" s="182">
        <f aca="true" t="shared" si="2" ref="R88:R121">Q88*H88</f>
        <v>0</v>
      </c>
      <c r="S88" s="182">
        <v>0</v>
      </c>
      <c r="T88" s="183">
        <f aca="true" t="shared" si="3" ref="T88:T121">S88*H88</f>
        <v>0</v>
      </c>
      <c r="AR88" s="22" t="s">
        <v>220</v>
      </c>
      <c r="AT88" s="22" t="s">
        <v>182</v>
      </c>
      <c r="AU88" s="22" t="s">
        <v>84</v>
      </c>
      <c r="AY88" s="22" t="s">
        <v>180</v>
      </c>
      <c r="BE88" s="184">
        <f aca="true" t="shared" si="4" ref="BE88:BE121">IF(N88="základní",J88,0)</f>
        <v>0</v>
      </c>
      <c r="BF88" s="184">
        <f aca="true" t="shared" si="5" ref="BF88:BF121">IF(N88="snížená",J88,0)</f>
        <v>0</v>
      </c>
      <c r="BG88" s="184">
        <f aca="true" t="shared" si="6" ref="BG88:BG121">IF(N88="zákl. přenesená",J88,0)</f>
        <v>0</v>
      </c>
      <c r="BH88" s="184">
        <f aca="true" t="shared" si="7" ref="BH88:BH121">IF(N88="sníž. přenesená",J88,0)</f>
        <v>0</v>
      </c>
      <c r="BI88" s="184">
        <f aca="true" t="shared" si="8" ref="BI88:BI121">IF(N88="nulová",J88,0)</f>
        <v>0</v>
      </c>
      <c r="BJ88" s="22" t="s">
        <v>82</v>
      </c>
      <c r="BK88" s="184">
        <f aca="true" t="shared" si="9" ref="BK88:BK121">ROUND(I88*H88,2)</f>
        <v>0</v>
      </c>
      <c r="BL88" s="22" t="s">
        <v>220</v>
      </c>
      <c r="BM88" s="22" t="s">
        <v>84</v>
      </c>
    </row>
    <row r="89" spans="2:65" s="1" customFormat="1" ht="16.5" customHeight="1">
      <c r="B89" s="172"/>
      <c r="C89" s="173" t="s">
        <v>84</v>
      </c>
      <c r="D89" s="173" t="s">
        <v>182</v>
      </c>
      <c r="E89" s="174" t="s">
        <v>1820</v>
      </c>
      <c r="F89" s="175" t="s">
        <v>1821</v>
      </c>
      <c r="G89" s="176" t="s">
        <v>301</v>
      </c>
      <c r="H89" s="177">
        <v>80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45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220</v>
      </c>
      <c r="AT89" s="22" t="s">
        <v>182</v>
      </c>
      <c r="AU89" s="22" t="s">
        <v>84</v>
      </c>
      <c r="AY89" s="22" t="s">
        <v>180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82</v>
      </c>
      <c r="BK89" s="184">
        <f t="shared" si="9"/>
        <v>0</v>
      </c>
      <c r="BL89" s="22" t="s">
        <v>220</v>
      </c>
      <c r="BM89" s="22" t="s">
        <v>187</v>
      </c>
    </row>
    <row r="90" spans="2:65" s="1" customFormat="1" ht="16.5" customHeight="1">
      <c r="B90" s="172"/>
      <c r="C90" s="173" t="s">
        <v>195</v>
      </c>
      <c r="D90" s="173" t="s">
        <v>182</v>
      </c>
      <c r="E90" s="174" t="s">
        <v>1822</v>
      </c>
      <c r="F90" s="175" t="s">
        <v>1823</v>
      </c>
      <c r="G90" s="176" t="s">
        <v>301</v>
      </c>
      <c r="H90" s="177">
        <v>70</v>
      </c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45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220</v>
      </c>
      <c r="AT90" s="22" t="s">
        <v>182</v>
      </c>
      <c r="AU90" s="22" t="s">
        <v>84</v>
      </c>
      <c r="AY90" s="22" t="s">
        <v>180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82</v>
      </c>
      <c r="BK90" s="184">
        <f t="shared" si="9"/>
        <v>0</v>
      </c>
      <c r="BL90" s="22" t="s">
        <v>220</v>
      </c>
      <c r="BM90" s="22" t="s">
        <v>200</v>
      </c>
    </row>
    <row r="91" spans="2:65" s="1" customFormat="1" ht="16.5" customHeight="1">
      <c r="B91" s="172"/>
      <c r="C91" s="173" t="s">
        <v>187</v>
      </c>
      <c r="D91" s="173" t="s">
        <v>182</v>
      </c>
      <c r="E91" s="174" t="s">
        <v>1824</v>
      </c>
      <c r="F91" s="175" t="s">
        <v>1825</v>
      </c>
      <c r="G91" s="176" t="s">
        <v>301</v>
      </c>
      <c r="H91" s="177">
        <v>24</v>
      </c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45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220</v>
      </c>
      <c r="AT91" s="22" t="s">
        <v>182</v>
      </c>
      <c r="AU91" s="22" t="s">
        <v>84</v>
      </c>
      <c r="AY91" s="22" t="s">
        <v>180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82</v>
      </c>
      <c r="BK91" s="184">
        <f t="shared" si="9"/>
        <v>0</v>
      </c>
      <c r="BL91" s="22" t="s">
        <v>220</v>
      </c>
      <c r="BM91" s="22" t="s">
        <v>204</v>
      </c>
    </row>
    <row r="92" spans="2:65" s="1" customFormat="1" ht="16.5" customHeight="1">
      <c r="B92" s="172"/>
      <c r="C92" s="173" t="s">
        <v>206</v>
      </c>
      <c r="D92" s="173" t="s">
        <v>182</v>
      </c>
      <c r="E92" s="174" t="s">
        <v>1826</v>
      </c>
      <c r="F92" s="175" t="s">
        <v>1827</v>
      </c>
      <c r="G92" s="176" t="s">
        <v>301</v>
      </c>
      <c r="H92" s="177">
        <v>5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45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220</v>
      </c>
      <c r="AT92" s="22" t="s">
        <v>182</v>
      </c>
      <c r="AU92" s="22" t="s">
        <v>84</v>
      </c>
      <c r="AY92" s="22" t="s">
        <v>180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82</v>
      </c>
      <c r="BK92" s="184">
        <f t="shared" si="9"/>
        <v>0</v>
      </c>
      <c r="BL92" s="22" t="s">
        <v>220</v>
      </c>
      <c r="BM92" s="22" t="s">
        <v>209</v>
      </c>
    </row>
    <row r="93" spans="2:65" s="1" customFormat="1" ht="16.5" customHeight="1">
      <c r="B93" s="172"/>
      <c r="C93" s="173" t="s">
        <v>200</v>
      </c>
      <c r="D93" s="173" t="s">
        <v>182</v>
      </c>
      <c r="E93" s="174" t="s">
        <v>1828</v>
      </c>
      <c r="F93" s="175" t="s">
        <v>604</v>
      </c>
      <c r="G93" s="176" t="s">
        <v>301</v>
      </c>
      <c r="H93" s="177">
        <v>0</v>
      </c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45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220</v>
      </c>
      <c r="AT93" s="22" t="s">
        <v>182</v>
      </c>
      <c r="AU93" s="22" t="s">
        <v>84</v>
      </c>
      <c r="AY93" s="22" t="s">
        <v>180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82</v>
      </c>
      <c r="BK93" s="184">
        <f t="shared" si="9"/>
        <v>0</v>
      </c>
      <c r="BL93" s="22" t="s">
        <v>220</v>
      </c>
      <c r="BM93" s="22" t="s">
        <v>212</v>
      </c>
    </row>
    <row r="94" spans="2:65" s="1" customFormat="1" ht="16.5" customHeight="1">
      <c r="B94" s="172"/>
      <c r="C94" s="173" t="s">
        <v>213</v>
      </c>
      <c r="D94" s="173" t="s">
        <v>182</v>
      </c>
      <c r="E94" s="174" t="s">
        <v>1829</v>
      </c>
      <c r="F94" s="175" t="s">
        <v>1830</v>
      </c>
      <c r="G94" s="176" t="s">
        <v>301</v>
      </c>
      <c r="H94" s="177">
        <v>80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220</v>
      </c>
      <c r="AT94" s="22" t="s">
        <v>182</v>
      </c>
      <c r="AU94" s="22" t="s">
        <v>84</v>
      </c>
      <c r="AY94" s="22" t="s">
        <v>180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82</v>
      </c>
      <c r="BK94" s="184">
        <f t="shared" si="9"/>
        <v>0</v>
      </c>
      <c r="BL94" s="22" t="s">
        <v>220</v>
      </c>
      <c r="BM94" s="22" t="s">
        <v>216</v>
      </c>
    </row>
    <row r="95" spans="2:65" s="1" customFormat="1" ht="16.5" customHeight="1">
      <c r="B95" s="172"/>
      <c r="C95" s="173" t="s">
        <v>204</v>
      </c>
      <c r="D95" s="173" t="s">
        <v>182</v>
      </c>
      <c r="E95" s="174" t="s">
        <v>1831</v>
      </c>
      <c r="F95" s="175" t="s">
        <v>1832</v>
      </c>
      <c r="G95" s="176" t="s">
        <v>301</v>
      </c>
      <c r="H95" s="177">
        <v>400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45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220</v>
      </c>
      <c r="AT95" s="22" t="s">
        <v>182</v>
      </c>
      <c r="AU95" s="22" t="s">
        <v>84</v>
      </c>
      <c r="AY95" s="22" t="s">
        <v>180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82</v>
      </c>
      <c r="BK95" s="184">
        <f t="shared" si="9"/>
        <v>0</v>
      </c>
      <c r="BL95" s="22" t="s">
        <v>220</v>
      </c>
      <c r="BM95" s="22" t="s">
        <v>220</v>
      </c>
    </row>
    <row r="96" spans="2:65" s="1" customFormat="1" ht="16.5" customHeight="1">
      <c r="B96" s="172"/>
      <c r="C96" s="173" t="s">
        <v>222</v>
      </c>
      <c r="D96" s="173" t="s">
        <v>182</v>
      </c>
      <c r="E96" s="174" t="s">
        <v>1833</v>
      </c>
      <c r="F96" s="175" t="s">
        <v>1834</v>
      </c>
      <c r="G96" s="176" t="s">
        <v>301</v>
      </c>
      <c r="H96" s="177">
        <v>1</v>
      </c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45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220</v>
      </c>
      <c r="AT96" s="22" t="s">
        <v>182</v>
      </c>
      <c r="AU96" s="22" t="s">
        <v>84</v>
      </c>
      <c r="AY96" s="22" t="s">
        <v>180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82</v>
      </c>
      <c r="BK96" s="184">
        <f t="shared" si="9"/>
        <v>0</v>
      </c>
      <c r="BL96" s="22" t="s">
        <v>220</v>
      </c>
      <c r="BM96" s="22" t="s">
        <v>226</v>
      </c>
    </row>
    <row r="97" spans="2:65" s="1" customFormat="1" ht="16.5" customHeight="1">
      <c r="B97" s="172"/>
      <c r="C97" s="173" t="s">
        <v>209</v>
      </c>
      <c r="D97" s="173" t="s">
        <v>182</v>
      </c>
      <c r="E97" s="174" t="s">
        <v>1835</v>
      </c>
      <c r="F97" s="175" t="s">
        <v>1836</v>
      </c>
      <c r="G97" s="176" t="s">
        <v>292</v>
      </c>
      <c r="H97" s="177">
        <v>270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45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220</v>
      </c>
      <c r="AT97" s="22" t="s">
        <v>182</v>
      </c>
      <c r="AU97" s="22" t="s">
        <v>84</v>
      </c>
      <c r="AY97" s="22" t="s">
        <v>180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82</v>
      </c>
      <c r="BK97" s="184">
        <f t="shared" si="9"/>
        <v>0</v>
      </c>
      <c r="BL97" s="22" t="s">
        <v>220</v>
      </c>
      <c r="BM97" s="22" t="s">
        <v>230</v>
      </c>
    </row>
    <row r="98" spans="2:65" s="1" customFormat="1" ht="16.5" customHeight="1">
      <c r="B98" s="172"/>
      <c r="C98" s="173" t="s">
        <v>232</v>
      </c>
      <c r="D98" s="173" t="s">
        <v>182</v>
      </c>
      <c r="E98" s="174" t="s">
        <v>1837</v>
      </c>
      <c r="F98" s="175" t="s">
        <v>1838</v>
      </c>
      <c r="G98" s="176" t="s">
        <v>292</v>
      </c>
      <c r="H98" s="177">
        <v>490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45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220</v>
      </c>
      <c r="AT98" s="22" t="s">
        <v>182</v>
      </c>
      <c r="AU98" s="22" t="s">
        <v>84</v>
      </c>
      <c r="AY98" s="22" t="s">
        <v>180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82</v>
      </c>
      <c r="BK98" s="184">
        <f t="shared" si="9"/>
        <v>0</v>
      </c>
      <c r="BL98" s="22" t="s">
        <v>220</v>
      </c>
      <c r="BM98" s="22" t="s">
        <v>235</v>
      </c>
    </row>
    <row r="99" spans="2:65" s="1" customFormat="1" ht="16.5" customHeight="1">
      <c r="B99" s="172"/>
      <c r="C99" s="173" t="s">
        <v>212</v>
      </c>
      <c r="D99" s="173" t="s">
        <v>182</v>
      </c>
      <c r="E99" s="174" t="s">
        <v>1839</v>
      </c>
      <c r="F99" s="175" t="s">
        <v>1840</v>
      </c>
      <c r="G99" s="176" t="s">
        <v>292</v>
      </c>
      <c r="H99" s="177">
        <v>50</v>
      </c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45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220</v>
      </c>
      <c r="AT99" s="22" t="s">
        <v>182</v>
      </c>
      <c r="AU99" s="22" t="s">
        <v>84</v>
      </c>
      <c r="AY99" s="22" t="s">
        <v>180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82</v>
      </c>
      <c r="BK99" s="184">
        <f t="shared" si="9"/>
        <v>0</v>
      </c>
      <c r="BL99" s="22" t="s">
        <v>220</v>
      </c>
      <c r="BM99" s="22" t="s">
        <v>239</v>
      </c>
    </row>
    <row r="100" spans="2:65" s="1" customFormat="1" ht="16.5" customHeight="1">
      <c r="B100" s="172"/>
      <c r="C100" s="173" t="s">
        <v>242</v>
      </c>
      <c r="D100" s="173" t="s">
        <v>182</v>
      </c>
      <c r="E100" s="174" t="s">
        <v>1841</v>
      </c>
      <c r="F100" s="175" t="s">
        <v>1840</v>
      </c>
      <c r="G100" s="176" t="s">
        <v>292</v>
      </c>
      <c r="H100" s="177">
        <v>100</v>
      </c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45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220</v>
      </c>
      <c r="AT100" s="22" t="s">
        <v>182</v>
      </c>
      <c r="AU100" s="22" t="s">
        <v>84</v>
      </c>
      <c r="AY100" s="22" t="s">
        <v>180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82</v>
      </c>
      <c r="BK100" s="184">
        <f t="shared" si="9"/>
        <v>0</v>
      </c>
      <c r="BL100" s="22" t="s">
        <v>220</v>
      </c>
      <c r="BM100" s="22" t="s">
        <v>245</v>
      </c>
    </row>
    <row r="101" spans="2:65" s="1" customFormat="1" ht="16.5" customHeight="1">
      <c r="B101" s="172"/>
      <c r="C101" s="173" t="s">
        <v>216</v>
      </c>
      <c r="D101" s="173" t="s">
        <v>182</v>
      </c>
      <c r="E101" s="174" t="s">
        <v>1842</v>
      </c>
      <c r="F101" s="175" t="s">
        <v>1843</v>
      </c>
      <c r="G101" s="176" t="s">
        <v>292</v>
      </c>
      <c r="H101" s="177">
        <v>370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45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220</v>
      </c>
      <c r="AT101" s="22" t="s">
        <v>182</v>
      </c>
      <c r="AU101" s="22" t="s">
        <v>84</v>
      </c>
      <c r="AY101" s="22" t="s">
        <v>180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82</v>
      </c>
      <c r="BK101" s="184">
        <f t="shared" si="9"/>
        <v>0</v>
      </c>
      <c r="BL101" s="22" t="s">
        <v>220</v>
      </c>
      <c r="BM101" s="22" t="s">
        <v>249</v>
      </c>
    </row>
    <row r="102" spans="2:65" s="1" customFormat="1" ht="16.5" customHeight="1">
      <c r="B102" s="172"/>
      <c r="C102" s="173" t="s">
        <v>11</v>
      </c>
      <c r="D102" s="173" t="s">
        <v>182</v>
      </c>
      <c r="E102" s="174" t="s">
        <v>1844</v>
      </c>
      <c r="F102" s="175" t="s">
        <v>1845</v>
      </c>
      <c r="G102" s="176" t="s">
        <v>301</v>
      </c>
      <c r="H102" s="177">
        <v>250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45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220</v>
      </c>
      <c r="AT102" s="22" t="s">
        <v>182</v>
      </c>
      <c r="AU102" s="22" t="s">
        <v>84</v>
      </c>
      <c r="AY102" s="22" t="s">
        <v>180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82</v>
      </c>
      <c r="BK102" s="184">
        <f t="shared" si="9"/>
        <v>0</v>
      </c>
      <c r="BL102" s="22" t="s">
        <v>220</v>
      </c>
      <c r="BM102" s="22" t="s">
        <v>255</v>
      </c>
    </row>
    <row r="103" spans="2:65" s="1" customFormat="1" ht="16.5" customHeight="1">
      <c r="B103" s="172"/>
      <c r="C103" s="173" t="s">
        <v>220</v>
      </c>
      <c r="D103" s="173" t="s">
        <v>182</v>
      </c>
      <c r="E103" s="174" t="s">
        <v>1846</v>
      </c>
      <c r="F103" s="175" t="s">
        <v>1847</v>
      </c>
      <c r="G103" s="176" t="s">
        <v>301</v>
      </c>
      <c r="H103" s="177">
        <v>50</v>
      </c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45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220</v>
      </c>
      <c r="AT103" s="22" t="s">
        <v>182</v>
      </c>
      <c r="AU103" s="22" t="s">
        <v>84</v>
      </c>
      <c r="AY103" s="22" t="s">
        <v>180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82</v>
      </c>
      <c r="BK103" s="184">
        <f t="shared" si="9"/>
        <v>0</v>
      </c>
      <c r="BL103" s="22" t="s">
        <v>220</v>
      </c>
      <c r="BM103" s="22" t="s">
        <v>258</v>
      </c>
    </row>
    <row r="104" spans="2:65" s="1" customFormat="1" ht="16.5" customHeight="1">
      <c r="B104" s="172"/>
      <c r="C104" s="173" t="s">
        <v>262</v>
      </c>
      <c r="D104" s="173" t="s">
        <v>182</v>
      </c>
      <c r="E104" s="174" t="s">
        <v>1848</v>
      </c>
      <c r="F104" s="175" t="s">
        <v>1849</v>
      </c>
      <c r="G104" s="176" t="s">
        <v>301</v>
      </c>
      <c r="H104" s="177">
        <v>41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45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220</v>
      </c>
      <c r="AT104" s="22" t="s">
        <v>182</v>
      </c>
      <c r="AU104" s="22" t="s">
        <v>84</v>
      </c>
      <c r="AY104" s="22" t="s">
        <v>180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82</v>
      </c>
      <c r="BK104" s="184">
        <f t="shared" si="9"/>
        <v>0</v>
      </c>
      <c r="BL104" s="22" t="s">
        <v>220</v>
      </c>
      <c r="BM104" s="22" t="s">
        <v>265</v>
      </c>
    </row>
    <row r="105" spans="2:65" s="1" customFormat="1" ht="16.5" customHeight="1">
      <c r="B105" s="172"/>
      <c r="C105" s="173" t="s">
        <v>226</v>
      </c>
      <c r="D105" s="173" t="s">
        <v>182</v>
      </c>
      <c r="E105" s="174" t="s">
        <v>1850</v>
      </c>
      <c r="F105" s="175" t="s">
        <v>1851</v>
      </c>
      <c r="G105" s="176" t="s">
        <v>1852</v>
      </c>
      <c r="H105" s="177">
        <v>28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45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220</v>
      </c>
      <c r="AT105" s="22" t="s">
        <v>182</v>
      </c>
      <c r="AU105" s="22" t="s">
        <v>84</v>
      </c>
      <c r="AY105" s="22" t="s">
        <v>180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82</v>
      </c>
      <c r="BK105" s="184">
        <f t="shared" si="9"/>
        <v>0</v>
      </c>
      <c r="BL105" s="22" t="s">
        <v>220</v>
      </c>
      <c r="BM105" s="22" t="s">
        <v>270</v>
      </c>
    </row>
    <row r="106" spans="2:65" s="1" customFormat="1" ht="16.5" customHeight="1">
      <c r="B106" s="172"/>
      <c r="C106" s="173" t="s">
        <v>230</v>
      </c>
      <c r="D106" s="173" t="s">
        <v>182</v>
      </c>
      <c r="E106" s="174" t="s">
        <v>1853</v>
      </c>
      <c r="F106" s="175" t="s">
        <v>604</v>
      </c>
      <c r="G106" s="176" t="s">
        <v>301</v>
      </c>
      <c r="H106" s="177">
        <v>0</v>
      </c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45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220</v>
      </c>
      <c r="AT106" s="22" t="s">
        <v>182</v>
      </c>
      <c r="AU106" s="22" t="s">
        <v>84</v>
      </c>
      <c r="AY106" s="22" t="s">
        <v>180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82</v>
      </c>
      <c r="BK106" s="184">
        <f t="shared" si="9"/>
        <v>0</v>
      </c>
      <c r="BL106" s="22" t="s">
        <v>220</v>
      </c>
      <c r="BM106" s="22" t="s">
        <v>280</v>
      </c>
    </row>
    <row r="107" spans="2:65" s="1" customFormat="1" ht="16.5" customHeight="1">
      <c r="B107" s="172"/>
      <c r="C107" s="173" t="s">
        <v>272</v>
      </c>
      <c r="D107" s="173" t="s">
        <v>182</v>
      </c>
      <c r="E107" s="174" t="s">
        <v>1854</v>
      </c>
      <c r="F107" s="175" t="s">
        <v>1855</v>
      </c>
      <c r="G107" s="176" t="s">
        <v>301</v>
      </c>
      <c r="H107" s="177">
        <v>12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45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220</v>
      </c>
      <c r="AT107" s="22" t="s">
        <v>182</v>
      </c>
      <c r="AU107" s="22" t="s">
        <v>84</v>
      </c>
      <c r="AY107" s="22" t="s">
        <v>180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82</v>
      </c>
      <c r="BK107" s="184">
        <f t="shared" si="9"/>
        <v>0</v>
      </c>
      <c r="BL107" s="22" t="s">
        <v>220</v>
      </c>
      <c r="BM107" s="22" t="s">
        <v>276</v>
      </c>
    </row>
    <row r="108" spans="2:65" s="1" customFormat="1" ht="16.5" customHeight="1">
      <c r="B108" s="172"/>
      <c r="C108" s="173" t="s">
        <v>10</v>
      </c>
      <c r="D108" s="173" t="s">
        <v>182</v>
      </c>
      <c r="E108" s="174" t="s">
        <v>1856</v>
      </c>
      <c r="F108" s="175" t="s">
        <v>604</v>
      </c>
      <c r="G108" s="176" t="s">
        <v>301</v>
      </c>
      <c r="H108" s="177">
        <v>0</v>
      </c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45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220</v>
      </c>
      <c r="AT108" s="22" t="s">
        <v>182</v>
      </c>
      <c r="AU108" s="22" t="s">
        <v>84</v>
      </c>
      <c r="AY108" s="22" t="s">
        <v>180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82</v>
      </c>
      <c r="BK108" s="184">
        <f t="shared" si="9"/>
        <v>0</v>
      </c>
      <c r="BL108" s="22" t="s">
        <v>220</v>
      </c>
      <c r="BM108" s="22" t="s">
        <v>284</v>
      </c>
    </row>
    <row r="109" spans="2:65" s="1" customFormat="1" ht="16.5" customHeight="1">
      <c r="B109" s="172"/>
      <c r="C109" s="173" t="s">
        <v>235</v>
      </c>
      <c r="D109" s="173" t="s">
        <v>182</v>
      </c>
      <c r="E109" s="174" t="s">
        <v>1857</v>
      </c>
      <c r="F109" s="175" t="s">
        <v>1858</v>
      </c>
      <c r="G109" s="176" t="s">
        <v>301</v>
      </c>
      <c r="H109" s="177">
        <v>19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45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220</v>
      </c>
      <c r="AT109" s="22" t="s">
        <v>182</v>
      </c>
      <c r="AU109" s="22" t="s">
        <v>84</v>
      </c>
      <c r="AY109" s="22" t="s">
        <v>180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82</v>
      </c>
      <c r="BK109" s="184">
        <f t="shared" si="9"/>
        <v>0</v>
      </c>
      <c r="BL109" s="22" t="s">
        <v>220</v>
      </c>
      <c r="BM109" s="22" t="s">
        <v>287</v>
      </c>
    </row>
    <row r="110" spans="2:65" s="1" customFormat="1" ht="16.5" customHeight="1">
      <c r="B110" s="172"/>
      <c r="C110" s="173" t="s">
        <v>289</v>
      </c>
      <c r="D110" s="173" t="s">
        <v>182</v>
      </c>
      <c r="E110" s="174" t="s">
        <v>1859</v>
      </c>
      <c r="F110" s="175" t="s">
        <v>1860</v>
      </c>
      <c r="G110" s="176" t="s">
        <v>301</v>
      </c>
      <c r="H110" s="177">
        <v>8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45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220</v>
      </c>
      <c r="AT110" s="22" t="s">
        <v>182</v>
      </c>
      <c r="AU110" s="22" t="s">
        <v>84</v>
      </c>
      <c r="AY110" s="22" t="s">
        <v>180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82</v>
      </c>
      <c r="BK110" s="184">
        <f t="shared" si="9"/>
        <v>0</v>
      </c>
      <c r="BL110" s="22" t="s">
        <v>220</v>
      </c>
      <c r="BM110" s="22" t="s">
        <v>293</v>
      </c>
    </row>
    <row r="111" spans="2:65" s="1" customFormat="1" ht="16.5" customHeight="1">
      <c r="B111" s="172"/>
      <c r="C111" s="173" t="s">
        <v>239</v>
      </c>
      <c r="D111" s="173" t="s">
        <v>182</v>
      </c>
      <c r="E111" s="174" t="s">
        <v>1861</v>
      </c>
      <c r="F111" s="175" t="s">
        <v>604</v>
      </c>
      <c r="G111" s="176" t="s">
        <v>301</v>
      </c>
      <c r="H111" s="177">
        <v>0</v>
      </c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45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220</v>
      </c>
      <c r="AT111" s="22" t="s">
        <v>182</v>
      </c>
      <c r="AU111" s="22" t="s">
        <v>84</v>
      </c>
      <c r="AY111" s="22" t="s">
        <v>180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82</v>
      </c>
      <c r="BK111" s="184">
        <f t="shared" si="9"/>
        <v>0</v>
      </c>
      <c r="BL111" s="22" t="s">
        <v>220</v>
      </c>
      <c r="BM111" s="22" t="s">
        <v>296</v>
      </c>
    </row>
    <row r="112" spans="2:65" s="1" customFormat="1" ht="16.5" customHeight="1">
      <c r="B112" s="172"/>
      <c r="C112" s="173" t="s">
        <v>298</v>
      </c>
      <c r="D112" s="173" t="s">
        <v>182</v>
      </c>
      <c r="E112" s="174" t="s">
        <v>1862</v>
      </c>
      <c r="F112" s="175" t="s">
        <v>1863</v>
      </c>
      <c r="G112" s="176" t="s">
        <v>301</v>
      </c>
      <c r="H112" s="177">
        <v>208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220</v>
      </c>
      <c r="AT112" s="22" t="s">
        <v>182</v>
      </c>
      <c r="AU112" s="22" t="s">
        <v>84</v>
      </c>
      <c r="AY112" s="22" t="s">
        <v>180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82</v>
      </c>
      <c r="BK112" s="184">
        <f t="shared" si="9"/>
        <v>0</v>
      </c>
      <c r="BL112" s="22" t="s">
        <v>220</v>
      </c>
      <c r="BM112" s="22" t="s">
        <v>302</v>
      </c>
    </row>
    <row r="113" spans="2:65" s="1" customFormat="1" ht="16.5" customHeight="1">
      <c r="B113" s="172"/>
      <c r="C113" s="173" t="s">
        <v>245</v>
      </c>
      <c r="D113" s="173" t="s">
        <v>182</v>
      </c>
      <c r="E113" s="174" t="s">
        <v>1864</v>
      </c>
      <c r="F113" s="175" t="s">
        <v>604</v>
      </c>
      <c r="G113" s="176" t="s">
        <v>301</v>
      </c>
      <c r="H113" s="177">
        <v>0</v>
      </c>
      <c r="I113" s="178"/>
      <c r="J113" s="179">
        <f t="shared" si="0"/>
        <v>0</v>
      </c>
      <c r="K113" s="175" t="s">
        <v>5</v>
      </c>
      <c r="L113" s="39"/>
      <c r="M113" s="180" t="s">
        <v>5</v>
      </c>
      <c r="N113" s="181" t="s">
        <v>45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220</v>
      </c>
      <c r="AT113" s="22" t="s">
        <v>182</v>
      </c>
      <c r="AU113" s="22" t="s">
        <v>84</v>
      </c>
      <c r="AY113" s="22" t="s">
        <v>180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82</v>
      </c>
      <c r="BK113" s="184">
        <f t="shared" si="9"/>
        <v>0</v>
      </c>
      <c r="BL113" s="22" t="s">
        <v>220</v>
      </c>
      <c r="BM113" s="22" t="s">
        <v>306</v>
      </c>
    </row>
    <row r="114" spans="2:65" s="1" customFormat="1" ht="16.5" customHeight="1">
      <c r="B114" s="172"/>
      <c r="C114" s="173" t="s">
        <v>307</v>
      </c>
      <c r="D114" s="173" t="s">
        <v>182</v>
      </c>
      <c r="E114" s="174" t="s">
        <v>1865</v>
      </c>
      <c r="F114" s="175" t="s">
        <v>1866</v>
      </c>
      <c r="G114" s="176" t="s">
        <v>301</v>
      </c>
      <c r="H114" s="177">
        <v>1</v>
      </c>
      <c r="I114" s="178"/>
      <c r="J114" s="179">
        <f t="shared" si="0"/>
        <v>0</v>
      </c>
      <c r="K114" s="175" t="s">
        <v>5</v>
      </c>
      <c r="L114" s="39"/>
      <c r="M114" s="180" t="s">
        <v>5</v>
      </c>
      <c r="N114" s="181" t="s">
        <v>45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220</v>
      </c>
      <c r="AT114" s="22" t="s">
        <v>182</v>
      </c>
      <c r="AU114" s="22" t="s">
        <v>84</v>
      </c>
      <c r="AY114" s="22" t="s">
        <v>180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82</v>
      </c>
      <c r="BK114" s="184">
        <f t="shared" si="9"/>
        <v>0</v>
      </c>
      <c r="BL114" s="22" t="s">
        <v>220</v>
      </c>
      <c r="BM114" s="22" t="s">
        <v>310</v>
      </c>
    </row>
    <row r="115" spans="2:65" s="1" customFormat="1" ht="16.5" customHeight="1">
      <c r="B115" s="172"/>
      <c r="C115" s="173" t="s">
        <v>249</v>
      </c>
      <c r="D115" s="173" t="s">
        <v>182</v>
      </c>
      <c r="E115" s="174" t="s">
        <v>1867</v>
      </c>
      <c r="F115" s="175" t="s">
        <v>1868</v>
      </c>
      <c r="G115" s="176" t="s">
        <v>301</v>
      </c>
      <c r="H115" s="177">
        <v>12</v>
      </c>
      <c r="I115" s="178"/>
      <c r="J115" s="179">
        <f t="shared" si="0"/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220</v>
      </c>
      <c r="AT115" s="22" t="s">
        <v>182</v>
      </c>
      <c r="AU115" s="22" t="s">
        <v>84</v>
      </c>
      <c r="AY115" s="22" t="s">
        <v>180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82</v>
      </c>
      <c r="BK115" s="184">
        <f t="shared" si="9"/>
        <v>0</v>
      </c>
      <c r="BL115" s="22" t="s">
        <v>220</v>
      </c>
      <c r="BM115" s="22" t="s">
        <v>313</v>
      </c>
    </row>
    <row r="116" spans="2:65" s="1" customFormat="1" ht="16.5" customHeight="1">
      <c r="B116" s="172"/>
      <c r="C116" s="173" t="s">
        <v>315</v>
      </c>
      <c r="D116" s="173" t="s">
        <v>182</v>
      </c>
      <c r="E116" s="174" t="s">
        <v>1869</v>
      </c>
      <c r="F116" s="175" t="s">
        <v>1870</v>
      </c>
      <c r="G116" s="176" t="s">
        <v>301</v>
      </c>
      <c r="H116" s="177">
        <v>22</v>
      </c>
      <c r="I116" s="178"/>
      <c r="J116" s="179">
        <f t="shared" si="0"/>
        <v>0</v>
      </c>
      <c r="K116" s="175" t="s">
        <v>5</v>
      </c>
      <c r="L116" s="39"/>
      <c r="M116" s="180" t="s">
        <v>5</v>
      </c>
      <c r="N116" s="181" t="s">
        <v>45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220</v>
      </c>
      <c r="AT116" s="22" t="s">
        <v>182</v>
      </c>
      <c r="AU116" s="22" t="s">
        <v>84</v>
      </c>
      <c r="AY116" s="22" t="s">
        <v>180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82</v>
      </c>
      <c r="BK116" s="184">
        <f t="shared" si="9"/>
        <v>0</v>
      </c>
      <c r="BL116" s="22" t="s">
        <v>220</v>
      </c>
      <c r="BM116" s="22" t="s">
        <v>318</v>
      </c>
    </row>
    <row r="117" spans="2:65" s="1" customFormat="1" ht="16.5" customHeight="1">
      <c r="B117" s="172"/>
      <c r="C117" s="173" t="s">
        <v>255</v>
      </c>
      <c r="D117" s="173" t="s">
        <v>182</v>
      </c>
      <c r="E117" s="174" t="s">
        <v>1871</v>
      </c>
      <c r="F117" s="175" t="s">
        <v>1872</v>
      </c>
      <c r="G117" s="176" t="s">
        <v>292</v>
      </c>
      <c r="H117" s="177">
        <v>50</v>
      </c>
      <c r="I117" s="178"/>
      <c r="J117" s="179">
        <f t="shared" si="0"/>
        <v>0</v>
      </c>
      <c r="K117" s="175" t="s">
        <v>5</v>
      </c>
      <c r="L117" s="39"/>
      <c r="M117" s="180" t="s">
        <v>5</v>
      </c>
      <c r="N117" s="181" t="s">
        <v>45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220</v>
      </c>
      <c r="AT117" s="22" t="s">
        <v>182</v>
      </c>
      <c r="AU117" s="22" t="s">
        <v>84</v>
      </c>
      <c r="AY117" s="22" t="s">
        <v>180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82</v>
      </c>
      <c r="BK117" s="184">
        <f t="shared" si="9"/>
        <v>0</v>
      </c>
      <c r="BL117" s="22" t="s">
        <v>220</v>
      </c>
      <c r="BM117" s="22" t="s">
        <v>325</v>
      </c>
    </row>
    <row r="118" spans="2:65" s="1" customFormat="1" ht="16.5" customHeight="1">
      <c r="B118" s="172"/>
      <c r="C118" s="173" t="s">
        <v>326</v>
      </c>
      <c r="D118" s="173" t="s">
        <v>182</v>
      </c>
      <c r="E118" s="174" t="s">
        <v>1873</v>
      </c>
      <c r="F118" s="175" t="s">
        <v>1874</v>
      </c>
      <c r="G118" s="176" t="s">
        <v>301</v>
      </c>
      <c r="H118" s="177">
        <v>3</v>
      </c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45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220</v>
      </c>
      <c r="AT118" s="22" t="s">
        <v>182</v>
      </c>
      <c r="AU118" s="22" t="s">
        <v>84</v>
      </c>
      <c r="AY118" s="22" t="s">
        <v>180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82</v>
      </c>
      <c r="BK118" s="184">
        <f t="shared" si="9"/>
        <v>0</v>
      </c>
      <c r="BL118" s="22" t="s">
        <v>220</v>
      </c>
      <c r="BM118" s="22" t="s">
        <v>329</v>
      </c>
    </row>
    <row r="119" spans="2:65" s="1" customFormat="1" ht="16.5" customHeight="1">
      <c r="B119" s="172"/>
      <c r="C119" s="173" t="s">
        <v>258</v>
      </c>
      <c r="D119" s="173" t="s">
        <v>182</v>
      </c>
      <c r="E119" s="174" t="s">
        <v>1875</v>
      </c>
      <c r="F119" s="175" t="s">
        <v>1876</v>
      </c>
      <c r="G119" s="176" t="s">
        <v>301</v>
      </c>
      <c r="H119" s="177">
        <v>200</v>
      </c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220</v>
      </c>
      <c r="AT119" s="22" t="s">
        <v>182</v>
      </c>
      <c r="AU119" s="22" t="s">
        <v>84</v>
      </c>
      <c r="AY119" s="22" t="s">
        <v>180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82</v>
      </c>
      <c r="BK119" s="184">
        <f t="shared" si="9"/>
        <v>0</v>
      </c>
      <c r="BL119" s="22" t="s">
        <v>220</v>
      </c>
      <c r="BM119" s="22" t="s">
        <v>332</v>
      </c>
    </row>
    <row r="120" spans="2:65" s="1" customFormat="1" ht="16.5" customHeight="1">
      <c r="B120" s="172"/>
      <c r="C120" s="173" t="s">
        <v>334</v>
      </c>
      <c r="D120" s="173" t="s">
        <v>182</v>
      </c>
      <c r="E120" s="174" t="s">
        <v>1877</v>
      </c>
      <c r="F120" s="175" t="s">
        <v>1878</v>
      </c>
      <c r="G120" s="176" t="s">
        <v>301</v>
      </c>
      <c r="H120" s="177">
        <v>100</v>
      </c>
      <c r="I120" s="178"/>
      <c r="J120" s="179">
        <f t="shared" si="0"/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220</v>
      </c>
      <c r="AT120" s="22" t="s">
        <v>182</v>
      </c>
      <c r="AU120" s="22" t="s">
        <v>84</v>
      </c>
      <c r="AY120" s="22" t="s">
        <v>180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82</v>
      </c>
      <c r="BK120" s="184">
        <f t="shared" si="9"/>
        <v>0</v>
      </c>
      <c r="BL120" s="22" t="s">
        <v>220</v>
      </c>
      <c r="BM120" s="22" t="s">
        <v>337</v>
      </c>
    </row>
    <row r="121" spans="2:65" s="1" customFormat="1" ht="16.5" customHeight="1">
      <c r="B121" s="172"/>
      <c r="C121" s="173" t="s">
        <v>265</v>
      </c>
      <c r="D121" s="173" t="s">
        <v>182</v>
      </c>
      <c r="E121" s="174" t="s">
        <v>1879</v>
      </c>
      <c r="F121" s="175" t="s">
        <v>1880</v>
      </c>
      <c r="G121" s="176" t="s">
        <v>301</v>
      </c>
      <c r="H121" s="177">
        <v>24</v>
      </c>
      <c r="I121" s="178"/>
      <c r="J121" s="179">
        <f t="shared" si="0"/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 t="shared" si="1"/>
        <v>0</v>
      </c>
      <c r="Q121" s="182">
        <v>0</v>
      </c>
      <c r="R121" s="182">
        <f t="shared" si="2"/>
        <v>0</v>
      </c>
      <c r="S121" s="182">
        <v>0</v>
      </c>
      <c r="T121" s="183">
        <f t="shared" si="3"/>
        <v>0</v>
      </c>
      <c r="AR121" s="22" t="s">
        <v>220</v>
      </c>
      <c r="AT121" s="22" t="s">
        <v>182</v>
      </c>
      <c r="AU121" s="22" t="s">
        <v>84</v>
      </c>
      <c r="AY121" s="22" t="s">
        <v>180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22" t="s">
        <v>82</v>
      </c>
      <c r="BK121" s="184">
        <f t="shared" si="9"/>
        <v>0</v>
      </c>
      <c r="BL121" s="22" t="s">
        <v>220</v>
      </c>
      <c r="BM121" s="22" t="s">
        <v>341</v>
      </c>
    </row>
    <row r="122" spans="2:63" s="10" customFormat="1" ht="29.85" customHeight="1">
      <c r="B122" s="159"/>
      <c r="D122" s="160" t="s">
        <v>73</v>
      </c>
      <c r="E122" s="170" t="s">
        <v>1881</v>
      </c>
      <c r="F122" s="170" t="s">
        <v>1882</v>
      </c>
      <c r="I122" s="162"/>
      <c r="J122" s="171">
        <f>BK122</f>
        <v>0</v>
      </c>
      <c r="L122" s="159"/>
      <c r="M122" s="164"/>
      <c r="N122" s="165"/>
      <c r="O122" s="165"/>
      <c r="P122" s="166">
        <f>SUM(P123:P168)</f>
        <v>0</v>
      </c>
      <c r="Q122" s="165"/>
      <c r="R122" s="166">
        <f>SUM(R123:R168)</f>
        <v>0</v>
      </c>
      <c r="S122" s="165"/>
      <c r="T122" s="167">
        <f>SUM(T123:T168)</f>
        <v>0</v>
      </c>
      <c r="AR122" s="160" t="s">
        <v>84</v>
      </c>
      <c r="AT122" s="168" t="s">
        <v>73</v>
      </c>
      <c r="AU122" s="168" t="s">
        <v>82</v>
      </c>
      <c r="AY122" s="160" t="s">
        <v>180</v>
      </c>
      <c r="BK122" s="169">
        <f>SUM(BK123:BK168)</f>
        <v>0</v>
      </c>
    </row>
    <row r="123" spans="2:65" s="1" customFormat="1" ht="16.5" customHeight="1">
      <c r="B123" s="172"/>
      <c r="C123" s="173" t="s">
        <v>343</v>
      </c>
      <c r="D123" s="173" t="s">
        <v>182</v>
      </c>
      <c r="E123" s="174" t="s">
        <v>1883</v>
      </c>
      <c r="F123" s="175" t="s">
        <v>1884</v>
      </c>
      <c r="G123" s="176" t="s">
        <v>301</v>
      </c>
      <c r="H123" s="177">
        <v>70</v>
      </c>
      <c r="I123" s="178"/>
      <c r="J123" s="179">
        <f aca="true" t="shared" si="10" ref="J123:J168">ROUND(I123*H123,2)</f>
        <v>0</v>
      </c>
      <c r="K123" s="175" t="s">
        <v>5</v>
      </c>
      <c r="L123" s="39"/>
      <c r="M123" s="180" t="s">
        <v>5</v>
      </c>
      <c r="N123" s="181" t="s">
        <v>45</v>
      </c>
      <c r="O123" s="40"/>
      <c r="P123" s="182">
        <f aca="true" t="shared" si="11" ref="P123:P168">O123*H123</f>
        <v>0</v>
      </c>
      <c r="Q123" s="182">
        <v>0</v>
      </c>
      <c r="R123" s="182">
        <f aca="true" t="shared" si="12" ref="R123:R168">Q123*H123</f>
        <v>0</v>
      </c>
      <c r="S123" s="182">
        <v>0</v>
      </c>
      <c r="T123" s="183">
        <f aca="true" t="shared" si="13" ref="T123:T168">S123*H123</f>
        <v>0</v>
      </c>
      <c r="AR123" s="22" t="s">
        <v>220</v>
      </c>
      <c r="AT123" s="22" t="s">
        <v>182</v>
      </c>
      <c r="AU123" s="22" t="s">
        <v>84</v>
      </c>
      <c r="AY123" s="22" t="s">
        <v>180</v>
      </c>
      <c r="BE123" s="184">
        <f aca="true" t="shared" si="14" ref="BE123:BE168">IF(N123="základní",J123,0)</f>
        <v>0</v>
      </c>
      <c r="BF123" s="184">
        <f aca="true" t="shared" si="15" ref="BF123:BF168">IF(N123="snížená",J123,0)</f>
        <v>0</v>
      </c>
      <c r="BG123" s="184">
        <f aca="true" t="shared" si="16" ref="BG123:BG168">IF(N123="zákl. přenesená",J123,0)</f>
        <v>0</v>
      </c>
      <c r="BH123" s="184">
        <f aca="true" t="shared" si="17" ref="BH123:BH168">IF(N123="sníž. přenesená",J123,0)</f>
        <v>0</v>
      </c>
      <c r="BI123" s="184">
        <f aca="true" t="shared" si="18" ref="BI123:BI168">IF(N123="nulová",J123,0)</f>
        <v>0</v>
      </c>
      <c r="BJ123" s="22" t="s">
        <v>82</v>
      </c>
      <c r="BK123" s="184">
        <f aca="true" t="shared" si="19" ref="BK123:BK168">ROUND(I123*H123,2)</f>
        <v>0</v>
      </c>
      <c r="BL123" s="22" t="s">
        <v>220</v>
      </c>
      <c r="BM123" s="22" t="s">
        <v>347</v>
      </c>
    </row>
    <row r="124" spans="2:65" s="1" customFormat="1" ht="16.5" customHeight="1">
      <c r="B124" s="172"/>
      <c r="C124" s="173" t="s">
        <v>270</v>
      </c>
      <c r="D124" s="173" t="s">
        <v>182</v>
      </c>
      <c r="E124" s="174" t="s">
        <v>1885</v>
      </c>
      <c r="F124" s="175" t="s">
        <v>1886</v>
      </c>
      <c r="G124" s="176" t="s">
        <v>301</v>
      </c>
      <c r="H124" s="177">
        <v>90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45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220</v>
      </c>
      <c r="AT124" s="22" t="s">
        <v>182</v>
      </c>
      <c r="AU124" s="22" t="s">
        <v>84</v>
      </c>
      <c r="AY124" s="22" t="s">
        <v>180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82</v>
      </c>
      <c r="BK124" s="184">
        <f t="shared" si="19"/>
        <v>0</v>
      </c>
      <c r="BL124" s="22" t="s">
        <v>220</v>
      </c>
      <c r="BM124" s="22" t="s">
        <v>351</v>
      </c>
    </row>
    <row r="125" spans="2:65" s="1" customFormat="1" ht="16.5" customHeight="1">
      <c r="B125" s="172"/>
      <c r="C125" s="173" t="s">
        <v>352</v>
      </c>
      <c r="D125" s="173" t="s">
        <v>182</v>
      </c>
      <c r="E125" s="174" t="s">
        <v>1887</v>
      </c>
      <c r="F125" s="175" t="s">
        <v>1888</v>
      </c>
      <c r="G125" s="176" t="s">
        <v>301</v>
      </c>
      <c r="H125" s="177">
        <v>80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45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220</v>
      </c>
      <c r="AT125" s="22" t="s">
        <v>182</v>
      </c>
      <c r="AU125" s="22" t="s">
        <v>84</v>
      </c>
      <c r="AY125" s="22" t="s">
        <v>180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82</v>
      </c>
      <c r="BK125" s="184">
        <f t="shared" si="19"/>
        <v>0</v>
      </c>
      <c r="BL125" s="22" t="s">
        <v>220</v>
      </c>
      <c r="BM125" s="22" t="s">
        <v>355</v>
      </c>
    </row>
    <row r="126" spans="2:65" s="1" customFormat="1" ht="16.5" customHeight="1">
      <c r="B126" s="172"/>
      <c r="C126" s="173" t="s">
        <v>276</v>
      </c>
      <c r="D126" s="173" t="s">
        <v>182</v>
      </c>
      <c r="E126" s="174" t="s">
        <v>1889</v>
      </c>
      <c r="F126" s="175" t="s">
        <v>1890</v>
      </c>
      <c r="G126" s="176" t="s">
        <v>301</v>
      </c>
      <c r="H126" s="177">
        <v>19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220</v>
      </c>
      <c r="AT126" s="22" t="s">
        <v>182</v>
      </c>
      <c r="AU126" s="22" t="s">
        <v>84</v>
      </c>
      <c r="AY126" s="22" t="s">
        <v>180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82</v>
      </c>
      <c r="BK126" s="184">
        <f t="shared" si="19"/>
        <v>0</v>
      </c>
      <c r="BL126" s="22" t="s">
        <v>220</v>
      </c>
      <c r="BM126" s="22" t="s">
        <v>359</v>
      </c>
    </row>
    <row r="127" spans="2:65" s="1" customFormat="1" ht="16.5" customHeight="1">
      <c r="B127" s="172"/>
      <c r="C127" s="173" t="s">
        <v>360</v>
      </c>
      <c r="D127" s="173" t="s">
        <v>182</v>
      </c>
      <c r="E127" s="174" t="s">
        <v>1891</v>
      </c>
      <c r="F127" s="175" t="s">
        <v>604</v>
      </c>
      <c r="G127" s="176" t="s">
        <v>301</v>
      </c>
      <c r="H127" s="177">
        <v>0</v>
      </c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45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220</v>
      </c>
      <c r="AT127" s="22" t="s">
        <v>182</v>
      </c>
      <c r="AU127" s="22" t="s">
        <v>84</v>
      </c>
      <c r="AY127" s="22" t="s">
        <v>180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82</v>
      </c>
      <c r="BK127" s="184">
        <f t="shared" si="19"/>
        <v>0</v>
      </c>
      <c r="BL127" s="22" t="s">
        <v>220</v>
      </c>
      <c r="BM127" s="22" t="s">
        <v>361</v>
      </c>
    </row>
    <row r="128" spans="2:65" s="1" customFormat="1" ht="16.5" customHeight="1">
      <c r="B128" s="172"/>
      <c r="C128" s="173" t="s">
        <v>280</v>
      </c>
      <c r="D128" s="173" t="s">
        <v>182</v>
      </c>
      <c r="E128" s="174" t="s">
        <v>1892</v>
      </c>
      <c r="F128" s="175" t="s">
        <v>1893</v>
      </c>
      <c r="G128" s="176" t="s">
        <v>301</v>
      </c>
      <c r="H128" s="177">
        <v>22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220</v>
      </c>
      <c r="AT128" s="22" t="s">
        <v>182</v>
      </c>
      <c r="AU128" s="22" t="s">
        <v>84</v>
      </c>
      <c r="AY128" s="22" t="s">
        <v>180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82</v>
      </c>
      <c r="BK128" s="184">
        <f t="shared" si="19"/>
        <v>0</v>
      </c>
      <c r="BL128" s="22" t="s">
        <v>220</v>
      </c>
      <c r="BM128" s="22" t="s">
        <v>365</v>
      </c>
    </row>
    <row r="129" spans="2:65" s="1" customFormat="1" ht="16.5" customHeight="1">
      <c r="B129" s="172"/>
      <c r="C129" s="173" t="s">
        <v>367</v>
      </c>
      <c r="D129" s="173" t="s">
        <v>182</v>
      </c>
      <c r="E129" s="174" t="s">
        <v>1894</v>
      </c>
      <c r="F129" s="175" t="s">
        <v>1895</v>
      </c>
      <c r="G129" s="176" t="s">
        <v>301</v>
      </c>
      <c r="H129" s="177">
        <v>8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45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220</v>
      </c>
      <c r="AT129" s="22" t="s">
        <v>182</v>
      </c>
      <c r="AU129" s="22" t="s">
        <v>84</v>
      </c>
      <c r="AY129" s="22" t="s">
        <v>180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82</v>
      </c>
      <c r="BK129" s="184">
        <f t="shared" si="19"/>
        <v>0</v>
      </c>
      <c r="BL129" s="22" t="s">
        <v>220</v>
      </c>
      <c r="BM129" s="22" t="s">
        <v>370</v>
      </c>
    </row>
    <row r="130" spans="2:65" s="1" customFormat="1" ht="16.5" customHeight="1">
      <c r="B130" s="172"/>
      <c r="C130" s="173" t="s">
        <v>284</v>
      </c>
      <c r="D130" s="173" t="s">
        <v>182</v>
      </c>
      <c r="E130" s="174" t="s">
        <v>1896</v>
      </c>
      <c r="F130" s="175" t="s">
        <v>1897</v>
      </c>
      <c r="G130" s="176" t="s">
        <v>301</v>
      </c>
      <c r="H130" s="177">
        <v>8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45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220</v>
      </c>
      <c r="AT130" s="22" t="s">
        <v>182</v>
      </c>
      <c r="AU130" s="22" t="s">
        <v>84</v>
      </c>
      <c r="AY130" s="22" t="s">
        <v>180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82</v>
      </c>
      <c r="BK130" s="184">
        <f t="shared" si="19"/>
        <v>0</v>
      </c>
      <c r="BL130" s="22" t="s">
        <v>220</v>
      </c>
      <c r="BM130" s="22" t="s">
        <v>374</v>
      </c>
    </row>
    <row r="131" spans="2:65" s="1" customFormat="1" ht="16.5" customHeight="1">
      <c r="B131" s="172"/>
      <c r="C131" s="173" t="s">
        <v>375</v>
      </c>
      <c r="D131" s="173" t="s">
        <v>182</v>
      </c>
      <c r="E131" s="174" t="s">
        <v>1898</v>
      </c>
      <c r="F131" s="175" t="s">
        <v>1899</v>
      </c>
      <c r="G131" s="176" t="s">
        <v>301</v>
      </c>
      <c r="H131" s="177">
        <v>832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45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220</v>
      </c>
      <c r="AT131" s="22" t="s">
        <v>182</v>
      </c>
      <c r="AU131" s="22" t="s">
        <v>84</v>
      </c>
      <c r="AY131" s="22" t="s">
        <v>180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82</v>
      </c>
      <c r="BK131" s="184">
        <f t="shared" si="19"/>
        <v>0</v>
      </c>
      <c r="BL131" s="22" t="s">
        <v>220</v>
      </c>
      <c r="BM131" s="22" t="s">
        <v>378</v>
      </c>
    </row>
    <row r="132" spans="2:65" s="1" customFormat="1" ht="16.5" customHeight="1">
      <c r="B132" s="172"/>
      <c r="C132" s="173" t="s">
        <v>287</v>
      </c>
      <c r="D132" s="173" t="s">
        <v>182</v>
      </c>
      <c r="E132" s="174" t="s">
        <v>1900</v>
      </c>
      <c r="F132" s="175" t="s">
        <v>1901</v>
      </c>
      <c r="G132" s="176" t="s">
        <v>301</v>
      </c>
      <c r="H132" s="177">
        <v>41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45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220</v>
      </c>
      <c r="AT132" s="22" t="s">
        <v>182</v>
      </c>
      <c r="AU132" s="22" t="s">
        <v>84</v>
      </c>
      <c r="AY132" s="22" t="s">
        <v>180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82</v>
      </c>
      <c r="BK132" s="184">
        <f t="shared" si="19"/>
        <v>0</v>
      </c>
      <c r="BL132" s="22" t="s">
        <v>220</v>
      </c>
      <c r="BM132" s="22" t="s">
        <v>382</v>
      </c>
    </row>
    <row r="133" spans="2:65" s="1" customFormat="1" ht="16.5" customHeight="1">
      <c r="B133" s="172"/>
      <c r="C133" s="173" t="s">
        <v>384</v>
      </c>
      <c r="D133" s="173" t="s">
        <v>182</v>
      </c>
      <c r="E133" s="174" t="s">
        <v>1902</v>
      </c>
      <c r="F133" s="175" t="s">
        <v>1903</v>
      </c>
      <c r="G133" s="176" t="s">
        <v>301</v>
      </c>
      <c r="H133" s="177">
        <v>28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45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220</v>
      </c>
      <c r="AT133" s="22" t="s">
        <v>182</v>
      </c>
      <c r="AU133" s="22" t="s">
        <v>84</v>
      </c>
      <c r="AY133" s="22" t="s">
        <v>180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82</v>
      </c>
      <c r="BK133" s="184">
        <f t="shared" si="19"/>
        <v>0</v>
      </c>
      <c r="BL133" s="22" t="s">
        <v>220</v>
      </c>
      <c r="BM133" s="22" t="s">
        <v>387</v>
      </c>
    </row>
    <row r="134" spans="2:65" s="1" customFormat="1" ht="16.5" customHeight="1">
      <c r="B134" s="172"/>
      <c r="C134" s="173" t="s">
        <v>293</v>
      </c>
      <c r="D134" s="173" t="s">
        <v>182</v>
      </c>
      <c r="E134" s="174" t="s">
        <v>1904</v>
      </c>
      <c r="F134" s="175" t="s">
        <v>1905</v>
      </c>
      <c r="G134" s="176" t="s">
        <v>301</v>
      </c>
      <c r="H134" s="177">
        <v>12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45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220</v>
      </c>
      <c r="AT134" s="22" t="s">
        <v>182</v>
      </c>
      <c r="AU134" s="22" t="s">
        <v>84</v>
      </c>
      <c r="AY134" s="22" t="s">
        <v>180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82</v>
      </c>
      <c r="BK134" s="184">
        <f t="shared" si="19"/>
        <v>0</v>
      </c>
      <c r="BL134" s="22" t="s">
        <v>220</v>
      </c>
      <c r="BM134" s="22" t="s">
        <v>390</v>
      </c>
    </row>
    <row r="135" spans="2:65" s="1" customFormat="1" ht="16.5" customHeight="1">
      <c r="B135" s="172"/>
      <c r="C135" s="173" t="s">
        <v>400</v>
      </c>
      <c r="D135" s="173" t="s">
        <v>182</v>
      </c>
      <c r="E135" s="174" t="s">
        <v>1906</v>
      </c>
      <c r="F135" s="175" t="s">
        <v>1907</v>
      </c>
      <c r="G135" s="176" t="s">
        <v>301</v>
      </c>
      <c r="H135" s="177">
        <v>41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45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220</v>
      </c>
      <c r="AT135" s="22" t="s">
        <v>182</v>
      </c>
      <c r="AU135" s="22" t="s">
        <v>84</v>
      </c>
      <c r="AY135" s="22" t="s">
        <v>180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82</v>
      </c>
      <c r="BK135" s="184">
        <f t="shared" si="19"/>
        <v>0</v>
      </c>
      <c r="BL135" s="22" t="s">
        <v>220</v>
      </c>
      <c r="BM135" s="22" t="s">
        <v>395</v>
      </c>
    </row>
    <row r="136" spans="2:65" s="1" customFormat="1" ht="16.5" customHeight="1">
      <c r="B136" s="172"/>
      <c r="C136" s="173" t="s">
        <v>302</v>
      </c>
      <c r="D136" s="173" t="s">
        <v>182</v>
      </c>
      <c r="E136" s="174" t="s">
        <v>1906</v>
      </c>
      <c r="F136" s="175" t="s">
        <v>1907</v>
      </c>
      <c r="G136" s="176" t="s">
        <v>301</v>
      </c>
      <c r="H136" s="177">
        <v>237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220</v>
      </c>
      <c r="AT136" s="22" t="s">
        <v>182</v>
      </c>
      <c r="AU136" s="22" t="s">
        <v>84</v>
      </c>
      <c r="AY136" s="22" t="s">
        <v>180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82</v>
      </c>
      <c r="BK136" s="184">
        <f t="shared" si="19"/>
        <v>0</v>
      </c>
      <c r="BL136" s="22" t="s">
        <v>220</v>
      </c>
      <c r="BM136" s="22" t="s">
        <v>398</v>
      </c>
    </row>
    <row r="137" spans="2:65" s="1" customFormat="1" ht="16.5" customHeight="1">
      <c r="B137" s="172"/>
      <c r="C137" s="173" t="s">
        <v>409</v>
      </c>
      <c r="D137" s="173" t="s">
        <v>182</v>
      </c>
      <c r="E137" s="174" t="s">
        <v>1908</v>
      </c>
      <c r="F137" s="175" t="s">
        <v>1909</v>
      </c>
      <c r="G137" s="176" t="s">
        <v>301</v>
      </c>
      <c r="H137" s="177">
        <v>28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45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220</v>
      </c>
      <c r="AT137" s="22" t="s">
        <v>182</v>
      </c>
      <c r="AU137" s="22" t="s">
        <v>84</v>
      </c>
      <c r="AY137" s="22" t="s">
        <v>180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82</v>
      </c>
      <c r="BK137" s="184">
        <f t="shared" si="19"/>
        <v>0</v>
      </c>
      <c r="BL137" s="22" t="s">
        <v>220</v>
      </c>
      <c r="BM137" s="22" t="s">
        <v>403</v>
      </c>
    </row>
    <row r="138" spans="2:65" s="1" customFormat="1" ht="16.5" customHeight="1">
      <c r="B138" s="172"/>
      <c r="C138" s="173" t="s">
        <v>306</v>
      </c>
      <c r="D138" s="173" t="s">
        <v>182</v>
      </c>
      <c r="E138" s="174" t="s">
        <v>1910</v>
      </c>
      <c r="F138" s="175" t="s">
        <v>1911</v>
      </c>
      <c r="G138" s="176" t="s">
        <v>301</v>
      </c>
      <c r="H138" s="177">
        <v>41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45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220</v>
      </c>
      <c r="AT138" s="22" t="s">
        <v>182</v>
      </c>
      <c r="AU138" s="22" t="s">
        <v>84</v>
      </c>
      <c r="AY138" s="22" t="s">
        <v>180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82</v>
      </c>
      <c r="BK138" s="184">
        <f t="shared" si="19"/>
        <v>0</v>
      </c>
      <c r="BL138" s="22" t="s">
        <v>220</v>
      </c>
      <c r="BM138" s="22" t="s">
        <v>407</v>
      </c>
    </row>
    <row r="139" spans="2:65" s="1" customFormat="1" ht="16.5" customHeight="1">
      <c r="B139" s="172"/>
      <c r="C139" s="173" t="s">
        <v>419</v>
      </c>
      <c r="D139" s="173" t="s">
        <v>182</v>
      </c>
      <c r="E139" s="174" t="s">
        <v>1910</v>
      </c>
      <c r="F139" s="175" t="s">
        <v>1911</v>
      </c>
      <c r="G139" s="176" t="s">
        <v>301</v>
      </c>
      <c r="H139" s="177">
        <v>28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220</v>
      </c>
      <c r="AT139" s="22" t="s">
        <v>182</v>
      </c>
      <c r="AU139" s="22" t="s">
        <v>84</v>
      </c>
      <c r="AY139" s="22" t="s">
        <v>180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82</v>
      </c>
      <c r="BK139" s="184">
        <f t="shared" si="19"/>
        <v>0</v>
      </c>
      <c r="BL139" s="22" t="s">
        <v>220</v>
      </c>
      <c r="BM139" s="22" t="s">
        <v>412</v>
      </c>
    </row>
    <row r="140" spans="2:65" s="1" customFormat="1" ht="16.5" customHeight="1">
      <c r="B140" s="172"/>
      <c r="C140" s="173" t="s">
        <v>310</v>
      </c>
      <c r="D140" s="173" t="s">
        <v>182</v>
      </c>
      <c r="E140" s="174" t="s">
        <v>1910</v>
      </c>
      <c r="F140" s="175" t="s">
        <v>1911</v>
      </c>
      <c r="G140" s="176" t="s">
        <v>301</v>
      </c>
      <c r="H140" s="177">
        <v>12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45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220</v>
      </c>
      <c r="AT140" s="22" t="s">
        <v>182</v>
      </c>
      <c r="AU140" s="22" t="s">
        <v>84</v>
      </c>
      <c r="AY140" s="22" t="s">
        <v>180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82</v>
      </c>
      <c r="BK140" s="184">
        <f t="shared" si="19"/>
        <v>0</v>
      </c>
      <c r="BL140" s="22" t="s">
        <v>220</v>
      </c>
      <c r="BM140" s="22" t="s">
        <v>417</v>
      </c>
    </row>
    <row r="141" spans="2:65" s="1" customFormat="1" ht="16.5" customHeight="1">
      <c r="B141" s="172"/>
      <c r="C141" s="173" t="s">
        <v>428</v>
      </c>
      <c r="D141" s="173" t="s">
        <v>182</v>
      </c>
      <c r="E141" s="174" t="s">
        <v>1912</v>
      </c>
      <c r="F141" s="175" t="s">
        <v>1913</v>
      </c>
      <c r="G141" s="176" t="s">
        <v>292</v>
      </c>
      <c r="H141" s="177">
        <v>270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45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220</v>
      </c>
      <c r="AT141" s="22" t="s">
        <v>182</v>
      </c>
      <c r="AU141" s="22" t="s">
        <v>84</v>
      </c>
      <c r="AY141" s="22" t="s">
        <v>180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82</v>
      </c>
      <c r="BK141" s="184">
        <f t="shared" si="19"/>
        <v>0</v>
      </c>
      <c r="BL141" s="22" t="s">
        <v>220</v>
      </c>
      <c r="BM141" s="22" t="s">
        <v>422</v>
      </c>
    </row>
    <row r="142" spans="2:65" s="1" customFormat="1" ht="16.5" customHeight="1">
      <c r="B142" s="172"/>
      <c r="C142" s="173" t="s">
        <v>313</v>
      </c>
      <c r="D142" s="173" t="s">
        <v>182</v>
      </c>
      <c r="E142" s="174" t="s">
        <v>1914</v>
      </c>
      <c r="F142" s="175" t="s">
        <v>1915</v>
      </c>
      <c r="G142" s="176" t="s">
        <v>292</v>
      </c>
      <c r="H142" s="177">
        <v>50</v>
      </c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45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220</v>
      </c>
      <c r="AT142" s="22" t="s">
        <v>182</v>
      </c>
      <c r="AU142" s="22" t="s">
        <v>84</v>
      </c>
      <c r="AY142" s="22" t="s">
        <v>180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82</v>
      </c>
      <c r="BK142" s="184">
        <f t="shared" si="19"/>
        <v>0</v>
      </c>
      <c r="BL142" s="22" t="s">
        <v>220</v>
      </c>
      <c r="BM142" s="22" t="s">
        <v>426</v>
      </c>
    </row>
    <row r="143" spans="2:65" s="1" customFormat="1" ht="16.5" customHeight="1">
      <c r="B143" s="172"/>
      <c r="C143" s="173" t="s">
        <v>437</v>
      </c>
      <c r="D143" s="173" t="s">
        <v>182</v>
      </c>
      <c r="E143" s="174" t="s">
        <v>1916</v>
      </c>
      <c r="F143" s="175" t="s">
        <v>1917</v>
      </c>
      <c r="G143" s="176" t="s">
        <v>292</v>
      </c>
      <c r="H143" s="177">
        <v>100</v>
      </c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45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220</v>
      </c>
      <c r="AT143" s="22" t="s">
        <v>182</v>
      </c>
      <c r="AU143" s="22" t="s">
        <v>84</v>
      </c>
      <c r="AY143" s="22" t="s">
        <v>180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82</v>
      </c>
      <c r="BK143" s="184">
        <f t="shared" si="19"/>
        <v>0</v>
      </c>
      <c r="BL143" s="22" t="s">
        <v>220</v>
      </c>
      <c r="BM143" s="22" t="s">
        <v>431</v>
      </c>
    </row>
    <row r="144" spans="2:65" s="1" customFormat="1" ht="16.5" customHeight="1">
      <c r="B144" s="172"/>
      <c r="C144" s="173" t="s">
        <v>318</v>
      </c>
      <c r="D144" s="173" t="s">
        <v>182</v>
      </c>
      <c r="E144" s="174" t="s">
        <v>1918</v>
      </c>
      <c r="F144" s="175" t="s">
        <v>1919</v>
      </c>
      <c r="G144" s="176" t="s">
        <v>292</v>
      </c>
      <c r="H144" s="177">
        <v>370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45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220</v>
      </c>
      <c r="AT144" s="22" t="s">
        <v>182</v>
      </c>
      <c r="AU144" s="22" t="s">
        <v>84</v>
      </c>
      <c r="AY144" s="22" t="s">
        <v>180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82</v>
      </c>
      <c r="BK144" s="184">
        <f t="shared" si="19"/>
        <v>0</v>
      </c>
      <c r="BL144" s="22" t="s">
        <v>220</v>
      </c>
      <c r="BM144" s="22" t="s">
        <v>435</v>
      </c>
    </row>
    <row r="145" spans="2:65" s="1" customFormat="1" ht="16.5" customHeight="1">
      <c r="B145" s="172"/>
      <c r="C145" s="173" t="s">
        <v>444</v>
      </c>
      <c r="D145" s="173" t="s">
        <v>182</v>
      </c>
      <c r="E145" s="174" t="s">
        <v>1920</v>
      </c>
      <c r="F145" s="175" t="s">
        <v>1921</v>
      </c>
      <c r="G145" s="176" t="s">
        <v>301</v>
      </c>
      <c r="H145" s="177">
        <v>400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220</v>
      </c>
      <c r="AT145" s="22" t="s">
        <v>182</v>
      </c>
      <c r="AU145" s="22" t="s">
        <v>84</v>
      </c>
      <c r="AY145" s="22" t="s">
        <v>180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82</v>
      </c>
      <c r="BK145" s="184">
        <f t="shared" si="19"/>
        <v>0</v>
      </c>
      <c r="BL145" s="22" t="s">
        <v>220</v>
      </c>
      <c r="BM145" s="22" t="s">
        <v>440</v>
      </c>
    </row>
    <row r="146" spans="2:65" s="1" customFormat="1" ht="16.5" customHeight="1">
      <c r="B146" s="172"/>
      <c r="C146" s="173" t="s">
        <v>325</v>
      </c>
      <c r="D146" s="173" t="s">
        <v>182</v>
      </c>
      <c r="E146" s="174" t="s">
        <v>1922</v>
      </c>
      <c r="F146" s="175" t="s">
        <v>1923</v>
      </c>
      <c r="G146" s="176" t="s">
        <v>1852</v>
      </c>
      <c r="H146" s="177">
        <v>1</v>
      </c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45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220</v>
      </c>
      <c r="AT146" s="22" t="s">
        <v>182</v>
      </c>
      <c r="AU146" s="22" t="s">
        <v>84</v>
      </c>
      <c r="AY146" s="22" t="s">
        <v>180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82</v>
      </c>
      <c r="BK146" s="184">
        <f t="shared" si="19"/>
        <v>0</v>
      </c>
      <c r="BL146" s="22" t="s">
        <v>220</v>
      </c>
      <c r="BM146" s="22" t="s">
        <v>443</v>
      </c>
    </row>
    <row r="147" spans="2:65" s="1" customFormat="1" ht="16.5" customHeight="1">
      <c r="B147" s="172"/>
      <c r="C147" s="173" t="s">
        <v>453</v>
      </c>
      <c r="D147" s="173" t="s">
        <v>182</v>
      </c>
      <c r="E147" s="174" t="s">
        <v>1924</v>
      </c>
      <c r="F147" s="175" t="s">
        <v>604</v>
      </c>
      <c r="G147" s="176" t="s">
        <v>1852</v>
      </c>
      <c r="H147" s="177">
        <v>0</v>
      </c>
      <c r="I147" s="178"/>
      <c r="J147" s="179">
        <f t="shared" si="10"/>
        <v>0</v>
      </c>
      <c r="K147" s="175" t="s">
        <v>5</v>
      </c>
      <c r="L147" s="39"/>
      <c r="M147" s="180" t="s">
        <v>5</v>
      </c>
      <c r="N147" s="181" t="s">
        <v>45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220</v>
      </c>
      <c r="AT147" s="22" t="s">
        <v>182</v>
      </c>
      <c r="AU147" s="22" t="s">
        <v>84</v>
      </c>
      <c r="AY147" s="22" t="s">
        <v>180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82</v>
      </c>
      <c r="BK147" s="184">
        <f t="shared" si="19"/>
        <v>0</v>
      </c>
      <c r="BL147" s="22" t="s">
        <v>220</v>
      </c>
      <c r="BM147" s="22" t="s">
        <v>447</v>
      </c>
    </row>
    <row r="148" spans="2:65" s="1" customFormat="1" ht="16.5" customHeight="1">
      <c r="B148" s="172"/>
      <c r="C148" s="173" t="s">
        <v>329</v>
      </c>
      <c r="D148" s="173" t="s">
        <v>182</v>
      </c>
      <c r="E148" s="174" t="s">
        <v>1925</v>
      </c>
      <c r="F148" s="175" t="s">
        <v>1926</v>
      </c>
      <c r="G148" s="176" t="s">
        <v>301</v>
      </c>
      <c r="H148" s="177">
        <v>200</v>
      </c>
      <c r="I148" s="178"/>
      <c r="J148" s="179">
        <f t="shared" si="10"/>
        <v>0</v>
      </c>
      <c r="K148" s="175" t="s">
        <v>5</v>
      </c>
      <c r="L148" s="39"/>
      <c r="M148" s="180" t="s">
        <v>5</v>
      </c>
      <c r="N148" s="181" t="s">
        <v>45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220</v>
      </c>
      <c r="AT148" s="22" t="s">
        <v>182</v>
      </c>
      <c r="AU148" s="22" t="s">
        <v>84</v>
      </c>
      <c r="AY148" s="22" t="s">
        <v>180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82</v>
      </c>
      <c r="BK148" s="184">
        <f t="shared" si="19"/>
        <v>0</v>
      </c>
      <c r="BL148" s="22" t="s">
        <v>220</v>
      </c>
      <c r="BM148" s="22" t="s">
        <v>451</v>
      </c>
    </row>
    <row r="149" spans="2:65" s="1" customFormat="1" ht="16.5" customHeight="1">
      <c r="B149" s="172"/>
      <c r="C149" s="173" t="s">
        <v>461</v>
      </c>
      <c r="D149" s="173" t="s">
        <v>182</v>
      </c>
      <c r="E149" s="174" t="s">
        <v>1927</v>
      </c>
      <c r="F149" s="175" t="s">
        <v>1928</v>
      </c>
      <c r="G149" s="176" t="s">
        <v>292</v>
      </c>
      <c r="H149" s="177">
        <v>100</v>
      </c>
      <c r="I149" s="178"/>
      <c r="J149" s="179">
        <f t="shared" si="10"/>
        <v>0</v>
      </c>
      <c r="K149" s="175" t="s">
        <v>5</v>
      </c>
      <c r="L149" s="39"/>
      <c r="M149" s="180" t="s">
        <v>5</v>
      </c>
      <c r="N149" s="181" t="s">
        <v>45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220</v>
      </c>
      <c r="AT149" s="22" t="s">
        <v>182</v>
      </c>
      <c r="AU149" s="22" t="s">
        <v>84</v>
      </c>
      <c r="AY149" s="22" t="s">
        <v>180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82</v>
      </c>
      <c r="BK149" s="184">
        <f t="shared" si="19"/>
        <v>0</v>
      </c>
      <c r="BL149" s="22" t="s">
        <v>220</v>
      </c>
      <c r="BM149" s="22" t="s">
        <v>456</v>
      </c>
    </row>
    <row r="150" spans="2:65" s="1" customFormat="1" ht="16.5" customHeight="1">
      <c r="B150" s="172"/>
      <c r="C150" s="173" t="s">
        <v>332</v>
      </c>
      <c r="D150" s="173" t="s">
        <v>182</v>
      </c>
      <c r="E150" s="174" t="s">
        <v>1929</v>
      </c>
      <c r="F150" s="175" t="s">
        <v>1930</v>
      </c>
      <c r="G150" s="176" t="s">
        <v>1852</v>
      </c>
      <c r="H150" s="177">
        <v>22</v>
      </c>
      <c r="I150" s="178"/>
      <c r="J150" s="179">
        <f t="shared" si="10"/>
        <v>0</v>
      </c>
      <c r="K150" s="175" t="s">
        <v>5</v>
      </c>
      <c r="L150" s="39"/>
      <c r="M150" s="180" t="s">
        <v>5</v>
      </c>
      <c r="N150" s="181" t="s">
        <v>45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220</v>
      </c>
      <c r="AT150" s="22" t="s">
        <v>182</v>
      </c>
      <c r="AU150" s="22" t="s">
        <v>84</v>
      </c>
      <c r="AY150" s="22" t="s">
        <v>180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82</v>
      </c>
      <c r="BK150" s="184">
        <f t="shared" si="19"/>
        <v>0</v>
      </c>
      <c r="BL150" s="22" t="s">
        <v>220</v>
      </c>
      <c r="BM150" s="22" t="s">
        <v>460</v>
      </c>
    </row>
    <row r="151" spans="2:65" s="1" customFormat="1" ht="16.5" customHeight="1">
      <c r="B151" s="172"/>
      <c r="C151" s="173" t="s">
        <v>470</v>
      </c>
      <c r="D151" s="173" t="s">
        <v>182</v>
      </c>
      <c r="E151" s="174" t="s">
        <v>1931</v>
      </c>
      <c r="F151" s="175" t="s">
        <v>1932</v>
      </c>
      <c r="G151" s="176" t="s">
        <v>301</v>
      </c>
      <c r="H151" s="177">
        <v>22</v>
      </c>
      <c r="I151" s="178"/>
      <c r="J151" s="179">
        <f t="shared" si="10"/>
        <v>0</v>
      </c>
      <c r="K151" s="175" t="s">
        <v>5</v>
      </c>
      <c r="L151" s="39"/>
      <c r="M151" s="180" t="s">
        <v>5</v>
      </c>
      <c r="N151" s="181" t="s">
        <v>45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220</v>
      </c>
      <c r="AT151" s="22" t="s">
        <v>182</v>
      </c>
      <c r="AU151" s="22" t="s">
        <v>84</v>
      </c>
      <c r="AY151" s="22" t="s">
        <v>180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82</v>
      </c>
      <c r="BK151" s="184">
        <f t="shared" si="19"/>
        <v>0</v>
      </c>
      <c r="BL151" s="22" t="s">
        <v>220</v>
      </c>
      <c r="BM151" s="22" t="s">
        <v>464</v>
      </c>
    </row>
    <row r="152" spans="2:65" s="1" customFormat="1" ht="16.5" customHeight="1">
      <c r="B152" s="172"/>
      <c r="C152" s="173" t="s">
        <v>337</v>
      </c>
      <c r="D152" s="173" t="s">
        <v>182</v>
      </c>
      <c r="E152" s="174" t="s">
        <v>1933</v>
      </c>
      <c r="F152" s="175" t="s">
        <v>1934</v>
      </c>
      <c r="G152" s="176" t="s">
        <v>725</v>
      </c>
      <c r="H152" s="177">
        <v>90</v>
      </c>
      <c r="I152" s="178"/>
      <c r="J152" s="179">
        <f t="shared" si="10"/>
        <v>0</v>
      </c>
      <c r="K152" s="175" t="s">
        <v>5</v>
      </c>
      <c r="L152" s="39"/>
      <c r="M152" s="180" t="s">
        <v>5</v>
      </c>
      <c r="N152" s="181" t="s">
        <v>45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220</v>
      </c>
      <c r="AT152" s="22" t="s">
        <v>182</v>
      </c>
      <c r="AU152" s="22" t="s">
        <v>84</v>
      </c>
      <c r="AY152" s="22" t="s">
        <v>180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82</v>
      </c>
      <c r="BK152" s="184">
        <f t="shared" si="19"/>
        <v>0</v>
      </c>
      <c r="BL152" s="22" t="s">
        <v>220</v>
      </c>
      <c r="BM152" s="22" t="s">
        <v>468</v>
      </c>
    </row>
    <row r="153" spans="2:65" s="1" customFormat="1" ht="16.5" customHeight="1">
      <c r="B153" s="172"/>
      <c r="C153" s="173" t="s">
        <v>479</v>
      </c>
      <c r="D153" s="173" t="s">
        <v>182</v>
      </c>
      <c r="E153" s="174" t="s">
        <v>1935</v>
      </c>
      <c r="F153" s="175" t="s">
        <v>1934</v>
      </c>
      <c r="G153" s="176" t="s">
        <v>725</v>
      </c>
      <c r="H153" s="177">
        <v>80</v>
      </c>
      <c r="I153" s="178"/>
      <c r="J153" s="179">
        <f t="shared" si="10"/>
        <v>0</v>
      </c>
      <c r="K153" s="175" t="s">
        <v>5</v>
      </c>
      <c r="L153" s="39"/>
      <c r="M153" s="180" t="s">
        <v>5</v>
      </c>
      <c r="N153" s="181" t="s">
        <v>45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220</v>
      </c>
      <c r="AT153" s="22" t="s">
        <v>182</v>
      </c>
      <c r="AU153" s="22" t="s">
        <v>84</v>
      </c>
      <c r="AY153" s="22" t="s">
        <v>180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82</v>
      </c>
      <c r="BK153" s="184">
        <f t="shared" si="19"/>
        <v>0</v>
      </c>
      <c r="BL153" s="22" t="s">
        <v>220</v>
      </c>
      <c r="BM153" s="22" t="s">
        <v>473</v>
      </c>
    </row>
    <row r="154" spans="2:65" s="1" customFormat="1" ht="16.5" customHeight="1">
      <c r="B154" s="172"/>
      <c r="C154" s="173" t="s">
        <v>341</v>
      </c>
      <c r="D154" s="173" t="s">
        <v>182</v>
      </c>
      <c r="E154" s="174" t="s">
        <v>1936</v>
      </c>
      <c r="F154" s="175" t="s">
        <v>1937</v>
      </c>
      <c r="G154" s="176" t="s">
        <v>301</v>
      </c>
      <c r="H154" s="177">
        <v>1</v>
      </c>
      <c r="I154" s="178"/>
      <c r="J154" s="179">
        <f t="shared" si="10"/>
        <v>0</v>
      </c>
      <c r="K154" s="175" t="s">
        <v>5</v>
      </c>
      <c r="L154" s="39"/>
      <c r="M154" s="180" t="s">
        <v>5</v>
      </c>
      <c r="N154" s="181" t="s">
        <v>45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220</v>
      </c>
      <c r="AT154" s="22" t="s">
        <v>182</v>
      </c>
      <c r="AU154" s="22" t="s">
        <v>84</v>
      </c>
      <c r="AY154" s="22" t="s">
        <v>180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82</v>
      </c>
      <c r="BK154" s="184">
        <f t="shared" si="19"/>
        <v>0</v>
      </c>
      <c r="BL154" s="22" t="s">
        <v>220</v>
      </c>
      <c r="BM154" s="22" t="s">
        <v>477</v>
      </c>
    </row>
    <row r="155" spans="2:65" s="1" customFormat="1" ht="16.5" customHeight="1">
      <c r="B155" s="172"/>
      <c r="C155" s="173" t="s">
        <v>488</v>
      </c>
      <c r="D155" s="173" t="s">
        <v>182</v>
      </c>
      <c r="E155" s="174" t="s">
        <v>1938</v>
      </c>
      <c r="F155" s="175" t="s">
        <v>1939</v>
      </c>
      <c r="G155" s="176" t="s">
        <v>301</v>
      </c>
      <c r="H155" s="177">
        <v>1</v>
      </c>
      <c r="I155" s="178"/>
      <c r="J155" s="179">
        <f t="shared" si="10"/>
        <v>0</v>
      </c>
      <c r="K155" s="175" t="s">
        <v>5</v>
      </c>
      <c r="L155" s="39"/>
      <c r="M155" s="180" t="s">
        <v>5</v>
      </c>
      <c r="N155" s="181" t="s">
        <v>45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220</v>
      </c>
      <c r="AT155" s="22" t="s">
        <v>182</v>
      </c>
      <c r="AU155" s="22" t="s">
        <v>84</v>
      </c>
      <c r="AY155" s="22" t="s">
        <v>180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82</v>
      </c>
      <c r="BK155" s="184">
        <f t="shared" si="19"/>
        <v>0</v>
      </c>
      <c r="BL155" s="22" t="s">
        <v>220</v>
      </c>
      <c r="BM155" s="22" t="s">
        <v>482</v>
      </c>
    </row>
    <row r="156" spans="2:65" s="1" customFormat="1" ht="16.5" customHeight="1">
      <c r="B156" s="172"/>
      <c r="C156" s="173" t="s">
        <v>347</v>
      </c>
      <c r="D156" s="173" t="s">
        <v>182</v>
      </c>
      <c r="E156" s="174" t="s">
        <v>1940</v>
      </c>
      <c r="F156" s="175" t="s">
        <v>1941</v>
      </c>
      <c r="G156" s="176" t="s">
        <v>292</v>
      </c>
      <c r="H156" s="177">
        <v>50</v>
      </c>
      <c r="I156" s="178"/>
      <c r="J156" s="179">
        <f t="shared" si="10"/>
        <v>0</v>
      </c>
      <c r="K156" s="175" t="s">
        <v>5</v>
      </c>
      <c r="L156" s="39"/>
      <c r="M156" s="180" t="s">
        <v>5</v>
      </c>
      <c r="N156" s="181" t="s">
        <v>45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220</v>
      </c>
      <c r="AT156" s="22" t="s">
        <v>182</v>
      </c>
      <c r="AU156" s="22" t="s">
        <v>84</v>
      </c>
      <c r="AY156" s="22" t="s">
        <v>180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82</v>
      </c>
      <c r="BK156" s="184">
        <f t="shared" si="19"/>
        <v>0</v>
      </c>
      <c r="BL156" s="22" t="s">
        <v>220</v>
      </c>
      <c r="BM156" s="22" t="s">
        <v>486</v>
      </c>
    </row>
    <row r="157" spans="2:65" s="1" customFormat="1" ht="16.5" customHeight="1">
      <c r="B157" s="172"/>
      <c r="C157" s="173" t="s">
        <v>499</v>
      </c>
      <c r="D157" s="173" t="s">
        <v>182</v>
      </c>
      <c r="E157" s="174" t="s">
        <v>1942</v>
      </c>
      <c r="F157" s="175" t="s">
        <v>1943</v>
      </c>
      <c r="G157" s="176" t="s">
        <v>292</v>
      </c>
      <c r="H157" s="177">
        <v>490</v>
      </c>
      <c r="I157" s="178"/>
      <c r="J157" s="179">
        <f t="shared" si="10"/>
        <v>0</v>
      </c>
      <c r="K157" s="175" t="s">
        <v>5</v>
      </c>
      <c r="L157" s="39"/>
      <c r="M157" s="180" t="s">
        <v>5</v>
      </c>
      <c r="N157" s="181" t="s">
        <v>45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220</v>
      </c>
      <c r="AT157" s="22" t="s">
        <v>182</v>
      </c>
      <c r="AU157" s="22" t="s">
        <v>84</v>
      </c>
      <c r="AY157" s="22" t="s">
        <v>180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82</v>
      </c>
      <c r="BK157" s="184">
        <f t="shared" si="19"/>
        <v>0</v>
      </c>
      <c r="BL157" s="22" t="s">
        <v>220</v>
      </c>
      <c r="BM157" s="22" t="s">
        <v>491</v>
      </c>
    </row>
    <row r="158" spans="2:65" s="1" customFormat="1" ht="16.5" customHeight="1">
      <c r="B158" s="172"/>
      <c r="C158" s="173" t="s">
        <v>351</v>
      </c>
      <c r="D158" s="173" t="s">
        <v>182</v>
      </c>
      <c r="E158" s="174" t="s">
        <v>1944</v>
      </c>
      <c r="F158" s="175" t="s">
        <v>1945</v>
      </c>
      <c r="G158" s="176" t="s">
        <v>301</v>
      </c>
      <c r="H158" s="177">
        <v>2</v>
      </c>
      <c r="I158" s="178"/>
      <c r="J158" s="179">
        <f t="shared" si="10"/>
        <v>0</v>
      </c>
      <c r="K158" s="175" t="s">
        <v>5</v>
      </c>
      <c r="L158" s="39"/>
      <c r="M158" s="180" t="s">
        <v>5</v>
      </c>
      <c r="N158" s="181" t="s">
        <v>45</v>
      </c>
      <c r="O158" s="40"/>
      <c r="P158" s="182">
        <f t="shared" si="11"/>
        <v>0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AR158" s="22" t="s">
        <v>220</v>
      </c>
      <c r="AT158" s="22" t="s">
        <v>182</v>
      </c>
      <c r="AU158" s="22" t="s">
        <v>84</v>
      </c>
      <c r="AY158" s="22" t="s">
        <v>180</v>
      </c>
      <c r="BE158" s="184">
        <f t="shared" si="14"/>
        <v>0</v>
      </c>
      <c r="BF158" s="184">
        <f t="shared" si="15"/>
        <v>0</v>
      </c>
      <c r="BG158" s="184">
        <f t="shared" si="16"/>
        <v>0</v>
      </c>
      <c r="BH158" s="184">
        <f t="shared" si="17"/>
        <v>0</v>
      </c>
      <c r="BI158" s="184">
        <f t="shared" si="18"/>
        <v>0</v>
      </c>
      <c r="BJ158" s="22" t="s">
        <v>82</v>
      </c>
      <c r="BK158" s="184">
        <f t="shared" si="19"/>
        <v>0</v>
      </c>
      <c r="BL158" s="22" t="s">
        <v>220</v>
      </c>
      <c r="BM158" s="22" t="s">
        <v>497</v>
      </c>
    </row>
    <row r="159" spans="2:65" s="1" customFormat="1" ht="16.5" customHeight="1">
      <c r="B159" s="172"/>
      <c r="C159" s="173" t="s">
        <v>507</v>
      </c>
      <c r="D159" s="173" t="s">
        <v>182</v>
      </c>
      <c r="E159" s="174" t="s">
        <v>1946</v>
      </c>
      <c r="F159" s="175" t="s">
        <v>1947</v>
      </c>
      <c r="G159" s="176" t="s">
        <v>301</v>
      </c>
      <c r="H159" s="177">
        <v>22</v>
      </c>
      <c r="I159" s="178"/>
      <c r="J159" s="179">
        <f t="shared" si="10"/>
        <v>0</v>
      </c>
      <c r="K159" s="175" t="s">
        <v>5</v>
      </c>
      <c r="L159" s="39"/>
      <c r="M159" s="180" t="s">
        <v>5</v>
      </c>
      <c r="N159" s="181" t="s">
        <v>45</v>
      </c>
      <c r="O159" s="40"/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AR159" s="22" t="s">
        <v>220</v>
      </c>
      <c r="AT159" s="22" t="s">
        <v>182</v>
      </c>
      <c r="AU159" s="22" t="s">
        <v>84</v>
      </c>
      <c r="AY159" s="22" t="s">
        <v>180</v>
      </c>
      <c r="BE159" s="184">
        <f t="shared" si="14"/>
        <v>0</v>
      </c>
      <c r="BF159" s="184">
        <f t="shared" si="15"/>
        <v>0</v>
      </c>
      <c r="BG159" s="184">
        <f t="shared" si="16"/>
        <v>0</v>
      </c>
      <c r="BH159" s="184">
        <f t="shared" si="17"/>
        <v>0</v>
      </c>
      <c r="BI159" s="184">
        <f t="shared" si="18"/>
        <v>0</v>
      </c>
      <c r="BJ159" s="22" t="s">
        <v>82</v>
      </c>
      <c r="BK159" s="184">
        <f t="shared" si="19"/>
        <v>0</v>
      </c>
      <c r="BL159" s="22" t="s">
        <v>220</v>
      </c>
      <c r="BM159" s="22" t="s">
        <v>502</v>
      </c>
    </row>
    <row r="160" spans="2:65" s="1" customFormat="1" ht="16.5" customHeight="1">
      <c r="B160" s="172"/>
      <c r="C160" s="173" t="s">
        <v>355</v>
      </c>
      <c r="D160" s="173" t="s">
        <v>182</v>
      </c>
      <c r="E160" s="174" t="s">
        <v>1948</v>
      </c>
      <c r="F160" s="175" t="s">
        <v>1949</v>
      </c>
      <c r="G160" s="176" t="s">
        <v>301</v>
      </c>
      <c r="H160" s="177">
        <v>20</v>
      </c>
      <c r="I160" s="178"/>
      <c r="J160" s="179">
        <f t="shared" si="10"/>
        <v>0</v>
      </c>
      <c r="K160" s="175" t="s">
        <v>5</v>
      </c>
      <c r="L160" s="39"/>
      <c r="M160" s="180" t="s">
        <v>5</v>
      </c>
      <c r="N160" s="181" t="s">
        <v>45</v>
      </c>
      <c r="O160" s="40"/>
      <c r="P160" s="182">
        <f t="shared" si="11"/>
        <v>0</v>
      </c>
      <c r="Q160" s="182">
        <v>0</v>
      </c>
      <c r="R160" s="182">
        <f t="shared" si="12"/>
        <v>0</v>
      </c>
      <c r="S160" s="182">
        <v>0</v>
      </c>
      <c r="T160" s="183">
        <f t="shared" si="13"/>
        <v>0</v>
      </c>
      <c r="AR160" s="22" t="s">
        <v>220</v>
      </c>
      <c r="AT160" s="22" t="s">
        <v>182</v>
      </c>
      <c r="AU160" s="22" t="s">
        <v>84</v>
      </c>
      <c r="AY160" s="22" t="s">
        <v>180</v>
      </c>
      <c r="BE160" s="184">
        <f t="shared" si="14"/>
        <v>0</v>
      </c>
      <c r="BF160" s="184">
        <f t="shared" si="15"/>
        <v>0</v>
      </c>
      <c r="BG160" s="184">
        <f t="shared" si="16"/>
        <v>0</v>
      </c>
      <c r="BH160" s="184">
        <f t="shared" si="17"/>
        <v>0</v>
      </c>
      <c r="BI160" s="184">
        <f t="shared" si="18"/>
        <v>0</v>
      </c>
      <c r="BJ160" s="22" t="s">
        <v>82</v>
      </c>
      <c r="BK160" s="184">
        <f t="shared" si="19"/>
        <v>0</v>
      </c>
      <c r="BL160" s="22" t="s">
        <v>220</v>
      </c>
      <c r="BM160" s="22" t="s">
        <v>505</v>
      </c>
    </row>
    <row r="161" spans="2:65" s="1" customFormat="1" ht="16.5" customHeight="1">
      <c r="B161" s="172"/>
      <c r="C161" s="173" t="s">
        <v>520</v>
      </c>
      <c r="D161" s="173" t="s">
        <v>182</v>
      </c>
      <c r="E161" s="174" t="s">
        <v>1950</v>
      </c>
      <c r="F161" s="175" t="s">
        <v>1951</v>
      </c>
      <c r="G161" s="176" t="s">
        <v>301</v>
      </c>
      <c r="H161" s="177">
        <v>12</v>
      </c>
      <c r="I161" s="178"/>
      <c r="J161" s="179">
        <f t="shared" si="10"/>
        <v>0</v>
      </c>
      <c r="K161" s="175" t="s">
        <v>5</v>
      </c>
      <c r="L161" s="39"/>
      <c r="M161" s="180" t="s">
        <v>5</v>
      </c>
      <c r="N161" s="181" t="s">
        <v>45</v>
      </c>
      <c r="O161" s="40"/>
      <c r="P161" s="182">
        <f t="shared" si="11"/>
        <v>0</v>
      </c>
      <c r="Q161" s="182">
        <v>0</v>
      </c>
      <c r="R161" s="182">
        <f t="shared" si="12"/>
        <v>0</v>
      </c>
      <c r="S161" s="182">
        <v>0</v>
      </c>
      <c r="T161" s="183">
        <f t="shared" si="13"/>
        <v>0</v>
      </c>
      <c r="AR161" s="22" t="s">
        <v>220</v>
      </c>
      <c r="AT161" s="22" t="s">
        <v>182</v>
      </c>
      <c r="AU161" s="22" t="s">
        <v>84</v>
      </c>
      <c r="AY161" s="22" t="s">
        <v>180</v>
      </c>
      <c r="BE161" s="184">
        <f t="shared" si="14"/>
        <v>0</v>
      </c>
      <c r="BF161" s="184">
        <f t="shared" si="15"/>
        <v>0</v>
      </c>
      <c r="BG161" s="184">
        <f t="shared" si="16"/>
        <v>0</v>
      </c>
      <c r="BH161" s="184">
        <f t="shared" si="17"/>
        <v>0</v>
      </c>
      <c r="BI161" s="184">
        <f t="shared" si="18"/>
        <v>0</v>
      </c>
      <c r="BJ161" s="22" t="s">
        <v>82</v>
      </c>
      <c r="BK161" s="184">
        <f t="shared" si="19"/>
        <v>0</v>
      </c>
      <c r="BL161" s="22" t="s">
        <v>220</v>
      </c>
      <c r="BM161" s="22" t="s">
        <v>510</v>
      </c>
    </row>
    <row r="162" spans="2:65" s="1" customFormat="1" ht="16.5" customHeight="1">
      <c r="B162" s="172"/>
      <c r="C162" s="173" t="s">
        <v>359</v>
      </c>
      <c r="D162" s="173" t="s">
        <v>182</v>
      </c>
      <c r="E162" s="174" t="s">
        <v>1952</v>
      </c>
      <c r="F162" s="175" t="s">
        <v>1953</v>
      </c>
      <c r="G162" s="176" t="s">
        <v>301</v>
      </c>
      <c r="H162" s="177">
        <v>19</v>
      </c>
      <c r="I162" s="178"/>
      <c r="J162" s="179">
        <f t="shared" si="10"/>
        <v>0</v>
      </c>
      <c r="K162" s="175" t="s">
        <v>5</v>
      </c>
      <c r="L162" s="39"/>
      <c r="M162" s="180" t="s">
        <v>5</v>
      </c>
      <c r="N162" s="181" t="s">
        <v>45</v>
      </c>
      <c r="O162" s="40"/>
      <c r="P162" s="182">
        <f t="shared" si="11"/>
        <v>0</v>
      </c>
      <c r="Q162" s="182">
        <v>0</v>
      </c>
      <c r="R162" s="182">
        <f t="shared" si="12"/>
        <v>0</v>
      </c>
      <c r="S162" s="182">
        <v>0</v>
      </c>
      <c r="T162" s="183">
        <f t="shared" si="13"/>
        <v>0</v>
      </c>
      <c r="AR162" s="22" t="s">
        <v>220</v>
      </c>
      <c r="AT162" s="22" t="s">
        <v>182</v>
      </c>
      <c r="AU162" s="22" t="s">
        <v>84</v>
      </c>
      <c r="AY162" s="22" t="s">
        <v>180</v>
      </c>
      <c r="BE162" s="184">
        <f t="shared" si="14"/>
        <v>0</v>
      </c>
      <c r="BF162" s="184">
        <f t="shared" si="15"/>
        <v>0</v>
      </c>
      <c r="BG162" s="184">
        <f t="shared" si="16"/>
        <v>0</v>
      </c>
      <c r="BH162" s="184">
        <f t="shared" si="17"/>
        <v>0</v>
      </c>
      <c r="BI162" s="184">
        <f t="shared" si="18"/>
        <v>0</v>
      </c>
      <c r="BJ162" s="22" t="s">
        <v>82</v>
      </c>
      <c r="BK162" s="184">
        <f t="shared" si="19"/>
        <v>0</v>
      </c>
      <c r="BL162" s="22" t="s">
        <v>220</v>
      </c>
      <c r="BM162" s="22" t="s">
        <v>515</v>
      </c>
    </row>
    <row r="163" spans="2:65" s="1" customFormat="1" ht="16.5" customHeight="1">
      <c r="B163" s="172"/>
      <c r="C163" s="173" t="s">
        <v>529</v>
      </c>
      <c r="D163" s="173" t="s">
        <v>182</v>
      </c>
      <c r="E163" s="174" t="s">
        <v>1954</v>
      </c>
      <c r="F163" s="175" t="s">
        <v>604</v>
      </c>
      <c r="G163" s="176" t="s">
        <v>301</v>
      </c>
      <c r="H163" s="177">
        <v>0</v>
      </c>
      <c r="I163" s="178"/>
      <c r="J163" s="179">
        <f t="shared" si="10"/>
        <v>0</v>
      </c>
      <c r="K163" s="175" t="s">
        <v>5</v>
      </c>
      <c r="L163" s="39"/>
      <c r="M163" s="180" t="s">
        <v>5</v>
      </c>
      <c r="N163" s="181" t="s">
        <v>45</v>
      </c>
      <c r="O163" s="40"/>
      <c r="P163" s="182">
        <f t="shared" si="11"/>
        <v>0</v>
      </c>
      <c r="Q163" s="182">
        <v>0</v>
      </c>
      <c r="R163" s="182">
        <f t="shared" si="12"/>
        <v>0</v>
      </c>
      <c r="S163" s="182">
        <v>0</v>
      </c>
      <c r="T163" s="183">
        <f t="shared" si="13"/>
        <v>0</v>
      </c>
      <c r="AR163" s="22" t="s">
        <v>220</v>
      </c>
      <c r="AT163" s="22" t="s">
        <v>182</v>
      </c>
      <c r="AU163" s="22" t="s">
        <v>84</v>
      </c>
      <c r="AY163" s="22" t="s">
        <v>180</v>
      </c>
      <c r="BE163" s="184">
        <f t="shared" si="14"/>
        <v>0</v>
      </c>
      <c r="BF163" s="184">
        <f t="shared" si="15"/>
        <v>0</v>
      </c>
      <c r="BG163" s="184">
        <f t="shared" si="16"/>
        <v>0</v>
      </c>
      <c r="BH163" s="184">
        <f t="shared" si="17"/>
        <v>0</v>
      </c>
      <c r="BI163" s="184">
        <f t="shared" si="18"/>
        <v>0</v>
      </c>
      <c r="BJ163" s="22" t="s">
        <v>82</v>
      </c>
      <c r="BK163" s="184">
        <f t="shared" si="19"/>
        <v>0</v>
      </c>
      <c r="BL163" s="22" t="s">
        <v>220</v>
      </c>
      <c r="BM163" s="22" t="s">
        <v>523</v>
      </c>
    </row>
    <row r="164" spans="2:65" s="1" customFormat="1" ht="16.5" customHeight="1">
      <c r="B164" s="172"/>
      <c r="C164" s="173" t="s">
        <v>361</v>
      </c>
      <c r="D164" s="173" t="s">
        <v>182</v>
      </c>
      <c r="E164" s="174" t="s">
        <v>1955</v>
      </c>
      <c r="F164" s="175" t="s">
        <v>1890</v>
      </c>
      <c r="G164" s="176" t="s">
        <v>301</v>
      </c>
      <c r="H164" s="177">
        <v>19</v>
      </c>
      <c r="I164" s="178"/>
      <c r="J164" s="179">
        <f t="shared" si="10"/>
        <v>0</v>
      </c>
      <c r="K164" s="175" t="s">
        <v>5</v>
      </c>
      <c r="L164" s="39"/>
      <c r="M164" s="180" t="s">
        <v>5</v>
      </c>
      <c r="N164" s="181" t="s">
        <v>45</v>
      </c>
      <c r="O164" s="40"/>
      <c r="P164" s="182">
        <f t="shared" si="11"/>
        <v>0</v>
      </c>
      <c r="Q164" s="182">
        <v>0</v>
      </c>
      <c r="R164" s="182">
        <f t="shared" si="12"/>
        <v>0</v>
      </c>
      <c r="S164" s="182">
        <v>0</v>
      </c>
      <c r="T164" s="183">
        <f t="shared" si="13"/>
        <v>0</v>
      </c>
      <c r="AR164" s="22" t="s">
        <v>220</v>
      </c>
      <c r="AT164" s="22" t="s">
        <v>182</v>
      </c>
      <c r="AU164" s="22" t="s">
        <v>84</v>
      </c>
      <c r="AY164" s="22" t="s">
        <v>180</v>
      </c>
      <c r="BE164" s="184">
        <f t="shared" si="14"/>
        <v>0</v>
      </c>
      <c r="BF164" s="184">
        <f t="shared" si="15"/>
        <v>0</v>
      </c>
      <c r="BG164" s="184">
        <f t="shared" si="16"/>
        <v>0</v>
      </c>
      <c r="BH164" s="184">
        <f t="shared" si="17"/>
        <v>0</v>
      </c>
      <c r="BI164" s="184">
        <f t="shared" si="18"/>
        <v>0</v>
      </c>
      <c r="BJ164" s="22" t="s">
        <v>82</v>
      </c>
      <c r="BK164" s="184">
        <f t="shared" si="19"/>
        <v>0</v>
      </c>
      <c r="BL164" s="22" t="s">
        <v>220</v>
      </c>
      <c r="BM164" s="22" t="s">
        <v>527</v>
      </c>
    </row>
    <row r="165" spans="2:65" s="1" customFormat="1" ht="16.5" customHeight="1">
      <c r="B165" s="172"/>
      <c r="C165" s="173" t="s">
        <v>537</v>
      </c>
      <c r="D165" s="173" t="s">
        <v>182</v>
      </c>
      <c r="E165" s="174" t="s">
        <v>1956</v>
      </c>
      <c r="F165" s="175" t="s">
        <v>1957</v>
      </c>
      <c r="G165" s="176" t="s">
        <v>301</v>
      </c>
      <c r="H165" s="177">
        <v>208</v>
      </c>
      <c r="I165" s="178"/>
      <c r="J165" s="179">
        <f t="shared" si="10"/>
        <v>0</v>
      </c>
      <c r="K165" s="175" t="s">
        <v>5</v>
      </c>
      <c r="L165" s="39"/>
      <c r="M165" s="180" t="s">
        <v>5</v>
      </c>
      <c r="N165" s="181" t="s">
        <v>45</v>
      </c>
      <c r="O165" s="40"/>
      <c r="P165" s="182">
        <f t="shared" si="11"/>
        <v>0</v>
      </c>
      <c r="Q165" s="182">
        <v>0</v>
      </c>
      <c r="R165" s="182">
        <f t="shared" si="12"/>
        <v>0</v>
      </c>
      <c r="S165" s="182">
        <v>0</v>
      </c>
      <c r="T165" s="183">
        <f t="shared" si="13"/>
        <v>0</v>
      </c>
      <c r="AR165" s="22" t="s">
        <v>220</v>
      </c>
      <c r="AT165" s="22" t="s">
        <v>182</v>
      </c>
      <c r="AU165" s="22" t="s">
        <v>84</v>
      </c>
      <c r="AY165" s="22" t="s">
        <v>180</v>
      </c>
      <c r="BE165" s="184">
        <f t="shared" si="14"/>
        <v>0</v>
      </c>
      <c r="BF165" s="184">
        <f t="shared" si="15"/>
        <v>0</v>
      </c>
      <c r="BG165" s="184">
        <f t="shared" si="16"/>
        <v>0</v>
      </c>
      <c r="BH165" s="184">
        <f t="shared" si="17"/>
        <v>0</v>
      </c>
      <c r="BI165" s="184">
        <f t="shared" si="18"/>
        <v>0</v>
      </c>
      <c r="BJ165" s="22" t="s">
        <v>82</v>
      </c>
      <c r="BK165" s="184">
        <f t="shared" si="19"/>
        <v>0</v>
      </c>
      <c r="BL165" s="22" t="s">
        <v>220</v>
      </c>
      <c r="BM165" s="22" t="s">
        <v>532</v>
      </c>
    </row>
    <row r="166" spans="2:65" s="1" customFormat="1" ht="16.5" customHeight="1">
      <c r="B166" s="172"/>
      <c r="C166" s="173" t="s">
        <v>365</v>
      </c>
      <c r="D166" s="173" t="s">
        <v>182</v>
      </c>
      <c r="E166" s="174" t="s">
        <v>1958</v>
      </c>
      <c r="F166" s="175" t="s">
        <v>1959</v>
      </c>
      <c r="G166" s="176" t="s">
        <v>301</v>
      </c>
      <c r="H166" s="177">
        <v>832</v>
      </c>
      <c r="I166" s="178"/>
      <c r="J166" s="179">
        <f t="shared" si="10"/>
        <v>0</v>
      </c>
      <c r="K166" s="175" t="s">
        <v>5</v>
      </c>
      <c r="L166" s="39"/>
      <c r="M166" s="180" t="s">
        <v>5</v>
      </c>
      <c r="N166" s="181" t="s">
        <v>45</v>
      </c>
      <c r="O166" s="40"/>
      <c r="P166" s="182">
        <f t="shared" si="11"/>
        <v>0</v>
      </c>
      <c r="Q166" s="182">
        <v>0</v>
      </c>
      <c r="R166" s="182">
        <f t="shared" si="12"/>
        <v>0</v>
      </c>
      <c r="S166" s="182">
        <v>0</v>
      </c>
      <c r="T166" s="183">
        <f t="shared" si="13"/>
        <v>0</v>
      </c>
      <c r="AR166" s="22" t="s">
        <v>220</v>
      </c>
      <c r="AT166" s="22" t="s">
        <v>182</v>
      </c>
      <c r="AU166" s="22" t="s">
        <v>84</v>
      </c>
      <c r="AY166" s="22" t="s">
        <v>180</v>
      </c>
      <c r="BE166" s="184">
        <f t="shared" si="14"/>
        <v>0</v>
      </c>
      <c r="BF166" s="184">
        <f t="shared" si="15"/>
        <v>0</v>
      </c>
      <c r="BG166" s="184">
        <f t="shared" si="16"/>
        <v>0</v>
      </c>
      <c r="BH166" s="184">
        <f t="shared" si="17"/>
        <v>0</v>
      </c>
      <c r="BI166" s="184">
        <f t="shared" si="18"/>
        <v>0</v>
      </c>
      <c r="BJ166" s="22" t="s">
        <v>82</v>
      </c>
      <c r="BK166" s="184">
        <f t="shared" si="19"/>
        <v>0</v>
      </c>
      <c r="BL166" s="22" t="s">
        <v>220</v>
      </c>
      <c r="BM166" s="22" t="s">
        <v>536</v>
      </c>
    </row>
    <row r="167" spans="2:65" s="1" customFormat="1" ht="16.5" customHeight="1">
      <c r="B167" s="172"/>
      <c r="C167" s="173" t="s">
        <v>544</v>
      </c>
      <c r="D167" s="173" t="s">
        <v>182</v>
      </c>
      <c r="E167" s="174" t="s">
        <v>1960</v>
      </c>
      <c r="F167" s="175" t="s">
        <v>1961</v>
      </c>
      <c r="G167" s="176" t="s">
        <v>301</v>
      </c>
      <c r="H167" s="177">
        <v>1</v>
      </c>
      <c r="I167" s="178"/>
      <c r="J167" s="179">
        <f t="shared" si="10"/>
        <v>0</v>
      </c>
      <c r="K167" s="175" t="s">
        <v>5</v>
      </c>
      <c r="L167" s="39"/>
      <c r="M167" s="180" t="s">
        <v>5</v>
      </c>
      <c r="N167" s="181" t="s">
        <v>45</v>
      </c>
      <c r="O167" s="40"/>
      <c r="P167" s="182">
        <f t="shared" si="11"/>
        <v>0</v>
      </c>
      <c r="Q167" s="182">
        <v>0</v>
      </c>
      <c r="R167" s="182">
        <f t="shared" si="12"/>
        <v>0</v>
      </c>
      <c r="S167" s="182">
        <v>0</v>
      </c>
      <c r="T167" s="183">
        <f t="shared" si="13"/>
        <v>0</v>
      </c>
      <c r="AR167" s="22" t="s">
        <v>220</v>
      </c>
      <c r="AT167" s="22" t="s">
        <v>182</v>
      </c>
      <c r="AU167" s="22" t="s">
        <v>84</v>
      </c>
      <c r="AY167" s="22" t="s">
        <v>180</v>
      </c>
      <c r="BE167" s="184">
        <f t="shared" si="14"/>
        <v>0</v>
      </c>
      <c r="BF167" s="184">
        <f t="shared" si="15"/>
        <v>0</v>
      </c>
      <c r="BG167" s="184">
        <f t="shared" si="16"/>
        <v>0</v>
      </c>
      <c r="BH167" s="184">
        <f t="shared" si="17"/>
        <v>0</v>
      </c>
      <c r="BI167" s="184">
        <f t="shared" si="18"/>
        <v>0</v>
      </c>
      <c r="BJ167" s="22" t="s">
        <v>82</v>
      </c>
      <c r="BK167" s="184">
        <f t="shared" si="19"/>
        <v>0</v>
      </c>
      <c r="BL167" s="22" t="s">
        <v>220</v>
      </c>
      <c r="BM167" s="22" t="s">
        <v>538</v>
      </c>
    </row>
    <row r="168" spans="2:65" s="1" customFormat="1" ht="16.5" customHeight="1">
      <c r="B168" s="172"/>
      <c r="C168" s="173" t="s">
        <v>370</v>
      </c>
      <c r="D168" s="173" t="s">
        <v>182</v>
      </c>
      <c r="E168" s="174" t="s">
        <v>1962</v>
      </c>
      <c r="F168" s="175" t="s">
        <v>1963</v>
      </c>
      <c r="G168" s="176" t="s">
        <v>301</v>
      </c>
      <c r="H168" s="177">
        <v>1</v>
      </c>
      <c r="I168" s="178"/>
      <c r="J168" s="179">
        <f t="shared" si="10"/>
        <v>0</v>
      </c>
      <c r="K168" s="175" t="s">
        <v>5</v>
      </c>
      <c r="L168" s="39"/>
      <c r="M168" s="180" t="s">
        <v>5</v>
      </c>
      <c r="N168" s="181" t="s">
        <v>45</v>
      </c>
      <c r="O168" s="40"/>
      <c r="P168" s="182">
        <f t="shared" si="11"/>
        <v>0</v>
      </c>
      <c r="Q168" s="182">
        <v>0</v>
      </c>
      <c r="R168" s="182">
        <f t="shared" si="12"/>
        <v>0</v>
      </c>
      <c r="S168" s="182">
        <v>0</v>
      </c>
      <c r="T168" s="183">
        <f t="shared" si="13"/>
        <v>0</v>
      </c>
      <c r="AR168" s="22" t="s">
        <v>220</v>
      </c>
      <c r="AT168" s="22" t="s">
        <v>182</v>
      </c>
      <c r="AU168" s="22" t="s">
        <v>84</v>
      </c>
      <c r="AY168" s="22" t="s">
        <v>180</v>
      </c>
      <c r="BE168" s="184">
        <f t="shared" si="14"/>
        <v>0</v>
      </c>
      <c r="BF168" s="184">
        <f t="shared" si="15"/>
        <v>0</v>
      </c>
      <c r="BG168" s="184">
        <f t="shared" si="16"/>
        <v>0</v>
      </c>
      <c r="BH168" s="184">
        <f t="shared" si="17"/>
        <v>0</v>
      </c>
      <c r="BI168" s="184">
        <f t="shared" si="18"/>
        <v>0</v>
      </c>
      <c r="BJ168" s="22" t="s">
        <v>82</v>
      </c>
      <c r="BK168" s="184">
        <f t="shared" si="19"/>
        <v>0</v>
      </c>
      <c r="BL168" s="22" t="s">
        <v>220</v>
      </c>
      <c r="BM168" s="22" t="s">
        <v>542</v>
      </c>
    </row>
    <row r="169" spans="2:63" s="10" customFormat="1" ht="29.85" customHeight="1">
      <c r="B169" s="159"/>
      <c r="D169" s="160" t="s">
        <v>73</v>
      </c>
      <c r="E169" s="170" t="s">
        <v>591</v>
      </c>
      <c r="F169" s="170" t="s">
        <v>1964</v>
      </c>
      <c r="I169" s="162"/>
      <c r="J169" s="171">
        <f>BK169</f>
        <v>0</v>
      </c>
      <c r="L169" s="159"/>
      <c r="M169" s="164"/>
      <c r="N169" s="165"/>
      <c r="O169" s="165"/>
      <c r="P169" s="166">
        <f>SUM(P170:P172)</f>
        <v>0</v>
      </c>
      <c r="Q169" s="165"/>
      <c r="R169" s="166">
        <f>SUM(R170:R172)</f>
        <v>0</v>
      </c>
      <c r="S169" s="165"/>
      <c r="T169" s="167">
        <f>SUM(T170:T172)</f>
        <v>0</v>
      </c>
      <c r="AR169" s="160" t="s">
        <v>84</v>
      </c>
      <c r="AT169" s="168" t="s">
        <v>73</v>
      </c>
      <c r="AU169" s="168" t="s">
        <v>82</v>
      </c>
      <c r="AY169" s="160" t="s">
        <v>180</v>
      </c>
      <c r="BK169" s="169">
        <f>SUM(BK170:BK172)</f>
        <v>0</v>
      </c>
    </row>
    <row r="170" spans="2:65" s="1" customFormat="1" ht="16.5" customHeight="1">
      <c r="B170" s="172"/>
      <c r="C170" s="173" t="s">
        <v>553</v>
      </c>
      <c r="D170" s="173" t="s">
        <v>182</v>
      </c>
      <c r="E170" s="174" t="s">
        <v>1965</v>
      </c>
      <c r="F170" s="175" t="s">
        <v>1966</v>
      </c>
      <c r="G170" s="176" t="s">
        <v>301</v>
      </c>
      <c r="H170" s="177">
        <v>1</v>
      </c>
      <c r="I170" s="178"/>
      <c r="J170" s="179">
        <f>ROUND(I170*H170,2)</f>
        <v>0</v>
      </c>
      <c r="K170" s="175" t="s">
        <v>5</v>
      </c>
      <c r="L170" s="39"/>
      <c r="M170" s="180" t="s">
        <v>5</v>
      </c>
      <c r="N170" s="18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220</v>
      </c>
      <c r="AT170" s="22" t="s">
        <v>182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220</v>
      </c>
      <c r="BM170" s="22" t="s">
        <v>547</v>
      </c>
    </row>
    <row r="171" spans="2:65" s="1" customFormat="1" ht="16.5" customHeight="1">
      <c r="B171" s="172"/>
      <c r="C171" s="173" t="s">
        <v>374</v>
      </c>
      <c r="D171" s="173" t="s">
        <v>182</v>
      </c>
      <c r="E171" s="174" t="s">
        <v>1967</v>
      </c>
      <c r="F171" s="175" t="s">
        <v>1968</v>
      </c>
      <c r="G171" s="176" t="s">
        <v>301</v>
      </c>
      <c r="H171" s="177">
        <v>1</v>
      </c>
      <c r="I171" s="178"/>
      <c r="J171" s="179">
        <f>ROUND(I171*H171,2)</f>
        <v>0</v>
      </c>
      <c r="K171" s="175" t="s">
        <v>5</v>
      </c>
      <c r="L171" s="39"/>
      <c r="M171" s="180" t="s">
        <v>5</v>
      </c>
      <c r="N171" s="181" t="s">
        <v>45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220</v>
      </c>
      <c r="AT171" s="22" t="s">
        <v>182</v>
      </c>
      <c r="AU171" s="22" t="s">
        <v>84</v>
      </c>
      <c r="AY171" s="22" t="s">
        <v>180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82</v>
      </c>
      <c r="BK171" s="184">
        <f>ROUND(I171*H171,2)</f>
        <v>0</v>
      </c>
      <c r="BL171" s="22" t="s">
        <v>220</v>
      </c>
      <c r="BM171" s="22" t="s">
        <v>551</v>
      </c>
    </row>
    <row r="172" spans="2:65" s="1" customFormat="1" ht="16.5" customHeight="1">
      <c r="B172" s="172"/>
      <c r="C172" s="173" t="s">
        <v>564</v>
      </c>
      <c r="D172" s="173" t="s">
        <v>182</v>
      </c>
      <c r="E172" s="174" t="s">
        <v>1969</v>
      </c>
      <c r="F172" s="175" t="s">
        <v>604</v>
      </c>
      <c r="G172" s="176" t="s">
        <v>301</v>
      </c>
      <c r="H172" s="177">
        <v>0</v>
      </c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45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220</v>
      </c>
      <c r="AT172" s="22" t="s">
        <v>182</v>
      </c>
      <c r="AU172" s="22" t="s">
        <v>84</v>
      </c>
      <c r="AY172" s="22" t="s">
        <v>180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82</v>
      </c>
      <c r="BK172" s="184">
        <f>ROUND(I172*H172,2)</f>
        <v>0</v>
      </c>
      <c r="BL172" s="22" t="s">
        <v>220</v>
      </c>
      <c r="BM172" s="22" t="s">
        <v>556</v>
      </c>
    </row>
    <row r="173" spans="2:63" s="10" customFormat="1" ht="29.85" customHeight="1">
      <c r="B173" s="159"/>
      <c r="D173" s="160" t="s">
        <v>73</v>
      </c>
      <c r="E173" s="170" t="s">
        <v>1321</v>
      </c>
      <c r="F173" s="170" t="s">
        <v>1970</v>
      </c>
      <c r="I173" s="162"/>
      <c r="J173" s="171">
        <f>BK173</f>
        <v>0</v>
      </c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AR173" s="160" t="s">
        <v>84</v>
      </c>
      <c r="AT173" s="168" t="s">
        <v>73</v>
      </c>
      <c r="AU173" s="168" t="s">
        <v>82</v>
      </c>
      <c r="AY173" s="160" t="s">
        <v>180</v>
      </c>
      <c r="BK173" s="169">
        <f>BK174</f>
        <v>0</v>
      </c>
    </row>
    <row r="174" spans="2:65" s="1" customFormat="1" ht="16.5" customHeight="1">
      <c r="B174" s="172"/>
      <c r="C174" s="173" t="s">
        <v>378</v>
      </c>
      <c r="D174" s="173" t="s">
        <v>182</v>
      </c>
      <c r="E174" s="174" t="s">
        <v>1971</v>
      </c>
      <c r="F174" s="175" t="s">
        <v>1972</v>
      </c>
      <c r="G174" s="176" t="s">
        <v>1973</v>
      </c>
      <c r="H174" s="177">
        <v>14</v>
      </c>
      <c r="I174" s="178"/>
      <c r="J174" s="179">
        <f>ROUND(I174*H174,2)</f>
        <v>0</v>
      </c>
      <c r="K174" s="175" t="s">
        <v>5</v>
      </c>
      <c r="L174" s="39"/>
      <c r="M174" s="180" t="s">
        <v>5</v>
      </c>
      <c r="N174" s="181" t="s">
        <v>45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220</v>
      </c>
      <c r="AT174" s="22" t="s">
        <v>182</v>
      </c>
      <c r="AU174" s="22" t="s">
        <v>84</v>
      </c>
      <c r="AY174" s="22" t="s">
        <v>180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82</v>
      </c>
      <c r="BK174" s="184">
        <f>ROUND(I174*H174,2)</f>
        <v>0</v>
      </c>
      <c r="BL174" s="22" t="s">
        <v>220</v>
      </c>
      <c r="BM174" s="22" t="s">
        <v>561</v>
      </c>
    </row>
    <row r="175" spans="2:63" s="10" customFormat="1" ht="29.85" customHeight="1">
      <c r="B175" s="159"/>
      <c r="D175" s="160" t="s">
        <v>73</v>
      </c>
      <c r="E175" s="170" t="s">
        <v>591</v>
      </c>
      <c r="F175" s="170" t="s">
        <v>1964</v>
      </c>
      <c r="I175" s="162"/>
      <c r="J175" s="171">
        <f>BK175</f>
        <v>0</v>
      </c>
      <c r="L175" s="159"/>
      <c r="M175" s="164"/>
      <c r="N175" s="165"/>
      <c r="O175" s="165"/>
      <c r="P175" s="166">
        <f>SUM(P176:P177)</f>
        <v>0</v>
      </c>
      <c r="Q175" s="165"/>
      <c r="R175" s="166">
        <f>SUM(R176:R177)</f>
        <v>0</v>
      </c>
      <c r="S175" s="165"/>
      <c r="T175" s="167">
        <f>SUM(T176:T177)</f>
        <v>0</v>
      </c>
      <c r="AR175" s="160" t="s">
        <v>84</v>
      </c>
      <c r="AT175" s="168" t="s">
        <v>73</v>
      </c>
      <c r="AU175" s="168" t="s">
        <v>82</v>
      </c>
      <c r="AY175" s="160" t="s">
        <v>180</v>
      </c>
      <c r="BK175" s="169">
        <f>SUM(BK176:BK177)</f>
        <v>0</v>
      </c>
    </row>
    <row r="176" spans="2:65" s="1" customFormat="1" ht="16.5" customHeight="1">
      <c r="B176" s="172"/>
      <c r="C176" s="173" t="s">
        <v>571</v>
      </c>
      <c r="D176" s="173" t="s">
        <v>182</v>
      </c>
      <c r="E176" s="174" t="s">
        <v>1974</v>
      </c>
      <c r="F176" s="175" t="s">
        <v>1975</v>
      </c>
      <c r="G176" s="176" t="s">
        <v>301</v>
      </c>
      <c r="H176" s="177">
        <v>1</v>
      </c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220</v>
      </c>
      <c r="AT176" s="22" t="s">
        <v>182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220</v>
      </c>
      <c r="BM176" s="22" t="s">
        <v>567</v>
      </c>
    </row>
    <row r="177" spans="2:65" s="1" customFormat="1" ht="16.5" customHeight="1">
      <c r="B177" s="172"/>
      <c r="C177" s="173" t="s">
        <v>382</v>
      </c>
      <c r="D177" s="173" t="s">
        <v>182</v>
      </c>
      <c r="E177" s="174" t="s">
        <v>1976</v>
      </c>
      <c r="F177" s="175" t="s">
        <v>1977</v>
      </c>
      <c r="G177" s="176" t="s">
        <v>1852</v>
      </c>
      <c r="H177" s="177">
        <v>1</v>
      </c>
      <c r="I177" s="178"/>
      <c r="J177" s="179">
        <f>ROUND(I177*H177,2)</f>
        <v>0</v>
      </c>
      <c r="K177" s="175" t="s">
        <v>5</v>
      </c>
      <c r="L177" s="39"/>
      <c r="M177" s="180" t="s">
        <v>5</v>
      </c>
      <c r="N177" s="181" t="s">
        <v>45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220</v>
      </c>
      <c r="AT177" s="22" t="s">
        <v>182</v>
      </c>
      <c r="AU177" s="22" t="s">
        <v>84</v>
      </c>
      <c r="AY177" s="22" t="s">
        <v>180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82</v>
      </c>
      <c r="BK177" s="184">
        <f>ROUND(I177*H177,2)</f>
        <v>0</v>
      </c>
      <c r="BL177" s="22" t="s">
        <v>220</v>
      </c>
      <c r="BM177" s="22" t="s">
        <v>570</v>
      </c>
    </row>
    <row r="178" spans="2:63" s="10" customFormat="1" ht="29.85" customHeight="1">
      <c r="B178" s="159"/>
      <c r="D178" s="160" t="s">
        <v>73</v>
      </c>
      <c r="E178" s="170" t="s">
        <v>1698</v>
      </c>
      <c r="F178" s="170" t="s">
        <v>1978</v>
      </c>
      <c r="I178" s="162"/>
      <c r="J178" s="171">
        <f>BK178</f>
        <v>0</v>
      </c>
      <c r="L178" s="159"/>
      <c r="M178" s="164"/>
      <c r="N178" s="165"/>
      <c r="O178" s="165"/>
      <c r="P178" s="166">
        <f>SUM(P179:P184)</f>
        <v>0</v>
      </c>
      <c r="Q178" s="165"/>
      <c r="R178" s="166">
        <f>SUM(R179:R184)</f>
        <v>0</v>
      </c>
      <c r="S178" s="165"/>
      <c r="T178" s="167">
        <f>SUM(T179:T184)</f>
        <v>0</v>
      </c>
      <c r="AR178" s="160" t="s">
        <v>84</v>
      </c>
      <c r="AT178" s="168" t="s">
        <v>73</v>
      </c>
      <c r="AU178" s="168" t="s">
        <v>82</v>
      </c>
      <c r="AY178" s="160" t="s">
        <v>180</v>
      </c>
      <c r="BK178" s="169">
        <f>SUM(BK179:BK184)</f>
        <v>0</v>
      </c>
    </row>
    <row r="179" spans="2:65" s="1" customFormat="1" ht="16.5" customHeight="1">
      <c r="B179" s="172"/>
      <c r="C179" s="173" t="s">
        <v>578</v>
      </c>
      <c r="D179" s="173" t="s">
        <v>182</v>
      </c>
      <c r="E179" s="174" t="s">
        <v>82</v>
      </c>
      <c r="F179" s="175" t="s">
        <v>1979</v>
      </c>
      <c r="G179" s="176" t="s">
        <v>229</v>
      </c>
      <c r="H179" s="177">
        <v>4</v>
      </c>
      <c r="I179" s="178"/>
      <c r="J179" s="179">
        <f aca="true" t="shared" si="20" ref="J179:J184">ROUND(I179*H179,2)</f>
        <v>0</v>
      </c>
      <c r="K179" s="175" t="s">
        <v>5</v>
      </c>
      <c r="L179" s="39"/>
      <c r="M179" s="180" t="s">
        <v>5</v>
      </c>
      <c r="N179" s="181" t="s">
        <v>45</v>
      </c>
      <c r="O179" s="40"/>
      <c r="P179" s="182">
        <f aca="true" t="shared" si="21" ref="P179:P184">O179*H179</f>
        <v>0</v>
      </c>
      <c r="Q179" s="182">
        <v>0</v>
      </c>
      <c r="R179" s="182">
        <f aca="true" t="shared" si="22" ref="R179:R184">Q179*H179</f>
        <v>0</v>
      </c>
      <c r="S179" s="182">
        <v>0</v>
      </c>
      <c r="T179" s="183">
        <f aca="true" t="shared" si="23" ref="T179:T184">S179*H179</f>
        <v>0</v>
      </c>
      <c r="AR179" s="22" t="s">
        <v>220</v>
      </c>
      <c r="AT179" s="22" t="s">
        <v>182</v>
      </c>
      <c r="AU179" s="22" t="s">
        <v>84</v>
      </c>
      <c r="AY179" s="22" t="s">
        <v>180</v>
      </c>
      <c r="BE179" s="184">
        <f aca="true" t="shared" si="24" ref="BE179:BE184">IF(N179="základní",J179,0)</f>
        <v>0</v>
      </c>
      <c r="BF179" s="184">
        <f aca="true" t="shared" si="25" ref="BF179:BF184">IF(N179="snížená",J179,0)</f>
        <v>0</v>
      </c>
      <c r="BG179" s="184">
        <f aca="true" t="shared" si="26" ref="BG179:BG184">IF(N179="zákl. přenesená",J179,0)</f>
        <v>0</v>
      </c>
      <c r="BH179" s="184">
        <f aca="true" t="shared" si="27" ref="BH179:BH184">IF(N179="sníž. přenesená",J179,0)</f>
        <v>0</v>
      </c>
      <c r="BI179" s="184">
        <f aca="true" t="shared" si="28" ref="BI179:BI184">IF(N179="nulová",J179,0)</f>
        <v>0</v>
      </c>
      <c r="BJ179" s="22" t="s">
        <v>82</v>
      </c>
      <c r="BK179" s="184">
        <f aca="true" t="shared" si="29" ref="BK179:BK184">ROUND(I179*H179,2)</f>
        <v>0</v>
      </c>
      <c r="BL179" s="22" t="s">
        <v>220</v>
      </c>
      <c r="BM179" s="22" t="s">
        <v>574</v>
      </c>
    </row>
    <row r="180" spans="2:65" s="1" customFormat="1" ht="16.5" customHeight="1">
      <c r="B180" s="172"/>
      <c r="C180" s="173" t="s">
        <v>387</v>
      </c>
      <c r="D180" s="173" t="s">
        <v>182</v>
      </c>
      <c r="E180" s="174" t="s">
        <v>84</v>
      </c>
      <c r="F180" s="175" t="s">
        <v>1980</v>
      </c>
      <c r="G180" s="176" t="s">
        <v>1981</v>
      </c>
      <c r="H180" s="177">
        <v>30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45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220</v>
      </c>
      <c r="AT180" s="22" t="s">
        <v>182</v>
      </c>
      <c r="AU180" s="22" t="s">
        <v>84</v>
      </c>
      <c r="AY180" s="22" t="s">
        <v>180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82</v>
      </c>
      <c r="BK180" s="184">
        <f t="shared" si="29"/>
        <v>0</v>
      </c>
      <c r="BL180" s="22" t="s">
        <v>220</v>
      </c>
      <c r="BM180" s="22" t="s">
        <v>577</v>
      </c>
    </row>
    <row r="181" spans="2:65" s="1" customFormat="1" ht="16.5" customHeight="1">
      <c r="B181" s="172"/>
      <c r="C181" s="173" t="s">
        <v>587</v>
      </c>
      <c r="D181" s="173" t="s">
        <v>182</v>
      </c>
      <c r="E181" s="174" t="s">
        <v>195</v>
      </c>
      <c r="F181" s="175" t="s">
        <v>1982</v>
      </c>
      <c r="G181" s="176" t="s">
        <v>1981</v>
      </c>
      <c r="H181" s="177">
        <v>6</v>
      </c>
      <c r="I181" s="178"/>
      <c r="J181" s="179">
        <f t="shared" si="20"/>
        <v>0</v>
      </c>
      <c r="K181" s="175" t="s">
        <v>5</v>
      </c>
      <c r="L181" s="39"/>
      <c r="M181" s="180" t="s">
        <v>5</v>
      </c>
      <c r="N181" s="181" t="s">
        <v>45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220</v>
      </c>
      <c r="AT181" s="22" t="s">
        <v>182</v>
      </c>
      <c r="AU181" s="22" t="s">
        <v>84</v>
      </c>
      <c r="AY181" s="22" t="s">
        <v>180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82</v>
      </c>
      <c r="BK181" s="184">
        <f t="shared" si="29"/>
        <v>0</v>
      </c>
      <c r="BL181" s="22" t="s">
        <v>220</v>
      </c>
      <c r="BM181" s="22" t="s">
        <v>581</v>
      </c>
    </row>
    <row r="182" spans="2:65" s="1" customFormat="1" ht="16.5" customHeight="1">
      <c r="B182" s="172"/>
      <c r="C182" s="173" t="s">
        <v>390</v>
      </c>
      <c r="D182" s="173" t="s">
        <v>182</v>
      </c>
      <c r="E182" s="174" t="s">
        <v>187</v>
      </c>
      <c r="F182" s="175" t="s">
        <v>1983</v>
      </c>
      <c r="G182" s="176" t="s">
        <v>1981</v>
      </c>
      <c r="H182" s="177">
        <v>6</v>
      </c>
      <c r="I182" s="178"/>
      <c r="J182" s="179">
        <f t="shared" si="20"/>
        <v>0</v>
      </c>
      <c r="K182" s="175" t="s">
        <v>5</v>
      </c>
      <c r="L182" s="39"/>
      <c r="M182" s="180" t="s">
        <v>5</v>
      </c>
      <c r="N182" s="181" t="s">
        <v>45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220</v>
      </c>
      <c r="AT182" s="22" t="s">
        <v>182</v>
      </c>
      <c r="AU182" s="22" t="s">
        <v>84</v>
      </c>
      <c r="AY182" s="22" t="s">
        <v>180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82</v>
      </c>
      <c r="BK182" s="184">
        <f t="shared" si="29"/>
        <v>0</v>
      </c>
      <c r="BL182" s="22" t="s">
        <v>220</v>
      </c>
      <c r="BM182" s="22" t="s">
        <v>586</v>
      </c>
    </row>
    <row r="183" spans="2:65" s="1" customFormat="1" ht="16.5" customHeight="1">
      <c r="B183" s="172"/>
      <c r="C183" s="173" t="s">
        <v>602</v>
      </c>
      <c r="D183" s="173" t="s">
        <v>182</v>
      </c>
      <c r="E183" s="174" t="s">
        <v>206</v>
      </c>
      <c r="F183" s="175" t="s">
        <v>1984</v>
      </c>
      <c r="G183" s="176" t="s">
        <v>1981</v>
      </c>
      <c r="H183" s="177">
        <v>4</v>
      </c>
      <c r="I183" s="178"/>
      <c r="J183" s="179">
        <f t="shared" si="20"/>
        <v>0</v>
      </c>
      <c r="K183" s="175" t="s">
        <v>5</v>
      </c>
      <c r="L183" s="39"/>
      <c r="M183" s="180" t="s">
        <v>5</v>
      </c>
      <c r="N183" s="181" t="s">
        <v>45</v>
      </c>
      <c r="O183" s="40"/>
      <c r="P183" s="182">
        <f t="shared" si="21"/>
        <v>0</v>
      </c>
      <c r="Q183" s="182">
        <v>0</v>
      </c>
      <c r="R183" s="182">
        <f t="shared" si="22"/>
        <v>0</v>
      </c>
      <c r="S183" s="182">
        <v>0</v>
      </c>
      <c r="T183" s="183">
        <f t="shared" si="23"/>
        <v>0</v>
      </c>
      <c r="AR183" s="22" t="s">
        <v>220</v>
      </c>
      <c r="AT183" s="22" t="s">
        <v>182</v>
      </c>
      <c r="AU183" s="22" t="s">
        <v>84</v>
      </c>
      <c r="AY183" s="22" t="s">
        <v>180</v>
      </c>
      <c r="BE183" s="184">
        <f t="shared" si="24"/>
        <v>0</v>
      </c>
      <c r="BF183" s="184">
        <f t="shared" si="25"/>
        <v>0</v>
      </c>
      <c r="BG183" s="184">
        <f t="shared" si="26"/>
        <v>0</v>
      </c>
      <c r="BH183" s="184">
        <f t="shared" si="27"/>
        <v>0</v>
      </c>
      <c r="BI183" s="184">
        <f t="shared" si="28"/>
        <v>0</v>
      </c>
      <c r="BJ183" s="22" t="s">
        <v>82</v>
      </c>
      <c r="BK183" s="184">
        <f t="shared" si="29"/>
        <v>0</v>
      </c>
      <c r="BL183" s="22" t="s">
        <v>220</v>
      </c>
      <c r="BM183" s="22" t="s">
        <v>590</v>
      </c>
    </row>
    <row r="184" spans="2:65" s="1" customFormat="1" ht="16.5" customHeight="1">
      <c r="B184" s="172"/>
      <c r="C184" s="173" t="s">
        <v>395</v>
      </c>
      <c r="D184" s="173" t="s">
        <v>182</v>
      </c>
      <c r="E184" s="174" t="s">
        <v>200</v>
      </c>
      <c r="F184" s="175" t="s">
        <v>1985</v>
      </c>
      <c r="G184" s="176" t="s">
        <v>1981</v>
      </c>
      <c r="H184" s="177">
        <v>100</v>
      </c>
      <c r="I184" s="178"/>
      <c r="J184" s="179">
        <f t="shared" si="20"/>
        <v>0</v>
      </c>
      <c r="K184" s="175" t="s">
        <v>5</v>
      </c>
      <c r="L184" s="39"/>
      <c r="M184" s="180" t="s">
        <v>5</v>
      </c>
      <c r="N184" s="181" t="s">
        <v>45</v>
      </c>
      <c r="O184" s="40"/>
      <c r="P184" s="182">
        <f t="shared" si="21"/>
        <v>0</v>
      </c>
      <c r="Q184" s="182">
        <v>0</v>
      </c>
      <c r="R184" s="182">
        <f t="shared" si="22"/>
        <v>0</v>
      </c>
      <c r="S184" s="182">
        <v>0</v>
      </c>
      <c r="T184" s="183">
        <f t="shared" si="23"/>
        <v>0</v>
      </c>
      <c r="AR184" s="22" t="s">
        <v>220</v>
      </c>
      <c r="AT184" s="22" t="s">
        <v>182</v>
      </c>
      <c r="AU184" s="22" t="s">
        <v>84</v>
      </c>
      <c r="AY184" s="22" t="s">
        <v>180</v>
      </c>
      <c r="BE184" s="184">
        <f t="shared" si="24"/>
        <v>0</v>
      </c>
      <c r="BF184" s="184">
        <f t="shared" si="25"/>
        <v>0</v>
      </c>
      <c r="BG184" s="184">
        <f t="shared" si="26"/>
        <v>0</v>
      </c>
      <c r="BH184" s="184">
        <f t="shared" si="27"/>
        <v>0</v>
      </c>
      <c r="BI184" s="184">
        <f t="shared" si="28"/>
        <v>0</v>
      </c>
      <c r="BJ184" s="22" t="s">
        <v>82</v>
      </c>
      <c r="BK184" s="184">
        <f t="shared" si="29"/>
        <v>0</v>
      </c>
      <c r="BL184" s="22" t="s">
        <v>220</v>
      </c>
      <c r="BM184" s="22" t="s">
        <v>595</v>
      </c>
    </row>
    <row r="185" spans="2:63" s="10" customFormat="1" ht="29.85" customHeight="1">
      <c r="B185" s="159"/>
      <c r="D185" s="160" t="s">
        <v>73</v>
      </c>
      <c r="E185" s="170" t="s">
        <v>673</v>
      </c>
      <c r="F185" s="170" t="s">
        <v>1986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SUM(P186:P187)</f>
        <v>0</v>
      </c>
      <c r="Q185" s="165"/>
      <c r="R185" s="166">
        <f>SUM(R186:R187)</f>
        <v>0</v>
      </c>
      <c r="S185" s="165"/>
      <c r="T185" s="167">
        <f>SUM(T186:T187)</f>
        <v>0</v>
      </c>
      <c r="AR185" s="160" t="s">
        <v>84</v>
      </c>
      <c r="AT185" s="168" t="s">
        <v>73</v>
      </c>
      <c r="AU185" s="168" t="s">
        <v>82</v>
      </c>
      <c r="AY185" s="160" t="s">
        <v>180</v>
      </c>
      <c r="BK185" s="169">
        <f>SUM(BK186:BK187)</f>
        <v>0</v>
      </c>
    </row>
    <row r="186" spans="2:65" s="1" customFormat="1" ht="16.5" customHeight="1">
      <c r="B186" s="172"/>
      <c r="C186" s="173" t="s">
        <v>609</v>
      </c>
      <c r="D186" s="173" t="s">
        <v>182</v>
      </c>
      <c r="E186" s="174" t="s">
        <v>1987</v>
      </c>
      <c r="F186" s="175" t="s">
        <v>1988</v>
      </c>
      <c r="G186" s="176" t="s">
        <v>301</v>
      </c>
      <c r="H186" s="177">
        <v>27</v>
      </c>
      <c r="I186" s="178"/>
      <c r="J186" s="179">
        <f>ROUND(I186*H186,2)</f>
        <v>0</v>
      </c>
      <c r="K186" s="175" t="s">
        <v>5</v>
      </c>
      <c r="L186" s="39"/>
      <c r="M186" s="180" t="s">
        <v>5</v>
      </c>
      <c r="N186" s="18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220</v>
      </c>
      <c r="AT186" s="22" t="s">
        <v>182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220</v>
      </c>
      <c r="BM186" s="22" t="s">
        <v>605</v>
      </c>
    </row>
    <row r="187" spans="2:65" s="1" customFormat="1" ht="16.5" customHeight="1">
      <c r="B187" s="172"/>
      <c r="C187" s="173" t="s">
        <v>398</v>
      </c>
      <c r="D187" s="173" t="s">
        <v>182</v>
      </c>
      <c r="E187" s="174" t="s">
        <v>1989</v>
      </c>
      <c r="F187" s="175" t="s">
        <v>1990</v>
      </c>
      <c r="G187" s="176" t="s">
        <v>301</v>
      </c>
      <c r="H187" s="177">
        <v>540</v>
      </c>
      <c r="I187" s="178"/>
      <c r="J187" s="179">
        <f>ROUND(I187*H187,2)</f>
        <v>0</v>
      </c>
      <c r="K187" s="175" t="s">
        <v>5</v>
      </c>
      <c r="L187" s="39"/>
      <c r="M187" s="180" t="s">
        <v>5</v>
      </c>
      <c r="N187" s="181" t="s">
        <v>45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220</v>
      </c>
      <c r="AT187" s="22" t="s">
        <v>182</v>
      </c>
      <c r="AU187" s="22" t="s">
        <v>84</v>
      </c>
      <c r="AY187" s="22" t="s">
        <v>180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82</v>
      </c>
      <c r="BK187" s="184">
        <f>ROUND(I187*H187,2)</f>
        <v>0</v>
      </c>
      <c r="BL187" s="22" t="s">
        <v>220</v>
      </c>
      <c r="BM187" s="22" t="s">
        <v>608</v>
      </c>
    </row>
    <row r="188" spans="2:63" s="10" customFormat="1" ht="29.85" customHeight="1">
      <c r="B188" s="159"/>
      <c r="D188" s="160" t="s">
        <v>73</v>
      </c>
      <c r="E188" s="170" t="s">
        <v>710</v>
      </c>
      <c r="F188" s="170" t="s">
        <v>1991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84</v>
      </c>
      <c r="AT188" s="168" t="s">
        <v>73</v>
      </c>
      <c r="AU188" s="168" t="s">
        <v>82</v>
      </c>
      <c r="AY188" s="160" t="s">
        <v>180</v>
      </c>
      <c r="BK188" s="169">
        <f>BK189</f>
        <v>0</v>
      </c>
    </row>
    <row r="189" spans="2:65" s="1" customFormat="1" ht="16.5" customHeight="1">
      <c r="B189" s="172"/>
      <c r="C189" s="173" t="s">
        <v>616</v>
      </c>
      <c r="D189" s="173" t="s">
        <v>182</v>
      </c>
      <c r="E189" s="174" t="s">
        <v>1992</v>
      </c>
      <c r="F189" s="175" t="s">
        <v>1991</v>
      </c>
      <c r="G189" s="176" t="s">
        <v>229</v>
      </c>
      <c r="H189" s="177">
        <v>1</v>
      </c>
      <c r="I189" s="178"/>
      <c r="J189" s="179">
        <f>ROUND(I189*H189,2)</f>
        <v>0</v>
      </c>
      <c r="K189" s="175" t="s">
        <v>5</v>
      </c>
      <c r="L189" s="39"/>
      <c r="M189" s="180" t="s">
        <v>5</v>
      </c>
      <c r="N189" s="213" t="s">
        <v>45</v>
      </c>
      <c r="O189" s="214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AR189" s="22" t="s">
        <v>220</v>
      </c>
      <c r="AT189" s="22" t="s">
        <v>182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220</v>
      </c>
      <c r="BM189" s="22" t="s">
        <v>611</v>
      </c>
    </row>
    <row r="190" spans="2:12" s="1" customFormat="1" ht="6.95" customHeight="1">
      <c r="B190" s="54"/>
      <c r="C190" s="55"/>
      <c r="D190" s="55"/>
      <c r="E190" s="55"/>
      <c r="F190" s="55"/>
      <c r="G190" s="55"/>
      <c r="H190" s="55"/>
      <c r="I190" s="125"/>
      <c r="J190" s="55"/>
      <c r="K190" s="55"/>
      <c r="L190" s="39"/>
    </row>
  </sheetData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117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1993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ROUND(SUM(BE85:BE189),2)</f>
        <v>0</v>
      </c>
      <c r="G30" s="40"/>
      <c r="H30" s="40"/>
      <c r="I30" s="117">
        <v>0.21</v>
      </c>
      <c r="J30" s="116">
        <f>ROUND(ROUND((SUM(BE85:BE189)),2)*I30,2)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ROUND(SUM(BF85:BF189),2)</f>
        <v>0</v>
      </c>
      <c r="G31" s="40"/>
      <c r="H31" s="40"/>
      <c r="I31" s="117">
        <v>0.15</v>
      </c>
      <c r="J31" s="116">
        <f>ROUND(ROUND((SUM(BF85:BF189)),2)*I31,2)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ROUND(SUM(BG85:BG189),2)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ROUND(SUM(BH85:BH189),2)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ROUND(SUM(BI85:BI189),2)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1715fb - Elektro pro - 1715fb - Elektro pro ostatní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J85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153</v>
      </c>
      <c r="E57" s="136"/>
      <c r="F57" s="136"/>
      <c r="G57" s="136"/>
      <c r="H57" s="136"/>
      <c r="I57" s="137"/>
      <c r="J57" s="138">
        <f>J86</f>
        <v>0</v>
      </c>
      <c r="K57" s="139"/>
    </row>
    <row r="58" spans="2:11" s="8" customFormat="1" ht="19.9" customHeight="1">
      <c r="B58" s="140"/>
      <c r="C58" s="141"/>
      <c r="D58" s="142" t="s">
        <v>1810</v>
      </c>
      <c r="E58" s="143"/>
      <c r="F58" s="143"/>
      <c r="G58" s="143"/>
      <c r="H58" s="143"/>
      <c r="I58" s="144"/>
      <c r="J58" s="145">
        <f>J87</f>
        <v>0</v>
      </c>
      <c r="K58" s="146"/>
    </row>
    <row r="59" spans="2:11" s="8" customFormat="1" ht="19.9" customHeight="1">
      <c r="B59" s="140"/>
      <c r="C59" s="141"/>
      <c r="D59" s="142" t="s">
        <v>1811</v>
      </c>
      <c r="E59" s="143"/>
      <c r="F59" s="143"/>
      <c r="G59" s="143"/>
      <c r="H59" s="143"/>
      <c r="I59" s="144"/>
      <c r="J59" s="145">
        <f>J122</f>
        <v>0</v>
      </c>
      <c r="K59" s="146"/>
    </row>
    <row r="60" spans="2:11" s="8" customFormat="1" ht="19.9" customHeight="1">
      <c r="B60" s="140"/>
      <c r="C60" s="141"/>
      <c r="D60" s="142" t="s">
        <v>1812</v>
      </c>
      <c r="E60" s="143"/>
      <c r="F60" s="143"/>
      <c r="G60" s="143"/>
      <c r="H60" s="143"/>
      <c r="I60" s="144"/>
      <c r="J60" s="145">
        <f>J169</f>
        <v>0</v>
      </c>
      <c r="K60" s="146"/>
    </row>
    <row r="61" spans="2:11" s="8" customFormat="1" ht="19.9" customHeight="1">
      <c r="B61" s="140"/>
      <c r="C61" s="141"/>
      <c r="D61" s="142" t="s">
        <v>1813</v>
      </c>
      <c r="E61" s="143"/>
      <c r="F61" s="143"/>
      <c r="G61" s="143"/>
      <c r="H61" s="143"/>
      <c r="I61" s="144"/>
      <c r="J61" s="145">
        <f>J173</f>
        <v>0</v>
      </c>
      <c r="K61" s="146"/>
    </row>
    <row r="62" spans="2:11" s="8" customFormat="1" ht="19.9" customHeight="1">
      <c r="B62" s="140"/>
      <c r="C62" s="141"/>
      <c r="D62" s="142" t="s">
        <v>1812</v>
      </c>
      <c r="E62" s="143"/>
      <c r="F62" s="143"/>
      <c r="G62" s="143"/>
      <c r="H62" s="143"/>
      <c r="I62" s="144"/>
      <c r="J62" s="145">
        <f>J175</f>
        <v>0</v>
      </c>
      <c r="K62" s="146"/>
    </row>
    <row r="63" spans="2:11" s="8" customFormat="1" ht="19.9" customHeight="1">
      <c r="B63" s="140"/>
      <c r="C63" s="141"/>
      <c r="D63" s="142" t="s">
        <v>1814</v>
      </c>
      <c r="E63" s="143"/>
      <c r="F63" s="143"/>
      <c r="G63" s="143"/>
      <c r="H63" s="143"/>
      <c r="I63" s="144"/>
      <c r="J63" s="145">
        <f>J178</f>
        <v>0</v>
      </c>
      <c r="K63" s="146"/>
    </row>
    <row r="64" spans="2:11" s="8" customFormat="1" ht="19.9" customHeight="1">
      <c r="B64" s="140"/>
      <c r="C64" s="141"/>
      <c r="D64" s="142" t="s">
        <v>1815</v>
      </c>
      <c r="E64" s="143"/>
      <c r="F64" s="143"/>
      <c r="G64" s="143"/>
      <c r="H64" s="143"/>
      <c r="I64" s="144"/>
      <c r="J64" s="145">
        <f>J185</f>
        <v>0</v>
      </c>
      <c r="K64" s="146"/>
    </row>
    <row r="65" spans="2:11" s="8" customFormat="1" ht="19.9" customHeight="1">
      <c r="B65" s="140"/>
      <c r="C65" s="141"/>
      <c r="D65" s="142" t="s">
        <v>1816</v>
      </c>
      <c r="E65" s="143"/>
      <c r="F65" s="143"/>
      <c r="G65" s="143"/>
      <c r="H65" s="143"/>
      <c r="I65" s="144"/>
      <c r="J65" s="145">
        <f>J188</f>
        <v>0</v>
      </c>
      <c r="K65" s="14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04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25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26"/>
      <c r="J71" s="58"/>
      <c r="K71" s="58"/>
      <c r="L71" s="39"/>
    </row>
    <row r="72" spans="2:12" s="1" customFormat="1" ht="36.95" customHeight="1">
      <c r="B72" s="39"/>
      <c r="C72" s="59" t="s">
        <v>164</v>
      </c>
      <c r="I72" s="147"/>
      <c r="L72" s="39"/>
    </row>
    <row r="73" spans="2:12" s="1" customFormat="1" ht="6.95" customHeight="1">
      <c r="B73" s="39"/>
      <c r="I73" s="147"/>
      <c r="L73" s="39"/>
    </row>
    <row r="74" spans="2:12" s="1" customFormat="1" ht="14.45" customHeight="1">
      <c r="B74" s="39"/>
      <c r="C74" s="61" t="s">
        <v>19</v>
      </c>
      <c r="I74" s="147"/>
      <c r="L74" s="39"/>
    </row>
    <row r="75" spans="2:12" s="1" customFormat="1" ht="16.5" customHeight="1">
      <c r="B75" s="39"/>
      <c r="E75" s="336" t="str">
        <f>E7</f>
        <v>Zateplení budovy SOŠ a SOU dopravní Čáslav (20.11) - revize 3</v>
      </c>
      <c r="F75" s="337"/>
      <c r="G75" s="337"/>
      <c r="H75" s="337"/>
      <c r="I75" s="147"/>
      <c r="L75" s="39"/>
    </row>
    <row r="76" spans="2:12" s="1" customFormat="1" ht="14.45" customHeight="1">
      <c r="B76" s="39"/>
      <c r="C76" s="61" t="s">
        <v>138</v>
      </c>
      <c r="I76" s="147"/>
      <c r="L76" s="39"/>
    </row>
    <row r="77" spans="2:12" s="1" customFormat="1" ht="17.25" customHeight="1">
      <c r="B77" s="39"/>
      <c r="E77" s="329" t="str">
        <f>E9</f>
        <v>1715fb - Elektro pro - 1715fb - Elektro pro ostatní</v>
      </c>
      <c r="F77" s="338"/>
      <c r="G77" s="338"/>
      <c r="H77" s="338"/>
      <c r="I77" s="147"/>
      <c r="L77" s="39"/>
    </row>
    <row r="78" spans="2:12" s="1" customFormat="1" ht="6.95" customHeight="1">
      <c r="B78" s="39"/>
      <c r="I78" s="147"/>
      <c r="L78" s="39"/>
    </row>
    <row r="79" spans="2:12" s="1" customFormat="1" ht="18" customHeight="1">
      <c r="B79" s="39"/>
      <c r="C79" s="61" t="s">
        <v>23</v>
      </c>
      <c r="F79" s="148" t="str">
        <f>F12</f>
        <v xml:space="preserve"> </v>
      </c>
      <c r="I79" s="149" t="s">
        <v>25</v>
      </c>
      <c r="J79" s="65" t="str">
        <f>IF(J12="","",J12)</f>
        <v>19. 9. 2018</v>
      </c>
      <c r="L79" s="39"/>
    </row>
    <row r="80" spans="2:12" s="1" customFormat="1" ht="6.95" customHeight="1">
      <c r="B80" s="39"/>
      <c r="I80" s="147"/>
      <c r="L80" s="39"/>
    </row>
    <row r="81" spans="2:12" s="1" customFormat="1" ht="15">
      <c r="B81" s="39"/>
      <c r="C81" s="61" t="s">
        <v>27</v>
      </c>
      <c r="F81" s="148" t="str">
        <f>E15</f>
        <v>SUŠ a SOU dopravní Čáslav, Aug. Sedláčka 1145, Čás</v>
      </c>
      <c r="I81" s="149" t="s">
        <v>34</v>
      </c>
      <c r="J81" s="148" t="str">
        <f>E21</f>
        <v>AZ PROJECT spol. s r.o., Plynárenská 830, Kolín</v>
      </c>
      <c r="L81" s="39"/>
    </row>
    <row r="82" spans="2:12" s="1" customFormat="1" ht="14.45" customHeight="1">
      <c r="B82" s="39"/>
      <c r="C82" s="61" t="s">
        <v>32</v>
      </c>
      <c r="F82" s="148" t="str">
        <f>IF(E18="","",E18)</f>
        <v/>
      </c>
      <c r="I82" s="147"/>
      <c r="L82" s="39"/>
    </row>
    <row r="83" spans="2:12" s="1" customFormat="1" ht="10.35" customHeight="1">
      <c r="B83" s="39"/>
      <c r="I83" s="147"/>
      <c r="L83" s="39"/>
    </row>
    <row r="84" spans="2:20" s="9" customFormat="1" ht="29.25" customHeight="1">
      <c r="B84" s="150"/>
      <c r="C84" s="151" t="s">
        <v>165</v>
      </c>
      <c r="D84" s="152" t="s">
        <v>59</v>
      </c>
      <c r="E84" s="152" t="s">
        <v>55</v>
      </c>
      <c r="F84" s="152" t="s">
        <v>166</v>
      </c>
      <c r="G84" s="152" t="s">
        <v>167</v>
      </c>
      <c r="H84" s="152" t="s">
        <v>168</v>
      </c>
      <c r="I84" s="153" t="s">
        <v>169</v>
      </c>
      <c r="J84" s="152" t="s">
        <v>143</v>
      </c>
      <c r="K84" s="154" t="s">
        <v>170</v>
      </c>
      <c r="L84" s="150"/>
      <c r="M84" s="71" t="s">
        <v>171</v>
      </c>
      <c r="N84" s="72" t="s">
        <v>44</v>
      </c>
      <c r="O84" s="72" t="s">
        <v>172</v>
      </c>
      <c r="P84" s="72" t="s">
        <v>173</v>
      </c>
      <c r="Q84" s="72" t="s">
        <v>174</v>
      </c>
      <c r="R84" s="72" t="s">
        <v>175</v>
      </c>
      <c r="S84" s="72" t="s">
        <v>176</v>
      </c>
      <c r="T84" s="73" t="s">
        <v>177</v>
      </c>
    </row>
    <row r="85" spans="2:63" s="1" customFormat="1" ht="29.25" customHeight="1">
      <c r="B85" s="39"/>
      <c r="C85" s="75" t="s">
        <v>144</v>
      </c>
      <c r="I85" s="147"/>
      <c r="J85" s="155">
        <f>BK85</f>
        <v>0</v>
      </c>
      <c r="L85" s="39"/>
      <c r="M85" s="74"/>
      <c r="N85" s="66"/>
      <c r="O85" s="66"/>
      <c r="P85" s="156">
        <f>P86</f>
        <v>0</v>
      </c>
      <c r="Q85" s="66"/>
      <c r="R85" s="156">
        <f>R86</f>
        <v>0</v>
      </c>
      <c r="S85" s="66"/>
      <c r="T85" s="157">
        <f>T86</f>
        <v>0</v>
      </c>
      <c r="AT85" s="22" t="s">
        <v>73</v>
      </c>
      <c r="AU85" s="22" t="s">
        <v>145</v>
      </c>
      <c r="BK85" s="158">
        <f>BK86</f>
        <v>0</v>
      </c>
    </row>
    <row r="86" spans="2:63" s="10" customFormat="1" ht="37.35" customHeight="1">
      <c r="B86" s="159"/>
      <c r="D86" s="160" t="s">
        <v>73</v>
      </c>
      <c r="E86" s="161" t="s">
        <v>516</v>
      </c>
      <c r="F86" s="161" t="s">
        <v>517</v>
      </c>
      <c r="I86" s="162"/>
      <c r="J86" s="163">
        <f>BK86</f>
        <v>0</v>
      </c>
      <c r="L86" s="159"/>
      <c r="M86" s="164"/>
      <c r="N86" s="165"/>
      <c r="O86" s="165"/>
      <c r="P86" s="166">
        <f>P87+P122+P169+P173+P175+P178+P185+P188</f>
        <v>0</v>
      </c>
      <c r="Q86" s="165"/>
      <c r="R86" s="166">
        <f>R87+R122+R169+R173+R175+R178+R185+R188</f>
        <v>0</v>
      </c>
      <c r="S86" s="165"/>
      <c r="T86" s="167">
        <f>T87+T122+T169+T173+T175+T178+T185+T188</f>
        <v>0</v>
      </c>
      <c r="AR86" s="160" t="s">
        <v>84</v>
      </c>
      <c r="AT86" s="168" t="s">
        <v>73</v>
      </c>
      <c r="AU86" s="168" t="s">
        <v>74</v>
      </c>
      <c r="AY86" s="160" t="s">
        <v>180</v>
      </c>
      <c r="BK86" s="169">
        <f>BK87+BK122+BK169+BK173+BK175+BK178+BK185+BK188</f>
        <v>0</v>
      </c>
    </row>
    <row r="87" spans="2:63" s="10" customFormat="1" ht="19.9" customHeight="1">
      <c r="B87" s="159"/>
      <c r="D87" s="160" t="s">
        <v>73</v>
      </c>
      <c r="E87" s="170" t="s">
        <v>1293</v>
      </c>
      <c r="F87" s="170" t="s">
        <v>1817</v>
      </c>
      <c r="I87" s="162"/>
      <c r="J87" s="171">
        <f>BK87</f>
        <v>0</v>
      </c>
      <c r="L87" s="159"/>
      <c r="M87" s="164"/>
      <c r="N87" s="165"/>
      <c r="O87" s="165"/>
      <c r="P87" s="166">
        <f>SUM(P88:P121)</f>
        <v>0</v>
      </c>
      <c r="Q87" s="165"/>
      <c r="R87" s="166">
        <f>SUM(R88:R121)</f>
        <v>0</v>
      </c>
      <c r="S87" s="165"/>
      <c r="T87" s="167">
        <f>SUM(T88:T121)</f>
        <v>0</v>
      </c>
      <c r="AR87" s="160" t="s">
        <v>84</v>
      </c>
      <c r="AT87" s="168" t="s">
        <v>73</v>
      </c>
      <c r="AU87" s="168" t="s">
        <v>82</v>
      </c>
      <c r="AY87" s="160" t="s">
        <v>180</v>
      </c>
      <c r="BK87" s="169">
        <f>SUM(BK88:BK121)</f>
        <v>0</v>
      </c>
    </row>
    <row r="88" spans="2:65" s="1" customFormat="1" ht="16.5" customHeight="1">
      <c r="B88" s="172"/>
      <c r="C88" s="173" t="s">
        <v>82</v>
      </c>
      <c r="D88" s="173" t="s">
        <v>182</v>
      </c>
      <c r="E88" s="174" t="s">
        <v>1818</v>
      </c>
      <c r="F88" s="175" t="s">
        <v>1819</v>
      </c>
      <c r="G88" s="176" t="s">
        <v>301</v>
      </c>
      <c r="H88" s="177">
        <v>60</v>
      </c>
      <c r="I88" s="178"/>
      <c r="J88" s="179">
        <f aca="true" t="shared" si="0" ref="J88:J121">ROUND(I88*H88,2)</f>
        <v>0</v>
      </c>
      <c r="K88" s="175" t="s">
        <v>5</v>
      </c>
      <c r="L88" s="39"/>
      <c r="M88" s="180" t="s">
        <v>5</v>
      </c>
      <c r="N88" s="181" t="s">
        <v>45</v>
      </c>
      <c r="O88" s="40"/>
      <c r="P88" s="182">
        <f aca="true" t="shared" si="1" ref="P88:P121">O88*H88</f>
        <v>0</v>
      </c>
      <c r="Q88" s="182">
        <v>0</v>
      </c>
      <c r="R88" s="182">
        <f aca="true" t="shared" si="2" ref="R88:R121">Q88*H88</f>
        <v>0</v>
      </c>
      <c r="S88" s="182">
        <v>0</v>
      </c>
      <c r="T88" s="183">
        <f aca="true" t="shared" si="3" ref="T88:T121">S88*H88</f>
        <v>0</v>
      </c>
      <c r="AR88" s="22" t="s">
        <v>220</v>
      </c>
      <c r="AT88" s="22" t="s">
        <v>182</v>
      </c>
      <c r="AU88" s="22" t="s">
        <v>84</v>
      </c>
      <c r="AY88" s="22" t="s">
        <v>180</v>
      </c>
      <c r="BE88" s="184">
        <f aca="true" t="shared" si="4" ref="BE88:BE121">IF(N88="základní",J88,0)</f>
        <v>0</v>
      </c>
      <c r="BF88" s="184">
        <f aca="true" t="shared" si="5" ref="BF88:BF121">IF(N88="snížená",J88,0)</f>
        <v>0</v>
      </c>
      <c r="BG88" s="184">
        <f aca="true" t="shared" si="6" ref="BG88:BG121">IF(N88="zákl. přenesená",J88,0)</f>
        <v>0</v>
      </c>
      <c r="BH88" s="184">
        <f aca="true" t="shared" si="7" ref="BH88:BH121">IF(N88="sníž. přenesená",J88,0)</f>
        <v>0</v>
      </c>
      <c r="BI88" s="184">
        <f aca="true" t="shared" si="8" ref="BI88:BI121">IF(N88="nulová",J88,0)</f>
        <v>0</v>
      </c>
      <c r="BJ88" s="22" t="s">
        <v>82</v>
      </c>
      <c r="BK88" s="184">
        <f aca="true" t="shared" si="9" ref="BK88:BK121">ROUND(I88*H88,2)</f>
        <v>0</v>
      </c>
      <c r="BL88" s="22" t="s">
        <v>220</v>
      </c>
      <c r="BM88" s="22" t="s">
        <v>84</v>
      </c>
    </row>
    <row r="89" spans="2:65" s="1" customFormat="1" ht="16.5" customHeight="1">
      <c r="B89" s="172"/>
      <c r="C89" s="173" t="s">
        <v>84</v>
      </c>
      <c r="D89" s="173" t="s">
        <v>182</v>
      </c>
      <c r="E89" s="174" t="s">
        <v>1820</v>
      </c>
      <c r="F89" s="175" t="s">
        <v>1821</v>
      </c>
      <c r="G89" s="176" t="s">
        <v>301</v>
      </c>
      <c r="H89" s="177">
        <v>100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45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220</v>
      </c>
      <c r="AT89" s="22" t="s">
        <v>182</v>
      </c>
      <c r="AU89" s="22" t="s">
        <v>84</v>
      </c>
      <c r="AY89" s="22" t="s">
        <v>180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82</v>
      </c>
      <c r="BK89" s="184">
        <f t="shared" si="9"/>
        <v>0</v>
      </c>
      <c r="BL89" s="22" t="s">
        <v>220</v>
      </c>
      <c r="BM89" s="22" t="s">
        <v>187</v>
      </c>
    </row>
    <row r="90" spans="2:65" s="1" customFormat="1" ht="16.5" customHeight="1">
      <c r="B90" s="172"/>
      <c r="C90" s="173" t="s">
        <v>195</v>
      </c>
      <c r="D90" s="173" t="s">
        <v>182</v>
      </c>
      <c r="E90" s="174" t="s">
        <v>1822</v>
      </c>
      <c r="F90" s="175" t="s">
        <v>604</v>
      </c>
      <c r="G90" s="176" t="s">
        <v>301</v>
      </c>
      <c r="H90" s="177">
        <v>0</v>
      </c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45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220</v>
      </c>
      <c r="AT90" s="22" t="s">
        <v>182</v>
      </c>
      <c r="AU90" s="22" t="s">
        <v>84</v>
      </c>
      <c r="AY90" s="22" t="s">
        <v>180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82</v>
      </c>
      <c r="BK90" s="184">
        <f t="shared" si="9"/>
        <v>0</v>
      </c>
      <c r="BL90" s="22" t="s">
        <v>220</v>
      </c>
      <c r="BM90" s="22" t="s">
        <v>200</v>
      </c>
    </row>
    <row r="91" spans="2:65" s="1" customFormat="1" ht="16.5" customHeight="1">
      <c r="B91" s="172"/>
      <c r="C91" s="173" t="s">
        <v>187</v>
      </c>
      <c r="D91" s="173" t="s">
        <v>182</v>
      </c>
      <c r="E91" s="174" t="s">
        <v>1824</v>
      </c>
      <c r="F91" s="175" t="s">
        <v>604</v>
      </c>
      <c r="G91" s="176" t="s">
        <v>301</v>
      </c>
      <c r="H91" s="177">
        <v>0</v>
      </c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45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220</v>
      </c>
      <c r="AT91" s="22" t="s">
        <v>182</v>
      </c>
      <c r="AU91" s="22" t="s">
        <v>84</v>
      </c>
      <c r="AY91" s="22" t="s">
        <v>180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82</v>
      </c>
      <c r="BK91" s="184">
        <f t="shared" si="9"/>
        <v>0</v>
      </c>
      <c r="BL91" s="22" t="s">
        <v>220</v>
      </c>
      <c r="BM91" s="22" t="s">
        <v>204</v>
      </c>
    </row>
    <row r="92" spans="2:65" s="1" customFormat="1" ht="16.5" customHeight="1">
      <c r="B92" s="172"/>
      <c r="C92" s="173" t="s">
        <v>206</v>
      </c>
      <c r="D92" s="173" t="s">
        <v>182</v>
      </c>
      <c r="E92" s="174" t="s">
        <v>1826</v>
      </c>
      <c r="F92" s="175" t="s">
        <v>1827</v>
      </c>
      <c r="G92" s="176" t="s">
        <v>301</v>
      </c>
      <c r="H92" s="177">
        <v>1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45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220</v>
      </c>
      <c r="AT92" s="22" t="s">
        <v>182</v>
      </c>
      <c r="AU92" s="22" t="s">
        <v>84</v>
      </c>
      <c r="AY92" s="22" t="s">
        <v>180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82</v>
      </c>
      <c r="BK92" s="184">
        <f t="shared" si="9"/>
        <v>0</v>
      </c>
      <c r="BL92" s="22" t="s">
        <v>220</v>
      </c>
      <c r="BM92" s="22" t="s">
        <v>209</v>
      </c>
    </row>
    <row r="93" spans="2:65" s="1" customFormat="1" ht="16.5" customHeight="1">
      <c r="B93" s="172"/>
      <c r="C93" s="173" t="s">
        <v>200</v>
      </c>
      <c r="D93" s="173" t="s">
        <v>182</v>
      </c>
      <c r="E93" s="174" t="s">
        <v>1828</v>
      </c>
      <c r="F93" s="175" t="s">
        <v>1994</v>
      </c>
      <c r="G93" s="176" t="s">
        <v>301</v>
      </c>
      <c r="H93" s="177">
        <v>90</v>
      </c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45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220</v>
      </c>
      <c r="AT93" s="22" t="s">
        <v>182</v>
      </c>
      <c r="AU93" s="22" t="s">
        <v>84</v>
      </c>
      <c r="AY93" s="22" t="s">
        <v>180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82</v>
      </c>
      <c r="BK93" s="184">
        <f t="shared" si="9"/>
        <v>0</v>
      </c>
      <c r="BL93" s="22" t="s">
        <v>220</v>
      </c>
      <c r="BM93" s="22" t="s">
        <v>212</v>
      </c>
    </row>
    <row r="94" spans="2:65" s="1" customFormat="1" ht="16.5" customHeight="1">
      <c r="B94" s="172"/>
      <c r="C94" s="173" t="s">
        <v>213</v>
      </c>
      <c r="D94" s="173" t="s">
        <v>182</v>
      </c>
      <c r="E94" s="174" t="s">
        <v>1829</v>
      </c>
      <c r="F94" s="175" t="s">
        <v>1830</v>
      </c>
      <c r="G94" s="176" t="s">
        <v>301</v>
      </c>
      <c r="H94" s="177">
        <v>80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220</v>
      </c>
      <c r="AT94" s="22" t="s">
        <v>182</v>
      </c>
      <c r="AU94" s="22" t="s">
        <v>84</v>
      </c>
      <c r="AY94" s="22" t="s">
        <v>180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82</v>
      </c>
      <c r="BK94" s="184">
        <f t="shared" si="9"/>
        <v>0</v>
      </c>
      <c r="BL94" s="22" t="s">
        <v>220</v>
      </c>
      <c r="BM94" s="22" t="s">
        <v>216</v>
      </c>
    </row>
    <row r="95" spans="2:65" s="1" customFormat="1" ht="16.5" customHeight="1">
      <c r="B95" s="172"/>
      <c r="C95" s="173" t="s">
        <v>204</v>
      </c>
      <c r="D95" s="173" t="s">
        <v>182</v>
      </c>
      <c r="E95" s="174" t="s">
        <v>1831</v>
      </c>
      <c r="F95" s="175" t="s">
        <v>1832</v>
      </c>
      <c r="G95" s="176" t="s">
        <v>301</v>
      </c>
      <c r="H95" s="177">
        <v>1100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45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220</v>
      </c>
      <c r="AT95" s="22" t="s">
        <v>182</v>
      </c>
      <c r="AU95" s="22" t="s">
        <v>84</v>
      </c>
      <c r="AY95" s="22" t="s">
        <v>180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82</v>
      </c>
      <c r="BK95" s="184">
        <f t="shared" si="9"/>
        <v>0</v>
      </c>
      <c r="BL95" s="22" t="s">
        <v>220</v>
      </c>
      <c r="BM95" s="22" t="s">
        <v>220</v>
      </c>
    </row>
    <row r="96" spans="2:65" s="1" customFormat="1" ht="16.5" customHeight="1">
      <c r="B96" s="172"/>
      <c r="C96" s="173" t="s">
        <v>222</v>
      </c>
      <c r="D96" s="173" t="s">
        <v>182</v>
      </c>
      <c r="E96" s="174" t="s">
        <v>1833</v>
      </c>
      <c r="F96" s="175" t="s">
        <v>604</v>
      </c>
      <c r="G96" s="176" t="s">
        <v>301</v>
      </c>
      <c r="H96" s="177">
        <v>0</v>
      </c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45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220</v>
      </c>
      <c r="AT96" s="22" t="s">
        <v>182</v>
      </c>
      <c r="AU96" s="22" t="s">
        <v>84</v>
      </c>
      <c r="AY96" s="22" t="s">
        <v>180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82</v>
      </c>
      <c r="BK96" s="184">
        <f t="shared" si="9"/>
        <v>0</v>
      </c>
      <c r="BL96" s="22" t="s">
        <v>220</v>
      </c>
      <c r="BM96" s="22" t="s">
        <v>226</v>
      </c>
    </row>
    <row r="97" spans="2:65" s="1" customFormat="1" ht="16.5" customHeight="1">
      <c r="B97" s="172"/>
      <c r="C97" s="173" t="s">
        <v>209</v>
      </c>
      <c r="D97" s="173" t="s">
        <v>182</v>
      </c>
      <c r="E97" s="174" t="s">
        <v>1835</v>
      </c>
      <c r="F97" s="175" t="s">
        <v>1836</v>
      </c>
      <c r="G97" s="176" t="s">
        <v>292</v>
      </c>
      <c r="H97" s="177">
        <v>400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45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220</v>
      </c>
      <c r="AT97" s="22" t="s">
        <v>182</v>
      </c>
      <c r="AU97" s="22" t="s">
        <v>84</v>
      </c>
      <c r="AY97" s="22" t="s">
        <v>180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82</v>
      </c>
      <c r="BK97" s="184">
        <f t="shared" si="9"/>
        <v>0</v>
      </c>
      <c r="BL97" s="22" t="s">
        <v>220</v>
      </c>
      <c r="BM97" s="22" t="s">
        <v>230</v>
      </c>
    </row>
    <row r="98" spans="2:65" s="1" customFormat="1" ht="16.5" customHeight="1">
      <c r="B98" s="172"/>
      <c r="C98" s="173" t="s">
        <v>232</v>
      </c>
      <c r="D98" s="173" t="s">
        <v>182</v>
      </c>
      <c r="E98" s="174" t="s">
        <v>1837</v>
      </c>
      <c r="F98" s="175" t="s">
        <v>1838</v>
      </c>
      <c r="G98" s="176" t="s">
        <v>292</v>
      </c>
      <c r="H98" s="177">
        <v>300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45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220</v>
      </c>
      <c r="AT98" s="22" t="s">
        <v>182</v>
      </c>
      <c r="AU98" s="22" t="s">
        <v>84</v>
      </c>
      <c r="AY98" s="22" t="s">
        <v>180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82</v>
      </c>
      <c r="BK98" s="184">
        <f t="shared" si="9"/>
        <v>0</v>
      </c>
      <c r="BL98" s="22" t="s">
        <v>220</v>
      </c>
      <c r="BM98" s="22" t="s">
        <v>235</v>
      </c>
    </row>
    <row r="99" spans="2:65" s="1" customFormat="1" ht="16.5" customHeight="1">
      <c r="B99" s="172"/>
      <c r="C99" s="173" t="s">
        <v>212</v>
      </c>
      <c r="D99" s="173" t="s">
        <v>182</v>
      </c>
      <c r="E99" s="174" t="s">
        <v>1839</v>
      </c>
      <c r="F99" s="175" t="s">
        <v>604</v>
      </c>
      <c r="G99" s="176" t="s">
        <v>292</v>
      </c>
      <c r="H99" s="177">
        <v>0</v>
      </c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45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220</v>
      </c>
      <c r="AT99" s="22" t="s">
        <v>182</v>
      </c>
      <c r="AU99" s="22" t="s">
        <v>84</v>
      </c>
      <c r="AY99" s="22" t="s">
        <v>180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82</v>
      </c>
      <c r="BK99" s="184">
        <f t="shared" si="9"/>
        <v>0</v>
      </c>
      <c r="BL99" s="22" t="s">
        <v>220</v>
      </c>
      <c r="BM99" s="22" t="s">
        <v>239</v>
      </c>
    </row>
    <row r="100" spans="2:65" s="1" customFormat="1" ht="16.5" customHeight="1">
      <c r="B100" s="172"/>
      <c r="C100" s="173" t="s">
        <v>242</v>
      </c>
      <c r="D100" s="173" t="s">
        <v>182</v>
      </c>
      <c r="E100" s="174" t="s">
        <v>1841</v>
      </c>
      <c r="F100" s="175" t="s">
        <v>604</v>
      </c>
      <c r="G100" s="176" t="s">
        <v>292</v>
      </c>
      <c r="H100" s="177">
        <v>0</v>
      </c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45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220</v>
      </c>
      <c r="AT100" s="22" t="s">
        <v>182</v>
      </c>
      <c r="AU100" s="22" t="s">
        <v>84</v>
      </c>
      <c r="AY100" s="22" t="s">
        <v>180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82</v>
      </c>
      <c r="BK100" s="184">
        <f t="shared" si="9"/>
        <v>0</v>
      </c>
      <c r="BL100" s="22" t="s">
        <v>220</v>
      </c>
      <c r="BM100" s="22" t="s">
        <v>245</v>
      </c>
    </row>
    <row r="101" spans="2:65" s="1" customFormat="1" ht="16.5" customHeight="1">
      <c r="B101" s="172"/>
      <c r="C101" s="173" t="s">
        <v>216</v>
      </c>
      <c r="D101" s="173" t="s">
        <v>182</v>
      </c>
      <c r="E101" s="174" t="s">
        <v>1842</v>
      </c>
      <c r="F101" s="175" t="s">
        <v>1843</v>
      </c>
      <c r="G101" s="176" t="s">
        <v>292</v>
      </c>
      <c r="H101" s="177">
        <v>300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45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220</v>
      </c>
      <c r="AT101" s="22" t="s">
        <v>182</v>
      </c>
      <c r="AU101" s="22" t="s">
        <v>84</v>
      </c>
      <c r="AY101" s="22" t="s">
        <v>180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82</v>
      </c>
      <c r="BK101" s="184">
        <f t="shared" si="9"/>
        <v>0</v>
      </c>
      <c r="BL101" s="22" t="s">
        <v>220</v>
      </c>
      <c r="BM101" s="22" t="s">
        <v>249</v>
      </c>
    </row>
    <row r="102" spans="2:65" s="1" customFormat="1" ht="16.5" customHeight="1">
      <c r="B102" s="172"/>
      <c r="C102" s="173" t="s">
        <v>11</v>
      </c>
      <c r="D102" s="173" t="s">
        <v>182</v>
      </c>
      <c r="E102" s="174" t="s">
        <v>1844</v>
      </c>
      <c r="F102" s="175" t="s">
        <v>1845</v>
      </c>
      <c r="G102" s="176" t="s">
        <v>301</v>
      </c>
      <c r="H102" s="177">
        <v>100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45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220</v>
      </c>
      <c r="AT102" s="22" t="s">
        <v>182</v>
      </c>
      <c r="AU102" s="22" t="s">
        <v>84</v>
      </c>
      <c r="AY102" s="22" t="s">
        <v>180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82</v>
      </c>
      <c r="BK102" s="184">
        <f t="shared" si="9"/>
        <v>0</v>
      </c>
      <c r="BL102" s="22" t="s">
        <v>220</v>
      </c>
      <c r="BM102" s="22" t="s">
        <v>255</v>
      </c>
    </row>
    <row r="103" spans="2:65" s="1" customFormat="1" ht="16.5" customHeight="1">
      <c r="B103" s="172"/>
      <c r="C103" s="173" t="s">
        <v>220</v>
      </c>
      <c r="D103" s="173" t="s">
        <v>182</v>
      </c>
      <c r="E103" s="174" t="s">
        <v>1846</v>
      </c>
      <c r="F103" s="175" t="s">
        <v>604</v>
      </c>
      <c r="G103" s="176" t="s">
        <v>301</v>
      </c>
      <c r="H103" s="177">
        <v>0</v>
      </c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45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220</v>
      </c>
      <c r="AT103" s="22" t="s">
        <v>182</v>
      </c>
      <c r="AU103" s="22" t="s">
        <v>84</v>
      </c>
      <c r="AY103" s="22" t="s">
        <v>180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82</v>
      </c>
      <c r="BK103" s="184">
        <f t="shared" si="9"/>
        <v>0</v>
      </c>
      <c r="BL103" s="22" t="s">
        <v>220</v>
      </c>
      <c r="BM103" s="22" t="s">
        <v>258</v>
      </c>
    </row>
    <row r="104" spans="2:65" s="1" customFormat="1" ht="16.5" customHeight="1">
      <c r="B104" s="172"/>
      <c r="C104" s="173" t="s">
        <v>262</v>
      </c>
      <c r="D104" s="173" t="s">
        <v>182</v>
      </c>
      <c r="E104" s="174" t="s">
        <v>1848</v>
      </c>
      <c r="F104" s="175" t="s">
        <v>1849</v>
      </c>
      <c r="G104" s="176" t="s">
        <v>301</v>
      </c>
      <c r="H104" s="177">
        <v>30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45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220</v>
      </c>
      <c r="AT104" s="22" t="s">
        <v>182</v>
      </c>
      <c r="AU104" s="22" t="s">
        <v>84</v>
      </c>
      <c r="AY104" s="22" t="s">
        <v>180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82</v>
      </c>
      <c r="BK104" s="184">
        <f t="shared" si="9"/>
        <v>0</v>
      </c>
      <c r="BL104" s="22" t="s">
        <v>220</v>
      </c>
      <c r="BM104" s="22" t="s">
        <v>265</v>
      </c>
    </row>
    <row r="105" spans="2:65" s="1" customFormat="1" ht="16.5" customHeight="1">
      <c r="B105" s="172"/>
      <c r="C105" s="173" t="s">
        <v>226</v>
      </c>
      <c r="D105" s="173" t="s">
        <v>182</v>
      </c>
      <c r="E105" s="174" t="s">
        <v>1850</v>
      </c>
      <c r="F105" s="175" t="s">
        <v>1851</v>
      </c>
      <c r="G105" s="176" t="s">
        <v>1852</v>
      </c>
      <c r="H105" s="177">
        <v>11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45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220</v>
      </c>
      <c r="AT105" s="22" t="s">
        <v>182</v>
      </c>
      <c r="AU105" s="22" t="s">
        <v>84</v>
      </c>
      <c r="AY105" s="22" t="s">
        <v>180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82</v>
      </c>
      <c r="BK105" s="184">
        <f t="shared" si="9"/>
        <v>0</v>
      </c>
      <c r="BL105" s="22" t="s">
        <v>220</v>
      </c>
      <c r="BM105" s="22" t="s">
        <v>270</v>
      </c>
    </row>
    <row r="106" spans="2:65" s="1" customFormat="1" ht="16.5" customHeight="1">
      <c r="B106" s="172"/>
      <c r="C106" s="173" t="s">
        <v>272</v>
      </c>
      <c r="D106" s="173" t="s">
        <v>182</v>
      </c>
      <c r="E106" s="174" t="s">
        <v>1854</v>
      </c>
      <c r="F106" s="175" t="s">
        <v>1855</v>
      </c>
      <c r="G106" s="176" t="s">
        <v>301</v>
      </c>
      <c r="H106" s="177">
        <v>25</v>
      </c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45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220</v>
      </c>
      <c r="AT106" s="22" t="s">
        <v>182</v>
      </c>
      <c r="AU106" s="22" t="s">
        <v>84</v>
      </c>
      <c r="AY106" s="22" t="s">
        <v>180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82</v>
      </c>
      <c r="BK106" s="184">
        <f t="shared" si="9"/>
        <v>0</v>
      </c>
      <c r="BL106" s="22" t="s">
        <v>220</v>
      </c>
      <c r="BM106" s="22" t="s">
        <v>276</v>
      </c>
    </row>
    <row r="107" spans="2:65" s="1" customFormat="1" ht="16.5" customHeight="1">
      <c r="B107" s="172"/>
      <c r="C107" s="173" t="s">
        <v>230</v>
      </c>
      <c r="D107" s="173" t="s">
        <v>182</v>
      </c>
      <c r="E107" s="174" t="s">
        <v>1853</v>
      </c>
      <c r="F107" s="175" t="s">
        <v>1995</v>
      </c>
      <c r="G107" s="176" t="s">
        <v>301</v>
      </c>
      <c r="H107" s="177">
        <v>3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45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220</v>
      </c>
      <c r="AT107" s="22" t="s">
        <v>182</v>
      </c>
      <c r="AU107" s="22" t="s">
        <v>84</v>
      </c>
      <c r="AY107" s="22" t="s">
        <v>180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82</v>
      </c>
      <c r="BK107" s="184">
        <f t="shared" si="9"/>
        <v>0</v>
      </c>
      <c r="BL107" s="22" t="s">
        <v>220</v>
      </c>
      <c r="BM107" s="22" t="s">
        <v>280</v>
      </c>
    </row>
    <row r="108" spans="2:65" s="1" customFormat="1" ht="16.5" customHeight="1">
      <c r="B108" s="172"/>
      <c r="C108" s="173" t="s">
        <v>10</v>
      </c>
      <c r="D108" s="173" t="s">
        <v>182</v>
      </c>
      <c r="E108" s="174" t="s">
        <v>1856</v>
      </c>
      <c r="F108" s="175" t="s">
        <v>1996</v>
      </c>
      <c r="G108" s="176" t="s">
        <v>301</v>
      </c>
      <c r="H108" s="177">
        <v>1</v>
      </c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45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220</v>
      </c>
      <c r="AT108" s="22" t="s">
        <v>182</v>
      </c>
      <c r="AU108" s="22" t="s">
        <v>84</v>
      </c>
      <c r="AY108" s="22" t="s">
        <v>180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82</v>
      </c>
      <c r="BK108" s="184">
        <f t="shared" si="9"/>
        <v>0</v>
      </c>
      <c r="BL108" s="22" t="s">
        <v>220</v>
      </c>
      <c r="BM108" s="22" t="s">
        <v>284</v>
      </c>
    </row>
    <row r="109" spans="2:65" s="1" customFormat="1" ht="16.5" customHeight="1">
      <c r="B109" s="172"/>
      <c r="C109" s="173" t="s">
        <v>235</v>
      </c>
      <c r="D109" s="173" t="s">
        <v>182</v>
      </c>
      <c r="E109" s="174" t="s">
        <v>1857</v>
      </c>
      <c r="F109" s="175" t="s">
        <v>1858</v>
      </c>
      <c r="G109" s="176" t="s">
        <v>301</v>
      </c>
      <c r="H109" s="177">
        <v>13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45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220</v>
      </c>
      <c r="AT109" s="22" t="s">
        <v>182</v>
      </c>
      <c r="AU109" s="22" t="s">
        <v>84</v>
      </c>
      <c r="AY109" s="22" t="s">
        <v>180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82</v>
      </c>
      <c r="BK109" s="184">
        <f t="shared" si="9"/>
        <v>0</v>
      </c>
      <c r="BL109" s="22" t="s">
        <v>220</v>
      </c>
      <c r="BM109" s="22" t="s">
        <v>287</v>
      </c>
    </row>
    <row r="110" spans="2:65" s="1" customFormat="1" ht="16.5" customHeight="1">
      <c r="B110" s="172"/>
      <c r="C110" s="173" t="s">
        <v>289</v>
      </c>
      <c r="D110" s="173" t="s">
        <v>182</v>
      </c>
      <c r="E110" s="174" t="s">
        <v>1859</v>
      </c>
      <c r="F110" s="175" t="s">
        <v>1860</v>
      </c>
      <c r="G110" s="176" t="s">
        <v>301</v>
      </c>
      <c r="H110" s="177">
        <v>46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45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220</v>
      </c>
      <c r="AT110" s="22" t="s">
        <v>182</v>
      </c>
      <c r="AU110" s="22" t="s">
        <v>84</v>
      </c>
      <c r="AY110" s="22" t="s">
        <v>180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82</v>
      </c>
      <c r="BK110" s="184">
        <f t="shared" si="9"/>
        <v>0</v>
      </c>
      <c r="BL110" s="22" t="s">
        <v>220</v>
      </c>
      <c r="BM110" s="22" t="s">
        <v>293</v>
      </c>
    </row>
    <row r="111" spans="2:65" s="1" customFormat="1" ht="16.5" customHeight="1">
      <c r="B111" s="172"/>
      <c r="C111" s="173" t="s">
        <v>239</v>
      </c>
      <c r="D111" s="173" t="s">
        <v>182</v>
      </c>
      <c r="E111" s="174" t="s">
        <v>1861</v>
      </c>
      <c r="F111" s="175" t="s">
        <v>1997</v>
      </c>
      <c r="G111" s="176" t="s">
        <v>301</v>
      </c>
      <c r="H111" s="177">
        <v>2</v>
      </c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45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220</v>
      </c>
      <c r="AT111" s="22" t="s">
        <v>182</v>
      </c>
      <c r="AU111" s="22" t="s">
        <v>84</v>
      </c>
      <c r="AY111" s="22" t="s">
        <v>180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82</v>
      </c>
      <c r="BK111" s="184">
        <f t="shared" si="9"/>
        <v>0</v>
      </c>
      <c r="BL111" s="22" t="s">
        <v>220</v>
      </c>
      <c r="BM111" s="22" t="s">
        <v>296</v>
      </c>
    </row>
    <row r="112" spans="2:65" s="1" customFormat="1" ht="16.5" customHeight="1">
      <c r="B112" s="172"/>
      <c r="C112" s="173" t="s">
        <v>298</v>
      </c>
      <c r="D112" s="173" t="s">
        <v>182</v>
      </c>
      <c r="E112" s="174" t="s">
        <v>1862</v>
      </c>
      <c r="F112" s="175" t="s">
        <v>1863</v>
      </c>
      <c r="G112" s="176" t="s">
        <v>301</v>
      </c>
      <c r="H112" s="177">
        <v>29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220</v>
      </c>
      <c r="AT112" s="22" t="s">
        <v>182</v>
      </c>
      <c r="AU112" s="22" t="s">
        <v>84</v>
      </c>
      <c r="AY112" s="22" t="s">
        <v>180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82</v>
      </c>
      <c r="BK112" s="184">
        <f t="shared" si="9"/>
        <v>0</v>
      </c>
      <c r="BL112" s="22" t="s">
        <v>220</v>
      </c>
      <c r="BM112" s="22" t="s">
        <v>302</v>
      </c>
    </row>
    <row r="113" spans="2:65" s="1" customFormat="1" ht="16.5" customHeight="1">
      <c r="B113" s="172"/>
      <c r="C113" s="173" t="s">
        <v>245</v>
      </c>
      <c r="D113" s="173" t="s">
        <v>182</v>
      </c>
      <c r="E113" s="174" t="s">
        <v>1864</v>
      </c>
      <c r="F113" s="175" t="s">
        <v>1998</v>
      </c>
      <c r="G113" s="176" t="s">
        <v>301</v>
      </c>
      <c r="H113" s="177">
        <v>11</v>
      </c>
      <c r="I113" s="178"/>
      <c r="J113" s="179">
        <f t="shared" si="0"/>
        <v>0</v>
      </c>
      <c r="K113" s="175" t="s">
        <v>5</v>
      </c>
      <c r="L113" s="39"/>
      <c r="M113" s="180" t="s">
        <v>5</v>
      </c>
      <c r="N113" s="181" t="s">
        <v>45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220</v>
      </c>
      <c r="AT113" s="22" t="s">
        <v>182</v>
      </c>
      <c r="AU113" s="22" t="s">
        <v>84</v>
      </c>
      <c r="AY113" s="22" t="s">
        <v>180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82</v>
      </c>
      <c r="BK113" s="184">
        <f t="shared" si="9"/>
        <v>0</v>
      </c>
      <c r="BL113" s="22" t="s">
        <v>220</v>
      </c>
      <c r="BM113" s="22" t="s">
        <v>306</v>
      </c>
    </row>
    <row r="114" spans="2:65" s="1" customFormat="1" ht="16.5" customHeight="1">
      <c r="B114" s="172"/>
      <c r="C114" s="173" t="s">
        <v>307</v>
      </c>
      <c r="D114" s="173" t="s">
        <v>182</v>
      </c>
      <c r="E114" s="174" t="s">
        <v>1865</v>
      </c>
      <c r="F114" s="175" t="s">
        <v>604</v>
      </c>
      <c r="G114" s="176" t="s">
        <v>301</v>
      </c>
      <c r="H114" s="177">
        <v>0</v>
      </c>
      <c r="I114" s="178"/>
      <c r="J114" s="179">
        <f t="shared" si="0"/>
        <v>0</v>
      </c>
      <c r="K114" s="175" t="s">
        <v>5</v>
      </c>
      <c r="L114" s="39"/>
      <c r="M114" s="180" t="s">
        <v>5</v>
      </c>
      <c r="N114" s="181" t="s">
        <v>45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220</v>
      </c>
      <c r="AT114" s="22" t="s">
        <v>182</v>
      </c>
      <c r="AU114" s="22" t="s">
        <v>84</v>
      </c>
      <c r="AY114" s="22" t="s">
        <v>180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82</v>
      </c>
      <c r="BK114" s="184">
        <f t="shared" si="9"/>
        <v>0</v>
      </c>
      <c r="BL114" s="22" t="s">
        <v>220</v>
      </c>
      <c r="BM114" s="22" t="s">
        <v>310</v>
      </c>
    </row>
    <row r="115" spans="2:65" s="1" customFormat="1" ht="16.5" customHeight="1">
      <c r="B115" s="172"/>
      <c r="C115" s="173" t="s">
        <v>249</v>
      </c>
      <c r="D115" s="173" t="s">
        <v>182</v>
      </c>
      <c r="E115" s="174" t="s">
        <v>1867</v>
      </c>
      <c r="F115" s="175" t="s">
        <v>604</v>
      </c>
      <c r="G115" s="176" t="s">
        <v>301</v>
      </c>
      <c r="H115" s="177">
        <v>0</v>
      </c>
      <c r="I115" s="178"/>
      <c r="J115" s="179">
        <f t="shared" si="0"/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220</v>
      </c>
      <c r="AT115" s="22" t="s">
        <v>182</v>
      </c>
      <c r="AU115" s="22" t="s">
        <v>84</v>
      </c>
      <c r="AY115" s="22" t="s">
        <v>180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82</v>
      </c>
      <c r="BK115" s="184">
        <f t="shared" si="9"/>
        <v>0</v>
      </c>
      <c r="BL115" s="22" t="s">
        <v>220</v>
      </c>
      <c r="BM115" s="22" t="s">
        <v>313</v>
      </c>
    </row>
    <row r="116" spans="2:65" s="1" customFormat="1" ht="16.5" customHeight="1">
      <c r="B116" s="172"/>
      <c r="C116" s="173" t="s">
        <v>315</v>
      </c>
      <c r="D116" s="173" t="s">
        <v>182</v>
      </c>
      <c r="E116" s="174" t="s">
        <v>1869</v>
      </c>
      <c r="F116" s="175" t="s">
        <v>1870</v>
      </c>
      <c r="G116" s="176" t="s">
        <v>301</v>
      </c>
      <c r="H116" s="177">
        <v>2</v>
      </c>
      <c r="I116" s="178"/>
      <c r="J116" s="179">
        <f t="shared" si="0"/>
        <v>0</v>
      </c>
      <c r="K116" s="175" t="s">
        <v>5</v>
      </c>
      <c r="L116" s="39"/>
      <c r="M116" s="180" t="s">
        <v>5</v>
      </c>
      <c r="N116" s="181" t="s">
        <v>45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220</v>
      </c>
      <c r="AT116" s="22" t="s">
        <v>182</v>
      </c>
      <c r="AU116" s="22" t="s">
        <v>84</v>
      </c>
      <c r="AY116" s="22" t="s">
        <v>180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82</v>
      </c>
      <c r="BK116" s="184">
        <f t="shared" si="9"/>
        <v>0</v>
      </c>
      <c r="BL116" s="22" t="s">
        <v>220</v>
      </c>
      <c r="BM116" s="22" t="s">
        <v>318</v>
      </c>
    </row>
    <row r="117" spans="2:65" s="1" customFormat="1" ht="16.5" customHeight="1">
      <c r="B117" s="172"/>
      <c r="C117" s="173" t="s">
        <v>255</v>
      </c>
      <c r="D117" s="173" t="s">
        <v>182</v>
      </c>
      <c r="E117" s="174" t="s">
        <v>1871</v>
      </c>
      <c r="F117" s="175" t="s">
        <v>604</v>
      </c>
      <c r="G117" s="176" t="s">
        <v>292</v>
      </c>
      <c r="H117" s="177">
        <v>0</v>
      </c>
      <c r="I117" s="178"/>
      <c r="J117" s="179">
        <f t="shared" si="0"/>
        <v>0</v>
      </c>
      <c r="K117" s="175" t="s">
        <v>5</v>
      </c>
      <c r="L117" s="39"/>
      <c r="M117" s="180" t="s">
        <v>5</v>
      </c>
      <c r="N117" s="181" t="s">
        <v>45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220</v>
      </c>
      <c r="AT117" s="22" t="s">
        <v>182</v>
      </c>
      <c r="AU117" s="22" t="s">
        <v>84</v>
      </c>
      <c r="AY117" s="22" t="s">
        <v>180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82</v>
      </c>
      <c r="BK117" s="184">
        <f t="shared" si="9"/>
        <v>0</v>
      </c>
      <c r="BL117" s="22" t="s">
        <v>220</v>
      </c>
      <c r="BM117" s="22" t="s">
        <v>325</v>
      </c>
    </row>
    <row r="118" spans="2:65" s="1" customFormat="1" ht="16.5" customHeight="1">
      <c r="B118" s="172"/>
      <c r="C118" s="173" t="s">
        <v>326</v>
      </c>
      <c r="D118" s="173" t="s">
        <v>182</v>
      </c>
      <c r="E118" s="174" t="s">
        <v>1873</v>
      </c>
      <c r="F118" s="175" t="s">
        <v>604</v>
      </c>
      <c r="G118" s="176" t="s">
        <v>301</v>
      </c>
      <c r="H118" s="177">
        <v>0</v>
      </c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45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220</v>
      </c>
      <c r="AT118" s="22" t="s">
        <v>182</v>
      </c>
      <c r="AU118" s="22" t="s">
        <v>84</v>
      </c>
      <c r="AY118" s="22" t="s">
        <v>180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82</v>
      </c>
      <c r="BK118" s="184">
        <f t="shared" si="9"/>
        <v>0</v>
      </c>
      <c r="BL118" s="22" t="s">
        <v>220</v>
      </c>
      <c r="BM118" s="22" t="s">
        <v>329</v>
      </c>
    </row>
    <row r="119" spans="2:65" s="1" customFormat="1" ht="16.5" customHeight="1">
      <c r="B119" s="172"/>
      <c r="C119" s="173" t="s">
        <v>258</v>
      </c>
      <c r="D119" s="173" t="s">
        <v>182</v>
      </c>
      <c r="E119" s="174" t="s">
        <v>1875</v>
      </c>
      <c r="F119" s="175" t="s">
        <v>604</v>
      </c>
      <c r="G119" s="176" t="s">
        <v>301</v>
      </c>
      <c r="H119" s="177">
        <v>0</v>
      </c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220</v>
      </c>
      <c r="AT119" s="22" t="s">
        <v>182</v>
      </c>
      <c r="AU119" s="22" t="s">
        <v>84</v>
      </c>
      <c r="AY119" s="22" t="s">
        <v>180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82</v>
      </c>
      <c r="BK119" s="184">
        <f t="shared" si="9"/>
        <v>0</v>
      </c>
      <c r="BL119" s="22" t="s">
        <v>220</v>
      </c>
      <c r="BM119" s="22" t="s">
        <v>332</v>
      </c>
    </row>
    <row r="120" spans="2:65" s="1" customFormat="1" ht="16.5" customHeight="1">
      <c r="B120" s="172"/>
      <c r="C120" s="173" t="s">
        <v>334</v>
      </c>
      <c r="D120" s="173" t="s">
        <v>182</v>
      </c>
      <c r="E120" s="174" t="s">
        <v>1877</v>
      </c>
      <c r="F120" s="175" t="s">
        <v>604</v>
      </c>
      <c r="G120" s="176" t="s">
        <v>301</v>
      </c>
      <c r="H120" s="177">
        <v>0</v>
      </c>
      <c r="I120" s="178"/>
      <c r="J120" s="179">
        <f t="shared" si="0"/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220</v>
      </c>
      <c r="AT120" s="22" t="s">
        <v>182</v>
      </c>
      <c r="AU120" s="22" t="s">
        <v>84</v>
      </c>
      <c r="AY120" s="22" t="s">
        <v>180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82</v>
      </c>
      <c r="BK120" s="184">
        <f t="shared" si="9"/>
        <v>0</v>
      </c>
      <c r="BL120" s="22" t="s">
        <v>220</v>
      </c>
      <c r="BM120" s="22" t="s">
        <v>337</v>
      </c>
    </row>
    <row r="121" spans="2:65" s="1" customFormat="1" ht="16.5" customHeight="1">
      <c r="B121" s="172"/>
      <c r="C121" s="173" t="s">
        <v>265</v>
      </c>
      <c r="D121" s="173" t="s">
        <v>182</v>
      </c>
      <c r="E121" s="174" t="s">
        <v>1879</v>
      </c>
      <c r="F121" s="175" t="s">
        <v>604</v>
      </c>
      <c r="G121" s="176" t="s">
        <v>301</v>
      </c>
      <c r="H121" s="177">
        <v>0</v>
      </c>
      <c r="I121" s="178"/>
      <c r="J121" s="179">
        <f t="shared" si="0"/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 t="shared" si="1"/>
        <v>0</v>
      </c>
      <c r="Q121" s="182">
        <v>0</v>
      </c>
      <c r="R121" s="182">
        <f t="shared" si="2"/>
        <v>0</v>
      </c>
      <c r="S121" s="182">
        <v>0</v>
      </c>
      <c r="T121" s="183">
        <f t="shared" si="3"/>
        <v>0</v>
      </c>
      <c r="AR121" s="22" t="s">
        <v>220</v>
      </c>
      <c r="AT121" s="22" t="s">
        <v>182</v>
      </c>
      <c r="AU121" s="22" t="s">
        <v>84</v>
      </c>
      <c r="AY121" s="22" t="s">
        <v>180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22" t="s">
        <v>82</v>
      </c>
      <c r="BK121" s="184">
        <f t="shared" si="9"/>
        <v>0</v>
      </c>
      <c r="BL121" s="22" t="s">
        <v>220</v>
      </c>
      <c r="BM121" s="22" t="s">
        <v>341</v>
      </c>
    </row>
    <row r="122" spans="2:63" s="10" customFormat="1" ht="29.85" customHeight="1">
      <c r="B122" s="159"/>
      <c r="D122" s="160" t="s">
        <v>73</v>
      </c>
      <c r="E122" s="170" t="s">
        <v>1881</v>
      </c>
      <c r="F122" s="170" t="s">
        <v>1882</v>
      </c>
      <c r="I122" s="162"/>
      <c r="J122" s="171">
        <f>BK122</f>
        <v>0</v>
      </c>
      <c r="L122" s="159"/>
      <c r="M122" s="164"/>
      <c r="N122" s="165"/>
      <c r="O122" s="165"/>
      <c r="P122" s="166">
        <f>SUM(P123:P168)</f>
        <v>0</v>
      </c>
      <c r="Q122" s="165"/>
      <c r="R122" s="166">
        <f>SUM(R123:R168)</f>
        <v>0</v>
      </c>
      <c r="S122" s="165"/>
      <c r="T122" s="167">
        <f>SUM(T123:T168)</f>
        <v>0</v>
      </c>
      <c r="AR122" s="160" t="s">
        <v>84</v>
      </c>
      <c r="AT122" s="168" t="s">
        <v>73</v>
      </c>
      <c r="AU122" s="168" t="s">
        <v>82</v>
      </c>
      <c r="AY122" s="160" t="s">
        <v>180</v>
      </c>
      <c r="BK122" s="169">
        <f>SUM(BK123:BK168)</f>
        <v>0</v>
      </c>
    </row>
    <row r="123" spans="2:65" s="1" customFormat="1" ht="16.5" customHeight="1">
      <c r="B123" s="172"/>
      <c r="C123" s="173" t="s">
        <v>343</v>
      </c>
      <c r="D123" s="173" t="s">
        <v>182</v>
      </c>
      <c r="E123" s="174" t="s">
        <v>1883</v>
      </c>
      <c r="F123" s="175" t="s">
        <v>604</v>
      </c>
      <c r="G123" s="176" t="s">
        <v>301</v>
      </c>
      <c r="H123" s="177">
        <v>0</v>
      </c>
      <c r="I123" s="178"/>
      <c r="J123" s="179">
        <f aca="true" t="shared" si="10" ref="J123:J168">ROUND(I123*H123,2)</f>
        <v>0</v>
      </c>
      <c r="K123" s="175" t="s">
        <v>5</v>
      </c>
      <c r="L123" s="39"/>
      <c r="M123" s="180" t="s">
        <v>5</v>
      </c>
      <c r="N123" s="181" t="s">
        <v>45</v>
      </c>
      <c r="O123" s="40"/>
      <c r="P123" s="182">
        <f aca="true" t="shared" si="11" ref="P123:P168">O123*H123</f>
        <v>0</v>
      </c>
      <c r="Q123" s="182">
        <v>0</v>
      </c>
      <c r="R123" s="182">
        <f aca="true" t="shared" si="12" ref="R123:R168">Q123*H123</f>
        <v>0</v>
      </c>
      <c r="S123" s="182">
        <v>0</v>
      </c>
      <c r="T123" s="183">
        <f aca="true" t="shared" si="13" ref="T123:T168">S123*H123</f>
        <v>0</v>
      </c>
      <c r="AR123" s="22" t="s">
        <v>220</v>
      </c>
      <c r="AT123" s="22" t="s">
        <v>182</v>
      </c>
      <c r="AU123" s="22" t="s">
        <v>84</v>
      </c>
      <c r="AY123" s="22" t="s">
        <v>180</v>
      </c>
      <c r="BE123" s="184">
        <f aca="true" t="shared" si="14" ref="BE123:BE168">IF(N123="základní",J123,0)</f>
        <v>0</v>
      </c>
      <c r="BF123" s="184">
        <f aca="true" t="shared" si="15" ref="BF123:BF168">IF(N123="snížená",J123,0)</f>
        <v>0</v>
      </c>
      <c r="BG123" s="184">
        <f aca="true" t="shared" si="16" ref="BG123:BG168">IF(N123="zákl. přenesená",J123,0)</f>
        <v>0</v>
      </c>
      <c r="BH123" s="184">
        <f aca="true" t="shared" si="17" ref="BH123:BH168">IF(N123="sníž. přenesená",J123,0)</f>
        <v>0</v>
      </c>
      <c r="BI123" s="184">
        <f aca="true" t="shared" si="18" ref="BI123:BI168">IF(N123="nulová",J123,0)</f>
        <v>0</v>
      </c>
      <c r="BJ123" s="22" t="s">
        <v>82</v>
      </c>
      <c r="BK123" s="184">
        <f aca="true" t="shared" si="19" ref="BK123:BK168">ROUND(I123*H123,2)</f>
        <v>0</v>
      </c>
      <c r="BL123" s="22" t="s">
        <v>220</v>
      </c>
      <c r="BM123" s="22" t="s">
        <v>347</v>
      </c>
    </row>
    <row r="124" spans="2:65" s="1" customFormat="1" ht="16.5" customHeight="1">
      <c r="B124" s="172"/>
      <c r="C124" s="173" t="s">
        <v>270</v>
      </c>
      <c r="D124" s="173" t="s">
        <v>182</v>
      </c>
      <c r="E124" s="174" t="s">
        <v>1885</v>
      </c>
      <c r="F124" s="175" t="s">
        <v>1886</v>
      </c>
      <c r="G124" s="176" t="s">
        <v>301</v>
      </c>
      <c r="H124" s="177">
        <v>60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45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220</v>
      </c>
      <c r="AT124" s="22" t="s">
        <v>182</v>
      </c>
      <c r="AU124" s="22" t="s">
        <v>84</v>
      </c>
      <c r="AY124" s="22" t="s">
        <v>180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82</v>
      </c>
      <c r="BK124" s="184">
        <f t="shared" si="19"/>
        <v>0</v>
      </c>
      <c r="BL124" s="22" t="s">
        <v>220</v>
      </c>
      <c r="BM124" s="22" t="s">
        <v>351</v>
      </c>
    </row>
    <row r="125" spans="2:65" s="1" customFormat="1" ht="16.5" customHeight="1">
      <c r="B125" s="172"/>
      <c r="C125" s="173" t="s">
        <v>352</v>
      </c>
      <c r="D125" s="173" t="s">
        <v>182</v>
      </c>
      <c r="E125" s="174" t="s">
        <v>1887</v>
      </c>
      <c r="F125" s="175" t="s">
        <v>1888</v>
      </c>
      <c r="G125" s="176" t="s">
        <v>301</v>
      </c>
      <c r="H125" s="177">
        <v>100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45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220</v>
      </c>
      <c r="AT125" s="22" t="s">
        <v>182</v>
      </c>
      <c r="AU125" s="22" t="s">
        <v>84</v>
      </c>
      <c r="AY125" s="22" t="s">
        <v>180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82</v>
      </c>
      <c r="BK125" s="184">
        <f t="shared" si="19"/>
        <v>0</v>
      </c>
      <c r="BL125" s="22" t="s">
        <v>220</v>
      </c>
      <c r="BM125" s="22" t="s">
        <v>355</v>
      </c>
    </row>
    <row r="126" spans="2:65" s="1" customFormat="1" ht="16.5" customHeight="1">
      <c r="B126" s="172"/>
      <c r="C126" s="173" t="s">
        <v>276</v>
      </c>
      <c r="D126" s="173" t="s">
        <v>182</v>
      </c>
      <c r="E126" s="174" t="s">
        <v>1889</v>
      </c>
      <c r="F126" s="175" t="s">
        <v>1890</v>
      </c>
      <c r="G126" s="176" t="s">
        <v>301</v>
      </c>
      <c r="H126" s="177">
        <v>13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220</v>
      </c>
      <c r="AT126" s="22" t="s">
        <v>182</v>
      </c>
      <c r="AU126" s="22" t="s">
        <v>84</v>
      </c>
      <c r="AY126" s="22" t="s">
        <v>180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82</v>
      </c>
      <c r="BK126" s="184">
        <f t="shared" si="19"/>
        <v>0</v>
      </c>
      <c r="BL126" s="22" t="s">
        <v>220</v>
      </c>
      <c r="BM126" s="22" t="s">
        <v>359</v>
      </c>
    </row>
    <row r="127" spans="2:65" s="1" customFormat="1" ht="16.5" customHeight="1">
      <c r="B127" s="172"/>
      <c r="C127" s="173" t="s">
        <v>360</v>
      </c>
      <c r="D127" s="173" t="s">
        <v>182</v>
      </c>
      <c r="E127" s="174" t="s">
        <v>1889</v>
      </c>
      <c r="F127" s="175" t="s">
        <v>1890</v>
      </c>
      <c r="G127" s="176" t="s">
        <v>301</v>
      </c>
      <c r="H127" s="177">
        <v>2</v>
      </c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45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220</v>
      </c>
      <c r="AT127" s="22" t="s">
        <v>182</v>
      </c>
      <c r="AU127" s="22" t="s">
        <v>84</v>
      </c>
      <c r="AY127" s="22" t="s">
        <v>180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82</v>
      </c>
      <c r="BK127" s="184">
        <f t="shared" si="19"/>
        <v>0</v>
      </c>
      <c r="BL127" s="22" t="s">
        <v>220</v>
      </c>
      <c r="BM127" s="22" t="s">
        <v>361</v>
      </c>
    </row>
    <row r="128" spans="2:65" s="1" customFormat="1" ht="16.5" customHeight="1">
      <c r="B128" s="172"/>
      <c r="C128" s="173" t="s">
        <v>280</v>
      </c>
      <c r="D128" s="173" t="s">
        <v>182</v>
      </c>
      <c r="E128" s="174" t="s">
        <v>1892</v>
      </c>
      <c r="F128" s="175" t="s">
        <v>1893</v>
      </c>
      <c r="G128" s="176" t="s">
        <v>301</v>
      </c>
      <c r="H128" s="177">
        <v>2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220</v>
      </c>
      <c r="AT128" s="22" t="s">
        <v>182</v>
      </c>
      <c r="AU128" s="22" t="s">
        <v>84</v>
      </c>
      <c r="AY128" s="22" t="s">
        <v>180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82</v>
      </c>
      <c r="BK128" s="184">
        <f t="shared" si="19"/>
        <v>0</v>
      </c>
      <c r="BL128" s="22" t="s">
        <v>220</v>
      </c>
      <c r="BM128" s="22" t="s">
        <v>365</v>
      </c>
    </row>
    <row r="129" spans="2:65" s="1" customFormat="1" ht="16.5" customHeight="1">
      <c r="B129" s="172"/>
      <c r="C129" s="173" t="s">
        <v>367</v>
      </c>
      <c r="D129" s="173" t="s">
        <v>182</v>
      </c>
      <c r="E129" s="174" t="s">
        <v>1894</v>
      </c>
      <c r="F129" s="175" t="s">
        <v>1895</v>
      </c>
      <c r="G129" s="176" t="s">
        <v>301</v>
      </c>
      <c r="H129" s="177">
        <v>46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45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220</v>
      </c>
      <c r="AT129" s="22" t="s">
        <v>182</v>
      </c>
      <c r="AU129" s="22" t="s">
        <v>84</v>
      </c>
      <c r="AY129" s="22" t="s">
        <v>180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82</v>
      </c>
      <c r="BK129" s="184">
        <f t="shared" si="19"/>
        <v>0</v>
      </c>
      <c r="BL129" s="22" t="s">
        <v>220</v>
      </c>
      <c r="BM129" s="22" t="s">
        <v>370</v>
      </c>
    </row>
    <row r="130" spans="2:65" s="1" customFormat="1" ht="16.5" customHeight="1">
      <c r="B130" s="172"/>
      <c r="C130" s="173" t="s">
        <v>284</v>
      </c>
      <c r="D130" s="173" t="s">
        <v>182</v>
      </c>
      <c r="E130" s="174" t="s">
        <v>1896</v>
      </c>
      <c r="F130" s="175" t="s">
        <v>1897</v>
      </c>
      <c r="G130" s="176" t="s">
        <v>301</v>
      </c>
      <c r="H130" s="177">
        <v>46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45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220</v>
      </c>
      <c r="AT130" s="22" t="s">
        <v>182</v>
      </c>
      <c r="AU130" s="22" t="s">
        <v>84</v>
      </c>
      <c r="AY130" s="22" t="s">
        <v>180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82</v>
      </c>
      <c r="BK130" s="184">
        <f t="shared" si="19"/>
        <v>0</v>
      </c>
      <c r="BL130" s="22" t="s">
        <v>220</v>
      </c>
      <c r="BM130" s="22" t="s">
        <v>374</v>
      </c>
    </row>
    <row r="131" spans="2:65" s="1" customFormat="1" ht="16.5" customHeight="1">
      <c r="B131" s="172"/>
      <c r="C131" s="173" t="s">
        <v>375</v>
      </c>
      <c r="D131" s="173" t="s">
        <v>182</v>
      </c>
      <c r="E131" s="174" t="s">
        <v>1898</v>
      </c>
      <c r="F131" s="175" t="s">
        <v>1899</v>
      </c>
      <c r="G131" s="176" t="s">
        <v>301</v>
      </c>
      <c r="H131" s="177">
        <v>160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45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220</v>
      </c>
      <c r="AT131" s="22" t="s">
        <v>182</v>
      </c>
      <c r="AU131" s="22" t="s">
        <v>84</v>
      </c>
      <c r="AY131" s="22" t="s">
        <v>180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82</v>
      </c>
      <c r="BK131" s="184">
        <f t="shared" si="19"/>
        <v>0</v>
      </c>
      <c r="BL131" s="22" t="s">
        <v>220</v>
      </c>
      <c r="BM131" s="22" t="s">
        <v>378</v>
      </c>
    </row>
    <row r="132" spans="2:65" s="1" customFormat="1" ht="16.5" customHeight="1">
      <c r="B132" s="172"/>
      <c r="C132" s="173" t="s">
        <v>287</v>
      </c>
      <c r="D132" s="173" t="s">
        <v>182</v>
      </c>
      <c r="E132" s="174" t="s">
        <v>1900</v>
      </c>
      <c r="F132" s="175" t="s">
        <v>1901</v>
      </c>
      <c r="G132" s="176" t="s">
        <v>301</v>
      </c>
      <c r="H132" s="177">
        <v>30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45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220</v>
      </c>
      <c r="AT132" s="22" t="s">
        <v>182</v>
      </c>
      <c r="AU132" s="22" t="s">
        <v>84</v>
      </c>
      <c r="AY132" s="22" t="s">
        <v>180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82</v>
      </c>
      <c r="BK132" s="184">
        <f t="shared" si="19"/>
        <v>0</v>
      </c>
      <c r="BL132" s="22" t="s">
        <v>220</v>
      </c>
      <c r="BM132" s="22" t="s">
        <v>382</v>
      </c>
    </row>
    <row r="133" spans="2:65" s="1" customFormat="1" ht="16.5" customHeight="1">
      <c r="B133" s="172"/>
      <c r="C133" s="173" t="s">
        <v>384</v>
      </c>
      <c r="D133" s="173" t="s">
        <v>182</v>
      </c>
      <c r="E133" s="174" t="s">
        <v>1902</v>
      </c>
      <c r="F133" s="175" t="s">
        <v>1903</v>
      </c>
      <c r="G133" s="176" t="s">
        <v>301</v>
      </c>
      <c r="H133" s="177">
        <v>11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45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220</v>
      </c>
      <c r="AT133" s="22" t="s">
        <v>182</v>
      </c>
      <c r="AU133" s="22" t="s">
        <v>84</v>
      </c>
      <c r="AY133" s="22" t="s">
        <v>180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82</v>
      </c>
      <c r="BK133" s="184">
        <f t="shared" si="19"/>
        <v>0</v>
      </c>
      <c r="BL133" s="22" t="s">
        <v>220</v>
      </c>
      <c r="BM133" s="22" t="s">
        <v>387</v>
      </c>
    </row>
    <row r="134" spans="2:65" s="1" customFormat="1" ht="16.5" customHeight="1">
      <c r="B134" s="172"/>
      <c r="C134" s="173" t="s">
        <v>293</v>
      </c>
      <c r="D134" s="173" t="s">
        <v>182</v>
      </c>
      <c r="E134" s="174" t="s">
        <v>1904</v>
      </c>
      <c r="F134" s="175" t="s">
        <v>1905</v>
      </c>
      <c r="G134" s="176" t="s">
        <v>301</v>
      </c>
      <c r="H134" s="177">
        <v>25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45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220</v>
      </c>
      <c r="AT134" s="22" t="s">
        <v>182</v>
      </c>
      <c r="AU134" s="22" t="s">
        <v>84</v>
      </c>
      <c r="AY134" s="22" t="s">
        <v>180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82</v>
      </c>
      <c r="BK134" s="184">
        <f t="shared" si="19"/>
        <v>0</v>
      </c>
      <c r="BL134" s="22" t="s">
        <v>220</v>
      </c>
      <c r="BM134" s="22" t="s">
        <v>390</v>
      </c>
    </row>
    <row r="135" spans="2:65" s="1" customFormat="1" ht="16.5" customHeight="1">
      <c r="B135" s="172"/>
      <c r="C135" s="173" t="s">
        <v>392</v>
      </c>
      <c r="D135" s="173" t="s">
        <v>182</v>
      </c>
      <c r="E135" s="174" t="s">
        <v>1906</v>
      </c>
      <c r="F135" s="175" t="s">
        <v>1907</v>
      </c>
      <c r="G135" s="176" t="s">
        <v>301</v>
      </c>
      <c r="H135" s="177">
        <v>30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45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220</v>
      </c>
      <c r="AT135" s="22" t="s">
        <v>182</v>
      </c>
      <c r="AU135" s="22" t="s">
        <v>84</v>
      </c>
      <c r="AY135" s="22" t="s">
        <v>180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82</v>
      </c>
      <c r="BK135" s="184">
        <f t="shared" si="19"/>
        <v>0</v>
      </c>
      <c r="BL135" s="22" t="s">
        <v>220</v>
      </c>
      <c r="BM135" s="22" t="s">
        <v>395</v>
      </c>
    </row>
    <row r="136" spans="2:65" s="1" customFormat="1" ht="16.5" customHeight="1">
      <c r="B136" s="172"/>
      <c r="C136" s="173" t="s">
        <v>296</v>
      </c>
      <c r="D136" s="173" t="s">
        <v>182</v>
      </c>
      <c r="E136" s="174" t="s">
        <v>1906</v>
      </c>
      <c r="F136" s="175" t="s">
        <v>1907</v>
      </c>
      <c r="G136" s="176" t="s">
        <v>301</v>
      </c>
      <c r="H136" s="177">
        <v>25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220</v>
      </c>
      <c r="AT136" s="22" t="s">
        <v>182</v>
      </c>
      <c r="AU136" s="22" t="s">
        <v>84</v>
      </c>
      <c r="AY136" s="22" t="s">
        <v>180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82</v>
      </c>
      <c r="BK136" s="184">
        <f t="shared" si="19"/>
        <v>0</v>
      </c>
      <c r="BL136" s="22" t="s">
        <v>220</v>
      </c>
      <c r="BM136" s="22" t="s">
        <v>398</v>
      </c>
    </row>
    <row r="137" spans="2:65" s="1" customFormat="1" ht="16.5" customHeight="1">
      <c r="B137" s="172"/>
      <c r="C137" s="173" t="s">
        <v>400</v>
      </c>
      <c r="D137" s="173" t="s">
        <v>182</v>
      </c>
      <c r="E137" s="174" t="s">
        <v>1908</v>
      </c>
      <c r="F137" s="175" t="s">
        <v>1909</v>
      </c>
      <c r="G137" s="176" t="s">
        <v>301</v>
      </c>
      <c r="H137" s="177">
        <v>11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45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220</v>
      </c>
      <c r="AT137" s="22" t="s">
        <v>182</v>
      </c>
      <c r="AU137" s="22" t="s">
        <v>84</v>
      </c>
      <c r="AY137" s="22" t="s">
        <v>180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82</v>
      </c>
      <c r="BK137" s="184">
        <f t="shared" si="19"/>
        <v>0</v>
      </c>
      <c r="BL137" s="22" t="s">
        <v>220</v>
      </c>
      <c r="BM137" s="22" t="s">
        <v>403</v>
      </c>
    </row>
    <row r="138" spans="2:65" s="1" customFormat="1" ht="16.5" customHeight="1">
      <c r="B138" s="172"/>
      <c r="C138" s="173" t="s">
        <v>302</v>
      </c>
      <c r="D138" s="173" t="s">
        <v>182</v>
      </c>
      <c r="E138" s="174" t="s">
        <v>1910</v>
      </c>
      <c r="F138" s="175" t="s">
        <v>1911</v>
      </c>
      <c r="G138" s="176" t="s">
        <v>301</v>
      </c>
      <c r="H138" s="177">
        <v>30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45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220</v>
      </c>
      <c r="AT138" s="22" t="s">
        <v>182</v>
      </c>
      <c r="AU138" s="22" t="s">
        <v>84</v>
      </c>
      <c r="AY138" s="22" t="s">
        <v>180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82</v>
      </c>
      <c r="BK138" s="184">
        <f t="shared" si="19"/>
        <v>0</v>
      </c>
      <c r="BL138" s="22" t="s">
        <v>220</v>
      </c>
      <c r="BM138" s="22" t="s">
        <v>407</v>
      </c>
    </row>
    <row r="139" spans="2:65" s="1" customFormat="1" ht="16.5" customHeight="1">
      <c r="B139" s="172"/>
      <c r="C139" s="173" t="s">
        <v>409</v>
      </c>
      <c r="D139" s="173" t="s">
        <v>182</v>
      </c>
      <c r="E139" s="174" t="s">
        <v>1910</v>
      </c>
      <c r="F139" s="175" t="s">
        <v>1911</v>
      </c>
      <c r="G139" s="176" t="s">
        <v>301</v>
      </c>
      <c r="H139" s="177">
        <v>11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220</v>
      </c>
      <c r="AT139" s="22" t="s">
        <v>182</v>
      </c>
      <c r="AU139" s="22" t="s">
        <v>84</v>
      </c>
      <c r="AY139" s="22" t="s">
        <v>180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82</v>
      </c>
      <c r="BK139" s="184">
        <f t="shared" si="19"/>
        <v>0</v>
      </c>
      <c r="BL139" s="22" t="s">
        <v>220</v>
      </c>
      <c r="BM139" s="22" t="s">
        <v>412</v>
      </c>
    </row>
    <row r="140" spans="2:65" s="1" customFormat="1" ht="16.5" customHeight="1">
      <c r="B140" s="172"/>
      <c r="C140" s="173" t="s">
        <v>306</v>
      </c>
      <c r="D140" s="173" t="s">
        <v>182</v>
      </c>
      <c r="E140" s="174" t="s">
        <v>1910</v>
      </c>
      <c r="F140" s="175" t="s">
        <v>1911</v>
      </c>
      <c r="G140" s="176" t="s">
        <v>301</v>
      </c>
      <c r="H140" s="177">
        <v>25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45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220</v>
      </c>
      <c r="AT140" s="22" t="s">
        <v>182</v>
      </c>
      <c r="AU140" s="22" t="s">
        <v>84</v>
      </c>
      <c r="AY140" s="22" t="s">
        <v>180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82</v>
      </c>
      <c r="BK140" s="184">
        <f t="shared" si="19"/>
        <v>0</v>
      </c>
      <c r="BL140" s="22" t="s">
        <v>220</v>
      </c>
      <c r="BM140" s="22" t="s">
        <v>417</v>
      </c>
    </row>
    <row r="141" spans="2:65" s="1" customFormat="1" ht="16.5" customHeight="1">
      <c r="B141" s="172"/>
      <c r="C141" s="173" t="s">
        <v>419</v>
      </c>
      <c r="D141" s="173" t="s">
        <v>182</v>
      </c>
      <c r="E141" s="174" t="s">
        <v>1912</v>
      </c>
      <c r="F141" s="175" t="s">
        <v>1913</v>
      </c>
      <c r="G141" s="176" t="s">
        <v>292</v>
      </c>
      <c r="H141" s="177">
        <v>400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45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220</v>
      </c>
      <c r="AT141" s="22" t="s">
        <v>182</v>
      </c>
      <c r="AU141" s="22" t="s">
        <v>84</v>
      </c>
      <c r="AY141" s="22" t="s">
        <v>180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82</v>
      </c>
      <c r="BK141" s="184">
        <f t="shared" si="19"/>
        <v>0</v>
      </c>
      <c r="BL141" s="22" t="s">
        <v>220</v>
      </c>
      <c r="BM141" s="22" t="s">
        <v>422</v>
      </c>
    </row>
    <row r="142" spans="2:65" s="1" customFormat="1" ht="16.5" customHeight="1">
      <c r="B142" s="172"/>
      <c r="C142" s="173" t="s">
        <v>310</v>
      </c>
      <c r="D142" s="173" t="s">
        <v>182</v>
      </c>
      <c r="E142" s="174" t="s">
        <v>1914</v>
      </c>
      <c r="F142" s="175" t="s">
        <v>604</v>
      </c>
      <c r="G142" s="176" t="s">
        <v>292</v>
      </c>
      <c r="H142" s="177">
        <v>0</v>
      </c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45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220</v>
      </c>
      <c r="AT142" s="22" t="s">
        <v>182</v>
      </c>
      <c r="AU142" s="22" t="s">
        <v>84</v>
      </c>
      <c r="AY142" s="22" t="s">
        <v>180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82</v>
      </c>
      <c r="BK142" s="184">
        <f t="shared" si="19"/>
        <v>0</v>
      </c>
      <c r="BL142" s="22" t="s">
        <v>220</v>
      </c>
      <c r="BM142" s="22" t="s">
        <v>426</v>
      </c>
    </row>
    <row r="143" spans="2:65" s="1" customFormat="1" ht="16.5" customHeight="1">
      <c r="B143" s="172"/>
      <c r="C143" s="173" t="s">
        <v>428</v>
      </c>
      <c r="D143" s="173" t="s">
        <v>182</v>
      </c>
      <c r="E143" s="174" t="s">
        <v>1916</v>
      </c>
      <c r="F143" s="175" t="s">
        <v>604</v>
      </c>
      <c r="G143" s="176" t="s">
        <v>292</v>
      </c>
      <c r="H143" s="177">
        <v>0</v>
      </c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45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220</v>
      </c>
      <c r="AT143" s="22" t="s">
        <v>182</v>
      </c>
      <c r="AU143" s="22" t="s">
        <v>84</v>
      </c>
      <c r="AY143" s="22" t="s">
        <v>180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82</v>
      </c>
      <c r="BK143" s="184">
        <f t="shared" si="19"/>
        <v>0</v>
      </c>
      <c r="BL143" s="22" t="s">
        <v>220</v>
      </c>
      <c r="BM143" s="22" t="s">
        <v>431</v>
      </c>
    </row>
    <row r="144" spans="2:65" s="1" customFormat="1" ht="16.5" customHeight="1">
      <c r="B144" s="172"/>
      <c r="C144" s="173" t="s">
        <v>313</v>
      </c>
      <c r="D144" s="173" t="s">
        <v>182</v>
      </c>
      <c r="E144" s="174" t="s">
        <v>1918</v>
      </c>
      <c r="F144" s="175" t="s">
        <v>1919</v>
      </c>
      <c r="G144" s="176" t="s">
        <v>292</v>
      </c>
      <c r="H144" s="177">
        <v>300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45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220</v>
      </c>
      <c r="AT144" s="22" t="s">
        <v>182</v>
      </c>
      <c r="AU144" s="22" t="s">
        <v>84</v>
      </c>
      <c r="AY144" s="22" t="s">
        <v>180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82</v>
      </c>
      <c r="BK144" s="184">
        <f t="shared" si="19"/>
        <v>0</v>
      </c>
      <c r="BL144" s="22" t="s">
        <v>220</v>
      </c>
      <c r="BM144" s="22" t="s">
        <v>435</v>
      </c>
    </row>
    <row r="145" spans="2:65" s="1" customFormat="1" ht="16.5" customHeight="1">
      <c r="B145" s="172"/>
      <c r="C145" s="173" t="s">
        <v>437</v>
      </c>
      <c r="D145" s="173" t="s">
        <v>182</v>
      </c>
      <c r="E145" s="174" t="s">
        <v>1920</v>
      </c>
      <c r="F145" s="175" t="s">
        <v>1921</v>
      </c>
      <c r="G145" s="176" t="s">
        <v>301</v>
      </c>
      <c r="H145" s="177">
        <v>1100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220</v>
      </c>
      <c r="AT145" s="22" t="s">
        <v>182</v>
      </c>
      <c r="AU145" s="22" t="s">
        <v>84</v>
      </c>
      <c r="AY145" s="22" t="s">
        <v>180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82</v>
      </c>
      <c r="BK145" s="184">
        <f t="shared" si="19"/>
        <v>0</v>
      </c>
      <c r="BL145" s="22" t="s">
        <v>220</v>
      </c>
      <c r="BM145" s="22" t="s">
        <v>440</v>
      </c>
    </row>
    <row r="146" spans="2:65" s="1" customFormat="1" ht="16.5" customHeight="1">
      <c r="B146" s="172"/>
      <c r="C146" s="173" t="s">
        <v>318</v>
      </c>
      <c r="D146" s="173" t="s">
        <v>182</v>
      </c>
      <c r="E146" s="174" t="s">
        <v>1922</v>
      </c>
      <c r="F146" s="175" t="s">
        <v>604</v>
      </c>
      <c r="G146" s="176" t="s">
        <v>1852</v>
      </c>
      <c r="H146" s="177">
        <v>0</v>
      </c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45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220</v>
      </c>
      <c r="AT146" s="22" t="s">
        <v>182</v>
      </c>
      <c r="AU146" s="22" t="s">
        <v>84</v>
      </c>
      <c r="AY146" s="22" t="s">
        <v>180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82</v>
      </c>
      <c r="BK146" s="184">
        <f t="shared" si="19"/>
        <v>0</v>
      </c>
      <c r="BL146" s="22" t="s">
        <v>220</v>
      </c>
      <c r="BM146" s="22" t="s">
        <v>443</v>
      </c>
    </row>
    <row r="147" spans="2:65" s="1" customFormat="1" ht="16.5" customHeight="1">
      <c r="B147" s="172"/>
      <c r="C147" s="173" t="s">
        <v>444</v>
      </c>
      <c r="D147" s="173" t="s">
        <v>182</v>
      </c>
      <c r="E147" s="174" t="s">
        <v>1924</v>
      </c>
      <c r="F147" s="175" t="s">
        <v>1999</v>
      </c>
      <c r="G147" s="176" t="s">
        <v>1852</v>
      </c>
      <c r="H147" s="177">
        <v>1</v>
      </c>
      <c r="I147" s="178"/>
      <c r="J147" s="179">
        <f t="shared" si="10"/>
        <v>0</v>
      </c>
      <c r="K147" s="175" t="s">
        <v>5</v>
      </c>
      <c r="L147" s="39"/>
      <c r="M147" s="180" t="s">
        <v>5</v>
      </c>
      <c r="N147" s="181" t="s">
        <v>45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220</v>
      </c>
      <c r="AT147" s="22" t="s">
        <v>182</v>
      </c>
      <c r="AU147" s="22" t="s">
        <v>84</v>
      </c>
      <c r="AY147" s="22" t="s">
        <v>180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82</v>
      </c>
      <c r="BK147" s="184">
        <f t="shared" si="19"/>
        <v>0</v>
      </c>
      <c r="BL147" s="22" t="s">
        <v>220</v>
      </c>
      <c r="BM147" s="22" t="s">
        <v>447</v>
      </c>
    </row>
    <row r="148" spans="2:65" s="1" customFormat="1" ht="16.5" customHeight="1">
      <c r="B148" s="172"/>
      <c r="C148" s="173" t="s">
        <v>325</v>
      </c>
      <c r="D148" s="173" t="s">
        <v>182</v>
      </c>
      <c r="E148" s="174" t="s">
        <v>1925</v>
      </c>
      <c r="F148" s="175" t="s">
        <v>604</v>
      </c>
      <c r="G148" s="176" t="s">
        <v>301</v>
      </c>
      <c r="H148" s="177">
        <v>0</v>
      </c>
      <c r="I148" s="178"/>
      <c r="J148" s="179">
        <f t="shared" si="10"/>
        <v>0</v>
      </c>
      <c r="K148" s="175" t="s">
        <v>5</v>
      </c>
      <c r="L148" s="39"/>
      <c r="M148" s="180" t="s">
        <v>5</v>
      </c>
      <c r="N148" s="181" t="s">
        <v>45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220</v>
      </c>
      <c r="AT148" s="22" t="s">
        <v>182</v>
      </c>
      <c r="AU148" s="22" t="s">
        <v>84</v>
      </c>
      <c r="AY148" s="22" t="s">
        <v>180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82</v>
      </c>
      <c r="BK148" s="184">
        <f t="shared" si="19"/>
        <v>0</v>
      </c>
      <c r="BL148" s="22" t="s">
        <v>220</v>
      </c>
      <c r="BM148" s="22" t="s">
        <v>451</v>
      </c>
    </row>
    <row r="149" spans="2:65" s="1" customFormat="1" ht="16.5" customHeight="1">
      <c r="B149" s="172"/>
      <c r="C149" s="173" t="s">
        <v>453</v>
      </c>
      <c r="D149" s="173" t="s">
        <v>182</v>
      </c>
      <c r="E149" s="174" t="s">
        <v>1927</v>
      </c>
      <c r="F149" s="175" t="s">
        <v>604</v>
      </c>
      <c r="G149" s="176" t="s">
        <v>292</v>
      </c>
      <c r="H149" s="177">
        <v>0</v>
      </c>
      <c r="I149" s="178"/>
      <c r="J149" s="179">
        <f t="shared" si="10"/>
        <v>0</v>
      </c>
      <c r="K149" s="175" t="s">
        <v>5</v>
      </c>
      <c r="L149" s="39"/>
      <c r="M149" s="180" t="s">
        <v>5</v>
      </c>
      <c r="N149" s="181" t="s">
        <v>45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220</v>
      </c>
      <c r="AT149" s="22" t="s">
        <v>182</v>
      </c>
      <c r="AU149" s="22" t="s">
        <v>84</v>
      </c>
      <c r="AY149" s="22" t="s">
        <v>180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82</v>
      </c>
      <c r="BK149" s="184">
        <f t="shared" si="19"/>
        <v>0</v>
      </c>
      <c r="BL149" s="22" t="s">
        <v>220</v>
      </c>
      <c r="BM149" s="22" t="s">
        <v>456</v>
      </c>
    </row>
    <row r="150" spans="2:65" s="1" customFormat="1" ht="16.5" customHeight="1">
      <c r="B150" s="172"/>
      <c r="C150" s="173" t="s">
        <v>329</v>
      </c>
      <c r="D150" s="173" t="s">
        <v>182</v>
      </c>
      <c r="E150" s="174" t="s">
        <v>1929</v>
      </c>
      <c r="F150" s="175" t="s">
        <v>1930</v>
      </c>
      <c r="G150" s="176" t="s">
        <v>1852</v>
      </c>
      <c r="H150" s="177">
        <v>2</v>
      </c>
      <c r="I150" s="178"/>
      <c r="J150" s="179">
        <f t="shared" si="10"/>
        <v>0</v>
      </c>
      <c r="K150" s="175" t="s">
        <v>5</v>
      </c>
      <c r="L150" s="39"/>
      <c r="M150" s="180" t="s">
        <v>5</v>
      </c>
      <c r="N150" s="181" t="s">
        <v>45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220</v>
      </c>
      <c r="AT150" s="22" t="s">
        <v>182</v>
      </c>
      <c r="AU150" s="22" t="s">
        <v>84</v>
      </c>
      <c r="AY150" s="22" t="s">
        <v>180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82</v>
      </c>
      <c r="BK150" s="184">
        <f t="shared" si="19"/>
        <v>0</v>
      </c>
      <c r="BL150" s="22" t="s">
        <v>220</v>
      </c>
      <c r="BM150" s="22" t="s">
        <v>460</v>
      </c>
    </row>
    <row r="151" spans="2:65" s="1" customFormat="1" ht="16.5" customHeight="1">
      <c r="B151" s="172"/>
      <c r="C151" s="173" t="s">
        <v>461</v>
      </c>
      <c r="D151" s="173" t="s">
        <v>182</v>
      </c>
      <c r="E151" s="174" t="s">
        <v>1931</v>
      </c>
      <c r="F151" s="175" t="s">
        <v>1932</v>
      </c>
      <c r="G151" s="176" t="s">
        <v>301</v>
      </c>
      <c r="H151" s="177">
        <v>2</v>
      </c>
      <c r="I151" s="178"/>
      <c r="J151" s="179">
        <f t="shared" si="10"/>
        <v>0</v>
      </c>
      <c r="K151" s="175" t="s">
        <v>5</v>
      </c>
      <c r="L151" s="39"/>
      <c r="M151" s="180" t="s">
        <v>5</v>
      </c>
      <c r="N151" s="181" t="s">
        <v>45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220</v>
      </c>
      <c r="AT151" s="22" t="s">
        <v>182</v>
      </c>
      <c r="AU151" s="22" t="s">
        <v>84</v>
      </c>
      <c r="AY151" s="22" t="s">
        <v>180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82</v>
      </c>
      <c r="BK151" s="184">
        <f t="shared" si="19"/>
        <v>0</v>
      </c>
      <c r="BL151" s="22" t="s">
        <v>220</v>
      </c>
      <c r="BM151" s="22" t="s">
        <v>464</v>
      </c>
    </row>
    <row r="152" spans="2:65" s="1" customFormat="1" ht="16.5" customHeight="1">
      <c r="B152" s="172"/>
      <c r="C152" s="173" t="s">
        <v>332</v>
      </c>
      <c r="D152" s="173" t="s">
        <v>182</v>
      </c>
      <c r="E152" s="174" t="s">
        <v>1933</v>
      </c>
      <c r="F152" s="175" t="s">
        <v>1934</v>
      </c>
      <c r="G152" s="176" t="s">
        <v>725</v>
      </c>
      <c r="H152" s="177">
        <v>60</v>
      </c>
      <c r="I152" s="178"/>
      <c r="J152" s="179">
        <f t="shared" si="10"/>
        <v>0</v>
      </c>
      <c r="K152" s="175" t="s">
        <v>5</v>
      </c>
      <c r="L152" s="39"/>
      <c r="M152" s="180" t="s">
        <v>5</v>
      </c>
      <c r="N152" s="181" t="s">
        <v>45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220</v>
      </c>
      <c r="AT152" s="22" t="s">
        <v>182</v>
      </c>
      <c r="AU152" s="22" t="s">
        <v>84</v>
      </c>
      <c r="AY152" s="22" t="s">
        <v>180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82</v>
      </c>
      <c r="BK152" s="184">
        <f t="shared" si="19"/>
        <v>0</v>
      </c>
      <c r="BL152" s="22" t="s">
        <v>220</v>
      </c>
      <c r="BM152" s="22" t="s">
        <v>468</v>
      </c>
    </row>
    <row r="153" spans="2:65" s="1" customFormat="1" ht="16.5" customHeight="1">
      <c r="B153" s="172"/>
      <c r="C153" s="173" t="s">
        <v>470</v>
      </c>
      <c r="D153" s="173" t="s">
        <v>182</v>
      </c>
      <c r="E153" s="174" t="s">
        <v>1935</v>
      </c>
      <c r="F153" s="175" t="s">
        <v>1934</v>
      </c>
      <c r="G153" s="176" t="s">
        <v>725</v>
      </c>
      <c r="H153" s="177">
        <v>100</v>
      </c>
      <c r="I153" s="178"/>
      <c r="J153" s="179">
        <f t="shared" si="10"/>
        <v>0</v>
      </c>
      <c r="K153" s="175" t="s">
        <v>5</v>
      </c>
      <c r="L153" s="39"/>
      <c r="M153" s="180" t="s">
        <v>5</v>
      </c>
      <c r="N153" s="181" t="s">
        <v>45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220</v>
      </c>
      <c r="AT153" s="22" t="s">
        <v>182</v>
      </c>
      <c r="AU153" s="22" t="s">
        <v>84</v>
      </c>
      <c r="AY153" s="22" t="s">
        <v>180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82</v>
      </c>
      <c r="BK153" s="184">
        <f t="shared" si="19"/>
        <v>0</v>
      </c>
      <c r="BL153" s="22" t="s">
        <v>220</v>
      </c>
      <c r="BM153" s="22" t="s">
        <v>473</v>
      </c>
    </row>
    <row r="154" spans="2:65" s="1" customFormat="1" ht="16.5" customHeight="1">
      <c r="B154" s="172"/>
      <c r="C154" s="173" t="s">
        <v>337</v>
      </c>
      <c r="D154" s="173" t="s">
        <v>182</v>
      </c>
      <c r="E154" s="174" t="s">
        <v>1936</v>
      </c>
      <c r="F154" s="175" t="s">
        <v>2000</v>
      </c>
      <c r="G154" s="176" t="s">
        <v>301</v>
      </c>
      <c r="H154" s="177">
        <v>2</v>
      </c>
      <c r="I154" s="178"/>
      <c r="J154" s="179">
        <f t="shared" si="10"/>
        <v>0</v>
      </c>
      <c r="K154" s="175" t="s">
        <v>5</v>
      </c>
      <c r="L154" s="39"/>
      <c r="M154" s="180" t="s">
        <v>5</v>
      </c>
      <c r="N154" s="181" t="s">
        <v>45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220</v>
      </c>
      <c r="AT154" s="22" t="s">
        <v>182</v>
      </c>
      <c r="AU154" s="22" t="s">
        <v>84</v>
      </c>
      <c r="AY154" s="22" t="s">
        <v>180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82</v>
      </c>
      <c r="BK154" s="184">
        <f t="shared" si="19"/>
        <v>0</v>
      </c>
      <c r="BL154" s="22" t="s">
        <v>220</v>
      </c>
      <c r="BM154" s="22" t="s">
        <v>477</v>
      </c>
    </row>
    <row r="155" spans="2:65" s="1" customFormat="1" ht="16.5" customHeight="1">
      <c r="B155" s="172"/>
      <c r="C155" s="173" t="s">
        <v>479</v>
      </c>
      <c r="D155" s="173" t="s">
        <v>182</v>
      </c>
      <c r="E155" s="174" t="s">
        <v>1938</v>
      </c>
      <c r="F155" s="175" t="s">
        <v>2001</v>
      </c>
      <c r="G155" s="176" t="s">
        <v>301</v>
      </c>
      <c r="H155" s="177">
        <v>2</v>
      </c>
      <c r="I155" s="178"/>
      <c r="J155" s="179">
        <f t="shared" si="10"/>
        <v>0</v>
      </c>
      <c r="K155" s="175" t="s">
        <v>5</v>
      </c>
      <c r="L155" s="39"/>
      <c r="M155" s="180" t="s">
        <v>5</v>
      </c>
      <c r="N155" s="181" t="s">
        <v>45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220</v>
      </c>
      <c r="AT155" s="22" t="s">
        <v>182</v>
      </c>
      <c r="AU155" s="22" t="s">
        <v>84</v>
      </c>
      <c r="AY155" s="22" t="s">
        <v>180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82</v>
      </c>
      <c r="BK155" s="184">
        <f t="shared" si="19"/>
        <v>0</v>
      </c>
      <c r="BL155" s="22" t="s">
        <v>220</v>
      </c>
      <c r="BM155" s="22" t="s">
        <v>482</v>
      </c>
    </row>
    <row r="156" spans="2:65" s="1" customFormat="1" ht="16.5" customHeight="1">
      <c r="B156" s="172"/>
      <c r="C156" s="173" t="s">
        <v>341</v>
      </c>
      <c r="D156" s="173" t="s">
        <v>182</v>
      </c>
      <c r="E156" s="174" t="s">
        <v>1940</v>
      </c>
      <c r="F156" s="175" t="s">
        <v>604</v>
      </c>
      <c r="G156" s="176" t="s">
        <v>292</v>
      </c>
      <c r="H156" s="177">
        <v>0</v>
      </c>
      <c r="I156" s="178"/>
      <c r="J156" s="179">
        <f t="shared" si="10"/>
        <v>0</v>
      </c>
      <c r="K156" s="175" t="s">
        <v>5</v>
      </c>
      <c r="L156" s="39"/>
      <c r="M156" s="180" t="s">
        <v>5</v>
      </c>
      <c r="N156" s="181" t="s">
        <v>45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220</v>
      </c>
      <c r="AT156" s="22" t="s">
        <v>182</v>
      </c>
      <c r="AU156" s="22" t="s">
        <v>84</v>
      </c>
      <c r="AY156" s="22" t="s">
        <v>180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82</v>
      </c>
      <c r="BK156" s="184">
        <f t="shared" si="19"/>
        <v>0</v>
      </c>
      <c r="BL156" s="22" t="s">
        <v>220</v>
      </c>
      <c r="BM156" s="22" t="s">
        <v>486</v>
      </c>
    </row>
    <row r="157" spans="2:65" s="1" customFormat="1" ht="16.5" customHeight="1">
      <c r="B157" s="172"/>
      <c r="C157" s="173" t="s">
        <v>488</v>
      </c>
      <c r="D157" s="173" t="s">
        <v>182</v>
      </c>
      <c r="E157" s="174" t="s">
        <v>1942</v>
      </c>
      <c r="F157" s="175" t="s">
        <v>1943</v>
      </c>
      <c r="G157" s="176" t="s">
        <v>292</v>
      </c>
      <c r="H157" s="177">
        <v>300</v>
      </c>
      <c r="I157" s="178"/>
      <c r="J157" s="179">
        <f t="shared" si="10"/>
        <v>0</v>
      </c>
      <c r="K157" s="175" t="s">
        <v>5</v>
      </c>
      <c r="L157" s="39"/>
      <c r="M157" s="180" t="s">
        <v>5</v>
      </c>
      <c r="N157" s="181" t="s">
        <v>45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220</v>
      </c>
      <c r="AT157" s="22" t="s">
        <v>182</v>
      </c>
      <c r="AU157" s="22" t="s">
        <v>84</v>
      </c>
      <c r="AY157" s="22" t="s">
        <v>180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82</v>
      </c>
      <c r="BK157" s="184">
        <f t="shared" si="19"/>
        <v>0</v>
      </c>
      <c r="BL157" s="22" t="s">
        <v>220</v>
      </c>
      <c r="BM157" s="22" t="s">
        <v>491</v>
      </c>
    </row>
    <row r="158" spans="2:65" s="1" customFormat="1" ht="16.5" customHeight="1">
      <c r="B158" s="172"/>
      <c r="C158" s="173" t="s">
        <v>347</v>
      </c>
      <c r="D158" s="173" t="s">
        <v>182</v>
      </c>
      <c r="E158" s="174" t="s">
        <v>1944</v>
      </c>
      <c r="F158" s="175" t="s">
        <v>1945</v>
      </c>
      <c r="G158" s="176" t="s">
        <v>301</v>
      </c>
      <c r="H158" s="177">
        <v>16</v>
      </c>
      <c r="I158" s="178"/>
      <c r="J158" s="179">
        <f t="shared" si="10"/>
        <v>0</v>
      </c>
      <c r="K158" s="175" t="s">
        <v>5</v>
      </c>
      <c r="L158" s="39"/>
      <c r="M158" s="180" t="s">
        <v>5</v>
      </c>
      <c r="N158" s="181" t="s">
        <v>45</v>
      </c>
      <c r="O158" s="40"/>
      <c r="P158" s="182">
        <f t="shared" si="11"/>
        <v>0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AR158" s="22" t="s">
        <v>220</v>
      </c>
      <c r="AT158" s="22" t="s">
        <v>182</v>
      </c>
      <c r="AU158" s="22" t="s">
        <v>84</v>
      </c>
      <c r="AY158" s="22" t="s">
        <v>180</v>
      </c>
      <c r="BE158" s="184">
        <f t="shared" si="14"/>
        <v>0</v>
      </c>
      <c r="BF158" s="184">
        <f t="shared" si="15"/>
        <v>0</v>
      </c>
      <c r="BG158" s="184">
        <f t="shared" si="16"/>
        <v>0</v>
      </c>
      <c r="BH158" s="184">
        <f t="shared" si="17"/>
        <v>0</v>
      </c>
      <c r="BI158" s="184">
        <f t="shared" si="18"/>
        <v>0</v>
      </c>
      <c r="BJ158" s="22" t="s">
        <v>82</v>
      </c>
      <c r="BK158" s="184">
        <f t="shared" si="19"/>
        <v>0</v>
      </c>
      <c r="BL158" s="22" t="s">
        <v>220</v>
      </c>
      <c r="BM158" s="22" t="s">
        <v>497</v>
      </c>
    </row>
    <row r="159" spans="2:65" s="1" customFormat="1" ht="16.5" customHeight="1">
      <c r="B159" s="172"/>
      <c r="C159" s="173" t="s">
        <v>499</v>
      </c>
      <c r="D159" s="173" t="s">
        <v>182</v>
      </c>
      <c r="E159" s="174" t="s">
        <v>1946</v>
      </c>
      <c r="F159" s="175" t="s">
        <v>1947</v>
      </c>
      <c r="G159" s="176" t="s">
        <v>301</v>
      </c>
      <c r="H159" s="177">
        <v>2</v>
      </c>
      <c r="I159" s="178"/>
      <c r="J159" s="179">
        <f t="shared" si="10"/>
        <v>0</v>
      </c>
      <c r="K159" s="175" t="s">
        <v>5</v>
      </c>
      <c r="L159" s="39"/>
      <c r="M159" s="180" t="s">
        <v>5</v>
      </c>
      <c r="N159" s="181" t="s">
        <v>45</v>
      </c>
      <c r="O159" s="40"/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AR159" s="22" t="s">
        <v>220</v>
      </c>
      <c r="AT159" s="22" t="s">
        <v>182</v>
      </c>
      <c r="AU159" s="22" t="s">
        <v>84</v>
      </c>
      <c r="AY159" s="22" t="s">
        <v>180</v>
      </c>
      <c r="BE159" s="184">
        <f t="shared" si="14"/>
        <v>0</v>
      </c>
      <c r="BF159" s="184">
        <f t="shared" si="15"/>
        <v>0</v>
      </c>
      <c r="BG159" s="184">
        <f t="shared" si="16"/>
        <v>0</v>
      </c>
      <c r="BH159" s="184">
        <f t="shared" si="17"/>
        <v>0</v>
      </c>
      <c r="BI159" s="184">
        <f t="shared" si="18"/>
        <v>0</v>
      </c>
      <c r="BJ159" s="22" t="s">
        <v>82</v>
      </c>
      <c r="BK159" s="184">
        <f t="shared" si="19"/>
        <v>0</v>
      </c>
      <c r="BL159" s="22" t="s">
        <v>220</v>
      </c>
      <c r="BM159" s="22" t="s">
        <v>502</v>
      </c>
    </row>
    <row r="160" spans="2:65" s="1" customFormat="1" ht="16.5" customHeight="1">
      <c r="B160" s="172"/>
      <c r="C160" s="173" t="s">
        <v>351</v>
      </c>
      <c r="D160" s="173" t="s">
        <v>182</v>
      </c>
      <c r="E160" s="174" t="s">
        <v>1948</v>
      </c>
      <c r="F160" s="175" t="s">
        <v>1949</v>
      </c>
      <c r="G160" s="176" t="s">
        <v>301</v>
      </c>
      <c r="H160" s="177">
        <v>20</v>
      </c>
      <c r="I160" s="178"/>
      <c r="J160" s="179">
        <f t="shared" si="10"/>
        <v>0</v>
      </c>
      <c r="K160" s="175" t="s">
        <v>5</v>
      </c>
      <c r="L160" s="39"/>
      <c r="M160" s="180" t="s">
        <v>5</v>
      </c>
      <c r="N160" s="181" t="s">
        <v>45</v>
      </c>
      <c r="O160" s="40"/>
      <c r="P160" s="182">
        <f t="shared" si="11"/>
        <v>0</v>
      </c>
      <c r="Q160" s="182">
        <v>0</v>
      </c>
      <c r="R160" s="182">
        <f t="shared" si="12"/>
        <v>0</v>
      </c>
      <c r="S160" s="182">
        <v>0</v>
      </c>
      <c r="T160" s="183">
        <f t="shared" si="13"/>
        <v>0</v>
      </c>
      <c r="AR160" s="22" t="s">
        <v>220</v>
      </c>
      <c r="AT160" s="22" t="s">
        <v>182</v>
      </c>
      <c r="AU160" s="22" t="s">
        <v>84</v>
      </c>
      <c r="AY160" s="22" t="s">
        <v>180</v>
      </c>
      <c r="BE160" s="184">
        <f t="shared" si="14"/>
        <v>0</v>
      </c>
      <c r="BF160" s="184">
        <f t="shared" si="15"/>
        <v>0</v>
      </c>
      <c r="BG160" s="184">
        <f t="shared" si="16"/>
        <v>0</v>
      </c>
      <c r="BH160" s="184">
        <f t="shared" si="17"/>
        <v>0</v>
      </c>
      <c r="BI160" s="184">
        <f t="shared" si="18"/>
        <v>0</v>
      </c>
      <c r="BJ160" s="22" t="s">
        <v>82</v>
      </c>
      <c r="BK160" s="184">
        <f t="shared" si="19"/>
        <v>0</v>
      </c>
      <c r="BL160" s="22" t="s">
        <v>220</v>
      </c>
      <c r="BM160" s="22" t="s">
        <v>505</v>
      </c>
    </row>
    <row r="161" spans="2:65" s="1" customFormat="1" ht="16.5" customHeight="1">
      <c r="B161" s="172"/>
      <c r="C161" s="173" t="s">
        <v>507</v>
      </c>
      <c r="D161" s="173" t="s">
        <v>182</v>
      </c>
      <c r="E161" s="174" t="s">
        <v>1950</v>
      </c>
      <c r="F161" s="175" t="s">
        <v>604</v>
      </c>
      <c r="G161" s="176" t="s">
        <v>301</v>
      </c>
      <c r="H161" s="177">
        <v>0</v>
      </c>
      <c r="I161" s="178"/>
      <c r="J161" s="179">
        <f t="shared" si="10"/>
        <v>0</v>
      </c>
      <c r="K161" s="175" t="s">
        <v>5</v>
      </c>
      <c r="L161" s="39"/>
      <c r="M161" s="180" t="s">
        <v>5</v>
      </c>
      <c r="N161" s="181" t="s">
        <v>45</v>
      </c>
      <c r="O161" s="40"/>
      <c r="P161" s="182">
        <f t="shared" si="11"/>
        <v>0</v>
      </c>
      <c r="Q161" s="182">
        <v>0</v>
      </c>
      <c r="R161" s="182">
        <f t="shared" si="12"/>
        <v>0</v>
      </c>
      <c r="S161" s="182">
        <v>0</v>
      </c>
      <c r="T161" s="183">
        <f t="shared" si="13"/>
        <v>0</v>
      </c>
      <c r="AR161" s="22" t="s">
        <v>220</v>
      </c>
      <c r="AT161" s="22" t="s">
        <v>182</v>
      </c>
      <c r="AU161" s="22" t="s">
        <v>84</v>
      </c>
      <c r="AY161" s="22" t="s">
        <v>180</v>
      </c>
      <c r="BE161" s="184">
        <f t="shared" si="14"/>
        <v>0</v>
      </c>
      <c r="BF161" s="184">
        <f t="shared" si="15"/>
        <v>0</v>
      </c>
      <c r="BG161" s="184">
        <f t="shared" si="16"/>
        <v>0</v>
      </c>
      <c r="BH161" s="184">
        <f t="shared" si="17"/>
        <v>0</v>
      </c>
      <c r="BI161" s="184">
        <f t="shared" si="18"/>
        <v>0</v>
      </c>
      <c r="BJ161" s="22" t="s">
        <v>82</v>
      </c>
      <c r="BK161" s="184">
        <f t="shared" si="19"/>
        <v>0</v>
      </c>
      <c r="BL161" s="22" t="s">
        <v>220</v>
      </c>
      <c r="BM161" s="22" t="s">
        <v>510</v>
      </c>
    </row>
    <row r="162" spans="2:65" s="1" customFormat="1" ht="16.5" customHeight="1">
      <c r="B162" s="172"/>
      <c r="C162" s="173" t="s">
        <v>355</v>
      </c>
      <c r="D162" s="173" t="s">
        <v>182</v>
      </c>
      <c r="E162" s="174" t="s">
        <v>1952</v>
      </c>
      <c r="F162" s="175" t="s">
        <v>1953</v>
      </c>
      <c r="G162" s="176" t="s">
        <v>301</v>
      </c>
      <c r="H162" s="177">
        <v>13</v>
      </c>
      <c r="I162" s="178"/>
      <c r="J162" s="179">
        <f t="shared" si="10"/>
        <v>0</v>
      </c>
      <c r="K162" s="175" t="s">
        <v>5</v>
      </c>
      <c r="L162" s="39"/>
      <c r="M162" s="180" t="s">
        <v>5</v>
      </c>
      <c r="N162" s="181" t="s">
        <v>45</v>
      </c>
      <c r="O162" s="40"/>
      <c r="P162" s="182">
        <f t="shared" si="11"/>
        <v>0</v>
      </c>
      <c r="Q162" s="182">
        <v>0</v>
      </c>
      <c r="R162" s="182">
        <f t="shared" si="12"/>
        <v>0</v>
      </c>
      <c r="S162" s="182">
        <v>0</v>
      </c>
      <c r="T162" s="183">
        <f t="shared" si="13"/>
        <v>0</v>
      </c>
      <c r="AR162" s="22" t="s">
        <v>220</v>
      </c>
      <c r="AT162" s="22" t="s">
        <v>182</v>
      </c>
      <c r="AU162" s="22" t="s">
        <v>84</v>
      </c>
      <c r="AY162" s="22" t="s">
        <v>180</v>
      </c>
      <c r="BE162" s="184">
        <f t="shared" si="14"/>
        <v>0</v>
      </c>
      <c r="BF162" s="184">
        <f t="shared" si="15"/>
        <v>0</v>
      </c>
      <c r="BG162" s="184">
        <f t="shared" si="16"/>
        <v>0</v>
      </c>
      <c r="BH162" s="184">
        <f t="shared" si="17"/>
        <v>0</v>
      </c>
      <c r="BI162" s="184">
        <f t="shared" si="18"/>
        <v>0</v>
      </c>
      <c r="BJ162" s="22" t="s">
        <v>82</v>
      </c>
      <c r="BK162" s="184">
        <f t="shared" si="19"/>
        <v>0</v>
      </c>
      <c r="BL162" s="22" t="s">
        <v>220</v>
      </c>
      <c r="BM162" s="22" t="s">
        <v>515</v>
      </c>
    </row>
    <row r="163" spans="2:65" s="1" customFormat="1" ht="16.5" customHeight="1">
      <c r="B163" s="172"/>
      <c r="C163" s="173" t="s">
        <v>520</v>
      </c>
      <c r="D163" s="173" t="s">
        <v>182</v>
      </c>
      <c r="E163" s="174" t="s">
        <v>1954</v>
      </c>
      <c r="F163" s="175" t="s">
        <v>2002</v>
      </c>
      <c r="G163" s="176" t="s">
        <v>301</v>
      </c>
      <c r="H163" s="177">
        <v>11</v>
      </c>
      <c r="I163" s="178"/>
      <c r="J163" s="179">
        <f t="shared" si="10"/>
        <v>0</v>
      </c>
      <c r="K163" s="175" t="s">
        <v>5</v>
      </c>
      <c r="L163" s="39"/>
      <c r="M163" s="180" t="s">
        <v>5</v>
      </c>
      <c r="N163" s="181" t="s">
        <v>45</v>
      </c>
      <c r="O163" s="40"/>
      <c r="P163" s="182">
        <f t="shared" si="11"/>
        <v>0</v>
      </c>
      <c r="Q163" s="182">
        <v>0</v>
      </c>
      <c r="R163" s="182">
        <f t="shared" si="12"/>
        <v>0</v>
      </c>
      <c r="S163" s="182">
        <v>0</v>
      </c>
      <c r="T163" s="183">
        <f t="shared" si="13"/>
        <v>0</v>
      </c>
      <c r="AR163" s="22" t="s">
        <v>220</v>
      </c>
      <c r="AT163" s="22" t="s">
        <v>182</v>
      </c>
      <c r="AU163" s="22" t="s">
        <v>84</v>
      </c>
      <c r="AY163" s="22" t="s">
        <v>180</v>
      </c>
      <c r="BE163" s="184">
        <f t="shared" si="14"/>
        <v>0</v>
      </c>
      <c r="BF163" s="184">
        <f t="shared" si="15"/>
        <v>0</v>
      </c>
      <c r="BG163" s="184">
        <f t="shared" si="16"/>
        <v>0</v>
      </c>
      <c r="BH163" s="184">
        <f t="shared" si="17"/>
        <v>0</v>
      </c>
      <c r="BI163" s="184">
        <f t="shared" si="18"/>
        <v>0</v>
      </c>
      <c r="BJ163" s="22" t="s">
        <v>82</v>
      </c>
      <c r="BK163" s="184">
        <f t="shared" si="19"/>
        <v>0</v>
      </c>
      <c r="BL163" s="22" t="s">
        <v>220</v>
      </c>
      <c r="BM163" s="22" t="s">
        <v>523</v>
      </c>
    </row>
    <row r="164" spans="2:65" s="1" customFormat="1" ht="16.5" customHeight="1">
      <c r="B164" s="172"/>
      <c r="C164" s="173" t="s">
        <v>359</v>
      </c>
      <c r="D164" s="173" t="s">
        <v>182</v>
      </c>
      <c r="E164" s="174" t="s">
        <v>1955</v>
      </c>
      <c r="F164" s="175" t="s">
        <v>1890</v>
      </c>
      <c r="G164" s="176" t="s">
        <v>301</v>
      </c>
      <c r="H164" s="177">
        <v>13</v>
      </c>
      <c r="I164" s="178"/>
      <c r="J164" s="179">
        <f t="shared" si="10"/>
        <v>0</v>
      </c>
      <c r="K164" s="175" t="s">
        <v>5</v>
      </c>
      <c r="L164" s="39"/>
      <c r="M164" s="180" t="s">
        <v>5</v>
      </c>
      <c r="N164" s="181" t="s">
        <v>45</v>
      </c>
      <c r="O164" s="40"/>
      <c r="P164" s="182">
        <f t="shared" si="11"/>
        <v>0</v>
      </c>
      <c r="Q164" s="182">
        <v>0</v>
      </c>
      <c r="R164" s="182">
        <f t="shared" si="12"/>
        <v>0</v>
      </c>
      <c r="S164" s="182">
        <v>0</v>
      </c>
      <c r="T164" s="183">
        <f t="shared" si="13"/>
        <v>0</v>
      </c>
      <c r="AR164" s="22" t="s">
        <v>220</v>
      </c>
      <c r="AT164" s="22" t="s">
        <v>182</v>
      </c>
      <c r="AU164" s="22" t="s">
        <v>84</v>
      </c>
      <c r="AY164" s="22" t="s">
        <v>180</v>
      </c>
      <c r="BE164" s="184">
        <f t="shared" si="14"/>
        <v>0</v>
      </c>
      <c r="BF164" s="184">
        <f t="shared" si="15"/>
        <v>0</v>
      </c>
      <c r="BG164" s="184">
        <f t="shared" si="16"/>
        <v>0</v>
      </c>
      <c r="BH164" s="184">
        <f t="shared" si="17"/>
        <v>0</v>
      </c>
      <c r="BI164" s="184">
        <f t="shared" si="18"/>
        <v>0</v>
      </c>
      <c r="BJ164" s="22" t="s">
        <v>82</v>
      </c>
      <c r="BK164" s="184">
        <f t="shared" si="19"/>
        <v>0</v>
      </c>
      <c r="BL164" s="22" t="s">
        <v>220</v>
      </c>
      <c r="BM164" s="22" t="s">
        <v>527</v>
      </c>
    </row>
    <row r="165" spans="2:65" s="1" customFormat="1" ht="16.5" customHeight="1">
      <c r="B165" s="172"/>
      <c r="C165" s="173" t="s">
        <v>529</v>
      </c>
      <c r="D165" s="173" t="s">
        <v>182</v>
      </c>
      <c r="E165" s="174" t="s">
        <v>1956</v>
      </c>
      <c r="F165" s="175" t="s">
        <v>1957</v>
      </c>
      <c r="G165" s="176" t="s">
        <v>301</v>
      </c>
      <c r="H165" s="177">
        <v>29</v>
      </c>
      <c r="I165" s="178"/>
      <c r="J165" s="179">
        <f t="shared" si="10"/>
        <v>0</v>
      </c>
      <c r="K165" s="175" t="s">
        <v>5</v>
      </c>
      <c r="L165" s="39"/>
      <c r="M165" s="180" t="s">
        <v>5</v>
      </c>
      <c r="N165" s="181" t="s">
        <v>45</v>
      </c>
      <c r="O165" s="40"/>
      <c r="P165" s="182">
        <f t="shared" si="11"/>
        <v>0</v>
      </c>
      <c r="Q165" s="182">
        <v>0</v>
      </c>
      <c r="R165" s="182">
        <f t="shared" si="12"/>
        <v>0</v>
      </c>
      <c r="S165" s="182">
        <v>0</v>
      </c>
      <c r="T165" s="183">
        <f t="shared" si="13"/>
        <v>0</v>
      </c>
      <c r="AR165" s="22" t="s">
        <v>220</v>
      </c>
      <c r="AT165" s="22" t="s">
        <v>182</v>
      </c>
      <c r="AU165" s="22" t="s">
        <v>84</v>
      </c>
      <c r="AY165" s="22" t="s">
        <v>180</v>
      </c>
      <c r="BE165" s="184">
        <f t="shared" si="14"/>
        <v>0</v>
      </c>
      <c r="BF165" s="184">
        <f t="shared" si="15"/>
        <v>0</v>
      </c>
      <c r="BG165" s="184">
        <f t="shared" si="16"/>
        <v>0</v>
      </c>
      <c r="BH165" s="184">
        <f t="shared" si="17"/>
        <v>0</v>
      </c>
      <c r="BI165" s="184">
        <f t="shared" si="18"/>
        <v>0</v>
      </c>
      <c r="BJ165" s="22" t="s">
        <v>82</v>
      </c>
      <c r="BK165" s="184">
        <f t="shared" si="19"/>
        <v>0</v>
      </c>
      <c r="BL165" s="22" t="s">
        <v>220</v>
      </c>
      <c r="BM165" s="22" t="s">
        <v>532</v>
      </c>
    </row>
    <row r="166" spans="2:65" s="1" customFormat="1" ht="16.5" customHeight="1">
      <c r="B166" s="172"/>
      <c r="C166" s="173" t="s">
        <v>361</v>
      </c>
      <c r="D166" s="173" t="s">
        <v>182</v>
      </c>
      <c r="E166" s="174" t="s">
        <v>1958</v>
      </c>
      <c r="F166" s="175" t="s">
        <v>2003</v>
      </c>
      <c r="G166" s="176" t="s">
        <v>301</v>
      </c>
      <c r="H166" s="177">
        <v>116</v>
      </c>
      <c r="I166" s="178"/>
      <c r="J166" s="179">
        <f t="shared" si="10"/>
        <v>0</v>
      </c>
      <c r="K166" s="175" t="s">
        <v>5</v>
      </c>
      <c r="L166" s="39"/>
      <c r="M166" s="180" t="s">
        <v>5</v>
      </c>
      <c r="N166" s="181" t="s">
        <v>45</v>
      </c>
      <c r="O166" s="40"/>
      <c r="P166" s="182">
        <f t="shared" si="11"/>
        <v>0</v>
      </c>
      <c r="Q166" s="182">
        <v>0</v>
      </c>
      <c r="R166" s="182">
        <f t="shared" si="12"/>
        <v>0</v>
      </c>
      <c r="S166" s="182">
        <v>0</v>
      </c>
      <c r="T166" s="183">
        <f t="shared" si="13"/>
        <v>0</v>
      </c>
      <c r="AR166" s="22" t="s">
        <v>220</v>
      </c>
      <c r="AT166" s="22" t="s">
        <v>182</v>
      </c>
      <c r="AU166" s="22" t="s">
        <v>84</v>
      </c>
      <c r="AY166" s="22" t="s">
        <v>180</v>
      </c>
      <c r="BE166" s="184">
        <f t="shared" si="14"/>
        <v>0</v>
      </c>
      <c r="BF166" s="184">
        <f t="shared" si="15"/>
        <v>0</v>
      </c>
      <c r="BG166" s="184">
        <f t="shared" si="16"/>
        <v>0</v>
      </c>
      <c r="BH166" s="184">
        <f t="shared" si="17"/>
        <v>0</v>
      </c>
      <c r="BI166" s="184">
        <f t="shared" si="18"/>
        <v>0</v>
      </c>
      <c r="BJ166" s="22" t="s">
        <v>82</v>
      </c>
      <c r="BK166" s="184">
        <f t="shared" si="19"/>
        <v>0</v>
      </c>
      <c r="BL166" s="22" t="s">
        <v>220</v>
      </c>
      <c r="BM166" s="22" t="s">
        <v>536</v>
      </c>
    </row>
    <row r="167" spans="2:65" s="1" customFormat="1" ht="16.5" customHeight="1">
      <c r="B167" s="172"/>
      <c r="C167" s="173" t="s">
        <v>537</v>
      </c>
      <c r="D167" s="173" t="s">
        <v>182</v>
      </c>
      <c r="E167" s="174" t="s">
        <v>1960</v>
      </c>
      <c r="F167" s="175" t="s">
        <v>1961</v>
      </c>
      <c r="G167" s="176" t="s">
        <v>301</v>
      </c>
      <c r="H167" s="177">
        <v>1</v>
      </c>
      <c r="I167" s="178"/>
      <c r="J167" s="179">
        <f t="shared" si="10"/>
        <v>0</v>
      </c>
      <c r="K167" s="175" t="s">
        <v>5</v>
      </c>
      <c r="L167" s="39"/>
      <c r="M167" s="180" t="s">
        <v>5</v>
      </c>
      <c r="N167" s="181" t="s">
        <v>45</v>
      </c>
      <c r="O167" s="40"/>
      <c r="P167" s="182">
        <f t="shared" si="11"/>
        <v>0</v>
      </c>
      <c r="Q167" s="182">
        <v>0</v>
      </c>
      <c r="R167" s="182">
        <f t="shared" si="12"/>
        <v>0</v>
      </c>
      <c r="S167" s="182">
        <v>0</v>
      </c>
      <c r="T167" s="183">
        <f t="shared" si="13"/>
        <v>0</v>
      </c>
      <c r="AR167" s="22" t="s">
        <v>220</v>
      </c>
      <c r="AT167" s="22" t="s">
        <v>182</v>
      </c>
      <c r="AU167" s="22" t="s">
        <v>84</v>
      </c>
      <c r="AY167" s="22" t="s">
        <v>180</v>
      </c>
      <c r="BE167" s="184">
        <f t="shared" si="14"/>
        <v>0</v>
      </c>
      <c r="BF167" s="184">
        <f t="shared" si="15"/>
        <v>0</v>
      </c>
      <c r="BG167" s="184">
        <f t="shared" si="16"/>
        <v>0</v>
      </c>
      <c r="BH167" s="184">
        <f t="shared" si="17"/>
        <v>0</v>
      </c>
      <c r="BI167" s="184">
        <f t="shared" si="18"/>
        <v>0</v>
      </c>
      <c r="BJ167" s="22" t="s">
        <v>82</v>
      </c>
      <c r="BK167" s="184">
        <f t="shared" si="19"/>
        <v>0</v>
      </c>
      <c r="BL167" s="22" t="s">
        <v>220</v>
      </c>
      <c r="BM167" s="22" t="s">
        <v>538</v>
      </c>
    </row>
    <row r="168" spans="2:65" s="1" customFormat="1" ht="16.5" customHeight="1">
      <c r="B168" s="172"/>
      <c r="C168" s="173" t="s">
        <v>365</v>
      </c>
      <c r="D168" s="173" t="s">
        <v>182</v>
      </c>
      <c r="E168" s="174" t="s">
        <v>1962</v>
      </c>
      <c r="F168" s="175" t="s">
        <v>1963</v>
      </c>
      <c r="G168" s="176" t="s">
        <v>301</v>
      </c>
      <c r="H168" s="177">
        <v>1</v>
      </c>
      <c r="I168" s="178"/>
      <c r="J168" s="179">
        <f t="shared" si="10"/>
        <v>0</v>
      </c>
      <c r="K168" s="175" t="s">
        <v>5</v>
      </c>
      <c r="L168" s="39"/>
      <c r="M168" s="180" t="s">
        <v>5</v>
      </c>
      <c r="N168" s="181" t="s">
        <v>45</v>
      </c>
      <c r="O168" s="40"/>
      <c r="P168" s="182">
        <f t="shared" si="11"/>
        <v>0</v>
      </c>
      <c r="Q168" s="182">
        <v>0</v>
      </c>
      <c r="R168" s="182">
        <f t="shared" si="12"/>
        <v>0</v>
      </c>
      <c r="S168" s="182">
        <v>0</v>
      </c>
      <c r="T168" s="183">
        <f t="shared" si="13"/>
        <v>0</v>
      </c>
      <c r="AR168" s="22" t="s">
        <v>220</v>
      </c>
      <c r="AT168" s="22" t="s">
        <v>182</v>
      </c>
      <c r="AU168" s="22" t="s">
        <v>84</v>
      </c>
      <c r="AY168" s="22" t="s">
        <v>180</v>
      </c>
      <c r="BE168" s="184">
        <f t="shared" si="14"/>
        <v>0</v>
      </c>
      <c r="BF168" s="184">
        <f t="shared" si="15"/>
        <v>0</v>
      </c>
      <c r="BG168" s="184">
        <f t="shared" si="16"/>
        <v>0</v>
      </c>
      <c r="BH168" s="184">
        <f t="shared" si="17"/>
        <v>0</v>
      </c>
      <c r="BI168" s="184">
        <f t="shared" si="18"/>
        <v>0</v>
      </c>
      <c r="BJ168" s="22" t="s">
        <v>82</v>
      </c>
      <c r="BK168" s="184">
        <f t="shared" si="19"/>
        <v>0</v>
      </c>
      <c r="BL168" s="22" t="s">
        <v>220</v>
      </c>
      <c r="BM168" s="22" t="s">
        <v>542</v>
      </c>
    </row>
    <row r="169" spans="2:63" s="10" customFormat="1" ht="29.85" customHeight="1">
      <c r="B169" s="159"/>
      <c r="D169" s="160" t="s">
        <v>73</v>
      </c>
      <c r="E169" s="170" t="s">
        <v>591</v>
      </c>
      <c r="F169" s="170" t="s">
        <v>1964</v>
      </c>
      <c r="I169" s="162"/>
      <c r="J169" s="171">
        <f>BK169</f>
        <v>0</v>
      </c>
      <c r="L169" s="159"/>
      <c r="M169" s="164"/>
      <c r="N169" s="165"/>
      <c r="O169" s="165"/>
      <c r="P169" s="166">
        <f>SUM(P170:P172)</f>
        <v>0</v>
      </c>
      <c r="Q169" s="165"/>
      <c r="R169" s="166">
        <f>SUM(R170:R172)</f>
        <v>0</v>
      </c>
      <c r="S169" s="165"/>
      <c r="T169" s="167">
        <f>SUM(T170:T172)</f>
        <v>0</v>
      </c>
      <c r="AR169" s="160" t="s">
        <v>84</v>
      </c>
      <c r="AT169" s="168" t="s">
        <v>73</v>
      </c>
      <c r="AU169" s="168" t="s">
        <v>82</v>
      </c>
      <c r="AY169" s="160" t="s">
        <v>180</v>
      </c>
      <c r="BK169" s="169">
        <f>SUM(BK170:BK172)</f>
        <v>0</v>
      </c>
    </row>
    <row r="170" spans="2:65" s="1" customFormat="1" ht="16.5" customHeight="1">
      <c r="B170" s="172"/>
      <c r="C170" s="173" t="s">
        <v>544</v>
      </c>
      <c r="D170" s="173" t="s">
        <v>182</v>
      </c>
      <c r="E170" s="174" t="s">
        <v>1965</v>
      </c>
      <c r="F170" s="175" t="s">
        <v>604</v>
      </c>
      <c r="G170" s="176" t="s">
        <v>301</v>
      </c>
      <c r="H170" s="177">
        <v>0</v>
      </c>
      <c r="I170" s="178"/>
      <c r="J170" s="179">
        <f>ROUND(I170*H170,2)</f>
        <v>0</v>
      </c>
      <c r="K170" s="175" t="s">
        <v>5</v>
      </c>
      <c r="L170" s="39"/>
      <c r="M170" s="180" t="s">
        <v>5</v>
      </c>
      <c r="N170" s="18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220</v>
      </c>
      <c r="AT170" s="22" t="s">
        <v>182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220</v>
      </c>
      <c r="BM170" s="22" t="s">
        <v>547</v>
      </c>
    </row>
    <row r="171" spans="2:65" s="1" customFormat="1" ht="16.5" customHeight="1">
      <c r="B171" s="172"/>
      <c r="C171" s="173" t="s">
        <v>370</v>
      </c>
      <c r="D171" s="173" t="s">
        <v>182</v>
      </c>
      <c r="E171" s="174" t="s">
        <v>1967</v>
      </c>
      <c r="F171" s="175" t="s">
        <v>604</v>
      </c>
      <c r="G171" s="176" t="s">
        <v>301</v>
      </c>
      <c r="H171" s="177">
        <v>0</v>
      </c>
      <c r="I171" s="178"/>
      <c r="J171" s="179">
        <f>ROUND(I171*H171,2)</f>
        <v>0</v>
      </c>
      <c r="K171" s="175" t="s">
        <v>5</v>
      </c>
      <c r="L171" s="39"/>
      <c r="M171" s="180" t="s">
        <v>5</v>
      </c>
      <c r="N171" s="181" t="s">
        <v>45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220</v>
      </c>
      <c r="AT171" s="22" t="s">
        <v>182</v>
      </c>
      <c r="AU171" s="22" t="s">
        <v>84</v>
      </c>
      <c r="AY171" s="22" t="s">
        <v>180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82</v>
      </c>
      <c r="BK171" s="184">
        <f>ROUND(I171*H171,2)</f>
        <v>0</v>
      </c>
      <c r="BL171" s="22" t="s">
        <v>220</v>
      </c>
      <c r="BM171" s="22" t="s">
        <v>551</v>
      </c>
    </row>
    <row r="172" spans="2:65" s="1" customFormat="1" ht="16.5" customHeight="1">
      <c r="B172" s="172"/>
      <c r="C172" s="173" t="s">
        <v>553</v>
      </c>
      <c r="D172" s="173" t="s">
        <v>182</v>
      </c>
      <c r="E172" s="174" t="s">
        <v>1969</v>
      </c>
      <c r="F172" s="175" t="s">
        <v>2004</v>
      </c>
      <c r="G172" s="176" t="s">
        <v>301</v>
      </c>
      <c r="H172" s="177">
        <v>1</v>
      </c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45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220</v>
      </c>
      <c r="AT172" s="22" t="s">
        <v>182</v>
      </c>
      <c r="AU172" s="22" t="s">
        <v>84</v>
      </c>
      <c r="AY172" s="22" t="s">
        <v>180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82</v>
      </c>
      <c r="BK172" s="184">
        <f>ROUND(I172*H172,2)</f>
        <v>0</v>
      </c>
      <c r="BL172" s="22" t="s">
        <v>220</v>
      </c>
      <c r="BM172" s="22" t="s">
        <v>556</v>
      </c>
    </row>
    <row r="173" spans="2:63" s="10" customFormat="1" ht="29.85" customHeight="1">
      <c r="B173" s="159"/>
      <c r="D173" s="160" t="s">
        <v>73</v>
      </c>
      <c r="E173" s="170" t="s">
        <v>1321</v>
      </c>
      <c r="F173" s="170" t="s">
        <v>1970</v>
      </c>
      <c r="I173" s="162"/>
      <c r="J173" s="171">
        <f>BK173</f>
        <v>0</v>
      </c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AR173" s="160" t="s">
        <v>84</v>
      </c>
      <c r="AT173" s="168" t="s">
        <v>73</v>
      </c>
      <c r="AU173" s="168" t="s">
        <v>82</v>
      </c>
      <c r="AY173" s="160" t="s">
        <v>180</v>
      </c>
      <c r="BK173" s="169">
        <f>BK174</f>
        <v>0</v>
      </c>
    </row>
    <row r="174" spans="2:65" s="1" customFormat="1" ht="16.5" customHeight="1">
      <c r="B174" s="172"/>
      <c r="C174" s="173" t="s">
        <v>374</v>
      </c>
      <c r="D174" s="173" t="s">
        <v>182</v>
      </c>
      <c r="E174" s="174" t="s">
        <v>1971</v>
      </c>
      <c r="F174" s="175" t="s">
        <v>1972</v>
      </c>
      <c r="G174" s="176" t="s">
        <v>1973</v>
      </c>
      <c r="H174" s="177">
        <v>6</v>
      </c>
      <c r="I174" s="178"/>
      <c r="J174" s="179">
        <f>ROUND(I174*H174,2)</f>
        <v>0</v>
      </c>
      <c r="K174" s="175" t="s">
        <v>5</v>
      </c>
      <c r="L174" s="39"/>
      <c r="M174" s="180" t="s">
        <v>5</v>
      </c>
      <c r="N174" s="181" t="s">
        <v>45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220</v>
      </c>
      <c r="AT174" s="22" t="s">
        <v>182</v>
      </c>
      <c r="AU174" s="22" t="s">
        <v>84</v>
      </c>
      <c r="AY174" s="22" t="s">
        <v>180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82</v>
      </c>
      <c r="BK174" s="184">
        <f>ROUND(I174*H174,2)</f>
        <v>0</v>
      </c>
      <c r="BL174" s="22" t="s">
        <v>220</v>
      </c>
      <c r="BM174" s="22" t="s">
        <v>561</v>
      </c>
    </row>
    <row r="175" spans="2:63" s="10" customFormat="1" ht="29.85" customHeight="1">
      <c r="B175" s="159"/>
      <c r="D175" s="160" t="s">
        <v>73</v>
      </c>
      <c r="E175" s="170" t="s">
        <v>591</v>
      </c>
      <c r="F175" s="170" t="s">
        <v>1964</v>
      </c>
      <c r="I175" s="162"/>
      <c r="J175" s="171">
        <f>BK175</f>
        <v>0</v>
      </c>
      <c r="L175" s="159"/>
      <c r="M175" s="164"/>
      <c r="N175" s="165"/>
      <c r="O175" s="165"/>
      <c r="P175" s="166">
        <f>SUM(P176:P177)</f>
        <v>0</v>
      </c>
      <c r="Q175" s="165"/>
      <c r="R175" s="166">
        <f>SUM(R176:R177)</f>
        <v>0</v>
      </c>
      <c r="S175" s="165"/>
      <c r="T175" s="167">
        <f>SUM(T176:T177)</f>
        <v>0</v>
      </c>
      <c r="AR175" s="160" t="s">
        <v>84</v>
      </c>
      <c r="AT175" s="168" t="s">
        <v>73</v>
      </c>
      <c r="AU175" s="168" t="s">
        <v>82</v>
      </c>
      <c r="AY175" s="160" t="s">
        <v>180</v>
      </c>
      <c r="BK175" s="169">
        <f>SUM(BK176:BK177)</f>
        <v>0</v>
      </c>
    </row>
    <row r="176" spans="2:65" s="1" customFormat="1" ht="16.5" customHeight="1">
      <c r="B176" s="172"/>
      <c r="C176" s="173" t="s">
        <v>564</v>
      </c>
      <c r="D176" s="173" t="s">
        <v>182</v>
      </c>
      <c r="E176" s="174" t="s">
        <v>1974</v>
      </c>
      <c r="F176" s="175" t="s">
        <v>604</v>
      </c>
      <c r="G176" s="176" t="s">
        <v>301</v>
      </c>
      <c r="H176" s="177">
        <v>0</v>
      </c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220</v>
      </c>
      <c r="AT176" s="22" t="s">
        <v>182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220</v>
      </c>
      <c r="BM176" s="22" t="s">
        <v>567</v>
      </c>
    </row>
    <row r="177" spans="2:65" s="1" customFormat="1" ht="16.5" customHeight="1">
      <c r="B177" s="172"/>
      <c r="C177" s="173" t="s">
        <v>378</v>
      </c>
      <c r="D177" s="173" t="s">
        <v>182</v>
      </c>
      <c r="E177" s="174" t="s">
        <v>1976</v>
      </c>
      <c r="F177" s="175" t="s">
        <v>604</v>
      </c>
      <c r="G177" s="176" t="s">
        <v>1852</v>
      </c>
      <c r="H177" s="177">
        <v>0</v>
      </c>
      <c r="I177" s="178"/>
      <c r="J177" s="179">
        <f>ROUND(I177*H177,2)</f>
        <v>0</v>
      </c>
      <c r="K177" s="175" t="s">
        <v>5</v>
      </c>
      <c r="L177" s="39"/>
      <c r="M177" s="180" t="s">
        <v>5</v>
      </c>
      <c r="N177" s="181" t="s">
        <v>45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220</v>
      </c>
      <c r="AT177" s="22" t="s">
        <v>182</v>
      </c>
      <c r="AU177" s="22" t="s">
        <v>84</v>
      </c>
      <c r="AY177" s="22" t="s">
        <v>180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82</v>
      </c>
      <c r="BK177" s="184">
        <f>ROUND(I177*H177,2)</f>
        <v>0</v>
      </c>
      <c r="BL177" s="22" t="s">
        <v>220</v>
      </c>
      <c r="BM177" s="22" t="s">
        <v>570</v>
      </c>
    </row>
    <row r="178" spans="2:63" s="10" customFormat="1" ht="29.85" customHeight="1">
      <c r="B178" s="159"/>
      <c r="D178" s="160" t="s">
        <v>73</v>
      </c>
      <c r="E178" s="170" t="s">
        <v>1698</v>
      </c>
      <c r="F178" s="170" t="s">
        <v>1978</v>
      </c>
      <c r="I178" s="162"/>
      <c r="J178" s="171">
        <f>BK178</f>
        <v>0</v>
      </c>
      <c r="L178" s="159"/>
      <c r="M178" s="164"/>
      <c r="N178" s="165"/>
      <c r="O178" s="165"/>
      <c r="P178" s="166">
        <f>SUM(P179:P184)</f>
        <v>0</v>
      </c>
      <c r="Q178" s="165"/>
      <c r="R178" s="166">
        <f>SUM(R179:R184)</f>
        <v>0</v>
      </c>
      <c r="S178" s="165"/>
      <c r="T178" s="167">
        <f>SUM(T179:T184)</f>
        <v>0</v>
      </c>
      <c r="AR178" s="160" t="s">
        <v>84</v>
      </c>
      <c r="AT178" s="168" t="s">
        <v>73</v>
      </c>
      <c r="AU178" s="168" t="s">
        <v>82</v>
      </c>
      <c r="AY178" s="160" t="s">
        <v>180</v>
      </c>
      <c r="BK178" s="169">
        <f>SUM(BK179:BK184)</f>
        <v>0</v>
      </c>
    </row>
    <row r="179" spans="2:65" s="1" customFormat="1" ht="16.5" customHeight="1">
      <c r="B179" s="172"/>
      <c r="C179" s="173" t="s">
        <v>571</v>
      </c>
      <c r="D179" s="173" t="s">
        <v>182</v>
      </c>
      <c r="E179" s="174" t="s">
        <v>82</v>
      </c>
      <c r="F179" s="175" t="s">
        <v>1979</v>
      </c>
      <c r="G179" s="176" t="s">
        <v>229</v>
      </c>
      <c r="H179" s="177">
        <v>2</v>
      </c>
      <c r="I179" s="178"/>
      <c r="J179" s="179">
        <f aca="true" t="shared" si="20" ref="J179:J184">ROUND(I179*H179,2)</f>
        <v>0</v>
      </c>
      <c r="K179" s="175" t="s">
        <v>5</v>
      </c>
      <c r="L179" s="39"/>
      <c r="M179" s="180" t="s">
        <v>5</v>
      </c>
      <c r="N179" s="181" t="s">
        <v>45</v>
      </c>
      <c r="O179" s="40"/>
      <c r="P179" s="182">
        <f aca="true" t="shared" si="21" ref="P179:P184">O179*H179</f>
        <v>0</v>
      </c>
      <c r="Q179" s="182">
        <v>0</v>
      </c>
      <c r="R179" s="182">
        <f aca="true" t="shared" si="22" ref="R179:R184">Q179*H179</f>
        <v>0</v>
      </c>
      <c r="S179" s="182">
        <v>0</v>
      </c>
      <c r="T179" s="183">
        <f aca="true" t="shared" si="23" ref="T179:T184">S179*H179</f>
        <v>0</v>
      </c>
      <c r="AR179" s="22" t="s">
        <v>220</v>
      </c>
      <c r="AT179" s="22" t="s">
        <v>182</v>
      </c>
      <c r="AU179" s="22" t="s">
        <v>84</v>
      </c>
      <c r="AY179" s="22" t="s">
        <v>180</v>
      </c>
      <c r="BE179" s="184">
        <f aca="true" t="shared" si="24" ref="BE179:BE184">IF(N179="základní",J179,0)</f>
        <v>0</v>
      </c>
      <c r="BF179" s="184">
        <f aca="true" t="shared" si="25" ref="BF179:BF184">IF(N179="snížená",J179,0)</f>
        <v>0</v>
      </c>
      <c r="BG179" s="184">
        <f aca="true" t="shared" si="26" ref="BG179:BG184">IF(N179="zákl. přenesená",J179,0)</f>
        <v>0</v>
      </c>
      <c r="BH179" s="184">
        <f aca="true" t="shared" si="27" ref="BH179:BH184">IF(N179="sníž. přenesená",J179,0)</f>
        <v>0</v>
      </c>
      <c r="BI179" s="184">
        <f aca="true" t="shared" si="28" ref="BI179:BI184">IF(N179="nulová",J179,0)</f>
        <v>0</v>
      </c>
      <c r="BJ179" s="22" t="s">
        <v>82</v>
      </c>
      <c r="BK179" s="184">
        <f aca="true" t="shared" si="29" ref="BK179:BK184">ROUND(I179*H179,2)</f>
        <v>0</v>
      </c>
      <c r="BL179" s="22" t="s">
        <v>220</v>
      </c>
      <c r="BM179" s="22" t="s">
        <v>574</v>
      </c>
    </row>
    <row r="180" spans="2:65" s="1" customFormat="1" ht="16.5" customHeight="1">
      <c r="B180" s="172"/>
      <c r="C180" s="173" t="s">
        <v>382</v>
      </c>
      <c r="D180" s="173" t="s">
        <v>182</v>
      </c>
      <c r="E180" s="174" t="s">
        <v>84</v>
      </c>
      <c r="F180" s="175" t="s">
        <v>1980</v>
      </c>
      <c r="G180" s="176" t="s">
        <v>1981</v>
      </c>
      <c r="H180" s="177">
        <v>10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45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220</v>
      </c>
      <c r="AT180" s="22" t="s">
        <v>182</v>
      </c>
      <c r="AU180" s="22" t="s">
        <v>84</v>
      </c>
      <c r="AY180" s="22" t="s">
        <v>180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82</v>
      </c>
      <c r="BK180" s="184">
        <f t="shared" si="29"/>
        <v>0</v>
      </c>
      <c r="BL180" s="22" t="s">
        <v>220</v>
      </c>
      <c r="BM180" s="22" t="s">
        <v>577</v>
      </c>
    </row>
    <row r="181" spans="2:65" s="1" customFormat="1" ht="16.5" customHeight="1">
      <c r="B181" s="172"/>
      <c r="C181" s="173" t="s">
        <v>578</v>
      </c>
      <c r="D181" s="173" t="s">
        <v>182</v>
      </c>
      <c r="E181" s="174" t="s">
        <v>195</v>
      </c>
      <c r="F181" s="175" t="s">
        <v>1982</v>
      </c>
      <c r="G181" s="176" t="s">
        <v>1981</v>
      </c>
      <c r="H181" s="177">
        <v>2</v>
      </c>
      <c r="I181" s="178"/>
      <c r="J181" s="179">
        <f t="shared" si="20"/>
        <v>0</v>
      </c>
      <c r="K181" s="175" t="s">
        <v>5</v>
      </c>
      <c r="L181" s="39"/>
      <c r="M181" s="180" t="s">
        <v>5</v>
      </c>
      <c r="N181" s="181" t="s">
        <v>45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220</v>
      </c>
      <c r="AT181" s="22" t="s">
        <v>182</v>
      </c>
      <c r="AU181" s="22" t="s">
        <v>84</v>
      </c>
      <c r="AY181" s="22" t="s">
        <v>180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82</v>
      </c>
      <c r="BK181" s="184">
        <f t="shared" si="29"/>
        <v>0</v>
      </c>
      <c r="BL181" s="22" t="s">
        <v>220</v>
      </c>
      <c r="BM181" s="22" t="s">
        <v>581</v>
      </c>
    </row>
    <row r="182" spans="2:65" s="1" customFormat="1" ht="16.5" customHeight="1">
      <c r="B182" s="172"/>
      <c r="C182" s="173" t="s">
        <v>387</v>
      </c>
      <c r="D182" s="173" t="s">
        <v>182</v>
      </c>
      <c r="E182" s="174" t="s">
        <v>187</v>
      </c>
      <c r="F182" s="175" t="s">
        <v>1983</v>
      </c>
      <c r="G182" s="176" t="s">
        <v>1981</v>
      </c>
      <c r="H182" s="177">
        <v>4</v>
      </c>
      <c r="I182" s="178"/>
      <c r="J182" s="179">
        <f t="shared" si="20"/>
        <v>0</v>
      </c>
      <c r="K182" s="175" t="s">
        <v>5</v>
      </c>
      <c r="L182" s="39"/>
      <c r="M182" s="180" t="s">
        <v>5</v>
      </c>
      <c r="N182" s="181" t="s">
        <v>45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220</v>
      </c>
      <c r="AT182" s="22" t="s">
        <v>182</v>
      </c>
      <c r="AU182" s="22" t="s">
        <v>84</v>
      </c>
      <c r="AY182" s="22" t="s">
        <v>180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82</v>
      </c>
      <c r="BK182" s="184">
        <f t="shared" si="29"/>
        <v>0</v>
      </c>
      <c r="BL182" s="22" t="s">
        <v>220</v>
      </c>
      <c r="BM182" s="22" t="s">
        <v>586</v>
      </c>
    </row>
    <row r="183" spans="2:65" s="1" customFormat="1" ht="16.5" customHeight="1">
      <c r="B183" s="172"/>
      <c r="C183" s="173" t="s">
        <v>587</v>
      </c>
      <c r="D183" s="173" t="s">
        <v>182</v>
      </c>
      <c r="E183" s="174" t="s">
        <v>206</v>
      </c>
      <c r="F183" s="175" t="s">
        <v>1984</v>
      </c>
      <c r="G183" s="176" t="s">
        <v>1981</v>
      </c>
      <c r="H183" s="177">
        <v>2</v>
      </c>
      <c r="I183" s="178"/>
      <c r="J183" s="179">
        <f t="shared" si="20"/>
        <v>0</v>
      </c>
      <c r="K183" s="175" t="s">
        <v>5</v>
      </c>
      <c r="L183" s="39"/>
      <c r="M183" s="180" t="s">
        <v>5</v>
      </c>
      <c r="N183" s="181" t="s">
        <v>45</v>
      </c>
      <c r="O183" s="40"/>
      <c r="P183" s="182">
        <f t="shared" si="21"/>
        <v>0</v>
      </c>
      <c r="Q183" s="182">
        <v>0</v>
      </c>
      <c r="R183" s="182">
        <f t="shared" si="22"/>
        <v>0</v>
      </c>
      <c r="S183" s="182">
        <v>0</v>
      </c>
      <c r="T183" s="183">
        <f t="shared" si="23"/>
        <v>0</v>
      </c>
      <c r="AR183" s="22" t="s">
        <v>220</v>
      </c>
      <c r="AT183" s="22" t="s">
        <v>182</v>
      </c>
      <c r="AU183" s="22" t="s">
        <v>84</v>
      </c>
      <c r="AY183" s="22" t="s">
        <v>180</v>
      </c>
      <c r="BE183" s="184">
        <f t="shared" si="24"/>
        <v>0</v>
      </c>
      <c r="BF183" s="184">
        <f t="shared" si="25"/>
        <v>0</v>
      </c>
      <c r="BG183" s="184">
        <f t="shared" si="26"/>
        <v>0</v>
      </c>
      <c r="BH183" s="184">
        <f t="shared" si="27"/>
        <v>0</v>
      </c>
      <c r="BI183" s="184">
        <f t="shared" si="28"/>
        <v>0</v>
      </c>
      <c r="BJ183" s="22" t="s">
        <v>82</v>
      </c>
      <c r="BK183" s="184">
        <f t="shared" si="29"/>
        <v>0</v>
      </c>
      <c r="BL183" s="22" t="s">
        <v>220</v>
      </c>
      <c r="BM183" s="22" t="s">
        <v>590</v>
      </c>
    </row>
    <row r="184" spans="2:65" s="1" customFormat="1" ht="16.5" customHeight="1">
      <c r="B184" s="172"/>
      <c r="C184" s="173" t="s">
        <v>390</v>
      </c>
      <c r="D184" s="173" t="s">
        <v>182</v>
      </c>
      <c r="E184" s="174" t="s">
        <v>200</v>
      </c>
      <c r="F184" s="175" t="s">
        <v>1985</v>
      </c>
      <c r="G184" s="176" t="s">
        <v>1981</v>
      </c>
      <c r="H184" s="177">
        <v>50</v>
      </c>
      <c r="I184" s="178"/>
      <c r="J184" s="179">
        <f t="shared" si="20"/>
        <v>0</v>
      </c>
      <c r="K184" s="175" t="s">
        <v>5</v>
      </c>
      <c r="L184" s="39"/>
      <c r="M184" s="180" t="s">
        <v>5</v>
      </c>
      <c r="N184" s="181" t="s">
        <v>45</v>
      </c>
      <c r="O184" s="40"/>
      <c r="P184" s="182">
        <f t="shared" si="21"/>
        <v>0</v>
      </c>
      <c r="Q184" s="182">
        <v>0</v>
      </c>
      <c r="R184" s="182">
        <f t="shared" si="22"/>
        <v>0</v>
      </c>
      <c r="S184" s="182">
        <v>0</v>
      </c>
      <c r="T184" s="183">
        <f t="shared" si="23"/>
        <v>0</v>
      </c>
      <c r="AR184" s="22" t="s">
        <v>220</v>
      </c>
      <c r="AT184" s="22" t="s">
        <v>182</v>
      </c>
      <c r="AU184" s="22" t="s">
        <v>84</v>
      </c>
      <c r="AY184" s="22" t="s">
        <v>180</v>
      </c>
      <c r="BE184" s="184">
        <f t="shared" si="24"/>
        <v>0</v>
      </c>
      <c r="BF184" s="184">
        <f t="shared" si="25"/>
        <v>0</v>
      </c>
      <c r="BG184" s="184">
        <f t="shared" si="26"/>
        <v>0</v>
      </c>
      <c r="BH184" s="184">
        <f t="shared" si="27"/>
        <v>0</v>
      </c>
      <c r="BI184" s="184">
        <f t="shared" si="28"/>
        <v>0</v>
      </c>
      <c r="BJ184" s="22" t="s">
        <v>82</v>
      </c>
      <c r="BK184" s="184">
        <f t="shared" si="29"/>
        <v>0</v>
      </c>
      <c r="BL184" s="22" t="s">
        <v>220</v>
      </c>
      <c r="BM184" s="22" t="s">
        <v>595</v>
      </c>
    </row>
    <row r="185" spans="2:63" s="10" customFormat="1" ht="29.85" customHeight="1">
      <c r="B185" s="159"/>
      <c r="D185" s="160" t="s">
        <v>73</v>
      </c>
      <c r="E185" s="170" t="s">
        <v>673</v>
      </c>
      <c r="F185" s="170" t="s">
        <v>1986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SUM(P186:P187)</f>
        <v>0</v>
      </c>
      <c r="Q185" s="165"/>
      <c r="R185" s="166">
        <f>SUM(R186:R187)</f>
        <v>0</v>
      </c>
      <c r="S185" s="165"/>
      <c r="T185" s="167">
        <f>SUM(T186:T187)</f>
        <v>0</v>
      </c>
      <c r="AR185" s="160" t="s">
        <v>84</v>
      </c>
      <c r="AT185" s="168" t="s">
        <v>73</v>
      </c>
      <c r="AU185" s="168" t="s">
        <v>82</v>
      </c>
      <c r="AY185" s="160" t="s">
        <v>180</v>
      </c>
      <c r="BK185" s="169">
        <f>SUM(BK186:BK187)</f>
        <v>0</v>
      </c>
    </row>
    <row r="186" spans="2:65" s="1" customFormat="1" ht="16.5" customHeight="1">
      <c r="B186" s="172"/>
      <c r="C186" s="173" t="s">
        <v>602</v>
      </c>
      <c r="D186" s="173" t="s">
        <v>182</v>
      </c>
      <c r="E186" s="174" t="s">
        <v>1987</v>
      </c>
      <c r="F186" s="175" t="s">
        <v>1988</v>
      </c>
      <c r="G186" s="176" t="s">
        <v>301</v>
      </c>
      <c r="H186" s="177">
        <v>291</v>
      </c>
      <c r="I186" s="178"/>
      <c r="J186" s="179">
        <f>ROUND(I186*H186,2)</f>
        <v>0</v>
      </c>
      <c r="K186" s="175" t="s">
        <v>5</v>
      </c>
      <c r="L186" s="39"/>
      <c r="M186" s="180" t="s">
        <v>5</v>
      </c>
      <c r="N186" s="18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220</v>
      </c>
      <c r="AT186" s="22" t="s">
        <v>182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220</v>
      </c>
      <c r="BM186" s="22" t="s">
        <v>605</v>
      </c>
    </row>
    <row r="187" spans="2:65" s="1" customFormat="1" ht="16.5" customHeight="1">
      <c r="B187" s="172"/>
      <c r="C187" s="173" t="s">
        <v>395</v>
      </c>
      <c r="D187" s="173" t="s">
        <v>182</v>
      </c>
      <c r="E187" s="174" t="s">
        <v>1989</v>
      </c>
      <c r="F187" s="175" t="s">
        <v>1990</v>
      </c>
      <c r="G187" s="176" t="s">
        <v>301</v>
      </c>
      <c r="H187" s="177">
        <v>573</v>
      </c>
      <c r="I187" s="178"/>
      <c r="J187" s="179">
        <f>ROUND(I187*H187,2)</f>
        <v>0</v>
      </c>
      <c r="K187" s="175" t="s">
        <v>5</v>
      </c>
      <c r="L187" s="39"/>
      <c r="M187" s="180" t="s">
        <v>5</v>
      </c>
      <c r="N187" s="181" t="s">
        <v>45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220</v>
      </c>
      <c r="AT187" s="22" t="s">
        <v>182</v>
      </c>
      <c r="AU187" s="22" t="s">
        <v>84</v>
      </c>
      <c r="AY187" s="22" t="s">
        <v>180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82</v>
      </c>
      <c r="BK187" s="184">
        <f>ROUND(I187*H187,2)</f>
        <v>0</v>
      </c>
      <c r="BL187" s="22" t="s">
        <v>220</v>
      </c>
      <c r="BM187" s="22" t="s">
        <v>608</v>
      </c>
    </row>
    <row r="188" spans="2:63" s="10" customFormat="1" ht="29.85" customHeight="1">
      <c r="B188" s="159"/>
      <c r="D188" s="160" t="s">
        <v>73</v>
      </c>
      <c r="E188" s="170" t="s">
        <v>710</v>
      </c>
      <c r="F188" s="170" t="s">
        <v>1991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84</v>
      </c>
      <c r="AT188" s="168" t="s">
        <v>73</v>
      </c>
      <c r="AU188" s="168" t="s">
        <v>82</v>
      </c>
      <c r="AY188" s="160" t="s">
        <v>180</v>
      </c>
      <c r="BK188" s="169">
        <f>BK189</f>
        <v>0</v>
      </c>
    </row>
    <row r="189" spans="2:65" s="1" customFormat="1" ht="16.5" customHeight="1">
      <c r="B189" s="172"/>
      <c r="C189" s="173" t="s">
        <v>609</v>
      </c>
      <c r="D189" s="173" t="s">
        <v>182</v>
      </c>
      <c r="E189" s="174" t="s">
        <v>1992</v>
      </c>
      <c r="F189" s="175" t="s">
        <v>1991</v>
      </c>
      <c r="G189" s="176" t="s">
        <v>229</v>
      </c>
      <c r="H189" s="177">
        <v>1</v>
      </c>
      <c r="I189" s="178"/>
      <c r="J189" s="179">
        <f>ROUND(I189*H189,2)</f>
        <v>0</v>
      </c>
      <c r="K189" s="175" t="s">
        <v>5</v>
      </c>
      <c r="L189" s="39"/>
      <c r="M189" s="180" t="s">
        <v>5</v>
      </c>
      <c r="N189" s="213" t="s">
        <v>45</v>
      </c>
      <c r="O189" s="214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AR189" s="22" t="s">
        <v>220</v>
      </c>
      <c r="AT189" s="22" t="s">
        <v>182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220</v>
      </c>
      <c r="BM189" s="22" t="s">
        <v>611</v>
      </c>
    </row>
    <row r="190" spans="2:12" s="1" customFormat="1" ht="6.95" customHeight="1">
      <c r="B190" s="54"/>
      <c r="C190" s="55"/>
      <c r="D190" s="55"/>
      <c r="E190" s="55"/>
      <c r="F190" s="55"/>
      <c r="G190" s="55"/>
      <c r="H190" s="55"/>
      <c r="I190" s="125"/>
      <c r="J190" s="55"/>
      <c r="K190" s="55"/>
      <c r="L190" s="39"/>
    </row>
  </sheetData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120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2005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ROUND(J79,2)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ROUND(SUM(BE79:BE116),2)</f>
        <v>0</v>
      </c>
      <c r="G30" s="40"/>
      <c r="H30" s="40"/>
      <c r="I30" s="117">
        <v>0.21</v>
      </c>
      <c r="J30" s="116">
        <f>ROUND(ROUND((SUM(BE79:BE116)),2)*I30,2)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ROUND(SUM(BF79:BF116),2)</f>
        <v>0</v>
      </c>
      <c r="G31" s="40"/>
      <c r="H31" s="40"/>
      <c r="I31" s="117">
        <v>0.15</v>
      </c>
      <c r="J31" s="116">
        <f>ROUND(ROUND((SUM(BF79:BF116)),2)*I31,2)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ROUND(SUM(BG79:BG116),2)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ROUND(SUM(BH79:BH116),2)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ROUND(SUM(BI79:BI116),2)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1715g - Bleskosvod o - 1715g - Bleskosvod obj. C1, C2 + svody A,B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J79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153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11" s="8" customFormat="1" ht="19.9" customHeight="1">
      <c r="B58" s="140"/>
      <c r="C58" s="141"/>
      <c r="D58" s="142" t="s">
        <v>2006</v>
      </c>
      <c r="E58" s="143"/>
      <c r="F58" s="143"/>
      <c r="G58" s="143"/>
      <c r="H58" s="143"/>
      <c r="I58" s="144"/>
      <c r="J58" s="145">
        <f>J81</f>
        <v>0</v>
      </c>
      <c r="K58" s="146"/>
    </row>
    <row r="59" spans="2:11" s="8" customFormat="1" ht="19.9" customHeight="1">
      <c r="B59" s="140"/>
      <c r="C59" s="141"/>
      <c r="D59" s="142" t="s">
        <v>2007</v>
      </c>
      <c r="E59" s="143"/>
      <c r="F59" s="143"/>
      <c r="G59" s="143"/>
      <c r="H59" s="143"/>
      <c r="I59" s="144"/>
      <c r="J59" s="145">
        <f>J108</f>
        <v>0</v>
      </c>
      <c r="K59" s="146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04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25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26"/>
      <c r="J65" s="58"/>
      <c r="K65" s="58"/>
      <c r="L65" s="39"/>
    </row>
    <row r="66" spans="2:12" s="1" customFormat="1" ht="36.95" customHeight="1">
      <c r="B66" s="39"/>
      <c r="C66" s="59" t="s">
        <v>164</v>
      </c>
      <c r="I66" s="147"/>
      <c r="L66" s="39"/>
    </row>
    <row r="67" spans="2:12" s="1" customFormat="1" ht="6.95" customHeight="1">
      <c r="B67" s="39"/>
      <c r="I67" s="147"/>
      <c r="L67" s="39"/>
    </row>
    <row r="68" spans="2:12" s="1" customFormat="1" ht="14.45" customHeight="1">
      <c r="B68" s="39"/>
      <c r="C68" s="61" t="s">
        <v>19</v>
      </c>
      <c r="I68" s="147"/>
      <c r="L68" s="39"/>
    </row>
    <row r="69" spans="2:12" s="1" customFormat="1" ht="16.5" customHeight="1">
      <c r="B69" s="39"/>
      <c r="E69" s="336" t="str">
        <f>E7</f>
        <v>Zateplení budovy SOŠ a SOU dopravní Čáslav (20.11) - revize 3</v>
      </c>
      <c r="F69" s="337"/>
      <c r="G69" s="337"/>
      <c r="H69" s="337"/>
      <c r="I69" s="147"/>
      <c r="L69" s="39"/>
    </row>
    <row r="70" spans="2:12" s="1" customFormat="1" ht="14.45" customHeight="1">
      <c r="B70" s="39"/>
      <c r="C70" s="61" t="s">
        <v>138</v>
      </c>
      <c r="I70" s="147"/>
      <c r="L70" s="39"/>
    </row>
    <row r="71" spans="2:12" s="1" customFormat="1" ht="17.25" customHeight="1">
      <c r="B71" s="39"/>
      <c r="E71" s="329" t="str">
        <f>E9</f>
        <v>1715g - Bleskosvod o - 1715g - Bleskosvod obj. C1, C2 + svody A,B</v>
      </c>
      <c r="F71" s="338"/>
      <c r="G71" s="338"/>
      <c r="H71" s="338"/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8" customHeight="1">
      <c r="B73" s="39"/>
      <c r="C73" s="61" t="s">
        <v>23</v>
      </c>
      <c r="F73" s="148" t="str">
        <f>F12</f>
        <v xml:space="preserve"> </v>
      </c>
      <c r="I73" s="149" t="s">
        <v>25</v>
      </c>
      <c r="J73" s="65" t="str">
        <f>IF(J12="","",J12)</f>
        <v>19. 9. 2018</v>
      </c>
      <c r="L73" s="39"/>
    </row>
    <row r="74" spans="2:12" s="1" customFormat="1" ht="6.95" customHeight="1">
      <c r="B74" s="39"/>
      <c r="I74" s="147"/>
      <c r="L74" s="39"/>
    </row>
    <row r="75" spans="2:12" s="1" customFormat="1" ht="15">
      <c r="B75" s="39"/>
      <c r="C75" s="61" t="s">
        <v>27</v>
      </c>
      <c r="F75" s="148" t="str">
        <f>E15</f>
        <v>SUŠ a SOU dopravní Čáslav, Aug. Sedláčka 1145, Čás</v>
      </c>
      <c r="I75" s="149" t="s">
        <v>34</v>
      </c>
      <c r="J75" s="148" t="str">
        <f>E21</f>
        <v>AZ PROJECT spol. s r.o., Plynárenská 830, Kolín</v>
      </c>
      <c r="L75" s="39"/>
    </row>
    <row r="76" spans="2:12" s="1" customFormat="1" ht="14.45" customHeight="1">
      <c r="B76" s="39"/>
      <c r="C76" s="61" t="s">
        <v>32</v>
      </c>
      <c r="F76" s="148" t="str">
        <f>IF(E18="","",E18)</f>
        <v/>
      </c>
      <c r="I76" s="147"/>
      <c r="L76" s="39"/>
    </row>
    <row r="77" spans="2:12" s="1" customFormat="1" ht="10.35" customHeight="1">
      <c r="B77" s="39"/>
      <c r="I77" s="147"/>
      <c r="L77" s="39"/>
    </row>
    <row r="78" spans="2:20" s="9" customFormat="1" ht="29.25" customHeight="1">
      <c r="B78" s="150"/>
      <c r="C78" s="151" t="s">
        <v>165</v>
      </c>
      <c r="D78" s="152" t="s">
        <v>59</v>
      </c>
      <c r="E78" s="152" t="s">
        <v>55</v>
      </c>
      <c r="F78" s="152" t="s">
        <v>166</v>
      </c>
      <c r="G78" s="152" t="s">
        <v>167</v>
      </c>
      <c r="H78" s="152" t="s">
        <v>168</v>
      </c>
      <c r="I78" s="153" t="s">
        <v>169</v>
      </c>
      <c r="J78" s="152" t="s">
        <v>143</v>
      </c>
      <c r="K78" s="154" t="s">
        <v>170</v>
      </c>
      <c r="L78" s="150"/>
      <c r="M78" s="71" t="s">
        <v>171</v>
      </c>
      <c r="N78" s="72" t="s">
        <v>44</v>
      </c>
      <c r="O78" s="72" t="s">
        <v>172</v>
      </c>
      <c r="P78" s="72" t="s">
        <v>173</v>
      </c>
      <c r="Q78" s="72" t="s">
        <v>174</v>
      </c>
      <c r="R78" s="72" t="s">
        <v>175</v>
      </c>
      <c r="S78" s="72" t="s">
        <v>176</v>
      </c>
      <c r="T78" s="73" t="s">
        <v>177</v>
      </c>
    </row>
    <row r="79" spans="2:63" s="1" customFormat="1" ht="29.25" customHeight="1">
      <c r="B79" s="39"/>
      <c r="C79" s="75" t="s">
        <v>144</v>
      </c>
      <c r="I79" s="147"/>
      <c r="J79" s="155">
        <f>BK79</f>
        <v>0</v>
      </c>
      <c r="L79" s="39"/>
      <c r="M79" s="74"/>
      <c r="N79" s="66"/>
      <c r="O79" s="66"/>
      <c r="P79" s="156">
        <f>P80</f>
        <v>0</v>
      </c>
      <c r="Q79" s="66"/>
      <c r="R79" s="156">
        <f>R80</f>
        <v>0</v>
      </c>
      <c r="S79" s="66"/>
      <c r="T79" s="157">
        <f>T80</f>
        <v>0</v>
      </c>
      <c r="AT79" s="22" t="s">
        <v>73</v>
      </c>
      <c r="AU79" s="22" t="s">
        <v>145</v>
      </c>
      <c r="BK79" s="158">
        <f>BK80</f>
        <v>0</v>
      </c>
    </row>
    <row r="80" spans="2:63" s="10" customFormat="1" ht="37.35" customHeight="1">
      <c r="B80" s="159"/>
      <c r="D80" s="160" t="s">
        <v>73</v>
      </c>
      <c r="E80" s="161" t="s">
        <v>516</v>
      </c>
      <c r="F80" s="161" t="s">
        <v>517</v>
      </c>
      <c r="I80" s="162"/>
      <c r="J80" s="163">
        <f>BK80</f>
        <v>0</v>
      </c>
      <c r="L80" s="159"/>
      <c r="M80" s="164"/>
      <c r="N80" s="165"/>
      <c r="O80" s="165"/>
      <c r="P80" s="166">
        <f>P81+P108</f>
        <v>0</v>
      </c>
      <c r="Q80" s="165"/>
      <c r="R80" s="166">
        <f>R81+R108</f>
        <v>0</v>
      </c>
      <c r="S80" s="165"/>
      <c r="T80" s="167">
        <f>T81+T108</f>
        <v>0</v>
      </c>
      <c r="AR80" s="160" t="s">
        <v>82</v>
      </c>
      <c r="AT80" s="168" t="s">
        <v>73</v>
      </c>
      <c r="AU80" s="168" t="s">
        <v>74</v>
      </c>
      <c r="AY80" s="160" t="s">
        <v>180</v>
      </c>
      <c r="BK80" s="169">
        <f>BK81+BK108</f>
        <v>0</v>
      </c>
    </row>
    <row r="81" spans="2:63" s="10" customFormat="1" ht="19.9" customHeight="1">
      <c r="B81" s="159"/>
      <c r="D81" s="160" t="s">
        <v>73</v>
      </c>
      <c r="E81" s="170" t="s">
        <v>2008</v>
      </c>
      <c r="F81" s="170" t="s">
        <v>2009</v>
      </c>
      <c r="I81" s="162"/>
      <c r="J81" s="171">
        <f>BK81</f>
        <v>0</v>
      </c>
      <c r="L81" s="159"/>
      <c r="M81" s="164"/>
      <c r="N81" s="165"/>
      <c r="O81" s="165"/>
      <c r="P81" s="166">
        <f>SUM(P82:P107)</f>
        <v>0</v>
      </c>
      <c r="Q81" s="165"/>
      <c r="R81" s="166">
        <f>SUM(R82:R107)</f>
        <v>0</v>
      </c>
      <c r="S81" s="165"/>
      <c r="T81" s="167">
        <f>SUM(T82:T107)</f>
        <v>0</v>
      </c>
      <c r="AR81" s="160" t="s">
        <v>82</v>
      </c>
      <c r="AT81" s="168" t="s">
        <v>73</v>
      </c>
      <c r="AU81" s="168" t="s">
        <v>82</v>
      </c>
      <c r="AY81" s="160" t="s">
        <v>180</v>
      </c>
      <c r="BK81" s="169">
        <f>SUM(BK82:BK107)</f>
        <v>0</v>
      </c>
    </row>
    <row r="82" spans="2:65" s="1" customFormat="1" ht="16.5" customHeight="1">
      <c r="B82" s="172"/>
      <c r="C82" s="173" t="s">
        <v>82</v>
      </c>
      <c r="D82" s="173" t="s">
        <v>182</v>
      </c>
      <c r="E82" s="174" t="s">
        <v>2010</v>
      </c>
      <c r="F82" s="175" t="s">
        <v>604</v>
      </c>
      <c r="G82" s="176" t="s">
        <v>292</v>
      </c>
      <c r="H82" s="177">
        <v>0</v>
      </c>
      <c r="I82" s="178"/>
      <c r="J82" s="179">
        <f aca="true" t="shared" si="0" ref="J82:J107">ROUND(I82*H82,2)</f>
        <v>0</v>
      </c>
      <c r="K82" s="175" t="s">
        <v>193</v>
      </c>
      <c r="L82" s="39"/>
      <c r="M82" s="180" t="s">
        <v>5</v>
      </c>
      <c r="N82" s="181" t="s">
        <v>45</v>
      </c>
      <c r="O82" s="40"/>
      <c r="P82" s="182">
        <f aca="true" t="shared" si="1" ref="P82:P107">O82*H82</f>
        <v>0</v>
      </c>
      <c r="Q82" s="182">
        <v>0</v>
      </c>
      <c r="R82" s="182">
        <f aca="true" t="shared" si="2" ref="R82:R107">Q82*H82</f>
        <v>0</v>
      </c>
      <c r="S82" s="182">
        <v>0</v>
      </c>
      <c r="T82" s="183">
        <f aca="true" t="shared" si="3" ref="T82:T107">S82*H82</f>
        <v>0</v>
      </c>
      <c r="AR82" s="22" t="s">
        <v>187</v>
      </c>
      <c r="AT82" s="22" t="s">
        <v>182</v>
      </c>
      <c r="AU82" s="22" t="s">
        <v>84</v>
      </c>
      <c r="AY82" s="22" t="s">
        <v>180</v>
      </c>
      <c r="BE82" s="184">
        <f aca="true" t="shared" si="4" ref="BE82:BE107">IF(N82="základní",J82,0)</f>
        <v>0</v>
      </c>
      <c r="BF82" s="184">
        <f aca="true" t="shared" si="5" ref="BF82:BF107">IF(N82="snížená",J82,0)</f>
        <v>0</v>
      </c>
      <c r="BG82" s="184">
        <f aca="true" t="shared" si="6" ref="BG82:BG107">IF(N82="zákl. přenesená",J82,0)</f>
        <v>0</v>
      </c>
      <c r="BH82" s="184">
        <f aca="true" t="shared" si="7" ref="BH82:BH107">IF(N82="sníž. přenesená",J82,0)</f>
        <v>0</v>
      </c>
      <c r="BI82" s="184">
        <f aca="true" t="shared" si="8" ref="BI82:BI107">IF(N82="nulová",J82,0)</f>
        <v>0</v>
      </c>
      <c r="BJ82" s="22" t="s">
        <v>82</v>
      </c>
      <c r="BK82" s="184">
        <f aca="true" t="shared" si="9" ref="BK82:BK107">ROUND(I82*H82,2)</f>
        <v>0</v>
      </c>
      <c r="BL82" s="22" t="s">
        <v>187</v>
      </c>
      <c r="BM82" s="22" t="s">
        <v>84</v>
      </c>
    </row>
    <row r="83" spans="2:65" s="1" customFormat="1" ht="16.5" customHeight="1">
      <c r="B83" s="172"/>
      <c r="C83" s="202" t="s">
        <v>84</v>
      </c>
      <c r="D83" s="202" t="s">
        <v>273</v>
      </c>
      <c r="E83" s="203" t="s">
        <v>2011</v>
      </c>
      <c r="F83" s="204" t="s">
        <v>604</v>
      </c>
      <c r="G83" s="205" t="s">
        <v>292</v>
      </c>
      <c r="H83" s="206">
        <v>0</v>
      </c>
      <c r="I83" s="207"/>
      <c r="J83" s="208">
        <f t="shared" si="0"/>
        <v>0</v>
      </c>
      <c r="K83" s="204" t="s">
        <v>193</v>
      </c>
      <c r="L83" s="209"/>
      <c r="M83" s="210" t="s">
        <v>5</v>
      </c>
      <c r="N83" s="211" t="s">
        <v>45</v>
      </c>
      <c r="O83" s="40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AR83" s="22" t="s">
        <v>204</v>
      </c>
      <c r="AT83" s="22" t="s">
        <v>273</v>
      </c>
      <c r="AU83" s="22" t="s">
        <v>84</v>
      </c>
      <c r="AY83" s="22" t="s">
        <v>180</v>
      </c>
      <c r="BE83" s="184">
        <f t="shared" si="4"/>
        <v>0</v>
      </c>
      <c r="BF83" s="184">
        <f t="shared" si="5"/>
        <v>0</v>
      </c>
      <c r="BG83" s="184">
        <f t="shared" si="6"/>
        <v>0</v>
      </c>
      <c r="BH83" s="184">
        <f t="shared" si="7"/>
        <v>0</v>
      </c>
      <c r="BI83" s="184">
        <f t="shared" si="8"/>
        <v>0</v>
      </c>
      <c r="BJ83" s="22" t="s">
        <v>82</v>
      </c>
      <c r="BK83" s="184">
        <f t="shared" si="9"/>
        <v>0</v>
      </c>
      <c r="BL83" s="22" t="s">
        <v>187</v>
      </c>
      <c r="BM83" s="22" t="s">
        <v>187</v>
      </c>
    </row>
    <row r="84" spans="2:65" s="1" customFormat="1" ht="38.25" customHeight="1">
      <c r="B84" s="172"/>
      <c r="C84" s="173" t="s">
        <v>195</v>
      </c>
      <c r="D84" s="173" t="s">
        <v>182</v>
      </c>
      <c r="E84" s="174" t="s">
        <v>2012</v>
      </c>
      <c r="F84" s="175" t="s">
        <v>2013</v>
      </c>
      <c r="G84" s="176" t="s">
        <v>292</v>
      </c>
      <c r="H84" s="177">
        <v>140</v>
      </c>
      <c r="I84" s="178"/>
      <c r="J84" s="179">
        <f t="shared" si="0"/>
        <v>0</v>
      </c>
      <c r="K84" s="175" t="s">
        <v>193</v>
      </c>
      <c r="L84" s="39"/>
      <c r="M84" s="180" t="s">
        <v>5</v>
      </c>
      <c r="N84" s="181" t="s">
        <v>45</v>
      </c>
      <c r="O84" s="40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AR84" s="22" t="s">
        <v>187</v>
      </c>
      <c r="AT84" s="22" t="s">
        <v>182</v>
      </c>
      <c r="AU84" s="22" t="s">
        <v>84</v>
      </c>
      <c r="AY84" s="22" t="s">
        <v>180</v>
      </c>
      <c r="BE84" s="184">
        <f t="shared" si="4"/>
        <v>0</v>
      </c>
      <c r="BF84" s="184">
        <f t="shared" si="5"/>
        <v>0</v>
      </c>
      <c r="BG84" s="184">
        <f t="shared" si="6"/>
        <v>0</v>
      </c>
      <c r="BH84" s="184">
        <f t="shared" si="7"/>
        <v>0</v>
      </c>
      <c r="BI84" s="184">
        <f t="shared" si="8"/>
        <v>0</v>
      </c>
      <c r="BJ84" s="22" t="s">
        <v>82</v>
      </c>
      <c r="BK84" s="184">
        <f t="shared" si="9"/>
        <v>0</v>
      </c>
      <c r="BL84" s="22" t="s">
        <v>187</v>
      </c>
      <c r="BM84" s="22" t="s">
        <v>200</v>
      </c>
    </row>
    <row r="85" spans="2:65" s="1" customFormat="1" ht="25.5" customHeight="1">
      <c r="B85" s="172"/>
      <c r="C85" s="202" t="s">
        <v>187</v>
      </c>
      <c r="D85" s="202" t="s">
        <v>273</v>
      </c>
      <c r="E85" s="203" t="s">
        <v>2014</v>
      </c>
      <c r="F85" s="204" t="s">
        <v>2015</v>
      </c>
      <c r="G85" s="205" t="s">
        <v>725</v>
      </c>
      <c r="H85" s="206">
        <v>70</v>
      </c>
      <c r="I85" s="207"/>
      <c r="J85" s="208">
        <f t="shared" si="0"/>
        <v>0</v>
      </c>
      <c r="K85" s="204" t="s">
        <v>193</v>
      </c>
      <c r="L85" s="209"/>
      <c r="M85" s="210" t="s">
        <v>5</v>
      </c>
      <c r="N85" s="211" t="s">
        <v>45</v>
      </c>
      <c r="O85" s="40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AR85" s="22" t="s">
        <v>204</v>
      </c>
      <c r="AT85" s="22" t="s">
        <v>273</v>
      </c>
      <c r="AU85" s="22" t="s">
        <v>84</v>
      </c>
      <c r="AY85" s="22" t="s">
        <v>180</v>
      </c>
      <c r="BE85" s="184">
        <f t="shared" si="4"/>
        <v>0</v>
      </c>
      <c r="BF85" s="184">
        <f t="shared" si="5"/>
        <v>0</v>
      </c>
      <c r="BG85" s="184">
        <f t="shared" si="6"/>
        <v>0</v>
      </c>
      <c r="BH85" s="184">
        <f t="shared" si="7"/>
        <v>0</v>
      </c>
      <c r="BI85" s="184">
        <f t="shared" si="8"/>
        <v>0</v>
      </c>
      <c r="BJ85" s="22" t="s">
        <v>82</v>
      </c>
      <c r="BK85" s="184">
        <f t="shared" si="9"/>
        <v>0</v>
      </c>
      <c r="BL85" s="22" t="s">
        <v>187</v>
      </c>
      <c r="BM85" s="22" t="s">
        <v>204</v>
      </c>
    </row>
    <row r="86" spans="2:65" s="1" customFormat="1" ht="25.5" customHeight="1">
      <c r="B86" s="172"/>
      <c r="C86" s="173" t="s">
        <v>206</v>
      </c>
      <c r="D86" s="173" t="s">
        <v>182</v>
      </c>
      <c r="E86" s="174" t="s">
        <v>2016</v>
      </c>
      <c r="F86" s="175" t="s">
        <v>2017</v>
      </c>
      <c r="G86" s="176" t="s">
        <v>292</v>
      </c>
      <c r="H86" s="177">
        <v>500</v>
      </c>
      <c r="I86" s="178"/>
      <c r="J86" s="179">
        <f t="shared" si="0"/>
        <v>0</v>
      </c>
      <c r="K86" s="175" t="s">
        <v>193</v>
      </c>
      <c r="L86" s="39"/>
      <c r="M86" s="180" t="s">
        <v>5</v>
      </c>
      <c r="N86" s="181" t="s">
        <v>45</v>
      </c>
      <c r="O86" s="40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AR86" s="22" t="s">
        <v>187</v>
      </c>
      <c r="AT86" s="22" t="s">
        <v>182</v>
      </c>
      <c r="AU86" s="22" t="s">
        <v>84</v>
      </c>
      <c r="AY86" s="22" t="s">
        <v>180</v>
      </c>
      <c r="BE86" s="184">
        <f t="shared" si="4"/>
        <v>0</v>
      </c>
      <c r="BF86" s="184">
        <f t="shared" si="5"/>
        <v>0</v>
      </c>
      <c r="BG86" s="184">
        <f t="shared" si="6"/>
        <v>0</v>
      </c>
      <c r="BH86" s="184">
        <f t="shared" si="7"/>
        <v>0</v>
      </c>
      <c r="BI86" s="184">
        <f t="shared" si="8"/>
        <v>0</v>
      </c>
      <c r="BJ86" s="22" t="s">
        <v>82</v>
      </c>
      <c r="BK86" s="184">
        <f t="shared" si="9"/>
        <v>0</v>
      </c>
      <c r="BL86" s="22" t="s">
        <v>187</v>
      </c>
      <c r="BM86" s="22" t="s">
        <v>209</v>
      </c>
    </row>
    <row r="87" spans="2:65" s="1" customFormat="1" ht="25.5" customHeight="1">
      <c r="B87" s="172"/>
      <c r="C87" s="202" t="s">
        <v>200</v>
      </c>
      <c r="D87" s="202" t="s">
        <v>273</v>
      </c>
      <c r="E87" s="203" t="s">
        <v>2018</v>
      </c>
      <c r="F87" s="204" t="s">
        <v>2019</v>
      </c>
      <c r="G87" s="205" t="s">
        <v>725</v>
      </c>
      <c r="H87" s="206">
        <v>100</v>
      </c>
      <c r="I87" s="207"/>
      <c r="J87" s="208">
        <f t="shared" si="0"/>
        <v>0</v>
      </c>
      <c r="K87" s="204" t="s">
        <v>193</v>
      </c>
      <c r="L87" s="209"/>
      <c r="M87" s="210" t="s">
        <v>5</v>
      </c>
      <c r="N87" s="211" t="s">
        <v>45</v>
      </c>
      <c r="O87" s="40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22" t="s">
        <v>204</v>
      </c>
      <c r="AT87" s="22" t="s">
        <v>273</v>
      </c>
      <c r="AU87" s="22" t="s">
        <v>84</v>
      </c>
      <c r="AY87" s="22" t="s">
        <v>180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22" t="s">
        <v>82</v>
      </c>
      <c r="BK87" s="184">
        <f t="shared" si="9"/>
        <v>0</v>
      </c>
      <c r="BL87" s="22" t="s">
        <v>187</v>
      </c>
      <c r="BM87" s="22" t="s">
        <v>212</v>
      </c>
    </row>
    <row r="88" spans="2:65" s="1" customFormat="1" ht="25.5" customHeight="1">
      <c r="B88" s="172"/>
      <c r="C88" s="202" t="s">
        <v>213</v>
      </c>
      <c r="D88" s="202" t="s">
        <v>273</v>
      </c>
      <c r="E88" s="203" t="s">
        <v>2020</v>
      </c>
      <c r="F88" s="204" t="s">
        <v>2021</v>
      </c>
      <c r="G88" s="205" t="s">
        <v>301</v>
      </c>
      <c r="H88" s="206">
        <v>22</v>
      </c>
      <c r="I88" s="207"/>
      <c r="J88" s="208">
        <f t="shared" si="0"/>
        <v>0</v>
      </c>
      <c r="K88" s="204" t="s">
        <v>193</v>
      </c>
      <c r="L88" s="209"/>
      <c r="M88" s="210" t="s">
        <v>5</v>
      </c>
      <c r="N88" s="211" t="s">
        <v>45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204</v>
      </c>
      <c r="AT88" s="22" t="s">
        <v>273</v>
      </c>
      <c r="AU88" s="22" t="s">
        <v>84</v>
      </c>
      <c r="AY88" s="22" t="s">
        <v>180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82</v>
      </c>
      <c r="BK88" s="184">
        <f t="shared" si="9"/>
        <v>0</v>
      </c>
      <c r="BL88" s="22" t="s">
        <v>187</v>
      </c>
      <c r="BM88" s="22" t="s">
        <v>216</v>
      </c>
    </row>
    <row r="89" spans="2:65" s="1" customFormat="1" ht="25.5" customHeight="1">
      <c r="B89" s="172"/>
      <c r="C89" s="202" t="s">
        <v>204</v>
      </c>
      <c r="D89" s="202" t="s">
        <v>273</v>
      </c>
      <c r="E89" s="203" t="s">
        <v>2022</v>
      </c>
      <c r="F89" s="204" t="s">
        <v>2023</v>
      </c>
      <c r="G89" s="205" t="s">
        <v>301</v>
      </c>
      <c r="H89" s="206">
        <v>100</v>
      </c>
      <c r="I89" s="207"/>
      <c r="J89" s="208">
        <f t="shared" si="0"/>
        <v>0</v>
      </c>
      <c r="K89" s="204" t="s">
        <v>193</v>
      </c>
      <c r="L89" s="209"/>
      <c r="M89" s="210" t="s">
        <v>5</v>
      </c>
      <c r="N89" s="211" t="s">
        <v>45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204</v>
      </c>
      <c r="AT89" s="22" t="s">
        <v>273</v>
      </c>
      <c r="AU89" s="22" t="s">
        <v>84</v>
      </c>
      <c r="AY89" s="22" t="s">
        <v>180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82</v>
      </c>
      <c r="BK89" s="184">
        <f t="shared" si="9"/>
        <v>0</v>
      </c>
      <c r="BL89" s="22" t="s">
        <v>187</v>
      </c>
      <c r="BM89" s="22" t="s">
        <v>220</v>
      </c>
    </row>
    <row r="90" spans="2:65" s="1" customFormat="1" ht="25.5" customHeight="1">
      <c r="B90" s="172"/>
      <c r="C90" s="202" t="s">
        <v>222</v>
      </c>
      <c r="D90" s="202" t="s">
        <v>273</v>
      </c>
      <c r="E90" s="203" t="s">
        <v>2024</v>
      </c>
      <c r="F90" s="204" t="s">
        <v>2025</v>
      </c>
      <c r="G90" s="205" t="s">
        <v>301</v>
      </c>
      <c r="H90" s="206">
        <v>192</v>
      </c>
      <c r="I90" s="207"/>
      <c r="J90" s="208">
        <f t="shared" si="0"/>
        <v>0</v>
      </c>
      <c r="K90" s="204" t="s">
        <v>193</v>
      </c>
      <c r="L90" s="209"/>
      <c r="M90" s="210" t="s">
        <v>5</v>
      </c>
      <c r="N90" s="211" t="s">
        <v>45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204</v>
      </c>
      <c r="AT90" s="22" t="s">
        <v>273</v>
      </c>
      <c r="AU90" s="22" t="s">
        <v>84</v>
      </c>
      <c r="AY90" s="22" t="s">
        <v>180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82</v>
      </c>
      <c r="BK90" s="184">
        <f t="shared" si="9"/>
        <v>0</v>
      </c>
      <c r="BL90" s="22" t="s">
        <v>187</v>
      </c>
      <c r="BM90" s="22" t="s">
        <v>226</v>
      </c>
    </row>
    <row r="91" spans="2:65" s="1" customFormat="1" ht="25.5" customHeight="1">
      <c r="B91" s="172"/>
      <c r="C91" s="202" t="s">
        <v>209</v>
      </c>
      <c r="D91" s="202" t="s">
        <v>273</v>
      </c>
      <c r="E91" s="203" t="s">
        <v>2026</v>
      </c>
      <c r="F91" s="204" t="s">
        <v>2027</v>
      </c>
      <c r="G91" s="205" t="s">
        <v>301</v>
      </c>
      <c r="H91" s="206">
        <v>2</v>
      </c>
      <c r="I91" s="207"/>
      <c r="J91" s="208">
        <f t="shared" si="0"/>
        <v>0</v>
      </c>
      <c r="K91" s="204" t="s">
        <v>193</v>
      </c>
      <c r="L91" s="209"/>
      <c r="M91" s="210" t="s">
        <v>5</v>
      </c>
      <c r="N91" s="211" t="s">
        <v>45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204</v>
      </c>
      <c r="AT91" s="22" t="s">
        <v>273</v>
      </c>
      <c r="AU91" s="22" t="s">
        <v>84</v>
      </c>
      <c r="AY91" s="22" t="s">
        <v>180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82</v>
      </c>
      <c r="BK91" s="184">
        <f t="shared" si="9"/>
        <v>0</v>
      </c>
      <c r="BL91" s="22" t="s">
        <v>187</v>
      </c>
      <c r="BM91" s="22" t="s">
        <v>230</v>
      </c>
    </row>
    <row r="92" spans="2:65" s="1" customFormat="1" ht="25.5" customHeight="1">
      <c r="B92" s="172"/>
      <c r="C92" s="202" t="s">
        <v>232</v>
      </c>
      <c r="D92" s="202" t="s">
        <v>273</v>
      </c>
      <c r="E92" s="203" t="s">
        <v>2028</v>
      </c>
      <c r="F92" s="204" t="s">
        <v>2029</v>
      </c>
      <c r="G92" s="205" t="s">
        <v>725</v>
      </c>
      <c r="H92" s="206">
        <v>40</v>
      </c>
      <c r="I92" s="207"/>
      <c r="J92" s="208">
        <f t="shared" si="0"/>
        <v>0</v>
      </c>
      <c r="K92" s="204" t="s">
        <v>193</v>
      </c>
      <c r="L92" s="209"/>
      <c r="M92" s="210" t="s">
        <v>5</v>
      </c>
      <c r="N92" s="211" t="s">
        <v>45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204</v>
      </c>
      <c r="AT92" s="22" t="s">
        <v>273</v>
      </c>
      <c r="AU92" s="22" t="s">
        <v>84</v>
      </c>
      <c r="AY92" s="22" t="s">
        <v>180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82</v>
      </c>
      <c r="BK92" s="184">
        <f t="shared" si="9"/>
        <v>0</v>
      </c>
      <c r="BL92" s="22" t="s">
        <v>187</v>
      </c>
      <c r="BM92" s="22" t="s">
        <v>235</v>
      </c>
    </row>
    <row r="93" spans="2:65" s="1" customFormat="1" ht="16.5" customHeight="1">
      <c r="B93" s="172"/>
      <c r="C93" s="173" t="s">
        <v>212</v>
      </c>
      <c r="D93" s="173" t="s">
        <v>182</v>
      </c>
      <c r="E93" s="174" t="s">
        <v>2030</v>
      </c>
      <c r="F93" s="175" t="s">
        <v>2031</v>
      </c>
      <c r="G93" s="176" t="s">
        <v>301</v>
      </c>
      <c r="H93" s="177">
        <v>200</v>
      </c>
      <c r="I93" s="178"/>
      <c r="J93" s="179">
        <f t="shared" si="0"/>
        <v>0</v>
      </c>
      <c r="K93" s="175" t="s">
        <v>193</v>
      </c>
      <c r="L93" s="39"/>
      <c r="M93" s="180" t="s">
        <v>5</v>
      </c>
      <c r="N93" s="181" t="s">
        <v>45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187</v>
      </c>
      <c r="AT93" s="22" t="s">
        <v>182</v>
      </c>
      <c r="AU93" s="22" t="s">
        <v>84</v>
      </c>
      <c r="AY93" s="22" t="s">
        <v>180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82</v>
      </c>
      <c r="BK93" s="184">
        <f t="shared" si="9"/>
        <v>0</v>
      </c>
      <c r="BL93" s="22" t="s">
        <v>187</v>
      </c>
      <c r="BM93" s="22" t="s">
        <v>239</v>
      </c>
    </row>
    <row r="94" spans="2:65" s="1" customFormat="1" ht="16.5" customHeight="1">
      <c r="B94" s="172"/>
      <c r="C94" s="202" t="s">
        <v>242</v>
      </c>
      <c r="D94" s="202" t="s">
        <v>273</v>
      </c>
      <c r="E94" s="203" t="s">
        <v>2032</v>
      </c>
      <c r="F94" s="204" t="s">
        <v>2033</v>
      </c>
      <c r="G94" s="205" t="s">
        <v>301</v>
      </c>
      <c r="H94" s="206">
        <v>200</v>
      </c>
      <c r="I94" s="207"/>
      <c r="J94" s="208">
        <f t="shared" si="0"/>
        <v>0</v>
      </c>
      <c r="K94" s="204" t="s">
        <v>193</v>
      </c>
      <c r="L94" s="209"/>
      <c r="M94" s="210" t="s">
        <v>5</v>
      </c>
      <c r="N94" s="211" t="s">
        <v>45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204</v>
      </c>
      <c r="AT94" s="22" t="s">
        <v>273</v>
      </c>
      <c r="AU94" s="22" t="s">
        <v>84</v>
      </c>
      <c r="AY94" s="22" t="s">
        <v>180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82</v>
      </c>
      <c r="BK94" s="184">
        <f t="shared" si="9"/>
        <v>0</v>
      </c>
      <c r="BL94" s="22" t="s">
        <v>187</v>
      </c>
      <c r="BM94" s="22" t="s">
        <v>245</v>
      </c>
    </row>
    <row r="95" spans="2:65" s="1" customFormat="1" ht="16.5" customHeight="1">
      <c r="B95" s="172"/>
      <c r="C95" s="202" t="s">
        <v>216</v>
      </c>
      <c r="D95" s="202" t="s">
        <v>273</v>
      </c>
      <c r="E95" s="203" t="s">
        <v>2034</v>
      </c>
      <c r="F95" s="204" t="s">
        <v>2035</v>
      </c>
      <c r="G95" s="205" t="s">
        <v>301</v>
      </c>
      <c r="H95" s="206">
        <v>20</v>
      </c>
      <c r="I95" s="207"/>
      <c r="J95" s="208">
        <f t="shared" si="0"/>
        <v>0</v>
      </c>
      <c r="K95" s="204" t="s">
        <v>193</v>
      </c>
      <c r="L95" s="209"/>
      <c r="M95" s="210" t="s">
        <v>5</v>
      </c>
      <c r="N95" s="211" t="s">
        <v>45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204</v>
      </c>
      <c r="AT95" s="22" t="s">
        <v>273</v>
      </c>
      <c r="AU95" s="22" t="s">
        <v>84</v>
      </c>
      <c r="AY95" s="22" t="s">
        <v>180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82</v>
      </c>
      <c r="BK95" s="184">
        <f t="shared" si="9"/>
        <v>0</v>
      </c>
      <c r="BL95" s="22" t="s">
        <v>187</v>
      </c>
      <c r="BM95" s="22" t="s">
        <v>249</v>
      </c>
    </row>
    <row r="96" spans="2:65" s="1" customFormat="1" ht="25.5" customHeight="1">
      <c r="B96" s="172"/>
      <c r="C96" s="202" t="s">
        <v>11</v>
      </c>
      <c r="D96" s="202" t="s">
        <v>273</v>
      </c>
      <c r="E96" s="203" t="s">
        <v>2036</v>
      </c>
      <c r="F96" s="204" t="s">
        <v>2037</v>
      </c>
      <c r="G96" s="205" t="s">
        <v>301</v>
      </c>
      <c r="H96" s="206">
        <v>23</v>
      </c>
      <c r="I96" s="207"/>
      <c r="J96" s="208">
        <f t="shared" si="0"/>
        <v>0</v>
      </c>
      <c r="K96" s="204" t="s">
        <v>193</v>
      </c>
      <c r="L96" s="209"/>
      <c r="M96" s="210" t="s">
        <v>5</v>
      </c>
      <c r="N96" s="211" t="s">
        <v>45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204</v>
      </c>
      <c r="AT96" s="22" t="s">
        <v>273</v>
      </c>
      <c r="AU96" s="22" t="s">
        <v>84</v>
      </c>
      <c r="AY96" s="22" t="s">
        <v>180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82</v>
      </c>
      <c r="BK96" s="184">
        <f t="shared" si="9"/>
        <v>0</v>
      </c>
      <c r="BL96" s="22" t="s">
        <v>187</v>
      </c>
      <c r="BM96" s="22" t="s">
        <v>255</v>
      </c>
    </row>
    <row r="97" spans="2:65" s="1" customFormat="1" ht="25.5" customHeight="1">
      <c r="B97" s="172"/>
      <c r="C97" s="202" t="s">
        <v>220</v>
      </c>
      <c r="D97" s="202" t="s">
        <v>273</v>
      </c>
      <c r="E97" s="203" t="s">
        <v>2038</v>
      </c>
      <c r="F97" s="204" t="s">
        <v>2039</v>
      </c>
      <c r="G97" s="205" t="s">
        <v>301</v>
      </c>
      <c r="H97" s="206">
        <v>23</v>
      </c>
      <c r="I97" s="207"/>
      <c r="J97" s="208">
        <f t="shared" si="0"/>
        <v>0</v>
      </c>
      <c r="K97" s="204" t="s">
        <v>193</v>
      </c>
      <c r="L97" s="209"/>
      <c r="M97" s="210" t="s">
        <v>5</v>
      </c>
      <c r="N97" s="211" t="s">
        <v>45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204</v>
      </c>
      <c r="AT97" s="22" t="s">
        <v>273</v>
      </c>
      <c r="AU97" s="22" t="s">
        <v>84</v>
      </c>
      <c r="AY97" s="22" t="s">
        <v>180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82</v>
      </c>
      <c r="BK97" s="184">
        <f t="shared" si="9"/>
        <v>0</v>
      </c>
      <c r="BL97" s="22" t="s">
        <v>187</v>
      </c>
      <c r="BM97" s="22" t="s">
        <v>258</v>
      </c>
    </row>
    <row r="98" spans="2:65" s="1" customFormat="1" ht="25.5" customHeight="1">
      <c r="B98" s="172"/>
      <c r="C98" s="202" t="s">
        <v>262</v>
      </c>
      <c r="D98" s="202" t="s">
        <v>273</v>
      </c>
      <c r="E98" s="203" t="s">
        <v>2040</v>
      </c>
      <c r="F98" s="204" t="s">
        <v>2041</v>
      </c>
      <c r="G98" s="205" t="s">
        <v>301</v>
      </c>
      <c r="H98" s="206">
        <v>12</v>
      </c>
      <c r="I98" s="207"/>
      <c r="J98" s="208">
        <f t="shared" si="0"/>
        <v>0</v>
      </c>
      <c r="K98" s="204" t="s">
        <v>193</v>
      </c>
      <c r="L98" s="209"/>
      <c r="M98" s="210" t="s">
        <v>5</v>
      </c>
      <c r="N98" s="211" t="s">
        <v>45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204</v>
      </c>
      <c r="AT98" s="22" t="s">
        <v>273</v>
      </c>
      <c r="AU98" s="22" t="s">
        <v>84</v>
      </c>
      <c r="AY98" s="22" t="s">
        <v>180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82</v>
      </c>
      <c r="BK98" s="184">
        <f t="shared" si="9"/>
        <v>0</v>
      </c>
      <c r="BL98" s="22" t="s">
        <v>187</v>
      </c>
      <c r="BM98" s="22" t="s">
        <v>265</v>
      </c>
    </row>
    <row r="99" spans="2:65" s="1" customFormat="1" ht="25.5" customHeight="1">
      <c r="B99" s="172"/>
      <c r="C99" s="173" t="s">
        <v>226</v>
      </c>
      <c r="D99" s="173" t="s">
        <v>182</v>
      </c>
      <c r="E99" s="174" t="s">
        <v>2042</v>
      </c>
      <c r="F99" s="175" t="s">
        <v>2043</v>
      </c>
      <c r="G99" s="176" t="s">
        <v>301</v>
      </c>
      <c r="H99" s="177">
        <v>25</v>
      </c>
      <c r="I99" s="178"/>
      <c r="J99" s="179">
        <f t="shared" si="0"/>
        <v>0</v>
      </c>
      <c r="K99" s="175" t="s">
        <v>193</v>
      </c>
      <c r="L99" s="39"/>
      <c r="M99" s="180" t="s">
        <v>5</v>
      </c>
      <c r="N99" s="181" t="s">
        <v>45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82</v>
      </c>
      <c r="BK99" s="184">
        <f t="shared" si="9"/>
        <v>0</v>
      </c>
      <c r="BL99" s="22" t="s">
        <v>187</v>
      </c>
      <c r="BM99" s="22" t="s">
        <v>270</v>
      </c>
    </row>
    <row r="100" spans="2:65" s="1" customFormat="1" ht="25.5" customHeight="1">
      <c r="B100" s="172"/>
      <c r="C100" s="202" t="s">
        <v>272</v>
      </c>
      <c r="D100" s="202" t="s">
        <v>273</v>
      </c>
      <c r="E100" s="203" t="s">
        <v>2044</v>
      </c>
      <c r="F100" s="204" t="s">
        <v>2045</v>
      </c>
      <c r="G100" s="205" t="s">
        <v>301</v>
      </c>
      <c r="H100" s="206">
        <v>2</v>
      </c>
      <c r="I100" s="207"/>
      <c r="J100" s="208">
        <f t="shared" si="0"/>
        <v>0</v>
      </c>
      <c r="K100" s="204" t="s">
        <v>193</v>
      </c>
      <c r="L100" s="209"/>
      <c r="M100" s="210" t="s">
        <v>5</v>
      </c>
      <c r="N100" s="211" t="s">
        <v>45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204</v>
      </c>
      <c r="AT100" s="22" t="s">
        <v>273</v>
      </c>
      <c r="AU100" s="22" t="s">
        <v>84</v>
      </c>
      <c r="AY100" s="22" t="s">
        <v>180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82</v>
      </c>
      <c r="BK100" s="184">
        <f t="shared" si="9"/>
        <v>0</v>
      </c>
      <c r="BL100" s="22" t="s">
        <v>187</v>
      </c>
      <c r="BM100" s="22" t="s">
        <v>276</v>
      </c>
    </row>
    <row r="101" spans="2:65" s="1" customFormat="1" ht="16.5" customHeight="1">
      <c r="B101" s="172"/>
      <c r="C101" s="173" t="s">
        <v>230</v>
      </c>
      <c r="D101" s="173" t="s">
        <v>182</v>
      </c>
      <c r="E101" s="174" t="s">
        <v>2046</v>
      </c>
      <c r="F101" s="175" t="s">
        <v>2047</v>
      </c>
      <c r="G101" s="176" t="s">
        <v>301</v>
      </c>
      <c r="H101" s="177">
        <v>23</v>
      </c>
      <c r="I101" s="178"/>
      <c r="J101" s="179">
        <f t="shared" si="0"/>
        <v>0</v>
      </c>
      <c r="K101" s="175" t="s">
        <v>193</v>
      </c>
      <c r="L101" s="39"/>
      <c r="M101" s="180" t="s">
        <v>5</v>
      </c>
      <c r="N101" s="181" t="s">
        <v>45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187</v>
      </c>
      <c r="AT101" s="22" t="s">
        <v>182</v>
      </c>
      <c r="AU101" s="22" t="s">
        <v>84</v>
      </c>
      <c r="AY101" s="22" t="s">
        <v>180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82</v>
      </c>
      <c r="BK101" s="184">
        <f t="shared" si="9"/>
        <v>0</v>
      </c>
      <c r="BL101" s="22" t="s">
        <v>187</v>
      </c>
      <c r="BM101" s="22" t="s">
        <v>280</v>
      </c>
    </row>
    <row r="102" spans="2:65" s="1" customFormat="1" ht="16.5" customHeight="1">
      <c r="B102" s="172"/>
      <c r="C102" s="202" t="s">
        <v>10</v>
      </c>
      <c r="D102" s="202" t="s">
        <v>273</v>
      </c>
      <c r="E102" s="203" t="s">
        <v>2048</v>
      </c>
      <c r="F102" s="204" t="s">
        <v>2049</v>
      </c>
      <c r="G102" s="205" t="s">
        <v>301</v>
      </c>
      <c r="H102" s="206">
        <v>23</v>
      </c>
      <c r="I102" s="207"/>
      <c r="J102" s="208">
        <f t="shared" si="0"/>
        <v>0</v>
      </c>
      <c r="K102" s="204" t="s">
        <v>193</v>
      </c>
      <c r="L102" s="209"/>
      <c r="M102" s="210" t="s">
        <v>5</v>
      </c>
      <c r="N102" s="211" t="s">
        <v>45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204</v>
      </c>
      <c r="AT102" s="22" t="s">
        <v>273</v>
      </c>
      <c r="AU102" s="22" t="s">
        <v>84</v>
      </c>
      <c r="AY102" s="22" t="s">
        <v>180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82</v>
      </c>
      <c r="BK102" s="184">
        <f t="shared" si="9"/>
        <v>0</v>
      </c>
      <c r="BL102" s="22" t="s">
        <v>187</v>
      </c>
      <c r="BM102" s="22" t="s">
        <v>284</v>
      </c>
    </row>
    <row r="103" spans="2:65" s="1" customFormat="1" ht="16.5" customHeight="1">
      <c r="B103" s="172"/>
      <c r="C103" s="173" t="s">
        <v>235</v>
      </c>
      <c r="D103" s="173" t="s">
        <v>182</v>
      </c>
      <c r="E103" s="174" t="s">
        <v>2050</v>
      </c>
      <c r="F103" s="175" t="s">
        <v>2051</v>
      </c>
      <c r="G103" s="176" t="s">
        <v>301</v>
      </c>
      <c r="H103" s="177">
        <v>2</v>
      </c>
      <c r="I103" s="178"/>
      <c r="J103" s="179">
        <f t="shared" si="0"/>
        <v>0</v>
      </c>
      <c r="K103" s="175" t="s">
        <v>193</v>
      </c>
      <c r="L103" s="39"/>
      <c r="M103" s="180" t="s">
        <v>5</v>
      </c>
      <c r="N103" s="181" t="s">
        <v>45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82</v>
      </c>
      <c r="BK103" s="184">
        <f t="shared" si="9"/>
        <v>0</v>
      </c>
      <c r="BL103" s="22" t="s">
        <v>187</v>
      </c>
      <c r="BM103" s="22" t="s">
        <v>287</v>
      </c>
    </row>
    <row r="104" spans="2:65" s="1" customFormat="1" ht="25.5" customHeight="1">
      <c r="B104" s="172"/>
      <c r="C104" s="202" t="s">
        <v>289</v>
      </c>
      <c r="D104" s="202" t="s">
        <v>273</v>
      </c>
      <c r="E104" s="203" t="s">
        <v>2052</v>
      </c>
      <c r="F104" s="204" t="s">
        <v>2053</v>
      </c>
      <c r="G104" s="205" t="s">
        <v>301</v>
      </c>
      <c r="H104" s="206">
        <v>2</v>
      </c>
      <c r="I104" s="207"/>
      <c r="J104" s="208">
        <f t="shared" si="0"/>
        <v>0</v>
      </c>
      <c r="K104" s="204" t="s">
        <v>5</v>
      </c>
      <c r="L104" s="209"/>
      <c r="M104" s="210" t="s">
        <v>5</v>
      </c>
      <c r="N104" s="211" t="s">
        <v>45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204</v>
      </c>
      <c r="AT104" s="22" t="s">
        <v>273</v>
      </c>
      <c r="AU104" s="22" t="s">
        <v>84</v>
      </c>
      <c r="AY104" s="22" t="s">
        <v>180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82</v>
      </c>
      <c r="BK104" s="184">
        <f t="shared" si="9"/>
        <v>0</v>
      </c>
      <c r="BL104" s="22" t="s">
        <v>187</v>
      </c>
      <c r="BM104" s="22" t="s">
        <v>293</v>
      </c>
    </row>
    <row r="105" spans="2:65" s="1" customFormat="1" ht="25.5" customHeight="1">
      <c r="B105" s="172"/>
      <c r="C105" s="173" t="s">
        <v>239</v>
      </c>
      <c r="D105" s="173" t="s">
        <v>182</v>
      </c>
      <c r="E105" s="174" t="s">
        <v>2054</v>
      </c>
      <c r="F105" s="175" t="s">
        <v>2055</v>
      </c>
      <c r="G105" s="176" t="s">
        <v>301</v>
      </c>
      <c r="H105" s="177">
        <v>23</v>
      </c>
      <c r="I105" s="178"/>
      <c r="J105" s="179">
        <f t="shared" si="0"/>
        <v>0</v>
      </c>
      <c r="K105" s="175" t="s">
        <v>193</v>
      </c>
      <c r="L105" s="39"/>
      <c r="M105" s="180" t="s">
        <v>5</v>
      </c>
      <c r="N105" s="181" t="s">
        <v>45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187</v>
      </c>
      <c r="AT105" s="22" t="s">
        <v>182</v>
      </c>
      <c r="AU105" s="22" t="s">
        <v>84</v>
      </c>
      <c r="AY105" s="22" t="s">
        <v>180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82</v>
      </c>
      <c r="BK105" s="184">
        <f t="shared" si="9"/>
        <v>0</v>
      </c>
      <c r="BL105" s="22" t="s">
        <v>187</v>
      </c>
      <c r="BM105" s="22" t="s">
        <v>296</v>
      </c>
    </row>
    <row r="106" spans="2:65" s="1" customFormat="1" ht="25.5" customHeight="1">
      <c r="B106" s="172"/>
      <c r="C106" s="202" t="s">
        <v>298</v>
      </c>
      <c r="D106" s="202" t="s">
        <v>273</v>
      </c>
      <c r="E106" s="203" t="s">
        <v>2056</v>
      </c>
      <c r="F106" s="204" t="s">
        <v>2057</v>
      </c>
      <c r="G106" s="205" t="s">
        <v>301</v>
      </c>
      <c r="H106" s="206">
        <v>23</v>
      </c>
      <c r="I106" s="207"/>
      <c r="J106" s="208">
        <f t="shared" si="0"/>
        <v>0</v>
      </c>
      <c r="K106" s="204" t="s">
        <v>193</v>
      </c>
      <c r="L106" s="209"/>
      <c r="M106" s="210" t="s">
        <v>5</v>
      </c>
      <c r="N106" s="211" t="s">
        <v>45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204</v>
      </c>
      <c r="AT106" s="22" t="s">
        <v>273</v>
      </c>
      <c r="AU106" s="22" t="s">
        <v>84</v>
      </c>
      <c r="AY106" s="22" t="s">
        <v>180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82</v>
      </c>
      <c r="BK106" s="184">
        <f t="shared" si="9"/>
        <v>0</v>
      </c>
      <c r="BL106" s="22" t="s">
        <v>187</v>
      </c>
      <c r="BM106" s="22" t="s">
        <v>302</v>
      </c>
    </row>
    <row r="107" spans="2:65" s="1" customFormat="1" ht="16.5" customHeight="1">
      <c r="B107" s="172"/>
      <c r="C107" s="202" t="s">
        <v>245</v>
      </c>
      <c r="D107" s="202" t="s">
        <v>273</v>
      </c>
      <c r="E107" s="203" t="s">
        <v>2058</v>
      </c>
      <c r="F107" s="204" t="s">
        <v>2059</v>
      </c>
      <c r="G107" s="205" t="s">
        <v>301</v>
      </c>
      <c r="H107" s="206">
        <v>23</v>
      </c>
      <c r="I107" s="207"/>
      <c r="J107" s="208">
        <f t="shared" si="0"/>
        <v>0</v>
      </c>
      <c r="K107" s="204" t="s">
        <v>193</v>
      </c>
      <c r="L107" s="209"/>
      <c r="M107" s="210" t="s">
        <v>5</v>
      </c>
      <c r="N107" s="211" t="s">
        <v>45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204</v>
      </c>
      <c r="AT107" s="22" t="s">
        <v>273</v>
      </c>
      <c r="AU107" s="22" t="s">
        <v>84</v>
      </c>
      <c r="AY107" s="22" t="s">
        <v>180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82</v>
      </c>
      <c r="BK107" s="184">
        <f t="shared" si="9"/>
        <v>0</v>
      </c>
      <c r="BL107" s="22" t="s">
        <v>187</v>
      </c>
      <c r="BM107" s="22" t="s">
        <v>306</v>
      </c>
    </row>
    <row r="108" spans="2:63" s="10" customFormat="1" ht="29.85" customHeight="1">
      <c r="B108" s="159"/>
      <c r="D108" s="160" t="s">
        <v>73</v>
      </c>
      <c r="E108" s="170" t="s">
        <v>2060</v>
      </c>
      <c r="F108" s="170" t="s">
        <v>2061</v>
      </c>
      <c r="I108" s="162"/>
      <c r="J108" s="171">
        <f>BK108</f>
        <v>0</v>
      </c>
      <c r="L108" s="159"/>
      <c r="M108" s="164"/>
      <c r="N108" s="165"/>
      <c r="O108" s="165"/>
      <c r="P108" s="166">
        <f>SUM(P109:P116)</f>
        <v>0</v>
      </c>
      <c r="Q108" s="165"/>
      <c r="R108" s="166">
        <f>SUM(R109:R116)</f>
        <v>0</v>
      </c>
      <c r="S108" s="165"/>
      <c r="T108" s="167">
        <f>SUM(T109:T116)</f>
        <v>0</v>
      </c>
      <c r="AR108" s="160" t="s">
        <v>84</v>
      </c>
      <c r="AT108" s="168" t="s">
        <v>73</v>
      </c>
      <c r="AU108" s="168" t="s">
        <v>82</v>
      </c>
      <c r="AY108" s="160" t="s">
        <v>180</v>
      </c>
      <c r="BK108" s="169">
        <f>SUM(BK109:BK116)</f>
        <v>0</v>
      </c>
    </row>
    <row r="109" spans="2:65" s="1" customFormat="1" ht="16.5" customHeight="1">
      <c r="B109" s="172"/>
      <c r="C109" s="173" t="s">
        <v>307</v>
      </c>
      <c r="D109" s="173" t="s">
        <v>182</v>
      </c>
      <c r="E109" s="174" t="s">
        <v>2062</v>
      </c>
      <c r="F109" s="175" t="s">
        <v>2063</v>
      </c>
      <c r="G109" s="176" t="s">
        <v>301</v>
      </c>
      <c r="H109" s="177">
        <v>23</v>
      </c>
      <c r="I109" s="178"/>
      <c r="J109" s="179">
        <f aca="true" t="shared" si="10" ref="J109:J116">ROUND(I109*H109,2)</f>
        <v>0</v>
      </c>
      <c r="K109" s="175" t="s">
        <v>5</v>
      </c>
      <c r="L109" s="39"/>
      <c r="M109" s="180" t="s">
        <v>5</v>
      </c>
      <c r="N109" s="181" t="s">
        <v>45</v>
      </c>
      <c r="O109" s="40"/>
      <c r="P109" s="182">
        <f aca="true" t="shared" si="11" ref="P109:P116">O109*H109</f>
        <v>0</v>
      </c>
      <c r="Q109" s="182">
        <v>0</v>
      </c>
      <c r="R109" s="182">
        <f aca="true" t="shared" si="12" ref="R109:R116">Q109*H109</f>
        <v>0</v>
      </c>
      <c r="S109" s="182">
        <v>0</v>
      </c>
      <c r="T109" s="183">
        <f aca="true" t="shared" si="13" ref="T109:T116">S109*H109</f>
        <v>0</v>
      </c>
      <c r="AR109" s="22" t="s">
        <v>220</v>
      </c>
      <c r="AT109" s="22" t="s">
        <v>182</v>
      </c>
      <c r="AU109" s="22" t="s">
        <v>84</v>
      </c>
      <c r="AY109" s="22" t="s">
        <v>180</v>
      </c>
      <c r="BE109" s="184">
        <f aca="true" t="shared" si="14" ref="BE109:BE116">IF(N109="základní",J109,0)</f>
        <v>0</v>
      </c>
      <c r="BF109" s="184">
        <f aca="true" t="shared" si="15" ref="BF109:BF116">IF(N109="snížená",J109,0)</f>
        <v>0</v>
      </c>
      <c r="BG109" s="184">
        <f aca="true" t="shared" si="16" ref="BG109:BG116">IF(N109="zákl. přenesená",J109,0)</f>
        <v>0</v>
      </c>
      <c r="BH109" s="184">
        <f aca="true" t="shared" si="17" ref="BH109:BH116">IF(N109="sníž. přenesená",J109,0)</f>
        <v>0</v>
      </c>
      <c r="BI109" s="184">
        <f aca="true" t="shared" si="18" ref="BI109:BI116">IF(N109="nulová",J109,0)</f>
        <v>0</v>
      </c>
      <c r="BJ109" s="22" t="s">
        <v>82</v>
      </c>
      <c r="BK109" s="184">
        <f aca="true" t="shared" si="19" ref="BK109:BK116">ROUND(I109*H109,2)</f>
        <v>0</v>
      </c>
      <c r="BL109" s="22" t="s">
        <v>220</v>
      </c>
      <c r="BM109" s="22" t="s">
        <v>310</v>
      </c>
    </row>
    <row r="110" spans="2:65" s="1" customFormat="1" ht="16.5" customHeight="1">
      <c r="B110" s="172"/>
      <c r="C110" s="173" t="s">
        <v>249</v>
      </c>
      <c r="D110" s="173" t="s">
        <v>182</v>
      </c>
      <c r="E110" s="174" t="s">
        <v>2064</v>
      </c>
      <c r="F110" s="175" t="s">
        <v>2065</v>
      </c>
      <c r="G110" s="176" t="s">
        <v>301</v>
      </c>
      <c r="H110" s="177">
        <v>16</v>
      </c>
      <c r="I110" s="178"/>
      <c r="J110" s="179">
        <f t="shared" si="10"/>
        <v>0</v>
      </c>
      <c r="K110" s="175" t="s">
        <v>5</v>
      </c>
      <c r="L110" s="39"/>
      <c r="M110" s="180" t="s">
        <v>5</v>
      </c>
      <c r="N110" s="181" t="s">
        <v>45</v>
      </c>
      <c r="O110" s="40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3">
        <f t="shared" si="13"/>
        <v>0</v>
      </c>
      <c r="AR110" s="22" t="s">
        <v>220</v>
      </c>
      <c r="AT110" s="22" t="s">
        <v>182</v>
      </c>
      <c r="AU110" s="22" t="s">
        <v>84</v>
      </c>
      <c r="AY110" s="22" t="s">
        <v>180</v>
      </c>
      <c r="BE110" s="184">
        <f t="shared" si="14"/>
        <v>0</v>
      </c>
      <c r="BF110" s="184">
        <f t="shared" si="15"/>
        <v>0</v>
      </c>
      <c r="BG110" s="184">
        <f t="shared" si="16"/>
        <v>0</v>
      </c>
      <c r="BH110" s="184">
        <f t="shared" si="17"/>
        <v>0</v>
      </c>
      <c r="BI110" s="184">
        <f t="shared" si="18"/>
        <v>0</v>
      </c>
      <c r="BJ110" s="22" t="s">
        <v>82</v>
      </c>
      <c r="BK110" s="184">
        <f t="shared" si="19"/>
        <v>0</v>
      </c>
      <c r="BL110" s="22" t="s">
        <v>220</v>
      </c>
      <c r="BM110" s="22" t="s">
        <v>313</v>
      </c>
    </row>
    <row r="111" spans="2:65" s="1" customFormat="1" ht="16.5" customHeight="1">
      <c r="B111" s="172"/>
      <c r="C111" s="173" t="s">
        <v>315</v>
      </c>
      <c r="D111" s="173" t="s">
        <v>182</v>
      </c>
      <c r="E111" s="174" t="s">
        <v>2066</v>
      </c>
      <c r="F111" s="175" t="s">
        <v>2067</v>
      </c>
      <c r="G111" s="176" t="s">
        <v>301</v>
      </c>
      <c r="H111" s="177">
        <v>23</v>
      </c>
      <c r="I111" s="178"/>
      <c r="J111" s="179">
        <f t="shared" si="10"/>
        <v>0</v>
      </c>
      <c r="K111" s="175" t="s">
        <v>5</v>
      </c>
      <c r="L111" s="39"/>
      <c r="M111" s="180" t="s">
        <v>5</v>
      </c>
      <c r="N111" s="181" t="s">
        <v>45</v>
      </c>
      <c r="O111" s="40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AR111" s="22" t="s">
        <v>220</v>
      </c>
      <c r="AT111" s="22" t="s">
        <v>182</v>
      </c>
      <c r="AU111" s="22" t="s">
        <v>84</v>
      </c>
      <c r="AY111" s="22" t="s">
        <v>180</v>
      </c>
      <c r="BE111" s="184">
        <f t="shared" si="14"/>
        <v>0</v>
      </c>
      <c r="BF111" s="184">
        <f t="shared" si="15"/>
        <v>0</v>
      </c>
      <c r="BG111" s="184">
        <f t="shared" si="16"/>
        <v>0</v>
      </c>
      <c r="BH111" s="184">
        <f t="shared" si="17"/>
        <v>0</v>
      </c>
      <c r="BI111" s="184">
        <f t="shared" si="18"/>
        <v>0</v>
      </c>
      <c r="BJ111" s="22" t="s">
        <v>82</v>
      </c>
      <c r="BK111" s="184">
        <f t="shared" si="19"/>
        <v>0</v>
      </c>
      <c r="BL111" s="22" t="s">
        <v>220</v>
      </c>
      <c r="BM111" s="22" t="s">
        <v>318</v>
      </c>
    </row>
    <row r="112" spans="2:65" s="1" customFormat="1" ht="16.5" customHeight="1">
      <c r="B112" s="172"/>
      <c r="C112" s="173" t="s">
        <v>255</v>
      </c>
      <c r="D112" s="173" t="s">
        <v>182</v>
      </c>
      <c r="E112" s="174" t="s">
        <v>2068</v>
      </c>
      <c r="F112" s="175" t="s">
        <v>2069</v>
      </c>
      <c r="G112" s="176" t="s">
        <v>301</v>
      </c>
      <c r="H112" s="177">
        <v>1</v>
      </c>
      <c r="I112" s="178"/>
      <c r="J112" s="179">
        <f t="shared" si="10"/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AR112" s="22" t="s">
        <v>220</v>
      </c>
      <c r="AT112" s="22" t="s">
        <v>182</v>
      </c>
      <c r="AU112" s="22" t="s">
        <v>84</v>
      </c>
      <c r="AY112" s="22" t="s">
        <v>180</v>
      </c>
      <c r="BE112" s="184">
        <f t="shared" si="14"/>
        <v>0</v>
      </c>
      <c r="BF112" s="184">
        <f t="shared" si="15"/>
        <v>0</v>
      </c>
      <c r="BG112" s="184">
        <f t="shared" si="16"/>
        <v>0</v>
      </c>
      <c r="BH112" s="184">
        <f t="shared" si="17"/>
        <v>0</v>
      </c>
      <c r="BI112" s="184">
        <f t="shared" si="18"/>
        <v>0</v>
      </c>
      <c r="BJ112" s="22" t="s">
        <v>82</v>
      </c>
      <c r="BK112" s="184">
        <f t="shared" si="19"/>
        <v>0</v>
      </c>
      <c r="BL112" s="22" t="s">
        <v>220</v>
      </c>
      <c r="BM112" s="22" t="s">
        <v>325</v>
      </c>
    </row>
    <row r="113" spans="2:65" s="1" customFormat="1" ht="16.5" customHeight="1">
      <c r="B113" s="172"/>
      <c r="C113" s="173" t="s">
        <v>326</v>
      </c>
      <c r="D113" s="173" t="s">
        <v>182</v>
      </c>
      <c r="E113" s="174" t="s">
        <v>2070</v>
      </c>
      <c r="F113" s="175" t="s">
        <v>2071</v>
      </c>
      <c r="G113" s="176" t="s">
        <v>292</v>
      </c>
      <c r="H113" s="177">
        <v>300</v>
      </c>
      <c r="I113" s="178"/>
      <c r="J113" s="179">
        <f t="shared" si="10"/>
        <v>0</v>
      </c>
      <c r="K113" s="175" t="s">
        <v>5</v>
      </c>
      <c r="L113" s="39"/>
      <c r="M113" s="180" t="s">
        <v>5</v>
      </c>
      <c r="N113" s="181" t="s">
        <v>45</v>
      </c>
      <c r="O113" s="40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3">
        <f t="shared" si="13"/>
        <v>0</v>
      </c>
      <c r="AR113" s="22" t="s">
        <v>220</v>
      </c>
      <c r="AT113" s="22" t="s">
        <v>182</v>
      </c>
      <c r="AU113" s="22" t="s">
        <v>84</v>
      </c>
      <c r="AY113" s="22" t="s">
        <v>180</v>
      </c>
      <c r="BE113" s="184">
        <f t="shared" si="14"/>
        <v>0</v>
      </c>
      <c r="BF113" s="184">
        <f t="shared" si="15"/>
        <v>0</v>
      </c>
      <c r="BG113" s="184">
        <f t="shared" si="16"/>
        <v>0</v>
      </c>
      <c r="BH113" s="184">
        <f t="shared" si="17"/>
        <v>0</v>
      </c>
      <c r="BI113" s="184">
        <f t="shared" si="18"/>
        <v>0</v>
      </c>
      <c r="BJ113" s="22" t="s">
        <v>82</v>
      </c>
      <c r="BK113" s="184">
        <f t="shared" si="19"/>
        <v>0</v>
      </c>
      <c r="BL113" s="22" t="s">
        <v>220</v>
      </c>
      <c r="BM113" s="22" t="s">
        <v>329</v>
      </c>
    </row>
    <row r="114" spans="2:65" s="1" customFormat="1" ht="16.5" customHeight="1">
      <c r="B114" s="172"/>
      <c r="C114" s="173" t="s">
        <v>258</v>
      </c>
      <c r="D114" s="173" t="s">
        <v>182</v>
      </c>
      <c r="E114" s="174" t="s">
        <v>2072</v>
      </c>
      <c r="F114" s="175" t="s">
        <v>2073</v>
      </c>
      <c r="G114" s="176" t="s">
        <v>301</v>
      </c>
      <c r="H114" s="177">
        <v>150</v>
      </c>
      <c r="I114" s="178"/>
      <c r="J114" s="179">
        <f t="shared" si="10"/>
        <v>0</v>
      </c>
      <c r="K114" s="175" t="s">
        <v>5</v>
      </c>
      <c r="L114" s="39"/>
      <c r="M114" s="180" t="s">
        <v>5</v>
      </c>
      <c r="N114" s="181" t="s">
        <v>45</v>
      </c>
      <c r="O114" s="4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22" t="s">
        <v>220</v>
      </c>
      <c r="AT114" s="22" t="s">
        <v>182</v>
      </c>
      <c r="AU114" s="22" t="s">
        <v>84</v>
      </c>
      <c r="AY114" s="22" t="s">
        <v>180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22" t="s">
        <v>82</v>
      </c>
      <c r="BK114" s="184">
        <f t="shared" si="19"/>
        <v>0</v>
      </c>
      <c r="BL114" s="22" t="s">
        <v>220</v>
      </c>
      <c r="BM114" s="22" t="s">
        <v>332</v>
      </c>
    </row>
    <row r="115" spans="2:65" s="1" customFormat="1" ht="16.5" customHeight="1">
      <c r="B115" s="172"/>
      <c r="C115" s="173" t="s">
        <v>334</v>
      </c>
      <c r="D115" s="173" t="s">
        <v>182</v>
      </c>
      <c r="E115" s="174" t="s">
        <v>2074</v>
      </c>
      <c r="F115" s="175" t="s">
        <v>2075</v>
      </c>
      <c r="G115" s="176" t="s">
        <v>301</v>
      </c>
      <c r="H115" s="177">
        <v>16</v>
      </c>
      <c r="I115" s="178"/>
      <c r="J115" s="179">
        <f t="shared" si="10"/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AR115" s="22" t="s">
        <v>220</v>
      </c>
      <c r="AT115" s="22" t="s">
        <v>182</v>
      </c>
      <c r="AU115" s="22" t="s">
        <v>84</v>
      </c>
      <c r="AY115" s="22" t="s">
        <v>180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22" t="s">
        <v>82</v>
      </c>
      <c r="BK115" s="184">
        <f t="shared" si="19"/>
        <v>0</v>
      </c>
      <c r="BL115" s="22" t="s">
        <v>220</v>
      </c>
      <c r="BM115" s="22" t="s">
        <v>337</v>
      </c>
    </row>
    <row r="116" spans="2:65" s="1" customFormat="1" ht="16.5" customHeight="1">
      <c r="B116" s="172"/>
      <c r="C116" s="173" t="s">
        <v>265</v>
      </c>
      <c r="D116" s="173" t="s">
        <v>182</v>
      </c>
      <c r="E116" s="174" t="s">
        <v>2076</v>
      </c>
      <c r="F116" s="175" t="s">
        <v>2077</v>
      </c>
      <c r="G116" s="176" t="s">
        <v>301</v>
      </c>
      <c r="H116" s="177">
        <v>1</v>
      </c>
      <c r="I116" s="178"/>
      <c r="J116" s="179">
        <f t="shared" si="10"/>
        <v>0</v>
      </c>
      <c r="K116" s="175" t="s">
        <v>5</v>
      </c>
      <c r="L116" s="39"/>
      <c r="M116" s="180" t="s">
        <v>5</v>
      </c>
      <c r="N116" s="213" t="s">
        <v>45</v>
      </c>
      <c r="O116" s="214"/>
      <c r="P116" s="215">
        <f t="shared" si="11"/>
        <v>0</v>
      </c>
      <c r="Q116" s="215">
        <v>0</v>
      </c>
      <c r="R116" s="215">
        <f t="shared" si="12"/>
        <v>0</v>
      </c>
      <c r="S116" s="215">
        <v>0</v>
      </c>
      <c r="T116" s="216">
        <f t="shared" si="13"/>
        <v>0</v>
      </c>
      <c r="AR116" s="22" t="s">
        <v>220</v>
      </c>
      <c r="AT116" s="22" t="s">
        <v>182</v>
      </c>
      <c r="AU116" s="22" t="s">
        <v>84</v>
      </c>
      <c r="AY116" s="22" t="s">
        <v>180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22" t="s">
        <v>82</v>
      </c>
      <c r="BK116" s="184">
        <f t="shared" si="19"/>
        <v>0</v>
      </c>
      <c r="BL116" s="22" t="s">
        <v>220</v>
      </c>
      <c r="BM116" s="22" t="s">
        <v>341</v>
      </c>
    </row>
    <row r="117" spans="2:12" s="1" customFormat="1" ht="6.95" customHeight="1">
      <c r="B117" s="54"/>
      <c r="C117" s="55"/>
      <c r="D117" s="55"/>
      <c r="E117" s="55"/>
      <c r="F117" s="55"/>
      <c r="G117" s="55"/>
      <c r="H117" s="55"/>
      <c r="I117" s="125"/>
      <c r="J117" s="55"/>
      <c r="K117" s="55"/>
      <c r="L117" s="39"/>
    </row>
  </sheetData>
  <autoFilter ref="C78:K11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123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2078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ROUND(J78,2)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ROUND(SUM(BE78:BE155),2)</f>
        <v>0</v>
      </c>
      <c r="G30" s="40"/>
      <c r="H30" s="40"/>
      <c r="I30" s="117">
        <v>0.21</v>
      </c>
      <c r="J30" s="116">
        <f>ROUND(ROUND((SUM(BE78:BE155)),2)*I30,2)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ROUND(SUM(BF78:BF155),2)</f>
        <v>0</v>
      </c>
      <c r="G31" s="40"/>
      <c r="H31" s="40"/>
      <c r="I31" s="117">
        <v>0.15</v>
      </c>
      <c r="J31" s="116">
        <f>ROUND(ROUND((SUM(BF78:BF155)),2)*I31,2)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ROUND(SUM(BG78:BG155),2)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ROUND(SUM(BH78:BH155),2)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ROUND(SUM(BI78:BI155),2)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1715h - Vzduchotechn - 1715h - Vzduchotechnika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J78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153</v>
      </c>
      <c r="E57" s="136"/>
      <c r="F57" s="136"/>
      <c r="G57" s="136"/>
      <c r="H57" s="136"/>
      <c r="I57" s="137"/>
      <c r="J57" s="138">
        <f>J79</f>
        <v>0</v>
      </c>
      <c r="K57" s="139"/>
    </row>
    <row r="58" spans="2:11" s="8" customFormat="1" ht="19.9" customHeight="1">
      <c r="B58" s="140"/>
      <c r="C58" s="141"/>
      <c r="D58" s="142" t="s">
        <v>1114</v>
      </c>
      <c r="E58" s="143"/>
      <c r="F58" s="143"/>
      <c r="G58" s="143"/>
      <c r="H58" s="143"/>
      <c r="I58" s="144"/>
      <c r="J58" s="145">
        <f>J80</f>
        <v>0</v>
      </c>
      <c r="K58" s="14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04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25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26"/>
      <c r="J64" s="58"/>
      <c r="K64" s="58"/>
      <c r="L64" s="39"/>
    </row>
    <row r="65" spans="2:12" s="1" customFormat="1" ht="36.95" customHeight="1">
      <c r="B65" s="39"/>
      <c r="C65" s="59" t="s">
        <v>164</v>
      </c>
      <c r="I65" s="147"/>
      <c r="L65" s="39"/>
    </row>
    <row r="66" spans="2:12" s="1" customFormat="1" ht="6.95" customHeight="1">
      <c r="B66" s="39"/>
      <c r="I66" s="147"/>
      <c r="L66" s="39"/>
    </row>
    <row r="67" spans="2:12" s="1" customFormat="1" ht="14.45" customHeight="1">
      <c r="B67" s="39"/>
      <c r="C67" s="61" t="s">
        <v>19</v>
      </c>
      <c r="I67" s="147"/>
      <c r="L67" s="39"/>
    </row>
    <row r="68" spans="2:12" s="1" customFormat="1" ht="16.5" customHeight="1">
      <c r="B68" s="39"/>
      <c r="E68" s="336" t="str">
        <f>E7</f>
        <v>Zateplení budovy SOŠ a SOU dopravní Čáslav (20.11) - revize 3</v>
      </c>
      <c r="F68" s="337"/>
      <c r="G68" s="337"/>
      <c r="H68" s="337"/>
      <c r="I68" s="147"/>
      <c r="L68" s="39"/>
    </row>
    <row r="69" spans="2:12" s="1" customFormat="1" ht="14.45" customHeight="1">
      <c r="B69" s="39"/>
      <c r="C69" s="61" t="s">
        <v>138</v>
      </c>
      <c r="I69" s="147"/>
      <c r="L69" s="39"/>
    </row>
    <row r="70" spans="2:12" s="1" customFormat="1" ht="17.25" customHeight="1">
      <c r="B70" s="39"/>
      <c r="E70" s="329" t="str">
        <f>E9</f>
        <v>1715h - Vzduchotechn - 1715h - Vzduchotechnika</v>
      </c>
      <c r="F70" s="338"/>
      <c r="G70" s="338"/>
      <c r="H70" s="338"/>
      <c r="I70" s="147"/>
      <c r="L70" s="39"/>
    </row>
    <row r="71" spans="2:12" s="1" customFormat="1" ht="6.95" customHeight="1">
      <c r="B71" s="39"/>
      <c r="I71" s="147"/>
      <c r="L71" s="39"/>
    </row>
    <row r="72" spans="2:12" s="1" customFormat="1" ht="18" customHeight="1">
      <c r="B72" s="39"/>
      <c r="C72" s="61" t="s">
        <v>23</v>
      </c>
      <c r="F72" s="148" t="str">
        <f>F12</f>
        <v xml:space="preserve"> </v>
      </c>
      <c r="I72" s="149" t="s">
        <v>25</v>
      </c>
      <c r="J72" s="65" t="str">
        <f>IF(J12="","",J12)</f>
        <v>19. 9. 2018</v>
      </c>
      <c r="L72" s="39"/>
    </row>
    <row r="73" spans="2:12" s="1" customFormat="1" ht="6.95" customHeight="1">
      <c r="B73" s="39"/>
      <c r="I73" s="147"/>
      <c r="L73" s="39"/>
    </row>
    <row r="74" spans="2:12" s="1" customFormat="1" ht="15">
      <c r="B74" s="39"/>
      <c r="C74" s="61" t="s">
        <v>27</v>
      </c>
      <c r="F74" s="148" t="str">
        <f>E15</f>
        <v>SUŠ a SOU dopravní Čáslav, Aug. Sedláčka 1145, Čás</v>
      </c>
      <c r="I74" s="149" t="s">
        <v>34</v>
      </c>
      <c r="J74" s="148" t="str">
        <f>E21</f>
        <v>AZ PROJECT spol. s r.o., Plynárenská 830, Kolín</v>
      </c>
      <c r="L74" s="39"/>
    </row>
    <row r="75" spans="2:12" s="1" customFormat="1" ht="14.45" customHeight="1">
      <c r="B75" s="39"/>
      <c r="C75" s="61" t="s">
        <v>32</v>
      </c>
      <c r="F75" s="148" t="str">
        <f>IF(E18="","",E18)</f>
        <v/>
      </c>
      <c r="I75" s="147"/>
      <c r="L75" s="39"/>
    </row>
    <row r="76" spans="2:12" s="1" customFormat="1" ht="10.35" customHeight="1">
      <c r="B76" s="39"/>
      <c r="I76" s="147"/>
      <c r="L76" s="39"/>
    </row>
    <row r="77" spans="2:20" s="9" customFormat="1" ht="29.25" customHeight="1">
      <c r="B77" s="150"/>
      <c r="C77" s="151" t="s">
        <v>165</v>
      </c>
      <c r="D77" s="152" t="s">
        <v>59</v>
      </c>
      <c r="E77" s="152" t="s">
        <v>55</v>
      </c>
      <c r="F77" s="152" t="s">
        <v>166</v>
      </c>
      <c r="G77" s="152" t="s">
        <v>167</v>
      </c>
      <c r="H77" s="152" t="s">
        <v>168</v>
      </c>
      <c r="I77" s="153" t="s">
        <v>169</v>
      </c>
      <c r="J77" s="152" t="s">
        <v>143</v>
      </c>
      <c r="K77" s="154" t="s">
        <v>170</v>
      </c>
      <c r="L77" s="150"/>
      <c r="M77" s="71" t="s">
        <v>171</v>
      </c>
      <c r="N77" s="72" t="s">
        <v>44</v>
      </c>
      <c r="O77" s="72" t="s">
        <v>172</v>
      </c>
      <c r="P77" s="72" t="s">
        <v>173</v>
      </c>
      <c r="Q77" s="72" t="s">
        <v>174</v>
      </c>
      <c r="R77" s="72" t="s">
        <v>175</v>
      </c>
      <c r="S77" s="72" t="s">
        <v>176</v>
      </c>
      <c r="T77" s="73" t="s">
        <v>177</v>
      </c>
    </row>
    <row r="78" spans="2:63" s="1" customFormat="1" ht="29.25" customHeight="1">
      <c r="B78" s="39"/>
      <c r="C78" s="75" t="s">
        <v>144</v>
      </c>
      <c r="I78" s="147"/>
      <c r="J78" s="155">
        <f>BK78</f>
        <v>0</v>
      </c>
      <c r="L78" s="39"/>
      <c r="M78" s="74"/>
      <c r="N78" s="66"/>
      <c r="O78" s="66"/>
      <c r="P78" s="156">
        <f>P79</f>
        <v>0</v>
      </c>
      <c r="Q78" s="66"/>
      <c r="R78" s="156">
        <f>R79</f>
        <v>0</v>
      </c>
      <c r="S78" s="66"/>
      <c r="T78" s="157">
        <f>T79</f>
        <v>0</v>
      </c>
      <c r="AT78" s="22" t="s">
        <v>73</v>
      </c>
      <c r="AU78" s="22" t="s">
        <v>145</v>
      </c>
      <c r="BK78" s="158">
        <f>BK79</f>
        <v>0</v>
      </c>
    </row>
    <row r="79" spans="2:63" s="10" customFormat="1" ht="37.35" customHeight="1">
      <c r="B79" s="159"/>
      <c r="D79" s="160" t="s">
        <v>73</v>
      </c>
      <c r="E79" s="161" t="s">
        <v>516</v>
      </c>
      <c r="F79" s="161" t="s">
        <v>517</v>
      </c>
      <c r="I79" s="162"/>
      <c r="J79" s="163">
        <f>BK79</f>
        <v>0</v>
      </c>
      <c r="L79" s="159"/>
      <c r="M79" s="164"/>
      <c r="N79" s="165"/>
      <c r="O79" s="165"/>
      <c r="P79" s="166">
        <f>P80</f>
        <v>0</v>
      </c>
      <c r="Q79" s="165"/>
      <c r="R79" s="166">
        <f>R80</f>
        <v>0</v>
      </c>
      <c r="S79" s="165"/>
      <c r="T79" s="167">
        <f>T80</f>
        <v>0</v>
      </c>
      <c r="AR79" s="160" t="s">
        <v>82</v>
      </c>
      <c r="AT79" s="168" t="s">
        <v>73</v>
      </c>
      <c r="AU79" s="168" t="s">
        <v>74</v>
      </c>
      <c r="AY79" s="160" t="s">
        <v>180</v>
      </c>
      <c r="BK79" s="169">
        <f>BK80</f>
        <v>0</v>
      </c>
    </row>
    <row r="80" spans="2:63" s="10" customFormat="1" ht="19.9" customHeight="1">
      <c r="B80" s="159"/>
      <c r="D80" s="160" t="s">
        <v>73</v>
      </c>
      <c r="E80" s="170" t="s">
        <v>1293</v>
      </c>
      <c r="F80" s="170" t="s">
        <v>1294</v>
      </c>
      <c r="I80" s="162"/>
      <c r="J80" s="171">
        <f>BK80</f>
        <v>0</v>
      </c>
      <c r="L80" s="159"/>
      <c r="M80" s="164"/>
      <c r="N80" s="165"/>
      <c r="O80" s="165"/>
      <c r="P80" s="166">
        <f>SUM(P81:P155)</f>
        <v>0</v>
      </c>
      <c r="Q80" s="165"/>
      <c r="R80" s="166">
        <f>SUM(R81:R155)</f>
        <v>0</v>
      </c>
      <c r="S80" s="165"/>
      <c r="T80" s="167">
        <f>SUM(T81:T155)</f>
        <v>0</v>
      </c>
      <c r="AR80" s="160" t="s">
        <v>82</v>
      </c>
      <c r="AT80" s="168" t="s">
        <v>73</v>
      </c>
      <c r="AU80" s="168" t="s">
        <v>82</v>
      </c>
      <c r="AY80" s="160" t="s">
        <v>180</v>
      </c>
      <c r="BK80" s="169">
        <f>SUM(BK81:BK155)</f>
        <v>0</v>
      </c>
    </row>
    <row r="81" spans="2:65" s="1" customFormat="1" ht="25.5" customHeight="1">
      <c r="B81" s="172"/>
      <c r="C81" s="173" t="s">
        <v>82</v>
      </c>
      <c r="D81" s="173" t="s">
        <v>182</v>
      </c>
      <c r="E81" s="174" t="s">
        <v>2079</v>
      </c>
      <c r="F81" s="175" t="s">
        <v>2080</v>
      </c>
      <c r="G81" s="176" t="s">
        <v>301</v>
      </c>
      <c r="H81" s="177">
        <v>1</v>
      </c>
      <c r="I81" s="178"/>
      <c r="J81" s="179">
        <f aca="true" t="shared" si="0" ref="J81:J112">ROUND(I81*H81,2)</f>
        <v>0</v>
      </c>
      <c r="K81" s="175" t="s">
        <v>5</v>
      </c>
      <c r="L81" s="39"/>
      <c r="M81" s="180" t="s">
        <v>5</v>
      </c>
      <c r="N81" s="181" t="s">
        <v>45</v>
      </c>
      <c r="O81" s="40"/>
      <c r="P81" s="182">
        <f aca="true" t="shared" si="1" ref="P81:P112">O81*H81</f>
        <v>0</v>
      </c>
      <c r="Q81" s="182">
        <v>0</v>
      </c>
      <c r="R81" s="182">
        <f aca="true" t="shared" si="2" ref="R81:R112">Q81*H81</f>
        <v>0</v>
      </c>
      <c r="S81" s="182">
        <v>0</v>
      </c>
      <c r="T81" s="183">
        <f aca="true" t="shared" si="3" ref="T81:T112">S81*H81</f>
        <v>0</v>
      </c>
      <c r="AR81" s="22" t="s">
        <v>187</v>
      </c>
      <c r="AT81" s="22" t="s">
        <v>182</v>
      </c>
      <c r="AU81" s="22" t="s">
        <v>84</v>
      </c>
      <c r="AY81" s="22" t="s">
        <v>180</v>
      </c>
      <c r="BE81" s="184">
        <f aca="true" t="shared" si="4" ref="BE81:BE112">IF(N81="základní",J81,0)</f>
        <v>0</v>
      </c>
      <c r="BF81" s="184">
        <f aca="true" t="shared" si="5" ref="BF81:BF112">IF(N81="snížená",J81,0)</f>
        <v>0</v>
      </c>
      <c r="BG81" s="184">
        <f aca="true" t="shared" si="6" ref="BG81:BG112">IF(N81="zákl. přenesená",J81,0)</f>
        <v>0</v>
      </c>
      <c r="BH81" s="184">
        <f aca="true" t="shared" si="7" ref="BH81:BH112">IF(N81="sníž. přenesená",J81,0)</f>
        <v>0</v>
      </c>
      <c r="BI81" s="184">
        <f aca="true" t="shared" si="8" ref="BI81:BI112">IF(N81="nulová",J81,0)</f>
        <v>0</v>
      </c>
      <c r="BJ81" s="22" t="s">
        <v>82</v>
      </c>
      <c r="BK81" s="184">
        <f aca="true" t="shared" si="9" ref="BK81:BK112">ROUND(I81*H81,2)</f>
        <v>0</v>
      </c>
      <c r="BL81" s="22" t="s">
        <v>187</v>
      </c>
      <c r="BM81" s="22" t="s">
        <v>84</v>
      </c>
    </row>
    <row r="82" spans="2:65" s="1" customFormat="1" ht="16.5" customHeight="1">
      <c r="B82" s="172"/>
      <c r="C82" s="173" t="s">
        <v>84</v>
      </c>
      <c r="D82" s="173" t="s">
        <v>182</v>
      </c>
      <c r="E82" s="174" t="s">
        <v>2081</v>
      </c>
      <c r="F82" s="175" t="s">
        <v>2082</v>
      </c>
      <c r="G82" s="176" t="s">
        <v>301</v>
      </c>
      <c r="H82" s="177">
        <v>3</v>
      </c>
      <c r="I82" s="178"/>
      <c r="J82" s="179">
        <f t="shared" si="0"/>
        <v>0</v>
      </c>
      <c r="K82" s="175" t="s">
        <v>5</v>
      </c>
      <c r="L82" s="39"/>
      <c r="M82" s="180" t="s">
        <v>5</v>
      </c>
      <c r="N82" s="181" t="s">
        <v>45</v>
      </c>
      <c r="O82" s="40"/>
      <c r="P82" s="182">
        <f t="shared" si="1"/>
        <v>0</v>
      </c>
      <c r="Q82" s="182">
        <v>0</v>
      </c>
      <c r="R82" s="182">
        <f t="shared" si="2"/>
        <v>0</v>
      </c>
      <c r="S82" s="182">
        <v>0</v>
      </c>
      <c r="T82" s="183">
        <f t="shared" si="3"/>
        <v>0</v>
      </c>
      <c r="AR82" s="22" t="s">
        <v>187</v>
      </c>
      <c r="AT82" s="22" t="s">
        <v>182</v>
      </c>
      <c r="AU82" s="22" t="s">
        <v>84</v>
      </c>
      <c r="AY82" s="22" t="s">
        <v>180</v>
      </c>
      <c r="BE82" s="184">
        <f t="shared" si="4"/>
        <v>0</v>
      </c>
      <c r="BF82" s="184">
        <f t="shared" si="5"/>
        <v>0</v>
      </c>
      <c r="BG82" s="184">
        <f t="shared" si="6"/>
        <v>0</v>
      </c>
      <c r="BH82" s="184">
        <f t="shared" si="7"/>
        <v>0</v>
      </c>
      <c r="BI82" s="184">
        <f t="shared" si="8"/>
        <v>0</v>
      </c>
      <c r="BJ82" s="22" t="s">
        <v>82</v>
      </c>
      <c r="BK82" s="184">
        <f t="shared" si="9"/>
        <v>0</v>
      </c>
      <c r="BL82" s="22" t="s">
        <v>187</v>
      </c>
      <c r="BM82" s="22" t="s">
        <v>187</v>
      </c>
    </row>
    <row r="83" spans="2:65" s="1" customFormat="1" ht="16.5" customHeight="1">
      <c r="B83" s="172"/>
      <c r="C83" s="173" t="s">
        <v>195</v>
      </c>
      <c r="D83" s="173" t="s">
        <v>182</v>
      </c>
      <c r="E83" s="174" t="s">
        <v>2083</v>
      </c>
      <c r="F83" s="175" t="s">
        <v>2084</v>
      </c>
      <c r="G83" s="176" t="s">
        <v>301</v>
      </c>
      <c r="H83" s="177">
        <v>2</v>
      </c>
      <c r="I83" s="178"/>
      <c r="J83" s="179">
        <f t="shared" si="0"/>
        <v>0</v>
      </c>
      <c r="K83" s="175" t="s">
        <v>5</v>
      </c>
      <c r="L83" s="39"/>
      <c r="M83" s="180" t="s">
        <v>5</v>
      </c>
      <c r="N83" s="181" t="s">
        <v>45</v>
      </c>
      <c r="O83" s="40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AR83" s="22" t="s">
        <v>187</v>
      </c>
      <c r="AT83" s="22" t="s">
        <v>182</v>
      </c>
      <c r="AU83" s="22" t="s">
        <v>84</v>
      </c>
      <c r="AY83" s="22" t="s">
        <v>180</v>
      </c>
      <c r="BE83" s="184">
        <f t="shared" si="4"/>
        <v>0</v>
      </c>
      <c r="BF83" s="184">
        <f t="shared" si="5"/>
        <v>0</v>
      </c>
      <c r="BG83" s="184">
        <f t="shared" si="6"/>
        <v>0</v>
      </c>
      <c r="BH83" s="184">
        <f t="shared" si="7"/>
        <v>0</v>
      </c>
      <c r="BI83" s="184">
        <f t="shared" si="8"/>
        <v>0</v>
      </c>
      <c r="BJ83" s="22" t="s">
        <v>82</v>
      </c>
      <c r="BK83" s="184">
        <f t="shared" si="9"/>
        <v>0</v>
      </c>
      <c r="BL83" s="22" t="s">
        <v>187</v>
      </c>
      <c r="BM83" s="22" t="s">
        <v>200</v>
      </c>
    </row>
    <row r="84" spans="2:65" s="1" customFormat="1" ht="25.5" customHeight="1">
      <c r="B84" s="172"/>
      <c r="C84" s="173" t="s">
        <v>187</v>
      </c>
      <c r="D84" s="173" t="s">
        <v>182</v>
      </c>
      <c r="E84" s="174" t="s">
        <v>2085</v>
      </c>
      <c r="F84" s="175" t="s">
        <v>2086</v>
      </c>
      <c r="G84" s="176" t="s">
        <v>301</v>
      </c>
      <c r="H84" s="177">
        <v>3</v>
      </c>
      <c r="I84" s="178"/>
      <c r="J84" s="179">
        <f t="shared" si="0"/>
        <v>0</v>
      </c>
      <c r="K84" s="175" t="s">
        <v>5</v>
      </c>
      <c r="L84" s="39"/>
      <c r="M84" s="180" t="s">
        <v>5</v>
      </c>
      <c r="N84" s="181" t="s">
        <v>45</v>
      </c>
      <c r="O84" s="40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AR84" s="22" t="s">
        <v>187</v>
      </c>
      <c r="AT84" s="22" t="s">
        <v>182</v>
      </c>
      <c r="AU84" s="22" t="s">
        <v>84</v>
      </c>
      <c r="AY84" s="22" t="s">
        <v>180</v>
      </c>
      <c r="BE84" s="184">
        <f t="shared" si="4"/>
        <v>0</v>
      </c>
      <c r="BF84" s="184">
        <f t="shared" si="5"/>
        <v>0</v>
      </c>
      <c r="BG84" s="184">
        <f t="shared" si="6"/>
        <v>0</v>
      </c>
      <c r="BH84" s="184">
        <f t="shared" si="7"/>
        <v>0</v>
      </c>
      <c r="BI84" s="184">
        <f t="shared" si="8"/>
        <v>0</v>
      </c>
      <c r="BJ84" s="22" t="s">
        <v>82</v>
      </c>
      <c r="BK84" s="184">
        <f t="shared" si="9"/>
        <v>0</v>
      </c>
      <c r="BL84" s="22" t="s">
        <v>187</v>
      </c>
      <c r="BM84" s="22" t="s">
        <v>204</v>
      </c>
    </row>
    <row r="85" spans="2:65" s="1" customFormat="1" ht="25.5" customHeight="1">
      <c r="B85" s="172"/>
      <c r="C85" s="173" t="s">
        <v>206</v>
      </c>
      <c r="D85" s="173" t="s">
        <v>182</v>
      </c>
      <c r="E85" s="174" t="s">
        <v>2087</v>
      </c>
      <c r="F85" s="175" t="s">
        <v>2088</v>
      </c>
      <c r="G85" s="176" t="s">
        <v>301</v>
      </c>
      <c r="H85" s="177">
        <v>2</v>
      </c>
      <c r="I85" s="178"/>
      <c r="J85" s="179">
        <f t="shared" si="0"/>
        <v>0</v>
      </c>
      <c r="K85" s="175" t="s">
        <v>5</v>
      </c>
      <c r="L85" s="39"/>
      <c r="M85" s="180" t="s">
        <v>5</v>
      </c>
      <c r="N85" s="181" t="s">
        <v>45</v>
      </c>
      <c r="O85" s="40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AR85" s="22" t="s">
        <v>187</v>
      </c>
      <c r="AT85" s="22" t="s">
        <v>182</v>
      </c>
      <c r="AU85" s="22" t="s">
        <v>84</v>
      </c>
      <c r="AY85" s="22" t="s">
        <v>180</v>
      </c>
      <c r="BE85" s="184">
        <f t="shared" si="4"/>
        <v>0</v>
      </c>
      <c r="BF85" s="184">
        <f t="shared" si="5"/>
        <v>0</v>
      </c>
      <c r="BG85" s="184">
        <f t="shared" si="6"/>
        <v>0</v>
      </c>
      <c r="BH85" s="184">
        <f t="shared" si="7"/>
        <v>0</v>
      </c>
      <c r="BI85" s="184">
        <f t="shared" si="8"/>
        <v>0</v>
      </c>
      <c r="BJ85" s="22" t="s">
        <v>82</v>
      </c>
      <c r="BK85" s="184">
        <f t="shared" si="9"/>
        <v>0</v>
      </c>
      <c r="BL85" s="22" t="s">
        <v>187</v>
      </c>
      <c r="BM85" s="22" t="s">
        <v>209</v>
      </c>
    </row>
    <row r="86" spans="2:65" s="1" customFormat="1" ht="25.5" customHeight="1">
      <c r="B86" s="172"/>
      <c r="C86" s="173" t="s">
        <v>200</v>
      </c>
      <c r="D86" s="173" t="s">
        <v>182</v>
      </c>
      <c r="E86" s="174" t="s">
        <v>2089</v>
      </c>
      <c r="F86" s="175" t="s">
        <v>2090</v>
      </c>
      <c r="G86" s="176" t="s">
        <v>301</v>
      </c>
      <c r="H86" s="177">
        <v>3</v>
      </c>
      <c r="I86" s="178"/>
      <c r="J86" s="179">
        <f t="shared" si="0"/>
        <v>0</v>
      </c>
      <c r="K86" s="175" t="s">
        <v>5</v>
      </c>
      <c r="L86" s="39"/>
      <c r="M86" s="180" t="s">
        <v>5</v>
      </c>
      <c r="N86" s="181" t="s">
        <v>45</v>
      </c>
      <c r="O86" s="40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AR86" s="22" t="s">
        <v>187</v>
      </c>
      <c r="AT86" s="22" t="s">
        <v>182</v>
      </c>
      <c r="AU86" s="22" t="s">
        <v>84</v>
      </c>
      <c r="AY86" s="22" t="s">
        <v>180</v>
      </c>
      <c r="BE86" s="184">
        <f t="shared" si="4"/>
        <v>0</v>
      </c>
      <c r="BF86" s="184">
        <f t="shared" si="5"/>
        <v>0</v>
      </c>
      <c r="BG86" s="184">
        <f t="shared" si="6"/>
        <v>0</v>
      </c>
      <c r="BH86" s="184">
        <f t="shared" si="7"/>
        <v>0</v>
      </c>
      <c r="BI86" s="184">
        <f t="shared" si="8"/>
        <v>0</v>
      </c>
      <c r="BJ86" s="22" t="s">
        <v>82</v>
      </c>
      <c r="BK86" s="184">
        <f t="shared" si="9"/>
        <v>0</v>
      </c>
      <c r="BL86" s="22" t="s">
        <v>187</v>
      </c>
      <c r="BM86" s="22" t="s">
        <v>212</v>
      </c>
    </row>
    <row r="87" spans="2:65" s="1" customFormat="1" ht="25.5" customHeight="1">
      <c r="B87" s="172"/>
      <c r="C87" s="173" t="s">
        <v>213</v>
      </c>
      <c r="D87" s="173" t="s">
        <v>182</v>
      </c>
      <c r="E87" s="174" t="s">
        <v>2091</v>
      </c>
      <c r="F87" s="175" t="s">
        <v>2092</v>
      </c>
      <c r="G87" s="176" t="s">
        <v>301</v>
      </c>
      <c r="H87" s="177">
        <v>1</v>
      </c>
      <c r="I87" s="178"/>
      <c r="J87" s="179">
        <f t="shared" si="0"/>
        <v>0</v>
      </c>
      <c r="K87" s="175" t="s">
        <v>5</v>
      </c>
      <c r="L87" s="39"/>
      <c r="M87" s="180" t="s">
        <v>5</v>
      </c>
      <c r="N87" s="181" t="s">
        <v>45</v>
      </c>
      <c r="O87" s="40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22" t="s">
        <v>187</v>
      </c>
      <c r="AT87" s="22" t="s">
        <v>182</v>
      </c>
      <c r="AU87" s="22" t="s">
        <v>84</v>
      </c>
      <c r="AY87" s="22" t="s">
        <v>180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22" t="s">
        <v>82</v>
      </c>
      <c r="BK87" s="184">
        <f t="shared" si="9"/>
        <v>0</v>
      </c>
      <c r="BL87" s="22" t="s">
        <v>187</v>
      </c>
      <c r="BM87" s="22" t="s">
        <v>216</v>
      </c>
    </row>
    <row r="88" spans="2:65" s="1" customFormat="1" ht="25.5" customHeight="1">
      <c r="B88" s="172"/>
      <c r="C88" s="173" t="s">
        <v>204</v>
      </c>
      <c r="D88" s="173" t="s">
        <v>182</v>
      </c>
      <c r="E88" s="174" t="s">
        <v>2093</v>
      </c>
      <c r="F88" s="175" t="s">
        <v>2094</v>
      </c>
      <c r="G88" s="176" t="s">
        <v>301</v>
      </c>
      <c r="H88" s="177">
        <v>6</v>
      </c>
      <c r="I88" s="178"/>
      <c r="J88" s="179">
        <f t="shared" si="0"/>
        <v>0</v>
      </c>
      <c r="K88" s="175" t="s">
        <v>5</v>
      </c>
      <c r="L88" s="39"/>
      <c r="M88" s="180" t="s">
        <v>5</v>
      </c>
      <c r="N88" s="181" t="s">
        <v>45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187</v>
      </c>
      <c r="AT88" s="22" t="s">
        <v>182</v>
      </c>
      <c r="AU88" s="22" t="s">
        <v>84</v>
      </c>
      <c r="AY88" s="22" t="s">
        <v>180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82</v>
      </c>
      <c r="BK88" s="184">
        <f t="shared" si="9"/>
        <v>0</v>
      </c>
      <c r="BL88" s="22" t="s">
        <v>187</v>
      </c>
      <c r="BM88" s="22" t="s">
        <v>220</v>
      </c>
    </row>
    <row r="89" spans="2:65" s="1" customFormat="1" ht="25.5" customHeight="1">
      <c r="B89" s="172"/>
      <c r="C89" s="173" t="s">
        <v>222</v>
      </c>
      <c r="D89" s="173" t="s">
        <v>182</v>
      </c>
      <c r="E89" s="174" t="s">
        <v>2095</v>
      </c>
      <c r="F89" s="175" t="s">
        <v>2096</v>
      </c>
      <c r="G89" s="176" t="s">
        <v>301</v>
      </c>
      <c r="H89" s="177">
        <v>2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45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187</v>
      </c>
      <c r="AT89" s="22" t="s">
        <v>182</v>
      </c>
      <c r="AU89" s="22" t="s">
        <v>84</v>
      </c>
      <c r="AY89" s="22" t="s">
        <v>180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82</v>
      </c>
      <c r="BK89" s="184">
        <f t="shared" si="9"/>
        <v>0</v>
      </c>
      <c r="BL89" s="22" t="s">
        <v>187</v>
      </c>
      <c r="BM89" s="22" t="s">
        <v>226</v>
      </c>
    </row>
    <row r="90" spans="2:65" s="1" customFormat="1" ht="25.5" customHeight="1">
      <c r="B90" s="172"/>
      <c r="C90" s="173" t="s">
        <v>209</v>
      </c>
      <c r="D90" s="173" t="s">
        <v>182</v>
      </c>
      <c r="E90" s="174" t="s">
        <v>2097</v>
      </c>
      <c r="F90" s="175" t="s">
        <v>2098</v>
      </c>
      <c r="G90" s="176" t="s">
        <v>301</v>
      </c>
      <c r="H90" s="177">
        <v>2</v>
      </c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45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187</v>
      </c>
      <c r="AT90" s="22" t="s">
        <v>182</v>
      </c>
      <c r="AU90" s="22" t="s">
        <v>84</v>
      </c>
      <c r="AY90" s="22" t="s">
        <v>180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82</v>
      </c>
      <c r="BK90" s="184">
        <f t="shared" si="9"/>
        <v>0</v>
      </c>
      <c r="BL90" s="22" t="s">
        <v>187</v>
      </c>
      <c r="BM90" s="22" t="s">
        <v>230</v>
      </c>
    </row>
    <row r="91" spans="2:65" s="1" customFormat="1" ht="25.5" customHeight="1">
      <c r="B91" s="172"/>
      <c r="C91" s="173" t="s">
        <v>232</v>
      </c>
      <c r="D91" s="173" t="s">
        <v>182</v>
      </c>
      <c r="E91" s="174" t="s">
        <v>2099</v>
      </c>
      <c r="F91" s="175" t="s">
        <v>2100</v>
      </c>
      <c r="G91" s="176" t="s">
        <v>301</v>
      </c>
      <c r="H91" s="177">
        <v>2</v>
      </c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45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82</v>
      </c>
      <c r="BK91" s="184">
        <f t="shared" si="9"/>
        <v>0</v>
      </c>
      <c r="BL91" s="22" t="s">
        <v>187</v>
      </c>
      <c r="BM91" s="22" t="s">
        <v>235</v>
      </c>
    </row>
    <row r="92" spans="2:65" s="1" customFormat="1" ht="16.5" customHeight="1">
      <c r="B92" s="172"/>
      <c r="C92" s="173" t="s">
        <v>212</v>
      </c>
      <c r="D92" s="173" t="s">
        <v>182</v>
      </c>
      <c r="E92" s="174" t="s">
        <v>2101</v>
      </c>
      <c r="F92" s="175" t="s">
        <v>2102</v>
      </c>
      <c r="G92" s="176" t="s">
        <v>301</v>
      </c>
      <c r="H92" s="177">
        <v>4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45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187</v>
      </c>
      <c r="AT92" s="22" t="s">
        <v>182</v>
      </c>
      <c r="AU92" s="22" t="s">
        <v>84</v>
      </c>
      <c r="AY92" s="22" t="s">
        <v>180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82</v>
      </c>
      <c r="BK92" s="184">
        <f t="shared" si="9"/>
        <v>0</v>
      </c>
      <c r="BL92" s="22" t="s">
        <v>187</v>
      </c>
      <c r="BM92" s="22" t="s">
        <v>239</v>
      </c>
    </row>
    <row r="93" spans="2:65" s="1" customFormat="1" ht="25.5" customHeight="1">
      <c r="B93" s="172"/>
      <c r="C93" s="173" t="s">
        <v>242</v>
      </c>
      <c r="D93" s="173" t="s">
        <v>182</v>
      </c>
      <c r="E93" s="174" t="s">
        <v>2103</v>
      </c>
      <c r="F93" s="175" t="s">
        <v>2104</v>
      </c>
      <c r="G93" s="176" t="s">
        <v>225</v>
      </c>
      <c r="H93" s="177">
        <v>10</v>
      </c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45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187</v>
      </c>
      <c r="AT93" s="22" t="s">
        <v>182</v>
      </c>
      <c r="AU93" s="22" t="s">
        <v>84</v>
      </c>
      <c r="AY93" s="22" t="s">
        <v>180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82</v>
      </c>
      <c r="BK93" s="184">
        <f t="shared" si="9"/>
        <v>0</v>
      </c>
      <c r="BL93" s="22" t="s">
        <v>187</v>
      </c>
      <c r="BM93" s="22" t="s">
        <v>245</v>
      </c>
    </row>
    <row r="94" spans="2:65" s="1" customFormat="1" ht="25.5" customHeight="1">
      <c r="B94" s="172"/>
      <c r="C94" s="173" t="s">
        <v>216</v>
      </c>
      <c r="D94" s="173" t="s">
        <v>182</v>
      </c>
      <c r="E94" s="174" t="s">
        <v>2105</v>
      </c>
      <c r="F94" s="175" t="s">
        <v>2106</v>
      </c>
      <c r="G94" s="176" t="s">
        <v>301</v>
      </c>
      <c r="H94" s="177">
        <v>2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187</v>
      </c>
      <c r="AT94" s="22" t="s">
        <v>182</v>
      </c>
      <c r="AU94" s="22" t="s">
        <v>84</v>
      </c>
      <c r="AY94" s="22" t="s">
        <v>180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82</v>
      </c>
      <c r="BK94" s="184">
        <f t="shared" si="9"/>
        <v>0</v>
      </c>
      <c r="BL94" s="22" t="s">
        <v>187</v>
      </c>
      <c r="BM94" s="22" t="s">
        <v>249</v>
      </c>
    </row>
    <row r="95" spans="2:65" s="1" customFormat="1" ht="25.5" customHeight="1">
      <c r="B95" s="172"/>
      <c r="C95" s="173" t="s">
        <v>11</v>
      </c>
      <c r="D95" s="173" t="s">
        <v>182</v>
      </c>
      <c r="E95" s="174" t="s">
        <v>2107</v>
      </c>
      <c r="F95" s="175" t="s">
        <v>2108</v>
      </c>
      <c r="G95" s="176" t="s">
        <v>301</v>
      </c>
      <c r="H95" s="177">
        <v>1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45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187</v>
      </c>
      <c r="AT95" s="22" t="s">
        <v>182</v>
      </c>
      <c r="AU95" s="22" t="s">
        <v>84</v>
      </c>
      <c r="AY95" s="22" t="s">
        <v>180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82</v>
      </c>
      <c r="BK95" s="184">
        <f t="shared" si="9"/>
        <v>0</v>
      </c>
      <c r="BL95" s="22" t="s">
        <v>187</v>
      </c>
      <c r="BM95" s="22" t="s">
        <v>255</v>
      </c>
    </row>
    <row r="96" spans="2:65" s="1" customFormat="1" ht="25.5" customHeight="1">
      <c r="B96" s="172"/>
      <c r="C96" s="173" t="s">
        <v>220</v>
      </c>
      <c r="D96" s="173" t="s">
        <v>182</v>
      </c>
      <c r="E96" s="174" t="s">
        <v>2109</v>
      </c>
      <c r="F96" s="175" t="s">
        <v>2110</v>
      </c>
      <c r="G96" s="176" t="s">
        <v>185</v>
      </c>
      <c r="H96" s="177">
        <v>192</v>
      </c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45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187</v>
      </c>
      <c r="AT96" s="22" t="s">
        <v>182</v>
      </c>
      <c r="AU96" s="22" t="s">
        <v>84</v>
      </c>
      <c r="AY96" s="22" t="s">
        <v>180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82</v>
      </c>
      <c r="BK96" s="184">
        <f t="shared" si="9"/>
        <v>0</v>
      </c>
      <c r="BL96" s="22" t="s">
        <v>187</v>
      </c>
      <c r="BM96" s="22" t="s">
        <v>258</v>
      </c>
    </row>
    <row r="97" spans="2:65" s="1" customFormat="1" ht="16.5" customHeight="1">
      <c r="B97" s="172"/>
      <c r="C97" s="173" t="s">
        <v>262</v>
      </c>
      <c r="D97" s="173" t="s">
        <v>182</v>
      </c>
      <c r="E97" s="174" t="s">
        <v>2111</v>
      </c>
      <c r="F97" s="175" t="s">
        <v>2112</v>
      </c>
      <c r="G97" s="176" t="s">
        <v>229</v>
      </c>
      <c r="H97" s="177">
        <v>1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45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82</v>
      </c>
      <c r="BK97" s="184">
        <f t="shared" si="9"/>
        <v>0</v>
      </c>
      <c r="BL97" s="22" t="s">
        <v>187</v>
      </c>
      <c r="BM97" s="22" t="s">
        <v>265</v>
      </c>
    </row>
    <row r="98" spans="2:65" s="1" customFormat="1" ht="25.5" customHeight="1">
      <c r="B98" s="172"/>
      <c r="C98" s="173" t="s">
        <v>226</v>
      </c>
      <c r="D98" s="173" t="s">
        <v>182</v>
      </c>
      <c r="E98" s="174" t="s">
        <v>2113</v>
      </c>
      <c r="F98" s="175" t="s">
        <v>2114</v>
      </c>
      <c r="G98" s="176" t="s">
        <v>185</v>
      </c>
      <c r="H98" s="177">
        <v>32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45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82</v>
      </c>
      <c r="BK98" s="184">
        <f t="shared" si="9"/>
        <v>0</v>
      </c>
      <c r="BL98" s="22" t="s">
        <v>187</v>
      </c>
      <c r="BM98" s="22" t="s">
        <v>270</v>
      </c>
    </row>
    <row r="99" spans="2:65" s="1" customFormat="1" ht="25.5" customHeight="1">
      <c r="B99" s="172"/>
      <c r="C99" s="173" t="s">
        <v>272</v>
      </c>
      <c r="D99" s="173" t="s">
        <v>182</v>
      </c>
      <c r="E99" s="174" t="s">
        <v>2115</v>
      </c>
      <c r="F99" s="175" t="s">
        <v>2116</v>
      </c>
      <c r="G99" s="176" t="s">
        <v>229</v>
      </c>
      <c r="H99" s="177">
        <v>1</v>
      </c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45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82</v>
      </c>
      <c r="BK99" s="184">
        <f t="shared" si="9"/>
        <v>0</v>
      </c>
      <c r="BL99" s="22" t="s">
        <v>187</v>
      </c>
      <c r="BM99" s="22" t="s">
        <v>276</v>
      </c>
    </row>
    <row r="100" spans="2:65" s="1" customFormat="1" ht="25.5" customHeight="1">
      <c r="B100" s="172"/>
      <c r="C100" s="173" t="s">
        <v>230</v>
      </c>
      <c r="D100" s="173" t="s">
        <v>182</v>
      </c>
      <c r="E100" s="174" t="s">
        <v>2117</v>
      </c>
      <c r="F100" s="175" t="s">
        <v>2118</v>
      </c>
      <c r="G100" s="176" t="s">
        <v>229</v>
      </c>
      <c r="H100" s="177">
        <v>1</v>
      </c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45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82</v>
      </c>
      <c r="BK100" s="184">
        <f t="shared" si="9"/>
        <v>0</v>
      </c>
      <c r="BL100" s="22" t="s">
        <v>187</v>
      </c>
      <c r="BM100" s="22" t="s">
        <v>280</v>
      </c>
    </row>
    <row r="101" spans="2:65" s="1" customFormat="1" ht="16.5" customHeight="1">
      <c r="B101" s="172"/>
      <c r="C101" s="173" t="s">
        <v>10</v>
      </c>
      <c r="D101" s="173" t="s">
        <v>182</v>
      </c>
      <c r="E101" s="174" t="s">
        <v>2119</v>
      </c>
      <c r="F101" s="175" t="s">
        <v>2120</v>
      </c>
      <c r="G101" s="176" t="s">
        <v>301</v>
      </c>
      <c r="H101" s="177">
        <v>4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45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187</v>
      </c>
      <c r="AT101" s="22" t="s">
        <v>182</v>
      </c>
      <c r="AU101" s="22" t="s">
        <v>84</v>
      </c>
      <c r="AY101" s="22" t="s">
        <v>180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82</v>
      </c>
      <c r="BK101" s="184">
        <f t="shared" si="9"/>
        <v>0</v>
      </c>
      <c r="BL101" s="22" t="s">
        <v>187</v>
      </c>
      <c r="BM101" s="22" t="s">
        <v>284</v>
      </c>
    </row>
    <row r="102" spans="2:65" s="1" customFormat="1" ht="16.5" customHeight="1">
      <c r="B102" s="172"/>
      <c r="C102" s="173" t="s">
        <v>235</v>
      </c>
      <c r="D102" s="173" t="s">
        <v>182</v>
      </c>
      <c r="E102" s="174" t="s">
        <v>2121</v>
      </c>
      <c r="F102" s="175" t="s">
        <v>2122</v>
      </c>
      <c r="G102" s="176" t="s">
        <v>301</v>
      </c>
      <c r="H102" s="177">
        <v>1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45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187</v>
      </c>
      <c r="AT102" s="22" t="s">
        <v>182</v>
      </c>
      <c r="AU102" s="22" t="s">
        <v>84</v>
      </c>
      <c r="AY102" s="22" t="s">
        <v>180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82</v>
      </c>
      <c r="BK102" s="184">
        <f t="shared" si="9"/>
        <v>0</v>
      </c>
      <c r="BL102" s="22" t="s">
        <v>187</v>
      </c>
      <c r="BM102" s="22" t="s">
        <v>287</v>
      </c>
    </row>
    <row r="103" spans="2:65" s="1" customFormat="1" ht="16.5" customHeight="1">
      <c r="B103" s="172"/>
      <c r="C103" s="173" t="s">
        <v>289</v>
      </c>
      <c r="D103" s="173" t="s">
        <v>182</v>
      </c>
      <c r="E103" s="174" t="s">
        <v>2123</v>
      </c>
      <c r="F103" s="175" t="s">
        <v>2124</v>
      </c>
      <c r="G103" s="176" t="s">
        <v>301</v>
      </c>
      <c r="H103" s="177">
        <v>1</v>
      </c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45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82</v>
      </c>
      <c r="BK103" s="184">
        <f t="shared" si="9"/>
        <v>0</v>
      </c>
      <c r="BL103" s="22" t="s">
        <v>187</v>
      </c>
      <c r="BM103" s="22" t="s">
        <v>293</v>
      </c>
    </row>
    <row r="104" spans="2:65" s="1" customFormat="1" ht="25.5" customHeight="1">
      <c r="B104" s="172"/>
      <c r="C104" s="173" t="s">
        <v>239</v>
      </c>
      <c r="D104" s="173" t="s">
        <v>182</v>
      </c>
      <c r="E104" s="174" t="s">
        <v>2125</v>
      </c>
      <c r="F104" s="175" t="s">
        <v>2126</v>
      </c>
      <c r="G104" s="176" t="s">
        <v>301</v>
      </c>
      <c r="H104" s="177">
        <v>2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45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187</v>
      </c>
      <c r="AT104" s="22" t="s">
        <v>182</v>
      </c>
      <c r="AU104" s="22" t="s">
        <v>84</v>
      </c>
      <c r="AY104" s="22" t="s">
        <v>180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82</v>
      </c>
      <c r="BK104" s="184">
        <f t="shared" si="9"/>
        <v>0</v>
      </c>
      <c r="BL104" s="22" t="s">
        <v>187</v>
      </c>
      <c r="BM104" s="22" t="s">
        <v>296</v>
      </c>
    </row>
    <row r="105" spans="2:65" s="1" customFormat="1" ht="25.5" customHeight="1">
      <c r="B105" s="172"/>
      <c r="C105" s="173" t="s">
        <v>298</v>
      </c>
      <c r="D105" s="173" t="s">
        <v>182</v>
      </c>
      <c r="E105" s="174" t="s">
        <v>2127</v>
      </c>
      <c r="F105" s="175" t="s">
        <v>2128</v>
      </c>
      <c r="G105" s="176" t="s">
        <v>301</v>
      </c>
      <c r="H105" s="177">
        <v>2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45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187</v>
      </c>
      <c r="AT105" s="22" t="s">
        <v>182</v>
      </c>
      <c r="AU105" s="22" t="s">
        <v>84</v>
      </c>
      <c r="AY105" s="22" t="s">
        <v>180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82</v>
      </c>
      <c r="BK105" s="184">
        <f t="shared" si="9"/>
        <v>0</v>
      </c>
      <c r="BL105" s="22" t="s">
        <v>187</v>
      </c>
      <c r="BM105" s="22" t="s">
        <v>302</v>
      </c>
    </row>
    <row r="106" spans="2:65" s="1" customFormat="1" ht="25.5" customHeight="1">
      <c r="B106" s="172"/>
      <c r="C106" s="173" t="s">
        <v>245</v>
      </c>
      <c r="D106" s="173" t="s">
        <v>182</v>
      </c>
      <c r="E106" s="174" t="s">
        <v>2129</v>
      </c>
      <c r="F106" s="175" t="s">
        <v>2130</v>
      </c>
      <c r="G106" s="176" t="s">
        <v>301</v>
      </c>
      <c r="H106" s="177">
        <v>1</v>
      </c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45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187</v>
      </c>
      <c r="AT106" s="22" t="s">
        <v>182</v>
      </c>
      <c r="AU106" s="22" t="s">
        <v>84</v>
      </c>
      <c r="AY106" s="22" t="s">
        <v>180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82</v>
      </c>
      <c r="BK106" s="184">
        <f t="shared" si="9"/>
        <v>0</v>
      </c>
      <c r="BL106" s="22" t="s">
        <v>187</v>
      </c>
      <c r="BM106" s="22" t="s">
        <v>306</v>
      </c>
    </row>
    <row r="107" spans="2:65" s="1" customFormat="1" ht="25.5" customHeight="1">
      <c r="B107" s="172"/>
      <c r="C107" s="173" t="s">
        <v>307</v>
      </c>
      <c r="D107" s="173" t="s">
        <v>182</v>
      </c>
      <c r="E107" s="174" t="s">
        <v>2131</v>
      </c>
      <c r="F107" s="175" t="s">
        <v>2132</v>
      </c>
      <c r="G107" s="176" t="s">
        <v>301</v>
      </c>
      <c r="H107" s="177">
        <v>1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45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82</v>
      </c>
      <c r="BK107" s="184">
        <f t="shared" si="9"/>
        <v>0</v>
      </c>
      <c r="BL107" s="22" t="s">
        <v>187</v>
      </c>
      <c r="BM107" s="22" t="s">
        <v>310</v>
      </c>
    </row>
    <row r="108" spans="2:65" s="1" customFormat="1" ht="25.5" customHeight="1">
      <c r="B108" s="172"/>
      <c r="C108" s="173" t="s">
        <v>249</v>
      </c>
      <c r="D108" s="173" t="s">
        <v>182</v>
      </c>
      <c r="E108" s="174" t="s">
        <v>2133</v>
      </c>
      <c r="F108" s="175" t="s">
        <v>2134</v>
      </c>
      <c r="G108" s="176" t="s">
        <v>301</v>
      </c>
      <c r="H108" s="177">
        <v>8</v>
      </c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45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187</v>
      </c>
      <c r="AT108" s="22" t="s">
        <v>182</v>
      </c>
      <c r="AU108" s="22" t="s">
        <v>84</v>
      </c>
      <c r="AY108" s="22" t="s">
        <v>180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82</v>
      </c>
      <c r="BK108" s="184">
        <f t="shared" si="9"/>
        <v>0</v>
      </c>
      <c r="BL108" s="22" t="s">
        <v>187</v>
      </c>
      <c r="BM108" s="22" t="s">
        <v>313</v>
      </c>
    </row>
    <row r="109" spans="2:65" s="1" customFormat="1" ht="25.5" customHeight="1">
      <c r="B109" s="172"/>
      <c r="C109" s="173" t="s">
        <v>315</v>
      </c>
      <c r="D109" s="173" t="s">
        <v>182</v>
      </c>
      <c r="E109" s="174" t="s">
        <v>2135</v>
      </c>
      <c r="F109" s="175" t="s">
        <v>2136</v>
      </c>
      <c r="G109" s="176" t="s">
        <v>301</v>
      </c>
      <c r="H109" s="177">
        <v>2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45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187</v>
      </c>
      <c r="AT109" s="22" t="s">
        <v>182</v>
      </c>
      <c r="AU109" s="22" t="s">
        <v>84</v>
      </c>
      <c r="AY109" s="22" t="s">
        <v>180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82</v>
      </c>
      <c r="BK109" s="184">
        <f t="shared" si="9"/>
        <v>0</v>
      </c>
      <c r="BL109" s="22" t="s">
        <v>187</v>
      </c>
      <c r="BM109" s="22" t="s">
        <v>318</v>
      </c>
    </row>
    <row r="110" spans="2:65" s="1" customFormat="1" ht="25.5" customHeight="1">
      <c r="B110" s="172"/>
      <c r="C110" s="173" t="s">
        <v>255</v>
      </c>
      <c r="D110" s="173" t="s">
        <v>182</v>
      </c>
      <c r="E110" s="174" t="s">
        <v>2137</v>
      </c>
      <c r="F110" s="175" t="s">
        <v>2138</v>
      </c>
      <c r="G110" s="176" t="s">
        <v>225</v>
      </c>
      <c r="H110" s="177">
        <v>16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45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82</v>
      </c>
      <c r="BK110" s="184">
        <f t="shared" si="9"/>
        <v>0</v>
      </c>
      <c r="BL110" s="22" t="s">
        <v>187</v>
      </c>
      <c r="BM110" s="22" t="s">
        <v>325</v>
      </c>
    </row>
    <row r="111" spans="2:65" s="1" customFormat="1" ht="25.5" customHeight="1">
      <c r="B111" s="172"/>
      <c r="C111" s="173" t="s">
        <v>326</v>
      </c>
      <c r="D111" s="173" t="s">
        <v>182</v>
      </c>
      <c r="E111" s="174" t="s">
        <v>2139</v>
      </c>
      <c r="F111" s="175" t="s">
        <v>2140</v>
      </c>
      <c r="G111" s="176" t="s">
        <v>301</v>
      </c>
      <c r="H111" s="177">
        <v>1</v>
      </c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45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82</v>
      </c>
      <c r="BK111" s="184">
        <f t="shared" si="9"/>
        <v>0</v>
      </c>
      <c r="BL111" s="22" t="s">
        <v>187</v>
      </c>
      <c r="BM111" s="22" t="s">
        <v>329</v>
      </c>
    </row>
    <row r="112" spans="2:65" s="1" customFormat="1" ht="16.5" customHeight="1">
      <c r="B112" s="172"/>
      <c r="C112" s="173" t="s">
        <v>258</v>
      </c>
      <c r="D112" s="173" t="s">
        <v>182</v>
      </c>
      <c r="E112" s="174" t="s">
        <v>2141</v>
      </c>
      <c r="F112" s="175" t="s">
        <v>2142</v>
      </c>
      <c r="G112" s="176" t="s">
        <v>185</v>
      </c>
      <c r="H112" s="177">
        <v>198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187</v>
      </c>
      <c r="AT112" s="22" t="s">
        <v>182</v>
      </c>
      <c r="AU112" s="22" t="s">
        <v>84</v>
      </c>
      <c r="AY112" s="22" t="s">
        <v>180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82</v>
      </c>
      <c r="BK112" s="184">
        <f t="shared" si="9"/>
        <v>0</v>
      </c>
      <c r="BL112" s="22" t="s">
        <v>187</v>
      </c>
      <c r="BM112" s="22" t="s">
        <v>332</v>
      </c>
    </row>
    <row r="113" spans="2:65" s="1" customFormat="1" ht="16.5" customHeight="1">
      <c r="B113" s="172"/>
      <c r="C113" s="173" t="s">
        <v>334</v>
      </c>
      <c r="D113" s="173" t="s">
        <v>182</v>
      </c>
      <c r="E113" s="174" t="s">
        <v>2143</v>
      </c>
      <c r="F113" s="175" t="s">
        <v>2144</v>
      </c>
      <c r="G113" s="176" t="s">
        <v>301</v>
      </c>
      <c r="H113" s="177">
        <v>16</v>
      </c>
      <c r="I113" s="178"/>
      <c r="J113" s="179">
        <f aca="true" t="shared" si="10" ref="J113:J144">ROUND(I113*H113,2)</f>
        <v>0</v>
      </c>
      <c r="K113" s="175" t="s">
        <v>5</v>
      </c>
      <c r="L113" s="39"/>
      <c r="M113" s="180" t="s">
        <v>5</v>
      </c>
      <c r="N113" s="181" t="s">
        <v>45</v>
      </c>
      <c r="O113" s="40"/>
      <c r="P113" s="182">
        <f aca="true" t="shared" si="11" ref="P113:P144">O113*H113</f>
        <v>0</v>
      </c>
      <c r="Q113" s="182">
        <v>0</v>
      </c>
      <c r="R113" s="182">
        <f aca="true" t="shared" si="12" ref="R113:R144">Q113*H113</f>
        <v>0</v>
      </c>
      <c r="S113" s="182">
        <v>0</v>
      </c>
      <c r="T113" s="183">
        <f aca="true" t="shared" si="13" ref="T113:T144">S113*H113</f>
        <v>0</v>
      </c>
      <c r="AR113" s="22" t="s">
        <v>187</v>
      </c>
      <c r="AT113" s="22" t="s">
        <v>182</v>
      </c>
      <c r="AU113" s="22" t="s">
        <v>84</v>
      </c>
      <c r="AY113" s="22" t="s">
        <v>180</v>
      </c>
      <c r="BE113" s="184">
        <f aca="true" t="shared" si="14" ref="BE113:BE144">IF(N113="základní",J113,0)</f>
        <v>0</v>
      </c>
      <c r="BF113" s="184">
        <f aca="true" t="shared" si="15" ref="BF113:BF144">IF(N113="snížená",J113,0)</f>
        <v>0</v>
      </c>
      <c r="BG113" s="184">
        <f aca="true" t="shared" si="16" ref="BG113:BG144">IF(N113="zákl. přenesená",J113,0)</f>
        <v>0</v>
      </c>
      <c r="BH113" s="184">
        <f aca="true" t="shared" si="17" ref="BH113:BH144">IF(N113="sníž. přenesená",J113,0)</f>
        <v>0</v>
      </c>
      <c r="BI113" s="184">
        <f aca="true" t="shared" si="18" ref="BI113:BI144">IF(N113="nulová",J113,0)</f>
        <v>0</v>
      </c>
      <c r="BJ113" s="22" t="s">
        <v>82</v>
      </c>
      <c r="BK113" s="184">
        <f aca="true" t="shared" si="19" ref="BK113:BK144">ROUND(I113*H113,2)</f>
        <v>0</v>
      </c>
      <c r="BL113" s="22" t="s">
        <v>187</v>
      </c>
      <c r="BM113" s="22" t="s">
        <v>337</v>
      </c>
    </row>
    <row r="114" spans="2:65" s="1" customFormat="1" ht="25.5" customHeight="1">
      <c r="B114" s="172"/>
      <c r="C114" s="173" t="s">
        <v>265</v>
      </c>
      <c r="D114" s="173" t="s">
        <v>182</v>
      </c>
      <c r="E114" s="174" t="s">
        <v>2145</v>
      </c>
      <c r="F114" s="175" t="s">
        <v>2146</v>
      </c>
      <c r="G114" s="176" t="s">
        <v>185</v>
      </c>
      <c r="H114" s="177">
        <v>63</v>
      </c>
      <c r="I114" s="178"/>
      <c r="J114" s="179">
        <f t="shared" si="10"/>
        <v>0</v>
      </c>
      <c r="K114" s="175" t="s">
        <v>5</v>
      </c>
      <c r="L114" s="39"/>
      <c r="M114" s="180" t="s">
        <v>5</v>
      </c>
      <c r="N114" s="181" t="s">
        <v>45</v>
      </c>
      <c r="O114" s="4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22" t="s">
        <v>82</v>
      </c>
      <c r="BK114" s="184">
        <f t="shared" si="19"/>
        <v>0</v>
      </c>
      <c r="BL114" s="22" t="s">
        <v>187</v>
      </c>
      <c r="BM114" s="22" t="s">
        <v>341</v>
      </c>
    </row>
    <row r="115" spans="2:65" s="1" customFormat="1" ht="25.5" customHeight="1">
      <c r="B115" s="172"/>
      <c r="C115" s="173" t="s">
        <v>343</v>
      </c>
      <c r="D115" s="173" t="s">
        <v>182</v>
      </c>
      <c r="E115" s="174" t="s">
        <v>2147</v>
      </c>
      <c r="F115" s="175" t="s">
        <v>2148</v>
      </c>
      <c r="G115" s="176" t="s">
        <v>229</v>
      </c>
      <c r="H115" s="177">
        <v>1</v>
      </c>
      <c r="I115" s="178"/>
      <c r="J115" s="179">
        <f t="shared" si="10"/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22" t="s">
        <v>82</v>
      </c>
      <c r="BK115" s="184">
        <f t="shared" si="19"/>
        <v>0</v>
      </c>
      <c r="BL115" s="22" t="s">
        <v>187</v>
      </c>
      <c r="BM115" s="22" t="s">
        <v>347</v>
      </c>
    </row>
    <row r="116" spans="2:65" s="1" customFormat="1" ht="25.5" customHeight="1">
      <c r="B116" s="172"/>
      <c r="C116" s="173" t="s">
        <v>270</v>
      </c>
      <c r="D116" s="173" t="s">
        <v>182</v>
      </c>
      <c r="E116" s="174" t="s">
        <v>2149</v>
      </c>
      <c r="F116" s="175" t="s">
        <v>2150</v>
      </c>
      <c r="G116" s="176" t="s">
        <v>229</v>
      </c>
      <c r="H116" s="177">
        <v>1</v>
      </c>
      <c r="I116" s="178"/>
      <c r="J116" s="179">
        <f t="shared" si="10"/>
        <v>0</v>
      </c>
      <c r="K116" s="175" t="s">
        <v>5</v>
      </c>
      <c r="L116" s="39"/>
      <c r="M116" s="180" t="s">
        <v>5</v>
      </c>
      <c r="N116" s="181" t="s">
        <v>45</v>
      </c>
      <c r="O116" s="40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AR116" s="22" t="s">
        <v>187</v>
      </c>
      <c r="AT116" s="22" t="s">
        <v>182</v>
      </c>
      <c r="AU116" s="22" t="s">
        <v>84</v>
      </c>
      <c r="AY116" s="22" t="s">
        <v>180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22" t="s">
        <v>82</v>
      </c>
      <c r="BK116" s="184">
        <f t="shared" si="19"/>
        <v>0</v>
      </c>
      <c r="BL116" s="22" t="s">
        <v>187</v>
      </c>
      <c r="BM116" s="22" t="s">
        <v>351</v>
      </c>
    </row>
    <row r="117" spans="2:65" s="1" customFormat="1" ht="16.5" customHeight="1">
      <c r="B117" s="172"/>
      <c r="C117" s="173" t="s">
        <v>352</v>
      </c>
      <c r="D117" s="173" t="s">
        <v>182</v>
      </c>
      <c r="E117" s="174" t="s">
        <v>2151</v>
      </c>
      <c r="F117" s="175" t="s">
        <v>2152</v>
      </c>
      <c r="G117" s="176" t="s">
        <v>301</v>
      </c>
      <c r="H117" s="177">
        <v>4</v>
      </c>
      <c r="I117" s="178"/>
      <c r="J117" s="179">
        <f t="shared" si="10"/>
        <v>0</v>
      </c>
      <c r="K117" s="175" t="s">
        <v>5</v>
      </c>
      <c r="L117" s="39"/>
      <c r="M117" s="180" t="s">
        <v>5</v>
      </c>
      <c r="N117" s="181" t="s">
        <v>45</v>
      </c>
      <c r="O117" s="40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AR117" s="22" t="s">
        <v>187</v>
      </c>
      <c r="AT117" s="22" t="s">
        <v>182</v>
      </c>
      <c r="AU117" s="22" t="s">
        <v>84</v>
      </c>
      <c r="AY117" s="22" t="s">
        <v>180</v>
      </c>
      <c r="BE117" s="184">
        <f t="shared" si="14"/>
        <v>0</v>
      </c>
      <c r="BF117" s="184">
        <f t="shared" si="15"/>
        <v>0</v>
      </c>
      <c r="BG117" s="184">
        <f t="shared" si="16"/>
        <v>0</v>
      </c>
      <c r="BH117" s="184">
        <f t="shared" si="17"/>
        <v>0</v>
      </c>
      <c r="BI117" s="184">
        <f t="shared" si="18"/>
        <v>0</v>
      </c>
      <c r="BJ117" s="22" t="s">
        <v>82</v>
      </c>
      <c r="BK117" s="184">
        <f t="shared" si="19"/>
        <v>0</v>
      </c>
      <c r="BL117" s="22" t="s">
        <v>187</v>
      </c>
      <c r="BM117" s="22" t="s">
        <v>355</v>
      </c>
    </row>
    <row r="118" spans="2:65" s="1" customFormat="1" ht="16.5" customHeight="1">
      <c r="B118" s="172"/>
      <c r="C118" s="173" t="s">
        <v>276</v>
      </c>
      <c r="D118" s="173" t="s">
        <v>182</v>
      </c>
      <c r="E118" s="174" t="s">
        <v>2153</v>
      </c>
      <c r="F118" s="175" t="s">
        <v>2154</v>
      </c>
      <c r="G118" s="176" t="s">
        <v>301</v>
      </c>
      <c r="H118" s="177">
        <v>1</v>
      </c>
      <c r="I118" s="178"/>
      <c r="J118" s="179">
        <f t="shared" si="10"/>
        <v>0</v>
      </c>
      <c r="K118" s="175" t="s">
        <v>5</v>
      </c>
      <c r="L118" s="39"/>
      <c r="M118" s="180" t="s">
        <v>5</v>
      </c>
      <c r="N118" s="181" t="s">
        <v>45</v>
      </c>
      <c r="O118" s="40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AR118" s="22" t="s">
        <v>187</v>
      </c>
      <c r="AT118" s="22" t="s">
        <v>182</v>
      </c>
      <c r="AU118" s="22" t="s">
        <v>84</v>
      </c>
      <c r="AY118" s="22" t="s">
        <v>180</v>
      </c>
      <c r="BE118" s="184">
        <f t="shared" si="14"/>
        <v>0</v>
      </c>
      <c r="BF118" s="184">
        <f t="shared" si="15"/>
        <v>0</v>
      </c>
      <c r="BG118" s="184">
        <f t="shared" si="16"/>
        <v>0</v>
      </c>
      <c r="BH118" s="184">
        <f t="shared" si="17"/>
        <v>0</v>
      </c>
      <c r="BI118" s="184">
        <f t="shared" si="18"/>
        <v>0</v>
      </c>
      <c r="BJ118" s="22" t="s">
        <v>82</v>
      </c>
      <c r="BK118" s="184">
        <f t="shared" si="19"/>
        <v>0</v>
      </c>
      <c r="BL118" s="22" t="s">
        <v>187</v>
      </c>
      <c r="BM118" s="22" t="s">
        <v>359</v>
      </c>
    </row>
    <row r="119" spans="2:65" s="1" customFormat="1" ht="16.5" customHeight="1">
      <c r="B119" s="172"/>
      <c r="C119" s="173" t="s">
        <v>360</v>
      </c>
      <c r="D119" s="173" t="s">
        <v>182</v>
      </c>
      <c r="E119" s="174" t="s">
        <v>2155</v>
      </c>
      <c r="F119" s="175" t="s">
        <v>2156</v>
      </c>
      <c r="G119" s="176" t="s">
        <v>301</v>
      </c>
      <c r="H119" s="177">
        <v>1</v>
      </c>
      <c r="I119" s="178"/>
      <c r="J119" s="179">
        <f t="shared" si="10"/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AR119" s="22" t="s">
        <v>187</v>
      </c>
      <c r="AT119" s="22" t="s">
        <v>182</v>
      </c>
      <c r="AU119" s="22" t="s">
        <v>84</v>
      </c>
      <c r="AY119" s="22" t="s">
        <v>180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22" t="s">
        <v>82</v>
      </c>
      <c r="BK119" s="184">
        <f t="shared" si="19"/>
        <v>0</v>
      </c>
      <c r="BL119" s="22" t="s">
        <v>187</v>
      </c>
      <c r="BM119" s="22" t="s">
        <v>361</v>
      </c>
    </row>
    <row r="120" spans="2:65" s="1" customFormat="1" ht="25.5" customHeight="1">
      <c r="B120" s="172"/>
      <c r="C120" s="173" t="s">
        <v>280</v>
      </c>
      <c r="D120" s="173" t="s">
        <v>182</v>
      </c>
      <c r="E120" s="174" t="s">
        <v>2157</v>
      </c>
      <c r="F120" s="175" t="s">
        <v>2158</v>
      </c>
      <c r="G120" s="176" t="s">
        <v>301</v>
      </c>
      <c r="H120" s="177">
        <v>2</v>
      </c>
      <c r="I120" s="178"/>
      <c r="J120" s="179">
        <f t="shared" si="10"/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3">
        <f t="shared" si="13"/>
        <v>0</v>
      </c>
      <c r="AR120" s="22" t="s">
        <v>187</v>
      </c>
      <c r="AT120" s="22" t="s">
        <v>182</v>
      </c>
      <c r="AU120" s="22" t="s">
        <v>84</v>
      </c>
      <c r="AY120" s="22" t="s">
        <v>180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22" t="s">
        <v>82</v>
      </c>
      <c r="BK120" s="184">
        <f t="shared" si="19"/>
        <v>0</v>
      </c>
      <c r="BL120" s="22" t="s">
        <v>187</v>
      </c>
      <c r="BM120" s="22" t="s">
        <v>365</v>
      </c>
    </row>
    <row r="121" spans="2:65" s="1" customFormat="1" ht="16.5" customHeight="1">
      <c r="B121" s="172"/>
      <c r="C121" s="173" t="s">
        <v>367</v>
      </c>
      <c r="D121" s="173" t="s">
        <v>182</v>
      </c>
      <c r="E121" s="174" t="s">
        <v>2159</v>
      </c>
      <c r="F121" s="175" t="s">
        <v>2160</v>
      </c>
      <c r="G121" s="176" t="s">
        <v>301</v>
      </c>
      <c r="H121" s="177">
        <v>2</v>
      </c>
      <c r="I121" s="178"/>
      <c r="J121" s="179">
        <f t="shared" si="10"/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 t="shared" si="11"/>
        <v>0</v>
      </c>
      <c r="Q121" s="182">
        <v>0</v>
      </c>
      <c r="R121" s="182">
        <f t="shared" si="12"/>
        <v>0</v>
      </c>
      <c r="S121" s="182">
        <v>0</v>
      </c>
      <c r="T121" s="183">
        <f t="shared" si="13"/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 t="shared" si="14"/>
        <v>0</v>
      </c>
      <c r="BF121" s="184">
        <f t="shared" si="15"/>
        <v>0</v>
      </c>
      <c r="BG121" s="184">
        <f t="shared" si="16"/>
        <v>0</v>
      </c>
      <c r="BH121" s="184">
        <f t="shared" si="17"/>
        <v>0</v>
      </c>
      <c r="BI121" s="184">
        <f t="shared" si="18"/>
        <v>0</v>
      </c>
      <c r="BJ121" s="22" t="s">
        <v>82</v>
      </c>
      <c r="BK121" s="184">
        <f t="shared" si="19"/>
        <v>0</v>
      </c>
      <c r="BL121" s="22" t="s">
        <v>187</v>
      </c>
      <c r="BM121" s="22" t="s">
        <v>370</v>
      </c>
    </row>
    <row r="122" spans="2:65" s="1" customFormat="1" ht="25.5" customHeight="1">
      <c r="B122" s="172"/>
      <c r="C122" s="173" t="s">
        <v>284</v>
      </c>
      <c r="D122" s="173" t="s">
        <v>182</v>
      </c>
      <c r="E122" s="174" t="s">
        <v>2161</v>
      </c>
      <c r="F122" s="175" t="s">
        <v>2162</v>
      </c>
      <c r="G122" s="176" t="s">
        <v>301</v>
      </c>
      <c r="H122" s="177">
        <v>1</v>
      </c>
      <c r="I122" s="178"/>
      <c r="J122" s="179">
        <f t="shared" si="10"/>
        <v>0</v>
      </c>
      <c r="K122" s="175" t="s">
        <v>5</v>
      </c>
      <c r="L122" s="39"/>
      <c r="M122" s="180" t="s">
        <v>5</v>
      </c>
      <c r="N122" s="181" t="s">
        <v>45</v>
      </c>
      <c r="O122" s="40"/>
      <c r="P122" s="182">
        <f t="shared" si="11"/>
        <v>0</v>
      </c>
      <c r="Q122" s="182">
        <v>0</v>
      </c>
      <c r="R122" s="182">
        <f t="shared" si="12"/>
        <v>0</v>
      </c>
      <c r="S122" s="182">
        <v>0</v>
      </c>
      <c r="T122" s="183">
        <f t="shared" si="13"/>
        <v>0</v>
      </c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 t="shared" si="14"/>
        <v>0</v>
      </c>
      <c r="BF122" s="184">
        <f t="shared" si="15"/>
        <v>0</v>
      </c>
      <c r="BG122" s="184">
        <f t="shared" si="16"/>
        <v>0</v>
      </c>
      <c r="BH122" s="184">
        <f t="shared" si="17"/>
        <v>0</v>
      </c>
      <c r="BI122" s="184">
        <f t="shared" si="18"/>
        <v>0</v>
      </c>
      <c r="BJ122" s="22" t="s">
        <v>82</v>
      </c>
      <c r="BK122" s="184">
        <f t="shared" si="19"/>
        <v>0</v>
      </c>
      <c r="BL122" s="22" t="s">
        <v>187</v>
      </c>
      <c r="BM122" s="22" t="s">
        <v>374</v>
      </c>
    </row>
    <row r="123" spans="2:65" s="1" customFormat="1" ht="25.5" customHeight="1">
      <c r="B123" s="172"/>
      <c r="C123" s="173" t="s">
        <v>375</v>
      </c>
      <c r="D123" s="173" t="s">
        <v>182</v>
      </c>
      <c r="E123" s="174" t="s">
        <v>2163</v>
      </c>
      <c r="F123" s="175" t="s">
        <v>2164</v>
      </c>
      <c r="G123" s="176" t="s">
        <v>301</v>
      </c>
      <c r="H123" s="177">
        <v>1</v>
      </c>
      <c r="I123" s="178"/>
      <c r="J123" s="179">
        <f t="shared" si="10"/>
        <v>0</v>
      </c>
      <c r="K123" s="175" t="s">
        <v>5</v>
      </c>
      <c r="L123" s="39"/>
      <c r="M123" s="180" t="s">
        <v>5</v>
      </c>
      <c r="N123" s="181" t="s">
        <v>45</v>
      </c>
      <c r="O123" s="40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2" t="s">
        <v>187</v>
      </c>
      <c r="AT123" s="22" t="s">
        <v>182</v>
      </c>
      <c r="AU123" s="22" t="s">
        <v>84</v>
      </c>
      <c r="AY123" s="22" t="s">
        <v>180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2" t="s">
        <v>82</v>
      </c>
      <c r="BK123" s="184">
        <f t="shared" si="19"/>
        <v>0</v>
      </c>
      <c r="BL123" s="22" t="s">
        <v>187</v>
      </c>
      <c r="BM123" s="22" t="s">
        <v>378</v>
      </c>
    </row>
    <row r="124" spans="2:65" s="1" customFormat="1" ht="25.5" customHeight="1">
      <c r="B124" s="172"/>
      <c r="C124" s="173" t="s">
        <v>287</v>
      </c>
      <c r="D124" s="173" t="s">
        <v>182</v>
      </c>
      <c r="E124" s="174" t="s">
        <v>2165</v>
      </c>
      <c r="F124" s="175" t="s">
        <v>2166</v>
      </c>
      <c r="G124" s="176" t="s">
        <v>301</v>
      </c>
      <c r="H124" s="177">
        <v>8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45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187</v>
      </c>
      <c r="AT124" s="22" t="s">
        <v>182</v>
      </c>
      <c r="AU124" s="22" t="s">
        <v>84</v>
      </c>
      <c r="AY124" s="22" t="s">
        <v>180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82</v>
      </c>
      <c r="BK124" s="184">
        <f t="shared" si="19"/>
        <v>0</v>
      </c>
      <c r="BL124" s="22" t="s">
        <v>187</v>
      </c>
      <c r="BM124" s="22" t="s">
        <v>382</v>
      </c>
    </row>
    <row r="125" spans="2:65" s="1" customFormat="1" ht="25.5" customHeight="1">
      <c r="B125" s="172"/>
      <c r="C125" s="173" t="s">
        <v>384</v>
      </c>
      <c r="D125" s="173" t="s">
        <v>182</v>
      </c>
      <c r="E125" s="174" t="s">
        <v>2167</v>
      </c>
      <c r="F125" s="175" t="s">
        <v>2168</v>
      </c>
      <c r="G125" s="176" t="s">
        <v>301</v>
      </c>
      <c r="H125" s="177">
        <v>2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45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82</v>
      </c>
      <c r="BK125" s="184">
        <f t="shared" si="19"/>
        <v>0</v>
      </c>
      <c r="BL125" s="22" t="s">
        <v>187</v>
      </c>
      <c r="BM125" s="22" t="s">
        <v>387</v>
      </c>
    </row>
    <row r="126" spans="2:65" s="1" customFormat="1" ht="25.5" customHeight="1">
      <c r="B126" s="172"/>
      <c r="C126" s="173" t="s">
        <v>293</v>
      </c>
      <c r="D126" s="173" t="s">
        <v>182</v>
      </c>
      <c r="E126" s="174" t="s">
        <v>2169</v>
      </c>
      <c r="F126" s="175" t="s">
        <v>2170</v>
      </c>
      <c r="G126" s="176" t="s">
        <v>225</v>
      </c>
      <c r="H126" s="177">
        <v>16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187</v>
      </c>
      <c r="AT126" s="22" t="s">
        <v>182</v>
      </c>
      <c r="AU126" s="22" t="s">
        <v>84</v>
      </c>
      <c r="AY126" s="22" t="s">
        <v>180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82</v>
      </c>
      <c r="BK126" s="184">
        <f t="shared" si="19"/>
        <v>0</v>
      </c>
      <c r="BL126" s="22" t="s">
        <v>187</v>
      </c>
      <c r="BM126" s="22" t="s">
        <v>390</v>
      </c>
    </row>
    <row r="127" spans="2:65" s="1" customFormat="1" ht="25.5" customHeight="1">
      <c r="B127" s="172"/>
      <c r="C127" s="173" t="s">
        <v>392</v>
      </c>
      <c r="D127" s="173" t="s">
        <v>182</v>
      </c>
      <c r="E127" s="174" t="s">
        <v>2171</v>
      </c>
      <c r="F127" s="175" t="s">
        <v>2172</v>
      </c>
      <c r="G127" s="176" t="s">
        <v>301</v>
      </c>
      <c r="H127" s="177">
        <v>1</v>
      </c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45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187</v>
      </c>
      <c r="AT127" s="22" t="s">
        <v>182</v>
      </c>
      <c r="AU127" s="22" t="s">
        <v>84</v>
      </c>
      <c r="AY127" s="22" t="s">
        <v>180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82</v>
      </c>
      <c r="BK127" s="184">
        <f t="shared" si="19"/>
        <v>0</v>
      </c>
      <c r="BL127" s="22" t="s">
        <v>187</v>
      </c>
      <c r="BM127" s="22" t="s">
        <v>395</v>
      </c>
    </row>
    <row r="128" spans="2:65" s="1" customFormat="1" ht="16.5" customHeight="1">
      <c r="B128" s="172"/>
      <c r="C128" s="173" t="s">
        <v>296</v>
      </c>
      <c r="D128" s="173" t="s">
        <v>182</v>
      </c>
      <c r="E128" s="174" t="s">
        <v>2173</v>
      </c>
      <c r="F128" s="175" t="s">
        <v>2174</v>
      </c>
      <c r="G128" s="176" t="s">
        <v>185</v>
      </c>
      <c r="H128" s="177">
        <v>198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187</v>
      </c>
      <c r="AT128" s="22" t="s">
        <v>182</v>
      </c>
      <c r="AU128" s="22" t="s">
        <v>84</v>
      </c>
      <c r="AY128" s="22" t="s">
        <v>180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82</v>
      </c>
      <c r="BK128" s="184">
        <f t="shared" si="19"/>
        <v>0</v>
      </c>
      <c r="BL128" s="22" t="s">
        <v>187</v>
      </c>
      <c r="BM128" s="22" t="s">
        <v>398</v>
      </c>
    </row>
    <row r="129" spans="2:65" s="1" customFormat="1" ht="16.5" customHeight="1">
      <c r="B129" s="172"/>
      <c r="C129" s="173" t="s">
        <v>400</v>
      </c>
      <c r="D129" s="173" t="s">
        <v>182</v>
      </c>
      <c r="E129" s="174" t="s">
        <v>2175</v>
      </c>
      <c r="F129" s="175" t="s">
        <v>2176</v>
      </c>
      <c r="G129" s="176" t="s">
        <v>229</v>
      </c>
      <c r="H129" s="177">
        <v>16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45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187</v>
      </c>
      <c r="AT129" s="22" t="s">
        <v>182</v>
      </c>
      <c r="AU129" s="22" t="s">
        <v>84</v>
      </c>
      <c r="AY129" s="22" t="s">
        <v>180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82</v>
      </c>
      <c r="BK129" s="184">
        <f t="shared" si="19"/>
        <v>0</v>
      </c>
      <c r="BL129" s="22" t="s">
        <v>187</v>
      </c>
      <c r="BM129" s="22" t="s">
        <v>403</v>
      </c>
    </row>
    <row r="130" spans="2:65" s="1" customFormat="1" ht="25.5" customHeight="1">
      <c r="B130" s="172"/>
      <c r="C130" s="173" t="s">
        <v>302</v>
      </c>
      <c r="D130" s="173" t="s">
        <v>182</v>
      </c>
      <c r="E130" s="174" t="s">
        <v>2177</v>
      </c>
      <c r="F130" s="175" t="s">
        <v>2178</v>
      </c>
      <c r="G130" s="176" t="s">
        <v>185</v>
      </c>
      <c r="H130" s="177">
        <v>63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45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187</v>
      </c>
      <c r="AT130" s="22" t="s">
        <v>182</v>
      </c>
      <c r="AU130" s="22" t="s">
        <v>84</v>
      </c>
      <c r="AY130" s="22" t="s">
        <v>180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82</v>
      </c>
      <c r="BK130" s="184">
        <f t="shared" si="19"/>
        <v>0</v>
      </c>
      <c r="BL130" s="22" t="s">
        <v>187</v>
      </c>
      <c r="BM130" s="22" t="s">
        <v>407</v>
      </c>
    </row>
    <row r="131" spans="2:65" s="1" customFormat="1" ht="25.5" customHeight="1">
      <c r="B131" s="172"/>
      <c r="C131" s="173" t="s">
        <v>409</v>
      </c>
      <c r="D131" s="173" t="s">
        <v>182</v>
      </c>
      <c r="E131" s="174" t="s">
        <v>2179</v>
      </c>
      <c r="F131" s="175" t="s">
        <v>2180</v>
      </c>
      <c r="G131" s="176" t="s">
        <v>725</v>
      </c>
      <c r="H131" s="177">
        <v>160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45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187</v>
      </c>
      <c r="AT131" s="22" t="s">
        <v>182</v>
      </c>
      <c r="AU131" s="22" t="s">
        <v>84</v>
      </c>
      <c r="AY131" s="22" t="s">
        <v>180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82</v>
      </c>
      <c r="BK131" s="184">
        <f t="shared" si="19"/>
        <v>0</v>
      </c>
      <c r="BL131" s="22" t="s">
        <v>187</v>
      </c>
      <c r="BM131" s="22" t="s">
        <v>412</v>
      </c>
    </row>
    <row r="132" spans="2:65" s="1" customFormat="1" ht="25.5" customHeight="1">
      <c r="B132" s="172"/>
      <c r="C132" s="173" t="s">
        <v>306</v>
      </c>
      <c r="D132" s="173" t="s">
        <v>182</v>
      </c>
      <c r="E132" s="174" t="s">
        <v>2181</v>
      </c>
      <c r="F132" s="175" t="s">
        <v>2182</v>
      </c>
      <c r="G132" s="176" t="s">
        <v>301</v>
      </c>
      <c r="H132" s="177">
        <v>280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45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187</v>
      </c>
      <c r="AT132" s="22" t="s">
        <v>182</v>
      </c>
      <c r="AU132" s="22" t="s">
        <v>84</v>
      </c>
      <c r="AY132" s="22" t="s">
        <v>180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82</v>
      </c>
      <c r="BK132" s="184">
        <f t="shared" si="19"/>
        <v>0</v>
      </c>
      <c r="BL132" s="22" t="s">
        <v>187</v>
      </c>
      <c r="BM132" s="22" t="s">
        <v>417</v>
      </c>
    </row>
    <row r="133" spans="2:65" s="1" customFormat="1" ht="16.5" customHeight="1">
      <c r="B133" s="172"/>
      <c r="C133" s="173" t="s">
        <v>419</v>
      </c>
      <c r="D133" s="173" t="s">
        <v>182</v>
      </c>
      <c r="E133" s="174" t="s">
        <v>2183</v>
      </c>
      <c r="F133" s="175" t="s">
        <v>2184</v>
      </c>
      <c r="G133" s="176" t="s">
        <v>725</v>
      </c>
      <c r="H133" s="177">
        <v>340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45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187</v>
      </c>
      <c r="AT133" s="22" t="s">
        <v>182</v>
      </c>
      <c r="AU133" s="22" t="s">
        <v>84</v>
      </c>
      <c r="AY133" s="22" t="s">
        <v>180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82</v>
      </c>
      <c r="BK133" s="184">
        <f t="shared" si="19"/>
        <v>0</v>
      </c>
      <c r="BL133" s="22" t="s">
        <v>187</v>
      </c>
      <c r="BM133" s="22" t="s">
        <v>422</v>
      </c>
    </row>
    <row r="134" spans="2:65" s="1" customFormat="1" ht="16.5" customHeight="1">
      <c r="B134" s="172"/>
      <c r="C134" s="173" t="s">
        <v>310</v>
      </c>
      <c r="D134" s="173" t="s">
        <v>182</v>
      </c>
      <c r="E134" s="174" t="s">
        <v>2185</v>
      </c>
      <c r="F134" s="175" t="s">
        <v>2186</v>
      </c>
      <c r="G134" s="176" t="s">
        <v>301</v>
      </c>
      <c r="H134" s="177">
        <v>14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45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187</v>
      </c>
      <c r="AT134" s="22" t="s">
        <v>182</v>
      </c>
      <c r="AU134" s="22" t="s">
        <v>84</v>
      </c>
      <c r="AY134" s="22" t="s">
        <v>180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82</v>
      </c>
      <c r="BK134" s="184">
        <f t="shared" si="19"/>
        <v>0</v>
      </c>
      <c r="BL134" s="22" t="s">
        <v>187</v>
      </c>
      <c r="BM134" s="22" t="s">
        <v>426</v>
      </c>
    </row>
    <row r="135" spans="2:65" s="1" customFormat="1" ht="16.5" customHeight="1">
      <c r="B135" s="172"/>
      <c r="C135" s="173" t="s">
        <v>428</v>
      </c>
      <c r="D135" s="173" t="s">
        <v>182</v>
      </c>
      <c r="E135" s="174" t="s">
        <v>2187</v>
      </c>
      <c r="F135" s="175" t="s">
        <v>2188</v>
      </c>
      <c r="G135" s="176" t="s">
        <v>301</v>
      </c>
      <c r="H135" s="177">
        <v>96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45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187</v>
      </c>
      <c r="AT135" s="22" t="s">
        <v>182</v>
      </c>
      <c r="AU135" s="22" t="s">
        <v>84</v>
      </c>
      <c r="AY135" s="22" t="s">
        <v>180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82</v>
      </c>
      <c r="BK135" s="184">
        <f t="shared" si="19"/>
        <v>0</v>
      </c>
      <c r="BL135" s="22" t="s">
        <v>187</v>
      </c>
      <c r="BM135" s="22" t="s">
        <v>431</v>
      </c>
    </row>
    <row r="136" spans="2:65" s="1" customFormat="1" ht="16.5" customHeight="1">
      <c r="B136" s="172"/>
      <c r="C136" s="173" t="s">
        <v>313</v>
      </c>
      <c r="D136" s="173" t="s">
        <v>182</v>
      </c>
      <c r="E136" s="174" t="s">
        <v>2189</v>
      </c>
      <c r="F136" s="175" t="s">
        <v>1308</v>
      </c>
      <c r="G136" s="176" t="s">
        <v>301</v>
      </c>
      <c r="H136" s="177">
        <v>1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82</v>
      </c>
      <c r="BK136" s="184">
        <f t="shared" si="19"/>
        <v>0</v>
      </c>
      <c r="BL136" s="22" t="s">
        <v>187</v>
      </c>
      <c r="BM136" s="22" t="s">
        <v>435</v>
      </c>
    </row>
    <row r="137" spans="2:65" s="1" customFormat="1" ht="16.5" customHeight="1">
      <c r="B137" s="172"/>
      <c r="C137" s="173" t="s">
        <v>437</v>
      </c>
      <c r="D137" s="173" t="s">
        <v>182</v>
      </c>
      <c r="E137" s="174" t="s">
        <v>2190</v>
      </c>
      <c r="F137" s="175" t="s">
        <v>1310</v>
      </c>
      <c r="G137" s="176" t="s">
        <v>301</v>
      </c>
      <c r="H137" s="177">
        <v>1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45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187</v>
      </c>
      <c r="AT137" s="22" t="s">
        <v>182</v>
      </c>
      <c r="AU137" s="22" t="s">
        <v>84</v>
      </c>
      <c r="AY137" s="22" t="s">
        <v>180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82</v>
      </c>
      <c r="BK137" s="184">
        <f t="shared" si="19"/>
        <v>0</v>
      </c>
      <c r="BL137" s="22" t="s">
        <v>187</v>
      </c>
      <c r="BM137" s="22" t="s">
        <v>440</v>
      </c>
    </row>
    <row r="138" spans="2:65" s="1" customFormat="1" ht="16.5" customHeight="1">
      <c r="B138" s="172"/>
      <c r="C138" s="173" t="s">
        <v>318</v>
      </c>
      <c r="D138" s="173" t="s">
        <v>182</v>
      </c>
      <c r="E138" s="174" t="s">
        <v>2191</v>
      </c>
      <c r="F138" s="175" t="s">
        <v>1312</v>
      </c>
      <c r="G138" s="176" t="s">
        <v>301</v>
      </c>
      <c r="H138" s="177">
        <v>1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45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187</v>
      </c>
      <c r="AT138" s="22" t="s">
        <v>182</v>
      </c>
      <c r="AU138" s="22" t="s">
        <v>84</v>
      </c>
      <c r="AY138" s="22" t="s">
        <v>180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82</v>
      </c>
      <c r="BK138" s="184">
        <f t="shared" si="19"/>
        <v>0</v>
      </c>
      <c r="BL138" s="22" t="s">
        <v>187</v>
      </c>
      <c r="BM138" s="22" t="s">
        <v>443</v>
      </c>
    </row>
    <row r="139" spans="2:65" s="1" customFormat="1" ht="16.5" customHeight="1">
      <c r="B139" s="172"/>
      <c r="C139" s="173" t="s">
        <v>444</v>
      </c>
      <c r="D139" s="173" t="s">
        <v>182</v>
      </c>
      <c r="E139" s="174" t="s">
        <v>2192</v>
      </c>
      <c r="F139" s="175" t="s">
        <v>2193</v>
      </c>
      <c r="G139" s="176" t="s">
        <v>301</v>
      </c>
      <c r="H139" s="177">
        <v>1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187</v>
      </c>
      <c r="AT139" s="22" t="s">
        <v>182</v>
      </c>
      <c r="AU139" s="22" t="s">
        <v>84</v>
      </c>
      <c r="AY139" s="22" t="s">
        <v>180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82</v>
      </c>
      <c r="BK139" s="184">
        <f t="shared" si="19"/>
        <v>0</v>
      </c>
      <c r="BL139" s="22" t="s">
        <v>187</v>
      </c>
      <c r="BM139" s="22" t="s">
        <v>447</v>
      </c>
    </row>
    <row r="140" spans="2:65" s="1" customFormat="1" ht="16.5" customHeight="1">
      <c r="B140" s="172"/>
      <c r="C140" s="173" t="s">
        <v>325</v>
      </c>
      <c r="D140" s="173" t="s">
        <v>182</v>
      </c>
      <c r="E140" s="174" t="s">
        <v>2194</v>
      </c>
      <c r="F140" s="175" t="s">
        <v>2195</v>
      </c>
      <c r="G140" s="176" t="s">
        <v>301</v>
      </c>
      <c r="H140" s="177">
        <v>1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45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187</v>
      </c>
      <c r="AT140" s="22" t="s">
        <v>182</v>
      </c>
      <c r="AU140" s="22" t="s">
        <v>84</v>
      </c>
      <c r="AY140" s="22" t="s">
        <v>180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82</v>
      </c>
      <c r="BK140" s="184">
        <f t="shared" si="19"/>
        <v>0</v>
      </c>
      <c r="BL140" s="22" t="s">
        <v>187</v>
      </c>
      <c r="BM140" s="22" t="s">
        <v>451</v>
      </c>
    </row>
    <row r="141" spans="2:65" s="1" customFormat="1" ht="25.5" customHeight="1">
      <c r="B141" s="172"/>
      <c r="C141" s="173" t="s">
        <v>453</v>
      </c>
      <c r="D141" s="173" t="s">
        <v>182</v>
      </c>
      <c r="E141" s="174" t="s">
        <v>2196</v>
      </c>
      <c r="F141" s="175" t="s">
        <v>2197</v>
      </c>
      <c r="G141" s="176" t="s">
        <v>301</v>
      </c>
      <c r="H141" s="177">
        <v>1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45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187</v>
      </c>
      <c r="AT141" s="22" t="s">
        <v>182</v>
      </c>
      <c r="AU141" s="22" t="s">
        <v>84</v>
      </c>
      <c r="AY141" s="22" t="s">
        <v>180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82</v>
      </c>
      <c r="BK141" s="184">
        <f t="shared" si="19"/>
        <v>0</v>
      </c>
      <c r="BL141" s="22" t="s">
        <v>187</v>
      </c>
      <c r="BM141" s="22" t="s">
        <v>456</v>
      </c>
    </row>
    <row r="142" spans="2:65" s="1" customFormat="1" ht="25.5" customHeight="1">
      <c r="B142" s="172"/>
      <c r="C142" s="173" t="s">
        <v>329</v>
      </c>
      <c r="D142" s="173" t="s">
        <v>182</v>
      </c>
      <c r="E142" s="174" t="s">
        <v>2198</v>
      </c>
      <c r="F142" s="175" t="s">
        <v>2199</v>
      </c>
      <c r="G142" s="176" t="s">
        <v>225</v>
      </c>
      <c r="H142" s="177">
        <v>1</v>
      </c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45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187</v>
      </c>
      <c r="AT142" s="22" t="s">
        <v>182</v>
      </c>
      <c r="AU142" s="22" t="s">
        <v>84</v>
      </c>
      <c r="AY142" s="22" t="s">
        <v>180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82</v>
      </c>
      <c r="BK142" s="184">
        <f t="shared" si="19"/>
        <v>0</v>
      </c>
      <c r="BL142" s="22" t="s">
        <v>187</v>
      </c>
      <c r="BM142" s="22" t="s">
        <v>460</v>
      </c>
    </row>
    <row r="143" spans="2:65" s="1" customFormat="1" ht="25.5" customHeight="1">
      <c r="B143" s="172"/>
      <c r="C143" s="173" t="s">
        <v>461</v>
      </c>
      <c r="D143" s="173" t="s">
        <v>182</v>
      </c>
      <c r="E143" s="174" t="s">
        <v>2200</v>
      </c>
      <c r="F143" s="175" t="s">
        <v>2201</v>
      </c>
      <c r="G143" s="176" t="s">
        <v>225</v>
      </c>
      <c r="H143" s="177">
        <v>1</v>
      </c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45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187</v>
      </c>
      <c r="AT143" s="22" t="s">
        <v>182</v>
      </c>
      <c r="AU143" s="22" t="s">
        <v>84</v>
      </c>
      <c r="AY143" s="22" t="s">
        <v>180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82</v>
      </c>
      <c r="BK143" s="184">
        <f t="shared" si="19"/>
        <v>0</v>
      </c>
      <c r="BL143" s="22" t="s">
        <v>187</v>
      </c>
      <c r="BM143" s="22" t="s">
        <v>464</v>
      </c>
    </row>
    <row r="144" spans="2:65" s="1" customFormat="1" ht="25.5" customHeight="1">
      <c r="B144" s="172"/>
      <c r="C144" s="173" t="s">
        <v>332</v>
      </c>
      <c r="D144" s="173" t="s">
        <v>182</v>
      </c>
      <c r="E144" s="174" t="s">
        <v>2202</v>
      </c>
      <c r="F144" s="175" t="s">
        <v>2203</v>
      </c>
      <c r="G144" s="176" t="s">
        <v>225</v>
      </c>
      <c r="H144" s="177">
        <v>4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45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187</v>
      </c>
      <c r="AT144" s="22" t="s">
        <v>182</v>
      </c>
      <c r="AU144" s="22" t="s">
        <v>84</v>
      </c>
      <c r="AY144" s="22" t="s">
        <v>180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82</v>
      </c>
      <c r="BK144" s="184">
        <f t="shared" si="19"/>
        <v>0</v>
      </c>
      <c r="BL144" s="22" t="s">
        <v>187</v>
      </c>
      <c r="BM144" s="22" t="s">
        <v>468</v>
      </c>
    </row>
    <row r="145" spans="2:65" s="1" customFormat="1" ht="25.5" customHeight="1">
      <c r="B145" s="172"/>
      <c r="C145" s="173" t="s">
        <v>470</v>
      </c>
      <c r="D145" s="173" t="s">
        <v>182</v>
      </c>
      <c r="E145" s="174" t="s">
        <v>2204</v>
      </c>
      <c r="F145" s="175" t="s">
        <v>2205</v>
      </c>
      <c r="G145" s="176" t="s">
        <v>229</v>
      </c>
      <c r="H145" s="177">
        <v>1</v>
      </c>
      <c r="I145" s="178"/>
      <c r="J145" s="179">
        <f aca="true" t="shared" si="20" ref="J145:J155">ROUND(I145*H145,2)</f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 aca="true" t="shared" si="21" ref="P145:P155">O145*H145</f>
        <v>0</v>
      </c>
      <c r="Q145" s="182">
        <v>0</v>
      </c>
      <c r="R145" s="182">
        <f aca="true" t="shared" si="22" ref="R145:R155">Q145*H145</f>
        <v>0</v>
      </c>
      <c r="S145" s="182">
        <v>0</v>
      </c>
      <c r="T145" s="183">
        <f aca="true" t="shared" si="23" ref="T145:T155">S145*H145</f>
        <v>0</v>
      </c>
      <c r="AR145" s="22" t="s">
        <v>187</v>
      </c>
      <c r="AT145" s="22" t="s">
        <v>182</v>
      </c>
      <c r="AU145" s="22" t="s">
        <v>84</v>
      </c>
      <c r="AY145" s="22" t="s">
        <v>180</v>
      </c>
      <c r="BE145" s="184">
        <f aca="true" t="shared" si="24" ref="BE145:BE155">IF(N145="základní",J145,0)</f>
        <v>0</v>
      </c>
      <c r="BF145" s="184">
        <f aca="true" t="shared" si="25" ref="BF145:BF155">IF(N145="snížená",J145,0)</f>
        <v>0</v>
      </c>
      <c r="BG145" s="184">
        <f aca="true" t="shared" si="26" ref="BG145:BG155">IF(N145="zákl. přenesená",J145,0)</f>
        <v>0</v>
      </c>
      <c r="BH145" s="184">
        <f aca="true" t="shared" si="27" ref="BH145:BH155">IF(N145="sníž. přenesená",J145,0)</f>
        <v>0</v>
      </c>
      <c r="BI145" s="184">
        <f aca="true" t="shared" si="28" ref="BI145:BI155">IF(N145="nulová",J145,0)</f>
        <v>0</v>
      </c>
      <c r="BJ145" s="22" t="s">
        <v>82</v>
      </c>
      <c r="BK145" s="184">
        <f aca="true" t="shared" si="29" ref="BK145:BK155">ROUND(I145*H145,2)</f>
        <v>0</v>
      </c>
      <c r="BL145" s="22" t="s">
        <v>187</v>
      </c>
      <c r="BM145" s="22" t="s">
        <v>473</v>
      </c>
    </row>
    <row r="146" spans="2:65" s="1" customFormat="1" ht="25.5" customHeight="1">
      <c r="B146" s="172"/>
      <c r="C146" s="173" t="s">
        <v>337</v>
      </c>
      <c r="D146" s="173" t="s">
        <v>182</v>
      </c>
      <c r="E146" s="174" t="s">
        <v>2206</v>
      </c>
      <c r="F146" s="175" t="s">
        <v>2207</v>
      </c>
      <c r="G146" s="176" t="s">
        <v>301</v>
      </c>
      <c r="H146" s="177">
        <v>2</v>
      </c>
      <c r="I146" s="178"/>
      <c r="J146" s="179">
        <f t="shared" si="20"/>
        <v>0</v>
      </c>
      <c r="K146" s="175" t="s">
        <v>5</v>
      </c>
      <c r="L146" s="39"/>
      <c r="M146" s="180" t="s">
        <v>5</v>
      </c>
      <c r="N146" s="181" t="s">
        <v>45</v>
      </c>
      <c r="O146" s="40"/>
      <c r="P146" s="182">
        <f t="shared" si="21"/>
        <v>0</v>
      </c>
      <c r="Q146" s="182">
        <v>0</v>
      </c>
      <c r="R146" s="182">
        <f t="shared" si="22"/>
        <v>0</v>
      </c>
      <c r="S146" s="182">
        <v>0</v>
      </c>
      <c r="T146" s="183">
        <f t="shared" si="23"/>
        <v>0</v>
      </c>
      <c r="AR146" s="22" t="s">
        <v>187</v>
      </c>
      <c r="AT146" s="22" t="s">
        <v>182</v>
      </c>
      <c r="AU146" s="22" t="s">
        <v>84</v>
      </c>
      <c r="AY146" s="22" t="s">
        <v>180</v>
      </c>
      <c r="BE146" s="184">
        <f t="shared" si="24"/>
        <v>0</v>
      </c>
      <c r="BF146" s="184">
        <f t="shared" si="25"/>
        <v>0</v>
      </c>
      <c r="BG146" s="184">
        <f t="shared" si="26"/>
        <v>0</v>
      </c>
      <c r="BH146" s="184">
        <f t="shared" si="27"/>
        <v>0</v>
      </c>
      <c r="BI146" s="184">
        <f t="shared" si="28"/>
        <v>0</v>
      </c>
      <c r="BJ146" s="22" t="s">
        <v>82</v>
      </c>
      <c r="BK146" s="184">
        <f t="shared" si="29"/>
        <v>0</v>
      </c>
      <c r="BL146" s="22" t="s">
        <v>187</v>
      </c>
      <c r="BM146" s="22" t="s">
        <v>477</v>
      </c>
    </row>
    <row r="147" spans="2:65" s="1" customFormat="1" ht="16.5" customHeight="1">
      <c r="B147" s="172"/>
      <c r="C147" s="173" t="s">
        <v>479</v>
      </c>
      <c r="D147" s="173" t="s">
        <v>182</v>
      </c>
      <c r="E147" s="174" t="s">
        <v>2208</v>
      </c>
      <c r="F147" s="175" t="s">
        <v>2209</v>
      </c>
      <c r="G147" s="176" t="s">
        <v>301</v>
      </c>
      <c r="H147" s="177">
        <v>3</v>
      </c>
      <c r="I147" s="178"/>
      <c r="J147" s="179">
        <f t="shared" si="20"/>
        <v>0</v>
      </c>
      <c r="K147" s="175" t="s">
        <v>5</v>
      </c>
      <c r="L147" s="39"/>
      <c r="M147" s="180" t="s">
        <v>5</v>
      </c>
      <c r="N147" s="181" t="s">
        <v>45</v>
      </c>
      <c r="O147" s="40"/>
      <c r="P147" s="182">
        <f t="shared" si="21"/>
        <v>0</v>
      </c>
      <c r="Q147" s="182">
        <v>0</v>
      </c>
      <c r="R147" s="182">
        <f t="shared" si="22"/>
        <v>0</v>
      </c>
      <c r="S147" s="182">
        <v>0</v>
      </c>
      <c r="T147" s="183">
        <f t="shared" si="23"/>
        <v>0</v>
      </c>
      <c r="AR147" s="22" t="s">
        <v>187</v>
      </c>
      <c r="AT147" s="22" t="s">
        <v>182</v>
      </c>
      <c r="AU147" s="22" t="s">
        <v>84</v>
      </c>
      <c r="AY147" s="22" t="s">
        <v>180</v>
      </c>
      <c r="BE147" s="184">
        <f t="shared" si="24"/>
        <v>0</v>
      </c>
      <c r="BF147" s="184">
        <f t="shared" si="25"/>
        <v>0</v>
      </c>
      <c r="BG147" s="184">
        <f t="shared" si="26"/>
        <v>0</v>
      </c>
      <c r="BH147" s="184">
        <f t="shared" si="27"/>
        <v>0</v>
      </c>
      <c r="BI147" s="184">
        <f t="shared" si="28"/>
        <v>0</v>
      </c>
      <c r="BJ147" s="22" t="s">
        <v>82</v>
      </c>
      <c r="BK147" s="184">
        <f t="shared" si="29"/>
        <v>0</v>
      </c>
      <c r="BL147" s="22" t="s">
        <v>187</v>
      </c>
      <c r="BM147" s="22" t="s">
        <v>482</v>
      </c>
    </row>
    <row r="148" spans="2:65" s="1" customFormat="1" ht="25.5" customHeight="1">
      <c r="B148" s="172"/>
      <c r="C148" s="173" t="s">
        <v>341</v>
      </c>
      <c r="D148" s="173" t="s">
        <v>182</v>
      </c>
      <c r="E148" s="174" t="s">
        <v>2210</v>
      </c>
      <c r="F148" s="175" t="s">
        <v>2211</v>
      </c>
      <c r="G148" s="176" t="s">
        <v>225</v>
      </c>
      <c r="H148" s="177">
        <v>1</v>
      </c>
      <c r="I148" s="178"/>
      <c r="J148" s="179">
        <f t="shared" si="20"/>
        <v>0</v>
      </c>
      <c r="K148" s="175" t="s">
        <v>5</v>
      </c>
      <c r="L148" s="39"/>
      <c r="M148" s="180" t="s">
        <v>5</v>
      </c>
      <c r="N148" s="181" t="s">
        <v>45</v>
      </c>
      <c r="O148" s="40"/>
      <c r="P148" s="182">
        <f t="shared" si="21"/>
        <v>0</v>
      </c>
      <c r="Q148" s="182">
        <v>0</v>
      </c>
      <c r="R148" s="182">
        <f t="shared" si="22"/>
        <v>0</v>
      </c>
      <c r="S148" s="182">
        <v>0</v>
      </c>
      <c r="T148" s="183">
        <f t="shared" si="23"/>
        <v>0</v>
      </c>
      <c r="AR148" s="22" t="s">
        <v>187</v>
      </c>
      <c r="AT148" s="22" t="s">
        <v>182</v>
      </c>
      <c r="AU148" s="22" t="s">
        <v>84</v>
      </c>
      <c r="AY148" s="22" t="s">
        <v>180</v>
      </c>
      <c r="BE148" s="184">
        <f t="shared" si="24"/>
        <v>0</v>
      </c>
      <c r="BF148" s="184">
        <f t="shared" si="25"/>
        <v>0</v>
      </c>
      <c r="BG148" s="184">
        <f t="shared" si="26"/>
        <v>0</v>
      </c>
      <c r="BH148" s="184">
        <f t="shared" si="27"/>
        <v>0</v>
      </c>
      <c r="BI148" s="184">
        <f t="shared" si="28"/>
        <v>0</v>
      </c>
      <c r="BJ148" s="22" t="s">
        <v>82</v>
      </c>
      <c r="BK148" s="184">
        <f t="shared" si="29"/>
        <v>0</v>
      </c>
      <c r="BL148" s="22" t="s">
        <v>187</v>
      </c>
      <c r="BM148" s="22" t="s">
        <v>486</v>
      </c>
    </row>
    <row r="149" spans="2:65" s="1" customFormat="1" ht="25.5" customHeight="1">
      <c r="B149" s="172"/>
      <c r="C149" s="173" t="s">
        <v>488</v>
      </c>
      <c r="D149" s="173" t="s">
        <v>182</v>
      </c>
      <c r="E149" s="174" t="s">
        <v>2212</v>
      </c>
      <c r="F149" s="175" t="s">
        <v>2213</v>
      </c>
      <c r="G149" s="176" t="s">
        <v>225</v>
      </c>
      <c r="H149" s="177">
        <v>1</v>
      </c>
      <c r="I149" s="178"/>
      <c r="J149" s="179">
        <f t="shared" si="20"/>
        <v>0</v>
      </c>
      <c r="K149" s="175" t="s">
        <v>5</v>
      </c>
      <c r="L149" s="39"/>
      <c r="M149" s="180" t="s">
        <v>5</v>
      </c>
      <c r="N149" s="181" t="s">
        <v>45</v>
      </c>
      <c r="O149" s="40"/>
      <c r="P149" s="182">
        <f t="shared" si="21"/>
        <v>0</v>
      </c>
      <c r="Q149" s="182">
        <v>0</v>
      </c>
      <c r="R149" s="182">
        <f t="shared" si="22"/>
        <v>0</v>
      </c>
      <c r="S149" s="182">
        <v>0</v>
      </c>
      <c r="T149" s="183">
        <f t="shared" si="23"/>
        <v>0</v>
      </c>
      <c r="AR149" s="22" t="s">
        <v>187</v>
      </c>
      <c r="AT149" s="22" t="s">
        <v>182</v>
      </c>
      <c r="AU149" s="22" t="s">
        <v>84</v>
      </c>
      <c r="AY149" s="22" t="s">
        <v>180</v>
      </c>
      <c r="BE149" s="184">
        <f t="shared" si="24"/>
        <v>0</v>
      </c>
      <c r="BF149" s="184">
        <f t="shared" si="25"/>
        <v>0</v>
      </c>
      <c r="BG149" s="184">
        <f t="shared" si="26"/>
        <v>0</v>
      </c>
      <c r="BH149" s="184">
        <f t="shared" si="27"/>
        <v>0</v>
      </c>
      <c r="BI149" s="184">
        <f t="shared" si="28"/>
        <v>0</v>
      </c>
      <c r="BJ149" s="22" t="s">
        <v>82</v>
      </c>
      <c r="BK149" s="184">
        <f t="shared" si="29"/>
        <v>0</v>
      </c>
      <c r="BL149" s="22" t="s">
        <v>187</v>
      </c>
      <c r="BM149" s="22" t="s">
        <v>491</v>
      </c>
    </row>
    <row r="150" spans="2:65" s="1" customFormat="1" ht="25.5" customHeight="1">
      <c r="B150" s="172"/>
      <c r="C150" s="173" t="s">
        <v>347</v>
      </c>
      <c r="D150" s="173" t="s">
        <v>182</v>
      </c>
      <c r="E150" s="174" t="s">
        <v>2214</v>
      </c>
      <c r="F150" s="175" t="s">
        <v>2215</v>
      </c>
      <c r="G150" s="176" t="s">
        <v>225</v>
      </c>
      <c r="H150" s="177">
        <v>4</v>
      </c>
      <c r="I150" s="178"/>
      <c r="J150" s="179">
        <f t="shared" si="20"/>
        <v>0</v>
      </c>
      <c r="K150" s="175" t="s">
        <v>5</v>
      </c>
      <c r="L150" s="39"/>
      <c r="M150" s="180" t="s">
        <v>5</v>
      </c>
      <c r="N150" s="181" t="s">
        <v>45</v>
      </c>
      <c r="O150" s="40"/>
      <c r="P150" s="182">
        <f t="shared" si="21"/>
        <v>0</v>
      </c>
      <c r="Q150" s="182">
        <v>0</v>
      </c>
      <c r="R150" s="182">
        <f t="shared" si="22"/>
        <v>0</v>
      </c>
      <c r="S150" s="182">
        <v>0</v>
      </c>
      <c r="T150" s="183">
        <f t="shared" si="23"/>
        <v>0</v>
      </c>
      <c r="AR150" s="22" t="s">
        <v>187</v>
      </c>
      <c r="AT150" s="22" t="s">
        <v>182</v>
      </c>
      <c r="AU150" s="22" t="s">
        <v>84</v>
      </c>
      <c r="AY150" s="22" t="s">
        <v>180</v>
      </c>
      <c r="BE150" s="184">
        <f t="shared" si="24"/>
        <v>0</v>
      </c>
      <c r="BF150" s="184">
        <f t="shared" si="25"/>
        <v>0</v>
      </c>
      <c r="BG150" s="184">
        <f t="shared" si="26"/>
        <v>0</v>
      </c>
      <c r="BH150" s="184">
        <f t="shared" si="27"/>
        <v>0</v>
      </c>
      <c r="BI150" s="184">
        <f t="shared" si="28"/>
        <v>0</v>
      </c>
      <c r="BJ150" s="22" t="s">
        <v>82</v>
      </c>
      <c r="BK150" s="184">
        <f t="shared" si="29"/>
        <v>0</v>
      </c>
      <c r="BL150" s="22" t="s">
        <v>187</v>
      </c>
      <c r="BM150" s="22" t="s">
        <v>497</v>
      </c>
    </row>
    <row r="151" spans="2:65" s="1" customFormat="1" ht="25.5" customHeight="1">
      <c r="B151" s="172"/>
      <c r="C151" s="173" t="s">
        <v>499</v>
      </c>
      <c r="D151" s="173" t="s">
        <v>182</v>
      </c>
      <c r="E151" s="174" t="s">
        <v>2216</v>
      </c>
      <c r="F151" s="175" t="s">
        <v>2217</v>
      </c>
      <c r="G151" s="176" t="s">
        <v>229</v>
      </c>
      <c r="H151" s="177">
        <v>1</v>
      </c>
      <c r="I151" s="178"/>
      <c r="J151" s="179">
        <f t="shared" si="20"/>
        <v>0</v>
      </c>
      <c r="K151" s="175" t="s">
        <v>5</v>
      </c>
      <c r="L151" s="39"/>
      <c r="M151" s="180" t="s">
        <v>5</v>
      </c>
      <c r="N151" s="181" t="s">
        <v>45</v>
      </c>
      <c r="O151" s="40"/>
      <c r="P151" s="182">
        <f t="shared" si="21"/>
        <v>0</v>
      </c>
      <c r="Q151" s="182">
        <v>0</v>
      </c>
      <c r="R151" s="182">
        <f t="shared" si="22"/>
        <v>0</v>
      </c>
      <c r="S151" s="182">
        <v>0</v>
      </c>
      <c r="T151" s="183">
        <f t="shared" si="23"/>
        <v>0</v>
      </c>
      <c r="AR151" s="22" t="s">
        <v>187</v>
      </c>
      <c r="AT151" s="22" t="s">
        <v>182</v>
      </c>
      <c r="AU151" s="22" t="s">
        <v>84</v>
      </c>
      <c r="AY151" s="22" t="s">
        <v>180</v>
      </c>
      <c r="BE151" s="184">
        <f t="shared" si="24"/>
        <v>0</v>
      </c>
      <c r="BF151" s="184">
        <f t="shared" si="25"/>
        <v>0</v>
      </c>
      <c r="BG151" s="184">
        <f t="shared" si="26"/>
        <v>0</v>
      </c>
      <c r="BH151" s="184">
        <f t="shared" si="27"/>
        <v>0</v>
      </c>
      <c r="BI151" s="184">
        <f t="shared" si="28"/>
        <v>0</v>
      </c>
      <c r="BJ151" s="22" t="s">
        <v>82</v>
      </c>
      <c r="BK151" s="184">
        <f t="shared" si="29"/>
        <v>0</v>
      </c>
      <c r="BL151" s="22" t="s">
        <v>187</v>
      </c>
      <c r="BM151" s="22" t="s">
        <v>502</v>
      </c>
    </row>
    <row r="152" spans="2:65" s="1" customFormat="1" ht="25.5" customHeight="1">
      <c r="B152" s="172"/>
      <c r="C152" s="173" t="s">
        <v>351</v>
      </c>
      <c r="D152" s="173" t="s">
        <v>182</v>
      </c>
      <c r="E152" s="174" t="s">
        <v>2218</v>
      </c>
      <c r="F152" s="175" t="s">
        <v>2219</v>
      </c>
      <c r="G152" s="176" t="s">
        <v>301</v>
      </c>
      <c r="H152" s="177">
        <v>2</v>
      </c>
      <c r="I152" s="178"/>
      <c r="J152" s="179">
        <f t="shared" si="20"/>
        <v>0</v>
      </c>
      <c r="K152" s="175" t="s">
        <v>5</v>
      </c>
      <c r="L152" s="39"/>
      <c r="M152" s="180" t="s">
        <v>5</v>
      </c>
      <c r="N152" s="181" t="s">
        <v>45</v>
      </c>
      <c r="O152" s="40"/>
      <c r="P152" s="182">
        <f t="shared" si="21"/>
        <v>0</v>
      </c>
      <c r="Q152" s="182">
        <v>0</v>
      </c>
      <c r="R152" s="182">
        <f t="shared" si="22"/>
        <v>0</v>
      </c>
      <c r="S152" s="182">
        <v>0</v>
      </c>
      <c r="T152" s="183">
        <f t="shared" si="23"/>
        <v>0</v>
      </c>
      <c r="AR152" s="22" t="s">
        <v>187</v>
      </c>
      <c r="AT152" s="22" t="s">
        <v>182</v>
      </c>
      <c r="AU152" s="22" t="s">
        <v>84</v>
      </c>
      <c r="AY152" s="22" t="s">
        <v>180</v>
      </c>
      <c r="BE152" s="184">
        <f t="shared" si="24"/>
        <v>0</v>
      </c>
      <c r="BF152" s="184">
        <f t="shared" si="25"/>
        <v>0</v>
      </c>
      <c r="BG152" s="184">
        <f t="shared" si="26"/>
        <v>0</v>
      </c>
      <c r="BH152" s="184">
        <f t="shared" si="27"/>
        <v>0</v>
      </c>
      <c r="BI152" s="184">
        <f t="shared" si="28"/>
        <v>0</v>
      </c>
      <c r="BJ152" s="22" t="s">
        <v>82</v>
      </c>
      <c r="BK152" s="184">
        <f t="shared" si="29"/>
        <v>0</v>
      </c>
      <c r="BL152" s="22" t="s">
        <v>187</v>
      </c>
      <c r="BM152" s="22" t="s">
        <v>505</v>
      </c>
    </row>
    <row r="153" spans="2:65" s="1" customFormat="1" ht="25.5" customHeight="1">
      <c r="B153" s="172"/>
      <c r="C153" s="173" t="s">
        <v>507</v>
      </c>
      <c r="D153" s="173" t="s">
        <v>182</v>
      </c>
      <c r="E153" s="174" t="s">
        <v>2220</v>
      </c>
      <c r="F153" s="175" t="s">
        <v>2221</v>
      </c>
      <c r="G153" s="176" t="s">
        <v>301</v>
      </c>
      <c r="H153" s="177">
        <v>3</v>
      </c>
      <c r="I153" s="178"/>
      <c r="J153" s="179">
        <f t="shared" si="20"/>
        <v>0</v>
      </c>
      <c r="K153" s="175" t="s">
        <v>5</v>
      </c>
      <c r="L153" s="39"/>
      <c r="M153" s="180" t="s">
        <v>5</v>
      </c>
      <c r="N153" s="181" t="s">
        <v>45</v>
      </c>
      <c r="O153" s="40"/>
      <c r="P153" s="182">
        <f t="shared" si="21"/>
        <v>0</v>
      </c>
      <c r="Q153" s="182">
        <v>0</v>
      </c>
      <c r="R153" s="182">
        <f t="shared" si="22"/>
        <v>0</v>
      </c>
      <c r="S153" s="182">
        <v>0</v>
      </c>
      <c r="T153" s="183">
        <f t="shared" si="23"/>
        <v>0</v>
      </c>
      <c r="AR153" s="22" t="s">
        <v>187</v>
      </c>
      <c r="AT153" s="22" t="s">
        <v>182</v>
      </c>
      <c r="AU153" s="22" t="s">
        <v>84</v>
      </c>
      <c r="AY153" s="22" t="s">
        <v>180</v>
      </c>
      <c r="BE153" s="184">
        <f t="shared" si="24"/>
        <v>0</v>
      </c>
      <c r="BF153" s="184">
        <f t="shared" si="25"/>
        <v>0</v>
      </c>
      <c r="BG153" s="184">
        <f t="shared" si="26"/>
        <v>0</v>
      </c>
      <c r="BH153" s="184">
        <f t="shared" si="27"/>
        <v>0</v>
      </c>
      <c r="BI153" s="184">
        <f t="shared" si="28"/>
        <v>0</v>
      </c>
      <c r="BJ153" s="22" t="s">
        <v>82</v>
      </c>
      <c r="BK153" s="184">
        <f t="shared" si="29"/>
        <v>0</v>
      </c>
      <c r="BL153" s="22" t="s">
        <v>187</v>
      </c>
      <c r="BM153" s="22" t="s">
        <v>510</v>
      </c>
    </row>
    <row r="154" spans="2:65" s="1" customFormat="1" ht="25.5" customHeight="1">
      <c r="B154" s="172"/>
      <c r="C154" s="173" t="s">
        <v>355</v>
      </c>
      <c r="D154" s="173" t="s">
        <v>182</v>
      </c>
      <c r="E154" s="174" t="s">
        <v>2222</v>
      </c>
      <c r="F154" s="175" t="s">
        <v>2223</v>
      </c>
      <c r="G154" s="176" t="s">
        <v>301</v>
      </c>
      <c r="H154" s="177">
        <v>36</v>
      </c>
      <c r="I154" s="178"/>
      <c r="J154" s="179">
        <f t="shared" si="20"/>
        <v>0</v>
      </c>
      <c r="K154" s="175" t="s">
        <v>5</v>
      </c>
      <c r="L154" s="39"/>
      <c r="M154" s="180" t="s">
        <v>5</v>
      </c>
      <c r="N154" s="181" t="s">
        <v>45</v>
      </c>
      <c r="O154" s="40"/>
      <c r="P154" s="182">
        <f t="shared" si="21"/>
        <v>0</v>
      </c>
      <c r="Q154" s="182">
        <v>0</v>
      </c>
      <c r="R154" s="182">
        <f t="shared" si="22"/>
        <v>0</v>
      </c>
      <c r="S154" s="182">
        <v>0</v>
      </c>
      <c r="T154" s="183">
        <f t="shared" si="23"/>
        <v>0</v>
      </c>
      <c r="AR154" s="22" t="s">
        <v>187</v>
      </c>
      <c r="AT154" s="22" t="s">
        <v>182</v>
      </c>
      <c r="AU154" s="22" t="s">
        <v>84</v>
      </c>
      <c r="AY154" s="22" t="s">
        <v>180</v>
      </c>
      <c r="BE154" s="184">
        <f t="shared" si="24"/>
        <v>0</v>
      </c>
      <c r="BF154" s="184">
        <f t="shared" si="25"/>
        <v>0</v>
      </c>
      <c r="BG154" s="184">
        <f t="shared" si="26"/>
        <v>0</v>
      </c>
      <c r="BH154" s="184">
        <f t="shared" si="27"/>
        <v>0</v>
      </c>
      <c r="BI154" s="184">
        <f t="shared" si="28"/>
        <v>0</v>
      </c>
      <c r="BJ154" s="22" t="s">
        <v>82</v>
      </c>
      <c r="BK154" s="184">
        <f t="shared" si="29"/>
        <v>0</v>
      </c>
      <c r="BL154" s="22" t="s">
        <v>187</v>
      </c>
      <c r="BM154" s="22" t="s">
        <v>515</v>
      </c>
    </row>
    <row r="155" spans="2:65" s="1" customFormat="1" ht="38.25" customHeight="1">
      <c r="B155" s="172"/>
      <c r="C155" s="173" t="s">
        <v>520</v>
      </c>
      <c r="D155" s="173" t="s">
        <v>182</v>
      </c>
      <c r="E155" s="174" t="s">
        <v>2224</v>
      </c>
      <c r="F155" s="175" t="s">
        <v>2225</v>
      </c>
      <c r="G155" s="176" t="s">
        <v>560</v>
      </c>
      <c r="H155" s="212"/>
      <c r="I155" s="178"/>
      <c r="J155" s="179">
        <f t="shared" si="20"/>
        <v>0</v>
      </c>
      <c r="K155" s="175" t="s">
        <v>269</v>
      </c>
      <c r="L155" s="39"/>
      <c r="M155" s="180" t="s">
        <v>5</v>
      </c>
      <c r="N155" s="213" t="s">
        <v>45</v>
      </c>
      <c r="O155" s="214"/>
      <c r="P155" s="215">
        <f t="shared" si="21"/>
        <v>0</v>
      </c>
      <c r="Q155" s="215">
        <v>0</v>
      </c>
      <c r="R155" s="215">
        <f t="shared" si="22"/>
        <v>0</v>
      </c>
      <c r="S155" s="215">
        <v>0</v>
      </c>
      <c r="T155" s="216">
        <f t="shared" si="23"/>
        <v>0</v>
      </c>
      <c r="AR155" s="22" t="s">
        <v>187</v>
      </c>
      <c r="AT155" s="22" t="s">
        <v>182</v>
      </c>
      <c r="AU155" s="22" t="s">
        <v>84</v>
      </c>
      <c r="AY155" s="22" t="s">
        <v>180</v>
      </c>
      <c r="BE155" s="184">
        <f t="shared" si="24"/>
        <v>0</v>
      </c>
      <c r="BF155" s="184">
        <f t="shared" si="25"/>
        <v>0</v>
      </c>
      <c r="BG155" s="184">
        <f t="shared" si="26"/>
        <v>0</v>
      </c>
      <c r="BH155" s="184">
        <f t="shared" si="27"/>
        <v>0</v>
      </c>
      <c r="BI155" s="184">
        <f t="shared" si="28"/>
        <v>0</v>
      </c>
      <c r="BJ155" s="22" t="s">
        <v>82</v>
      </c>
      <c r="BK155" s="184">
        <f t="shared" si="29"/>
        <v>0</v>
      </c>
      <c r="BL155" s="22" t="s">
        <v>187</v>
      </c>
      <c r="BM155" s="22" t="s">
        <v>523</v>
      </c>
    </row>
    <row r="156" spans="2:12" s="1" customFormat="1" ht="6.95" customHeight="1">
      <c r="B156" s="54"/>
      <c r="C156" s="55"/>
      <c r="D156" s="55"/>
      <c r="E156" s="55"/>
      <c r="F156" s="55"/>
      <c r="G156" s="55"/>
      <c r="H156" s="55"/>
      <c r="I156" s="125"/>
      <c r="J156" s="55"/>
      <c r="K156" s="55"/>
      <c r="L156" s="39"/>
    </row>
  </sheetData>
  <autoFilter ref="C77:K15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125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2226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ROUND(SUM(BE88:BE268),2)</f>
        <v>0</v>
      </c>
      <c r="G30" s="40"/>
      <c r="H30" s="40"/>
      <c r="I30" s="117">
        <v>0.21</v>
      </c>
      <c r="J30" s="116">
        <f>ROUND(ROUND((SUM(BE88:BE268)),2)*I30,2)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ROUND(SUM(BF88:BF268),2)</f>
        <v>0</v>
      </c>
      <c r="G31" s="40"/>
      <c r="H31" s="40"/>
      <c r="I31" s="117">
        <v>0.15</v>
      </c>
      <c r="J31" s="116">
        <f>ROUND(ROUND((SUM(BF88:BF268)),2)*I31,2)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ROUND(SUM(BG88:BG268),2)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ROUND(SUM(BH88:BH268),2)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ROUND(SUM(BI88:BI268),2)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1715i - Vytápění - 1715i -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151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7" customFormat="1" ht="24.95" customHeight="1">
      <c r="B59" s="133"/>
      <c r="C59" s="134"/>
      <c r="D59" s="135" t="s">
        <v>153</v>
      </c>
      <c r="E59" s="136"/>
      <c r="F59" s="136"/>
      <c r="G59" s="136"/>
      <c r="H59" s="136"/>
      <c r="I59" s="137"/>
      <c r="J59" s="138">
        <f>J99</f>
        <v>0</v>
      </c>
      <c r="K59" s="139"/>
    </row>
    <row r="60" spans="2:11" s="8" customFormat="1" ht="19.9" customHeight="1">
      <c r="B60" s="140"/>
      <c r="C60" s="141"/>
      <c r="D60" s="142" t="s">
        <v>154</v>
      </c>
      <c r="E60" s="143"/>
      <c r="F60" s="143"/>
      <c r="G60" s="143"/>
      <c r="H60" s="143"/>
      <c r="I60" s="144"/>
      <c r="J60" s="145">
        <f>J100</f>
        <v>0</v>
      </c>
      <c r="K60" s="146"/>
    </row>
    <row r="61" spans="2:11" s="8" customFormat="1" ht="19.9" customHeight="1">
      <c r="B61" s="140"/>
      <c r="C61" s="141"/>
      <c r="D61" s="142" t="s">
        <v>2227</v>
      </c>
      <c r="E61" s="143"/>
      <c r="F61" s="143"/>
      <c r="G61" s="143"/>
      <c r="H61" s="143"/>
      <c r="I61" s="144"/>
      <c r="J61" s="145">
        <f>J118</f>
        <v>0</v>
      </c>
      <c r="K61" s="146"/>
    </row>
    <row r="62" spans="2:11" s="8" customFormat="1" ht="19.9" customHeight="1">
      <c r="B62" s="140"/>
      <c r="C62" s="141"/>
      <c r="D62" s="142" t="s">
        <v>2228</v>
      </c>
      <c r="E62" s="143"/>
      <c r="F62" s="143"/>
      <c r="G62" s="143"/>
      <c r="H62" s="143"/>
      <c r="I62" s="144"/>
      <c r="J62" s="145">
        <f>J123</f>
        <v>0</v>
      </c>
      <c r="K62" s="146"/>
    </row>
    <row r="63" spans="2:11" s="8" customFormat="1" ht="19.9" customHeight="1">
      <c r="B63" s="140"/>
      <c r="C63" s="141"/>
      <c r="D63" s="142" t="s">
        <v>2229</v>
      </c>
      <c r="E63" s="143"/>
      <c r="F63" s="143"/>
      <c r="G63" s="143"/>
      <c r="H63" s="143"/>
      <c r="I63" s="144"/>
      <c r="J63" s="145">
        <f>J127</f>
        <v>0</v>
      </c>
      <c r="K63" s="146"/>
    </row>
    <row r="64" spans="2:11" s="8" customFormat="1" ht="19.9" customHeight="1">
      <c r="B64" s="140"/>
      <c r="C64" s="141"/>
      <c r="D64" s="142" t="s">
        <v>2230</v>
      </c>
      <c r="E64" s="143"/>
      <c r="F64" s="143"/>
      <c r="G64" s="143"/>
      <c r="H64" s="143"/>
      <c r="I64" s="144"/>
      <c r="J64" s="145">
        <f>J130</f>
        <v>0</v>
      </c>
      <c r="K64" s="146"/>
    </row>
    <row r="65" spans="2:11" s="8" customFormat="1" ht="19.9" customHeight="1">
      <c r="B65" s="140"/>
      <c r="C65" s="141"/>
      <c r="D65" s="142" t="s">
        <v>2231</v>
      </c>
      <c r="E65" s="143"/>
      <c r="F65" s="143"/>
      <c r="G65" s="143"/>
      <c r="H65" s="143"/>
      <c r="I65" s="144"/>
      <c r="J65" s="145">
        <f>J158</f>
        <v>0</v>
      </c>
      <c r="K65" s="146"/>
    </row>
    <row r="66" spans="2:11" s="8" customFormat="1" ht="19.9" customHeight="1">
      <c r="B66" s="140"/>
      <c r="C66" s="141"/>
      <c r="D66" s="142" t="s">
        <v>2232</v>
      </c>
      <c r="E66" s="143"/>
      <c r="F66" s="143"/>
      <c r="G66" s="143"/>
      <c r="H66" s="143"/>
      <c r="I66" s="144"/>
      <c r="J66" s="145">
        <f>J183</f>
        <v>0</v>
      </c>
      <c r="K66" s="146"/>
    </row>
    <row r="67" spans="2:11" s="8" customFormat="1" ht="19.9" customHeight="1">
      <c r="B67" s="140"/>
      <c r="C67" s="141"/>
      <c r="D67" s="142" t="s">
        <v>2233</v>
      </c>
      <c r="E67" s="143"/>
      <c r="F67" s="143"/>
      <c r="G67" s="143"/>
      <c r="H67" s="143"/>
      <c r="I67" s="144"/>
      <c r="J67" s="145">
        <f>J213</f>
        <v>0</v>
      </c>
      <c r="K67" s="146"/>
    </row>
    <row r="68" spans="2:11" s="8" customFormat="1" ht="19.9" customHeight="1">
      <c r="B68" s="140"/>
      <c r="C68" s="141"/>
      <c r="D68" s="142" t="s">
        <v>161</v>
      </c>
      <c r="E68" s="143"/>
      <c r="F68" s="143"/>
      <c r="G68" s="143"/>
      <c r="H68" s="143"/>
      <c r="I68" s="144"/>
      <c r="J68" s="145">
        <f>J267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164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19</v>
      </c>
      <c r="I77" s="147"/>
      <c r="L77" s="39"/>
    </row>
    <row r="78" spans="2:12" s="1" customFormat="1" ht="16.5" customHeight="1">
      <c r="B78" s="39"/>
      <c r="E78" s="336" t="str">
        <f>E7</f>
        <v>Zateplení budovy SOŠ a SOU dopravní Čáslav (20.11) - revize 3</v>
      </c>
      <c r="F78" s="337"/>
      <c r="G78" s="337"/>
      <c r="H78" s="337"/>
      <c r="I78" s="147"/>
      <c r="L78" s="39"/>
    </row>
    <row r="79" spans="2:12" s="1" customFormat="1" ht="14.45" customHeight="1">
      <c r="B79" s="39"/>
      <c r="C79" s="61" t="s">
        <v>138</v>
      </c>
      <c r="I79" s="147"/>
      <c r="L79" s="39"/>
    </row>
    <row r="80" spans="2:12" s="1" customFormat="1" ht="17.25" customHeight="1">
      <c r="B80" s="39"/>
      <c r="E80" s="329" t="str">
        <f>E9</f>
        <v>1715i - Vytápění - 1715i - Vytápění</v>
      </c>
      <c r="F80" s="338"/>
      <c r="G80" s="338"/>
      <c r="H80" s="338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23</v>
      </c>
      <c r="F82" s="148" t="str">
        <f>F12</f>
        <v xml:space="preserve"> </v>
      </c>
      <c r="I82" s="149" t="s">
        <v>25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27</v>
      </c>
      <c r="F84" s="148" t="str">
        <f>E15</f>
        <v>SUŠ a SOU dopravní Čáslav, Aug. Sedláčka 1145, Čás</v>
      </c>
      <c r="I84" s="149" t="s">
        <v>34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32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165</v>
      </c>
      <c r="D87" s="152" t="s">
        <v>59</v>
      </c>
      <c r="E87" s="152" t="s">
        <v>55</v>
      </c>
      <c r="F87" s="152" t="s">
        <v>166</v>
      </c>
      <c r="G87" s="152" t="s">
        <v>167</v>
      </c>
      <c r="H87" s="152" t="s">
        <v>168</v>
      </c>
      <c r="I87" s="153" t="s">
        <v>169</v>
      </c>
      <c r="J87" s="152" t="s">
        <v>143</v>
      </c>
      <c r="K87" s="154" t="s">
        <v>170</v>
      </c>
      <c r="L87" s="150"/>
      <c r="M87" s="71" t="s">
        <v>171</v>
      </c>
      <c r="N87" s="72" t="s">
        <v>44</v>
      </c>
      <c r="O87" s="72" t="s">
        <v>172</v>
      </c>
      <c r="P87" s="72" t="s">
        <v>173</v>
      </c>
      <c r="Q87" s="72" t="s">
        <v>174</v>
      </c>
      <c r="R87" s="72" t="s">
        <v>175</v>
      </c>
      <c r="S87" s="72" t="s">
        <v>176</v>
      </c>
      <c r="T87" s="73" t="s">
        <v>177</v>
      </c>
    </row>
    <row r="88" spans="2:63" s="1" customFormat="1" ht="29.25" customHeight="1">
      <c r="B88" s="39"/>
      <c r="C88" s="75" t="s">
        <v>144</v>
      </c>
      <c r="I88" s="147"/>
      <c r="J88" s="155">
        <f>BK88</f>
        <v>0</v>
      </c>
      <c r="L88" s="39"/>
      <c r="M88" s="74"/>
      <c r="N88" s="66"/>
      <c r="O88" s="66"/>
      <c r="P88" s="156">
        <f>P89+P99</f>
        <v>0</v>
      </c>
      <c r="Q88" s="66"/>
      <c r="R88" s="156">
        <f>R89+R99</f>
        <v>0</v>
      </c>
      <c r="S88" s="66"/>
      <c r="T88" s="157">
        <f>T89+T99</f>
        <v>0</v>
      </c>
      <c r="AT88" s="22" t="s">
        <v>73</v>
      </c>
      <c r="AU88" s="22" t="s">
        <v>145</v>
      </c>
      <c r="BK88" s="158">
        <f>BK89+BK99</f>
        <v>0</v>
      </c>
    </row>
    <row r="89" spans="2:63" s="10" customFormat="1" ht="37.35" customHeight="1">
      <c r="B89" s="159"/>
      <c r="D89" s="160" t="s">
        <v>73</v>
      </c>
      <c r="E89" s="161" t="s">
        <v>178</v>
      </c>
      <c r="F89" s="161" t="s">
        <v>179</v>
      </c>
      <c r="I89" s="162"/>
      <c r="J89" s="163">
        <f>BK89</f>
        <v>0</v>
      </c>
      <c r="L89" s="159"/>
      <c r="M89" s="164"/>
      <c r="N89" s="165"/>
      <c r="O89" s="165"/>
      <c r="P89" s="166">
        <f>P90</f>
        <v>0</v>
      </c>
      <c r="Q89" s="165"/>
      <c r="R89" s="166">
        <f>R90</f>
        <v>0</v>
      </c>
      <c r="S89" s="165"/>
      <c r="T89" s="167">
        <f>T90</f>
        <v>0</v>
      </c>
      <c r="AR89" s="160" t="s">
        <v>82</v>
      </c>
      <c r="AT89" s="168" t="s">
        <v>73</v>
      </c>
      <c r="AU89" s="168" t="s">
        <v>74</v>
      </c>
      <c r="AY89" s="160" t="s">
        <v>180</v>
      </c>
      <c r="BK89" s="169">
        <f>BK90</f>
        <v>0</v>
      </c>
    </row>
    <row r="90" spans="2:63" s="10" customFormat="1" ht="19.9" customHeight="1">
      <c r="B90" s="159"/>
      <c r="D90" s="160" t="s">
        <v>73</v>
      </c>
      <c r="E90" s="170" t="s">
        <v>493</v>
      </c>
      <c r="F90" s="170" t="s">
        <v>494</v>
      </c>
      <c r="I90" s="162"/>
      <c r="J90" s="171">
        <f>BK90</f>
        <v>0</v>
      </c>
      <c r="L90" s="159"/>
      <c r="M90" s="164"/>
      <c r="N90" s="165"/>
      <c r="O90" s="165"/>
      <c r="P90" s="166">
        <f>SUM(P91:P98)</f>
        <v>0</v>
      </c>
      <c r="Q90" s="165"/>
      <c r="R90" s="166">
        <f>SUM(R91:R98)</f>
        <v>0</v>
      </c>
      <c r="S90" s="165"/>
      <c r="T90" s="167">
        <f>SUM(T91:T98)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SUM(BK91:BK98)</f>
        <v>0</v>
      </c>
    </row>
    <row r="91" spans="2:65" s="1" customFormat="1" ht="25.5" customHeight="1">
      <c r="B91" s="172"/>
      <c r="C91" s="173" t="s">
        <v>82</v>
      </c>
      <c r="D91" s="173" t="s">
        <v>182</v>
      </c>
      <c r="E91" s="174" t="s">
        <v>495</v>
      </c>
      <c r="F91" s="175" t="s">
        <v>496</v>
      </c>
      <c r="G91" s="176" t="s">
        <v>219</v>
      </c>
      <c r="H91" s="177">
        <v>49.658</v>
      </c>
      <c r="I91" s="178"/>
      <c r="J91" s="179">
        <f>ROUND(I91*H91,2)</f>
        <v>0</v>
      </c>
      <c r="K91" s="175" t="s">
        <v>434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84</v>
      </c>
    </row>
    <row r="92" spans="2:51" s="11" customFormat="1" ht="13.5">
      <c r="B92" s="185"/>
      <c r="D92" s="186" t="s">
        <v>188</v>
      </c>
      <c r="E92" s="187" t="s">
        <v>5</v>
      </c>
      <c r="F92" s="188" t="s">
        <v>2234</v>
      </c>
      <c r="H92" s="189">
        <v>49.658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188</v>
      </c>
      <c r="AU92" s="187" t="s">
        <v>84</v>
      </c>
      <c r="AV92" s="11" t="s">
        <v>84</v>
      </c>
      <c r="AW92" s="11" t="s">
        <v>38</v>
      </c>
      <c r="AX92" s="11" t="s">
        <v>74</v>
      </c>
      <c r="AY92" s="187" t="s">
        <v>180</v>
      </c>
    </row>
    <row r="93" spans="2:51" s="12" customFormat="1" ht="13.5">
      <c r="B93" s="194"/>
      <c r="D93" s="186" t="s">
        <v>188</v>
      </c>
      <c r="E93" s="195" t="s">
        <v>5</v>
      </c>
      <c r="F93" s="196" t="s">
        <v>190</v>
      </c>
      <c r="H93" s="197">
        <v>49.658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188</v>
      </c>
      <c r="AU93" s="195" t="s">
        <v>84</v>
      </c>
      <c r="AV93" s="12" t="s">
        <v>187</v>
      </c>
      <c r="AW93" s="12" t="s">
        <v>38</v>
      </c>
      <c r="AX93" s="12" t="s">
        <v>82</v>
      </c>
      <c r="AY93" s="195" t="s">
        <v>180</v>
      </c>
    </row>
    <row r="94" spans="2:65" s="1" customFormat="1" ht="25.5" customHeight="1">
      <c r="B94" s="172"/>
      <c r="C94" s="173" t="s">
        <v>84</v>
      </c>
      <c r="D94" s="173" t="s">
        <v>182</v>
      </c>
      <c r="E94" s="174" t="s">
        <v>500</v>
      </c>
      <c r="F94" s="175" t="s">
        <v>501</v>
      </c>
      <c r="G94" s="176" t="s">
        <v>219</v>
      </c>
      <c r="H94" s="177">
        <v>49.658</v>
      </c>
      <c r="I94" s="178"/>
      <c r="J94" s="179">
        <f>ROUND(I94*H94,2)</f>
        <v>0</v>
      </c>
      <c r="K94" s="175" t="s">
        <v>434</v>
      </c>
      <c r="L94" s="39"/>
      <c r="M94" s="180" t="s">
        <v>5</v>
      </c>
      <c r="N94" s="181" t="s">
        <v>45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187</v>
      </c>
      <c r="AT94" s="22" t="s">
        <v>182</v>
      </c>
      <c r="AU94" s="22" t="s">
        <v>84</v>
      </c>
      <c r="AY94" s="22" t="s">
        <v>180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82</v>
      </c>
      <c r="BK94" s="184">
        <f>ROUND(I94*H94,2)</f>
        <v>0</v>
      </c>
      <c r="BL94" s="22" t="s">
        <v>187</v>
      </c>
      <c r="BM94" s="22" t="s">
        <v>187</v>
      </c>
    </row>
    <row r="95" spans="2:65" s="1" customFormat="1" ht="25.5" customHeight="1">
      <c r="B95" s="172"/>
      <c r="C95" s="173" t="s">
        <v>195</v>
      </c>
      <c r="D95" s="173" t="s">
        <v>182</v>
      </c>
      <c r="E95" s="174" t="s">
        <v>503</v>
      </c>
      <c r="F95" s="175" t="s">
        <v>504</v>
      </c>
      <c r="G95" s="176" t="s">
        <v>219</v>
      </c>
      <c r="H95" s="177">
        <v>198.632</v>
      </c>
      <c r="I95" s="178"/>
      <c r="J95" s="179">
        <f>ROUND(I95*H95,2)</f>
        <v>0</v>
      </c>
      <c r="K95" s="175" t="s">
        <v>434</v>
      </c>
      <c r="L95" s="39"/>
      <c r="M95" s="180" t="s">
        <v>5</v>
      </c>
      <c r="N95" s="181" t="s">
        <v>45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187</v>
      </c>
      <c r="AT95" s="22" t="s">
        <v>182</v>
      </c>
      <c r="AU95" s="22" t="s">
        <v>84</v>
      </c>
      <c r="AY95" s="22" t="s">
        <v>180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82</v>
      </c>
      <c r="BK95" s="184">
        <f>ROUND(I95*H95,2)</f>
        <v>0</v>
      </c>
      <c r="BL95" s="22" t="s">
        <v>187</v>
      </c>
      <c r="BM95" s="22" t="s">
        <v>200</v>
      </c>
    </row>
    <row r="96" spans="2:51" s="11" customFormat="1" ht="13.5">
      <c r="B96" s="185"/>
      <c r="D96" s="186" t="s">
        <v>188</v>
      </c>
      <c r="E96" s="187" t="s">
        <v>5</v>
      </c>
      <c r="F96" s="188" t="s">
        <v>2235</v>
      </c>
      <c r="H96" s="189">
        <v>198.632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188</v>
      </c>
      <c r="AU96" s="187" t="s">
        <v>84</v>
      </c>
      <c r="AV96" s="11" t="s">
        <v>84</v>
      </c>
      <c r="AW96" s="11" t="s">
        <v>38</v>
      </c>
      <c r="AX96" s="11" t="s">
        <v>74</v>
      </c>
      <c r="AY96" s="187" t="s">
        <v>180</v>
      </c>
    </row>
    <row r="97" spans="2:51" s="12" customFormat="1" ht="13.5">
      <c r="B97" s="194"/>
      <c r="D97" s="186" t="s">
        <v>188</v>
      </c>
      <c r="E97" s="195" t="s">
        <v>5</v>
      </c>
      <c r="F97" s="196" t="s">
        <v>190</v>
      </c>
      <c r="H97" s="197">
        <v>198.632</v>
      </c>
      <c r="I97" s="198"/>
      <c r="L97" s="194"/>
      <c r="M97" s="199"/>
      <c r="N97" s="200"/>
      <c r="O97" s="200"/>
      <c r="P97" s="200"/>
      <c r="Q97" s="200"/>
      <c r="R97" s="200"/>
      <c r="S97" s="200"/>
      <c r="T97" s="201"/>
      <c r="AT97" s="195" t="s">
        <v>188</v>
      </c>
      <c r="AU97" s="195" t="s">
        <v>84</v>
      </c>
      <c r="AV97" s="12" t="s">
        <v>187</v>
      </c>
      <c r="AW97" s="12" t="s">
        <v>38</v>
      </c>
      <c r="AX97" s="12" t="s">
        <v>82</v>
      </c>
      <c r="AY97" s="195" t="s">
        <v>180</v>
      </c>
    </row>
    <row r="98" spans="2:65" s="1" customFormat="1" ht="16.5" customHeight="1">
      <c r="B98" s="172"/>
      <c r="C98" s="173" t="s">
        <v>187</v>
      </c>
      <c r="D98" s="173" t="s">
        <v>182</v>
      </c>
      <c r="E98" s="174" t="s">
        <v>508</v>
      </c>
      <c r="F98" s="175" t="s">
        <v>509</v>
      </c>
      <c r="G98" s="176" t="s">
        <v>219</v>
      </c>
      <c r="H98" s="177">
        <v>49.658</v>
      </c>
      <c r="I98" s="178"/>
      <c r="J98" s="179">
        <f>ROUND(I98*H98,2)</f>
        <v>0</v>
      </c>
      <c r="K98" s="175" t="s">
        <v>199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204</v>
      </c>
    </row>
    <row r="99" spans="2:63" s="10" customFormat="1" ht="37.35" customHeight="1">
      <c r="B99" s="159"/>
      <c r="D99" s="160" t="s">
        <v>73</v>
      </c>
      <c r="E99" s="161" t="s">
        <v>516</v>
      </c>
      <c r="F99" s="161" t="s">
        <v>517</v>
      </c>
      <c r="I99" s="162"/>
      <c r="J99" s="163">
        <f>BK99</f>
        <v>0</v>
      </c>
      <c r="L99" s="159"/>
      <c r="M99" s="164"/>
      <c r="N99" s="165"/>
      <c r="O99" s="165"/>
      <c r="P99" s="166">
        <f>P100+P118+P123+P127+P130+P158+P183+P213+P267</f>
        <v>0</v>
      </c>
      <c r="Q99" s="165"/>
      <c r="R99" s="166">
        <f>R100+R118+R123+R127+R130+R158+R183+R213+R267</f>
        <v>0</v>
      </c>
      <c r="S99" s="165"/>
      <c r="T99" s="167">
        <f>T100+T118+T123+T127+T130+T158+T183+T213+T267</f>
        <v>0</v>
      </c>
      <c r="AR99" s="160" t="s">
        <v>84</v>
      </c>
      <c r="AT99" s="168" t="s">
        <v>73</v>
      </c>
      <c r="AU99" s="168" t="s">
        <v>74</v>
      </c>
      <c r="AY99" s="160" t="s">
        <v>180</v>
      </c>
      <c r="BK99" s="169">
        <f>BK100+BK118+BK123+BK127+BK130+BK158+BK183+BK213+BK267</f>
        <v>0</v>
      </c>
    </row>
    <row r="100" spans="2:63" s="10" customFormat="1" ht="19.9" customHeight="1">
      <c r="B100" s="159"/>
      <c r="D100" s="160" t="s">
        <v>73</v>
      </c>
      <c r="E100" s="170" t="s">
        <v>518</v>
      </c>
      <c r="F100" s="170" t="s">
        <v>519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SUM(P101:P117)</f>
        <v>0</v>
      </c>
      <c r="Q100" s="165"/>
      <c r="R100" s="166">
        <f>SUM(R101:R117)</f>
        <v>0</v>
      </c>
      <c r="S100" s="165"/>
      <c r="T100" s="167">
        <f>SUM(T101:T117)</f>
        <v>0</v>
      </c>
      <c r="AR100" s="160" t="s">
        <v>84</v>
      </c>
      <c r="AT100" s="168" t="s">
        <v>73</v>
      </c>
      <c r="AU100" s="168" t="s">
        <v>82</v>
      </c>
      <c r="AY100" s="160" t="s">
        <v>180</v>
      </c>
      <c r="BK100" s="169">
        <f>SUM(BK101:BK117)</f>
        <v>0</v>
      </c>
    </row>
    <row r="101" spans="2:65" s="1" customFormat="1" ht="25.5" customHeight="1">
      <c r="B101" s="172"/>
      <c r="C101" s="173" t="s">
        <v>206</v>
      </c>
      <c r="D101" s="173" t="s">
        <v>182</v>
      </c>
      <c r="E101" s="174" t="s">
        <v>2236</v>
      </c>
      <c r="F101" s="175" t="s">
        <v>2237</v>
      </c>
      <c r="G101" s="176" t="s">
        <v>301</v>
      </c>
      <c r="H101" s="177">
        <v>2</v>
      </c>
      <c r="I101" s="178"/>
      <c r="J101" s="179">
        <f>ROUND(I101*H101,2)</f>
        <v>0</v>
      </c>
      <c r="K101" s="175" t="s">
        <v>269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220</v>
      </c>
      <c r="AT101" s="22" t="s">
        <v>182</v>
      </c>
      <c r="AU101" s="22" t="s">
        <v>84</v>
      </c>
      <c r="AY101" s="22" t="s">
        <v>180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220</v>
      </c>
      <c r="BM101" s="22" t="s">
        <v>209</v>
      </c>
    </row>
    <row r="102" spans="2:65" s="1" customFormat="1" ht="38.25" customHeight="1">
      <c r="B102" s="172"/>
      <c r="C102" s="173" t="s">
        <v>200</v>
      </c>
      <c r="D102" s="173" t="s">
        <v>182</v>
      </c>
      <c r="E102" s="174" t="s">
        <v>2238</v>
      </c>
      <c r="F102" s="175" t="s">
        <v>2239</v>
      </c>
      <c r="G102" s="176" t="s">
        <v>292</v>
      </c>
      <c r="H102" s="177">
        <v>3498</v>
      </c>
      <c r="I102" s="178"/>
      <c r="J102" s="179">
        <f>ROUND(I102*H102,2)</f>
        <v>0</v>
      </c>
      <c r="K102" s="175" t="s">
        <v>269</v>
      </c>
      <c r="L102" s="39"/>
      <c r="M102" s="180" t="s">
        <v>5</v>
      </c>
      <c r="N102" s="181" t="s">
        <v>45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220</v>
      </c>
      <c r="AT102" s="22" t="s">
        <v>182</v>
      </c>
      <c r="AU102" s="22" t="s">
        <v>84</v>
      </c>
      <c r="AY102" s="22" t="s">
        <v>180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82</v>
      </c>
      <c r="BK102" s="184">
        <f>ROUND(I102*H102,2)</f>
        <v>0</v>
      </c>
      <c r="BL102" s="22" t="s">
        <v>220</v>
      </c>
      <c r="BM102" s="22" t="s">
        <v>212</v>
      </c>
    </row>
    <row r="103" spans="2:65" s="1" customFormat="1" ht="51" customHeight="1">
      <c r="B103" s="172"/>
      <c r="C103" s="173" t="s">
        <v>213</v>
      </c>
      <c r="D103" s="173" t="s">
        <v>182</v>
      </c>
      <c r="E103" s="174" t="s">
        <v>2240</v>
      </c>
      <c r="F103" s="175" t="s">
        <v>2241</v>
      </c>
      <c r="G103" s="176" t="s">
        <v>185</v>
      </c>
      <c r="H103" s="177">
        <v>278.487</v>
      </c>
      <c r="I103" s="178"/>
      <c r="J103" s="179">
        <f>ROUND(I103*H103,2)</f>
        <v>0</v>
      </c>
      <c r="K103" s="175" t="s">
        <v>269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220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220</v>
      </c>
      <c r="BM103" s="22" t="s">
        <v>216</v>
      </c>
    </row>
    <row r="104" spans="2:51" s="11" customFormat="1" ht="27">
      <c r="B104" s="185"/>
      <c r="D104" s="186" t="s">
        <v>188</v>
      </c>
      <c r="E104" s="187" t="s">
        <v>5</v>
      </c>
      <c r="F104" s="188" t="s">
        <v>2242</v>
      </c>
      <c r="H104" s="189">
        <v>278.487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188</v>
      </c>
      <c r="AU104" s="187" t="s">
        <v>84</v>
      </c>
      <c r="AV104" s="11" t="s">
        <v>84</v>
      </c>
      <c r="AW104" s="11" t="s">
        <v>38</v>
      </c>
      <c r="AX104" s="11" t="s">
        <v>74</v>
      </c>
      <c r="AY104" s="187" t="s">
        <v>180</v>
      </c>
    </row>
    <row r="105" spans="2:51" s="12" customFormat="1" ht="13.5">
      <c r="B105" s="194"/>
      <c r="D105" s="186" t="s">
        <v>188</v>
      </c>
      <c r="E105" s="195" t="s">
        <v>5</v>
      </c>
      <c r="F105" s="196" t="s">
        <v>190</v>
      </c>
      <c r="H105" s="197">
        <v>278.487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188</v>
      </c>
      <c r="AU105" s="195" t="s">
        <v>84</v>
      </c>
      <c r="AV105" s="12" t="s">
        <v>187</v>
      </c>
      <c r="AW105" s="12" t="s">
        <v>38</v>
      </c>
      <c r="AX105" s="12" t="s">
        <v>82</v>
      </c>
      <c r="AY105" s="195" t="s">
        <v>180</v>
      </c>
    </row>
    <row r="106" spans="2:65" s="1" customFormat="1" ht="16.5" customHeight="1">
      <c r="B106" s="172"/>
      <c r="C106" s="202" t="s">
        <v>204</v>
      </c>
      <c r="D106" s="202" t="s">
        <v>273</v>
      </c>
      <c r="E106" s="203" t="s">
        <v>2243</v>
      </c>
      <c r="F106" s="204" t="s">
        <v>2244</v>
      </c>
      <c r="G106" s="205" t="s">
        <v>292</v>
      </c>
      <c r="H106" s="206">
        <v>364</v>
      </c>
      <c r="I106" s="207"/>
      <c r="J106" s="208">
        <f aca="true" t="shared" si="0" ref="J106:J112">ROUND(I106*H106,2)</f>
        <v>0</v>
      </c>
      <c r="K106" s="204" t="s">
        <v>5</v>
      </c>
      <c r="L106" s="209"/>
      <c r="M106" s="210" t="s">
        <v>5</v>
      </c>
      <c r="N106" s="211" t="s">
        <v>45</v>
      </c>
      <c r="O106" s="40"/>
      <c r="P106" s="182">
        <f aca="true" t="shared" si="1" ref="P106:P112">O106*H106</f>
        <v>0</v>
      </c>
      <c r="Q106" s="182">
        <v>0</v>
      </c>
      <c r="R106" s="182">
        <f aca="true" t="shared" si="2" ref="R106:R112">Q106*H106</f>
        <v>0</v>
      </c>
      <c r="S106" s="182">
        <v>0</v>
      </c>
      <c r="T106" s="183">
        <f aca="true" t="shared" si="3" ref="T106:T112">S106*H106</f>
        <v>0</v>
      </c>
      <c r="AR106" s="22" t="s">
        <v>258</v>
      </c>
      <c r="AT106" s="22" t="s">
        <v>273</v>
      </c>
      <c r="AU106" s="22" t="s">
        <v>84</v>
      </c>
      <c r="AY106" s="22" t="s">
        <v>180</v>
      </c>
      <c r="BE106" s="184">
        <f aca="true" t="shared" si="4" ref="BE106:BE112">IF(N106="základní",J106,0)</f>
        <v>0</v>
      </c>
      <c r="BF106" s="184">
        <f aca="true" t="shared" si="5" ref="BF106:BF112">IF(N106="snížená",J106,0)</f>
        <v>0</v>
      </c>
      <c r="BG106" s="184">
        <f aca="true" t="shared" si="6" ref="BG106:BG112">IF(N106="zákl. přenesená",J106,0)</f>
        <v>0</v>
      </c>
      <c r="BH106" s="184">
        <f aca="true" t="shared" si="7" ref="BH106:BH112">IF(N106="sníž. přenesená",J106,0)</f>
        <v>0</v>
      </c>
      <c r="BI106" s="184">
        <f aca="true" t="shared" si="8" ref="BI106:BI112">IF(N106="nulová",J106,0)</f>
        <v>0</v>
      </c>
      <c r="BJ106" s="22" t="s">
        <v>82</v>
      </c>
      <c r="BK106" s="184">
        <f aca="true" t="shared" si="9" ref="BK106:BK112">ROUND(I106*H106,2)</f>
        <v>0</v>
      </c>
      <c r="BL106" s="22" t="s">
        <v>220</v>
      </c>
      <c r="BM106" s="22" t="s">
        <v>220</v>
      </c>
    </row>
    <row r="107" spans="2:65" s="1" customFormat="1" ht="16.5" customHeight="1">
      <c r="B107" s="172"/>
      <c r="C107" s="202" t="s">
        <v>222</v>
      </c>
      <c r="D107" s="202" t="s">
        <v>273</v>
      </c>
      <c r="E107" s="203" t="s">
        <v>2245</v>
      </c>
      <c r="F107" s="204" t="s">
        <v>2246</v>
      </c>
      <c r="G107" s="205" t="s">
        <v>292</v>
      </c>
      <c r="H107" s="206">
        <v>234</v>
      </c>
      <c r="I107" s="207"/>
      <c r="J107" s="208">
        <f t="shared" si="0"/>
        <v>0</v>
      </c>
      <c r="K107" s="204" t="s">
        <v>5</v>
      </c>
      <c r="L107" s="209"/>
      <c r="M107" s="210" t="s">
        <v>5</v>
      </c>
      <c r="N107" s="211" t="s">
        <v>45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258</v>
      </c>
      <c r="AT107" s="22" t="s">
        <v>273</v>
      </c>
      <c r="AU107" s="22" t="s">
        <v>84</v>
      </c>
      <c r="AY107" s="22" t="s">
        <v>180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82</v>
      </c>
      <c r="BK107" s="184">
        <f t="shared" si="9"/>
        <v>0</v>
      </c>
      <c r="BL107" s="22" t="s">
        <v>220</v>
      </c>
      <c r="BM107" s="22" t="s">
        <v>226</v>
      </c>
    </row>
    <row r="108" spans="2:65" s="1" customFormat="1" ht="16.5" customHeight="1">
      <c r="B108" s="172"/>
      <c r="C108" s="202" t="s">
        <v>209</v>
      </c>
      <c r="D108" s="202" t="s">
        <v>273</v>
      </c>
      <c r="E108" s="203" t="s">
        <v>2247</v>
      </c>
      <c r="F108" s="204" t="s">
        <v>2248</v>
      </c>
      <c r="G108" s="205" t="s">
        <v>292</v>
      </c>
      <c r="H108" s="206">
        <v>604</v>
      </c>
      <c r="I108" s="207"/>
      <c r="J108" s="208">
        <f t="shared" si="0"/>
        <v>0</v>
      </c>
      <c r="K108" s="204" t="s">
        <v>5</v>
      </c>
      <c r="L108" s="209"/>
      <c r="M108" s="210" t="s">
        <v>5</v>
      </c>
      <c r="N108" s="211" t="s">
        <v>45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258</v>
      </c>
      <c r="AT108" s="22" t="s">
        <v>273</v>
      </c>
      <c r="AU108" s="22" t="s">
        <v>84</v>
      </c>
      <c r="AY108" s="22" t="s">
        <v>180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82</v>
      </c>
      <c r="BK108" s="184">
        <f t="shared" si="9"/>
        <v>0</v>
      </c>
      <c r="BL108" s="22" t="s">
        <v>220</v>
      </c>
      <c r="BM108" s="22" t="s">
        <v>230</v>
      </c>
    </row>
    <row r="109" spans="2:65" s="1" customFormat="1" ht="16.5" customHeight="1">
      <c r="B109" s="172"/>
      <c r="C109" s="202" t="s">
        <v>232</v>
      </c>
      <c r="D109" s="202" t="s">
        <v>273</v>
      </c>
      <c r="E109" s="203" t="s">
        <v>2249</v>
      </c>
      <c r="F109" s="204" t="s">
        <v>2250</v>
      </c>
      <c r="G109" s="205" t="s">
        <v>292</v>
      </c>
      <c r="H109" s="206">
        <v>806</v>
      </c>
      <c r="I109" s="207"/>
      <c r="J109" s="208">
        <f t="shared" si="0"/>
        <v>0</v>
      </c>
      <c r="K109" s="204" t="s">
        <v>5</v>
      </c>
      <c r="L109" s="209"/>
      <c r="M109" s="210" t="s">
        <v>5</v>
      </c>
      <c r="N109" s="211" t="s">
        <v>45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258</v>
      </c>
      <c r="AT109" s="22" t="s">
        <v>273</v>
      </c>
      <c r="AU109" s="22" t="s">
        <v>84</v>
      </c>
      <c r="AY109" s="22" t="s">
        <v>180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82</v>
      </c>
      <c r="BK109" s="184">
        <f t="shared" si="9"/>
        <v>0</v>
      </c>
      <c r="BL109" s="22" t="s">
        <v>220</v>
      </c>
      <c r="BM109" s="22" t="s">
        <v>235</v>
      </c>
    </row>
    <row r="110" spans="2:65" s="1" customFormat="1" ht="16.5" customHeight="1">
      <c r="B110" s="172"/>
      <c r="C110" s="202" t="s">
        <v>212</v>
      </c>
      <c r="D110" s="202" t="s">
        <v>273</v>
      </c>
      <c r="E110" s="203" t="s">
        <v>2251</v>
      </c>
      <c r="F110" s="204" t="s">
        <v>2252</v>
      </c>
      <c r="G110" s="205" t="s">
        <v>292</v>
      </c>
      <c r="H110" s="206">
        <v>34</v>
      </c>
      <c r="I110" s="207"/>
      <c r="J110" s="208">
        <f t="shared" si="0"/>
        <v>0</v>
      </c>
      <c r="K110" s="204" t="s">
        <v>5</v>
      </c>
      <c r="L110" s="209"/>
      <c r="M110" s="210" t="s">
        <v>5</v>
      </c>
      <c r="N110" s="211" t="s">
        <v>45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258</v>
      </c>
      <c r="AT110" s="22" t="s">
        <v>273</v>
      </c>
      <c r="AU110" s="22" t="s">
        <v>84</v>
      </c>
      <c r="AY110" s="22" t="s">
        <v>180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82</v>
      </c>
      <c r="BK110" s="184">
        <f t="shared" si="9"/>
        <v>0</v>
      </c>
      <c r="BL110" s="22" t="s">
        <v>220</v>
      </c>
      <c r="BM110" s="22" t="s">
        <v>239</v>
      </c>
    </row>
    <row r="111" spans="2:65" s="1" customFormat="1" ht="16.5" customHeight="1">
      <c r="B111" s="172"/>
      <c r="C111" s="202" t="s">
        <v>242</v>
      </c>
      <c r="D111" s="202" t="s">
        <v>273</v>
      </c>
      <c r="E111" s="203" t="s">
        <v>2253</v>
      </c>
      <c r="F111" s="204" t="s">
        <v>2254</v>
      </c>
      <c r="G111" s="205" t="s">
        <v>292</v>
      </c>
      <c r="H111" s="206">
        <v>45</v>
      </c>
      <c r="I111" s="207"/>
      <c r="J111" s="208">
        <f t="shared" si="0"/>
        <v>0</v>
      </c>
      <c r="K111" s="204" t="s">
        <v>5</v>
      </c>
      <c r="L111" s="209"/>
      <c r="M111" s="210" t="s">
        <v>5</v>
      </c>
      <c r="N111" s="211" t="s">
        <v>45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258</v>
      </c>
      <c r="AT111" s="22" t="s">
        <v>273</v>
      </c>
      <c r="AU111" s="22" t="s">
        <v>84</v>
      </c>
      <c r="AY111" s="22" t="s">
        <v>180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82</v>
      </c>
      <c r="BK111" s="184">
        <f t="shared" si="9"/>
        <v>0</v>
      </c>
      <c r="BL111" s="22" t="s">
        <v>220</v>
      </c>
      <c r="BM111" s="22" t="s">
        <v>245</v>
      </c>
    </row>
    <row r="112" spans="2:65" s="1" customFormat="1" ht="16.5" customHeight="1">
      <c r="B112" s="172"/>
      <c r="C112" s="173" t="s">
        <v>216</v>
      </c>
      <c r="D112" s="173" t="s">
        <v>182</v>
      </c>
      <c r="E112" s="174" t="s">
        <v>2255</v>
      </c>
      <c r="F112" s="175" t="s">
        <v>2256</v>
      </c>
      <c r="G112" s="176" t="s">
        <v>292</v>
      </c>
      <c r="H112" s="177">
        <v>2495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220</v>
      </c>
      <c r="AT112" s="22" t="s">
        <v>182</v>
      </c>
      <c r="AU112" s="22" t="s">
        <v>84</v>
      </c>
      <c r="AY112" s="22" t="s">
        <v>180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82</v>
      </c>
      <c r="BK112" s="184">
        <f t="shared" si="9"/>
        <v>0</v>
      </c>
      <c r="BL112" s="22" t="s">
        <v>220</v>
      </c>
      <c r="BM112" s="22" t="s">
        <v>249</v>
      </c>
    </row>
    <row r="113" spans="2:51" s="11" customFormat="1" ht="13.5">
      <c r="B113" s="185"/>
      <c r="D113" s="186" t="s">
        <v>188</v>
      </c>
      <c r="E113" s="187" t="s">
        <v>5</v>
      </c>
      <c r="F113" s="188" t="s">
        <v>2257</v>
      </c>
      <c r="H113" s="189">
        <v>2495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188</v>
      </c>
      <c r="AU113" s="187" t="s">
        <v>84</v>
      </c>
      <c r="AV113" s="11" t="s">
        <v>84</v>
      </c>
      <c r="AW113" s="11" t="s">
        <v>38</v>
      </c>
      <c r="AX113" s="11" t="s">
        <v>74</v>
      </c>
      <c r="AY113" s="187" t="s">
        <v>180</v>
      </c>
    </row>
    <row r="114" spans="2:51" s="12" customFormat="1" ht="13.5">
      <c r="B114" s="194"/>
      <c r="D114" s="186" t="s">
        <v>188</v>
      </c>
      <c r="E114" s="195" t="s">
        <v>5</v>
      </c>
      <c r="F114" s="196" t="s">
        <v>190</v>
      </c>
      <c r="H114" s="197">
        <v>2495</v>
      </c>
      <c r="I114" s="198"/>
      <c r="L114" s="194"/>
      <c r="M114" s="199"/>
      <c r="N114" s="200"/>
      <c r="O114" s="200"/>
      <c r="P114" s="200"/>
      <c r="Q114" s="200"/>
      <c r="R114" s="200"/>
      <c r="S114" s="200"/>
      <c r="T114" s="201"/>
      <c r="AT114" s="195" t="s">
        <v>188</v>
      </c>
      <c r="AU114" s="195" t="s">
        <v>84</v>
      </c>
      <c r="AV114" s="12" t="s">
        <v>187</v>
      </c>
      <c r="AW114" s="12" t="s">
        <v>38</v>
      </c>
      <c r="AX114" s="12" t="s">
        <v>82</v>
      </c>
      <c r="AY114" s="195" t="s">
        <v>180</v>
      </c>
    </row>
    <row r="115" spans="2:65" s="1" customFormat="1" ht="16.5" customHeight="1">
      <c r="B115" s="172"/>
      <c r="C115" s="173" t="s">
        <v>11</v>
      </c>
      <c r="D115" s="173" t="s">
        <v>182</v>
      </c>
      <c r="E115" s="174" t="s">
        <v>2258</v>
      </c>
      <c r="F115" s="175" t="s">
        <v>2259</v>
      </c>
      <c r="G115" s="176" t="s">
        <v>292</v>
      </c>
      <c r="H115" s="177">
        <v>458</v>
      </c>
      <c r="I115" s="178"/>
      <c r="J115" s="179">
        <f>ROUND(I115*H115,2)</f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220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220</v>
      </c>
      <c r="BM115" s="22" t="s">
        <v>255</v>
      </c>
    </row>
    <row r="116" spans="2:65" s="1" customFormat="1" ht="16.5" customHeight="1">
      <c r="B116" s="172"/>
      <c r="C116" s="173" t="s">
        <v>220</v>
      </c>
      <c r="D116" s="173" t="s">
        <v>182</v>
      </c>
      <c r="E116" s="174" t="s">
        <v>2260</v>
      </c>
      <c r="F116" s="175" t="s">
        <v>2261</v>
      </c>
      <c r="G116" s="176" t="s">
        <v>292</v>
      </c>
      <c r="H116" s="177">
        <v>359</v>
      </c>
      <c r="I116" s="178"/>
      <c r="J116" s="179">
        <f>ROUND(I116*H116,2)</f>
        <v>0</v>
      </c>
      <c r="K116" s="175" t="s">
        <v>5</v>
      </c>
      <c r="L116" s="39"/>
      <c r="M116" s="180" t="s">
        <v>5</v>
      </c>
      <c r="N116" s="181" t="s">
        <v>45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220</v>
      </c>
      <c r="AT116" s="22" t="s">
        <v>182</v>
      </c>
      <c r="AU116" s="22" t="s">
        <v>84</v>
      </c>
      <c r="AY116" s="22" t="s">
        <v>180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82</v>
      </c>
      <c r="BK116" s="184">
        <f>ROUND(I116*H116,2)</f>
        <v>0</v>
      </c>
      <c r="BL116" s="22" t="s">
        <v>220</v>
      </c>
      <c r="BM116" s="22" t="s">
        <v>258</v>
      </c>
    </row>
    <row r="117" spans="2:65" s="1" customFormat="1" ht="38.25" customHeight="1">
      <c r="B117" s="172"/>
      <c r="C117" s="173" t="s">
        <v>262</v>
      </c>
      <c r="D117" s="173" t="s">
        <v>182</v>
      </c>
      <c r="E117" s="174" t="s">
        <v>558</v>
      </c>
      <c r="F117" s="175" t="s">
        <v>2262</v>
      </c>
      <c r="G117" s="176" t="s">
        <v>560</v>
      </c>
      <c r="H117" s="212"/>
      <c r="I117" s="178"/>
      <c r="J117" s="179">
        <f>ROUND(I117*H117,2)</f>
        <v>0</v>
      </c>
      <c r="K117" s="175" t="s">
        <v>269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220</v>
      </c>
      <c r="AT117" s="22" t="s">
        <v>182</v>
      </c>
      <c r="AU117" s="22" t="s">
        <v>84</v>
      </c>
      <c r="AY117" s="22" t="s">
        <v>180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220</v>
      </c>
      <c r="BM117" s="22" t="s">
        <v>265</v>
      </c>
    </row>
    <row r="118" spans="2:63" s="10" customFormat="1" ht="29.85" customHeight="1">
      <c r="B118" s="159"/>
      <c r="D118" s="160" t="s">
        <v>73</v>
      </c>
      <c r="E118" s="170" t="s">
        <v>2263</v>
      </c>
      <c r="F118" s="170" t="s">
        <v>2264</v>
      </c>
      <c r="I118" s="162"/>
      <c r="J118" s="171">
        <f>BK118</f>
        <v>0</v>
      </c>
      <c r="L118" s="159"/>
      <c r="M118" s="164"/>
      <c r="N118" s="165"/>
      <c r="O118" s="165"/>
      <c r="P118" s="166">
        <f>SUM(P119:P122)</f>
        <v>0</v>
      </c>
      <c r="Q118" s="165"/>
      <c r="R118" s="166">
        <f>SUM(R119:R122)</f>
        <v>0</v>
      </c>
      <c r="S118" s="165"/>
      <c r="T118" s="167">
        <f>SUM(T119:T122)</f>
        <v>0</v>
      </c>
      <c r="AR118" s="160" t="s">
        <v>84</v>
      </c>
      <c r="AT118" s="168" t="s">
        <v>73</v>
      </c>
      <c r="AU118" s="168" t="s">
        <v>82</v>
      </c>
      <c r="AY118" s="160" t="s">
        <v>180</v>
      </c>
      <c r="BK118" s="169">
        <f>SUM(BK119:BK122)</f>
        <v>0</v>
      </c>
    </row>
    <row r="119" spans="2:65" s="1" customFormat="1" ht="16.5" customHeight="1">
      <c r="B119" s="172"/>
      <c r="C119" s="173" t="s">
        <v>226</v>
      </c>
      <c r="D119" s="173" t="s">
        <v>182</v>
      </c>
      <c r="E119" s="174" t="s">
        <v>2265</v>
      </c>
      <c r="F119" s="175" t="s">
        <v>2266</v>
      </c>
      <c r="G119" s="176" t="s">
        <v>301</v>
      </c>
      <c r="H119" s="177">
        <v>512</v>
      </c>
      <c r="I119" s="178"/>
      <c r="J119" s="179">
        <f>ROUND(I119*H119,2)</f>
        <v>0</v>
      </c>
      <c r="K119" s="175" t="s">
        <v>269</v>
      </c>
      <c r="L119" s="39"/>
      <c r="M119" s="180" t="s">
        <v>5</v>
      </c>
      <c r="N119" s="181" t="s">
        <v>45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220</v>
      </c>
      <c r="AT119" s="22" t="s">
        <v>182</v>
      </c>
      <c r="AU119" s="22" t="s">
        <v>84</v>
      </c>
      <c r="AY119" s="22" t="s">
        <v>180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82</v>
      </c>
      <c r="BK119" s="184">
        <f>ROUND(I119*H119,2)</f>
        <v>0</v>
      </c>
      <c r="BL119" s="22" t="s">
        <v>220</v>
      </c>
      <c r="BM119" s="22" t="s">
        <v>270</v>
      </c>
    </row>
    <row r="120" spans="2:65" s="1" customFormat="1" ht="16.5" customHeight="1">
      <c r="B120" s="172"/>
      <c r="C120" s="173" t="s">
        <v>272</v>
      </c>
      <c r="D120" s="173" t="s">
        <v>182</v>
      </c>
      <c r="E120" s="174" t="s">
        <v>2267</v>
      </c>
      <c r="F120" s="175" t="s">
        <v>2268</v>
      </c>
      <c r="G120" s="176" t="s">
        <v>301</v>
      </c>
      <c r="H120" s="177">
        <v>36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220</v>
      </c>
      <c r="AT120" s="22" t="s">
        <v>182</v>
      </c>
      <c r="AU120" s="22" t="s">
        <v>84</v>
      </c>
      <c r="AY120" s="22" t="s">
        <v>180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82</v>
      </c>
      <c r="BK120" s="184">
        <f>ROUND(I120*H120,2)</f>
        <v>0</v>
      </c>
      <c r="BL120" s="22" t="s">
        <v>220</v>
      </c>
      <c r="BM120" s="22" t="s">
        <v>276</v>
      </c>
    </row>
    <row r="121" spans="2:65" s="1" customFormat="1" ht="16.5" customHeight="1">
      <c r="B121" s="172"/>
      <c r="C121" s="173" t="s">
        <v>230</v>
      </c>
      <c r="D121" s="173" t="s">
        <v>182</v>
      </c>
      <c r="E121" s="174" t="s">
        <v>2269</v>
      </c>
      <c r="F121" s="175" t="s">
        <v>2270</v>
      </c>
      <c r="G121" s="176" t="s">
        <v>301</v>
      </c>
      <c r="H121" s="177">
        <v>6</v>
      </c>
      <c r="I121" s="178"/>
      <c r="J121" s="179">
        <f>ROUND(I121*H121,2)</f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220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220</v>
      </c>
      <c r="BM121" s="22" t="s">
        <v>280</v>
      </c>
    </row>
    <row r="122" spans="2:65" s="1" customFormat="1" ht="38.25" customHeight="1">
      <c r="B122" s="172"/>
      <c r="C122" s="173" t="s">
        <v>10</v>
      </c>
      <c r="D122" s="173" t="s">
        <v>182</v>
      </c>
      <c r="E122" s="174" t="s">
        <v>2271</v>
      </c>
      <c r="F122" s="175" t="s">
        <v>2272</v>
      </c>
      <c r="G122" s="176" t="s">
        <v>560</v>
      </c>
      <c r="H122" s="212"/>
      <c r="I122" s="178"/>
      <c r="J122" s="179">
        <f>ROUND(I122*H122,2)</f>
        <v>0</v>
      </c>
      <c r="K122" s="175" t="s">
        <v>269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220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220</v>
      </c>
      <c r="BM122" s="22" t="s">
        <v>284</v>
      </c>
    </row>
    <row r="123" spans="2:63" s="10" customFormat="1" ht="29.85" customHeight="1">
      <c r="B123" s="159"/>
      <c r="D123" s="160" t="s">
        <v>73</v>
      </c>
      <c r="E123" s="170" t="s">
        <v>2273</v>
      </c>
      <c r="F123" s="170" t="s">
        <v>2274</v>
      </c>
      <c r="I123" s="162"/>
      <c r="J123" s="171">
        <f>BK123</f>
        <v>0</v>
      </c>
      <c r="L123" s="159"/>
      <c r="M123" s="164"/>
      <c r="N123" s="165"/>
      <c r="O123" s="165"/>
      <c r="P123" s="166">
        <f>SUM(P124:P126)</f>
        <v>0</v>
      </c>
      <c r="Q123" s="165"/>
      <c r="R123" s="166">
        <f>SUM(R124:R126)</f>
        <v>0</v>
      </c>
      <c r="S123" s="165"/>
      <c r="T123" s="167">
        <f>SUM(T124:T126)</f>
        <v>0</v>
      </c>
      <c r="AR123" s="160" t="s">
        <v>84</v>
      </c>
      <c r="AT123" s="168" t="s">
        <v>73</v>
      </c>
      <c r="AU123" s="168" t="s">
        <v>82</v>
      </c>
      <c r="AY123" s="160" t="s">
        <v>180</v>
      </c>
      <c r="BK123" s="169">
        <f>SUM(BK124:BK126)</f>
        <v>0</v>
      </c>
    </row>
    <row r="124" spans="2:65" s="1" customFormat="1" ht="16.5" customHeight="1">
      <c r="B124" s="172"/>
      <c r="C124" s="173" t="s">
        <v>235</v>
      </c>
      <c r="D124" s="173" t="s">
        <v>182</v>
      </c>
      <c r="E124" s="174" t="s">
        <v>2275</v>
      </c>
      <c r="F124" s="175" t="s">
        <v>2276</v>
      </c>
      <c r="G124" s="176" t="s">
        <v>301</v>
      </c>
      <c r="H124" s="177">
        <v>2</v>
      </c>
      <c r="I124" s="178"/>
      <c r="J124" s="179">
        <f>ROUND(I124*H124,2)</f>
        <v>0</v>
      </c>
      <c r="K124" s="175" t="s">
        <v>5</v>
      </c>
      <c r="L124" s="39"/>
      <c r="M124" s="180" t="s">
        <v>5</v>
      </c>
      <c r="N124" s="181" t="s">
        <v>45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220</v>
      </c>
      <c r="AT124" s="22" t="s">
        <v>182</v>
      </c>
      <c r="AU124" s="22" t="s">
        <v>84</v>
      </c>
      <c r="AY124" s="22" t="s">
        <v>180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82</v>
      </c>
      <c r="BK124" s="184">
        <f>ROUND(I124*H124,2)</f>
        <v>0</v>
      </c>
      <c r="BL124" s="22" t="s">
        <v>220</v>
      </c>
      <c r="BM124" s="22" t="s">
        <v>287</v>
      </c>
    </row>
    <row r="125" spans="2:65" s="1" customFormat="1" ht="16.5" customHeight="1">
      <c r="B125" s="172"/>
      <c r="C125" s="173" t="s">
        <v>289</v>
      </c>
      <c r="D125" s="173" t="s">
        <v>182</v>
      </c>
      <c r="E125" s="174" t="s">
        <v>2277</v>
      </c>
      <c r="F125" s="175" t="s">
        <v>2278</v>
      </c>
      <c r="G125" s="176" t="s">
        <v>225</v>
      </c>
      <c r="H125" s="177">
        <v>6</v>
      </c>
      <c r="I125" s="178"/>
      <c r="J125" s="179">
        <f>ROUND(I125*H125,2)</f>
        <v>0</v>
      </c>
      <c r="K125" s="175" t="s">
        <v>5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220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220</v>
      </c>
      <c r="BM125" s="22" t="s">
        <v>293</v>
      </c>
    </row>
    <row r="126" spans="2:65" s="1" customFormat="1" ht="38.25" customHeight="1">
      <c r="B126" s="172"/>
      <c r="C126" s="173" t="s">
        <v>239</v>
      </c>
      <c r="D126" s="173" t="s">
        <v>182</v>
      </c>
      <c r="E126" s="174" t="s">
        <v>2279</v>
      </c>
      <c r="F126" s="175" t="s">
        <v>2280</v>
      </c>
      <c r="G126" s="176" t="s">
        <v>560</v>
      </c>
      <c r="H126" s="212"/>
      <c r="I126" s="178"/>
      <c r="J126" s="179">
        <f>ROUND(I126*H126,2)</f>
        <v>0</v>
      </c>
      <c r="K126" s="175" t="s">
        <v>269</v>
      </c>
      <c r="L126" s="39"/>
      <c r="M126" s="180" t="s">
        <v>5</v>
      </c>
      <c r="N126" s="181" t="s">
        <v>45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220</v>
      </c>
      <c r="AT126" s="22" t="s">
        <v>182</v>
      </c>
      <c r="AU126" s="22" t="s">
        <v>84</v>
      </c>
      <c r="AY126" s="22" t="s">
        <v>180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82</v>
      </c>
      <c r="BK126" s="184">
        <f>ROUND(I126*H126,2)</f>
        <v>0</v>
      </c>
      <c r="BL126" s="22" t="s">
        <v>220</v>
      </c>
      <c r="BM126" s="22" t="s">
        <v>296</v>
      </c>
    </row>
    <row r="127" spans="2:63" s="10" customFormat="1" ht="29.85" customHeight="1">
      <c r="B127" s="159"/>
      <c r="D127" s="160" t="s">
        <v>73</v>
      </c>
      <c r="E127" s="170" t="s">
        <v>2281</v>
      </c>
      <c r="F127" s="170" t="s">
        <v>2282</v>
      </c>
      <c r="I127" s="162"/>
      <c r="J127" s="171">
        <f>BK127</f>
        <v>0</v>
      </c>
      <c r="L127" s="159"/>
      <c r="M127" s="164"/>
      <c r="N127" s="165"/>
      <c r="O127" s="165"/>
      <c r="P127" s="166">
        <f>SUM(P128:P129)</f>
        <v>0</v>
      </c>
      <c r="Q127" s="165"/>
      <c r="R127" s="166">
        <f>SUM(R128:R129)</f>
        <v>0</v>
      </c>
      <c r="S127" s="165"/>
      <c r="T127" s="167">
        <f>SUM(T128:T129)</f>
        <v>0</v>
      </c>
      <c r="AR127" s="160" t="s">
        <v>84</v>
      </c>
      <c r="AT127" s="168" t="s">
        <v>73</v>
      </c>
      <c r="AU127" s="168" t="s">
        <v>82</v>
      </c>
      <c r="AY127" s="160" t="s">
        <v>180</v>
      </c>
      <c r="BK127" s="169">
        <f>SUM(BK128:BK129)</f>
        <v>0</v>
      </c>
    </row>
    <row r="128" spans="2:65" s="1" customFormat="1" ht="16.5" customHeight="1">
      <c r="B128" s="172"/>
      <c r="C128" s="173" t="s">
        <v>298</v>
      </c>
      <c r="D128" s="173" t="s">
        <v>182</v>
      </c>
      <c r="E128" s="174" t="s">
        <v>2283</v>
      </c>
      <c r="F128" s="175" t="s">
        <v>2284</v>
      </c>
      <c r="G128" s="176" t="s">
        <v>1973</v>
      </c>
      <c r="H128" s="177">
        <v>12</v>
      </c>
      <c r="I128" s="178"/>
      <c r="J128" s="179">
        <f>ROUND(I128*H128,2)</f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220</v>
      </c>
      <c r="AT128" s="22" t="s">
        <v>182</v>
      </c>
      <c r="AU128" s="22" t="s">
        <v>84</v>
      </c>
      <c r="AY128" s="22" t="s">
        <v>180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82</v>
      </c>
      <c r="BK128" s="184">
        <f>ROUND(I128*H128,2)</f>
        <v>0</v>
      </c>
      <c r="BL128" s="22" t="s">
        <v>220</v>
      </c>
      <c r="BM128" s="22" t="s">
        <v>302</v>
      </c>
    </row>
    <row r="129" spans="2:65" s="1" customFormat="1" ht="25.5" customHeight="1">
      <c r="B129" s="172"/>
      <c r="C129" s="173" t="s">
        <v>245</v>
      </c>
      <c r="D129" s="173" t="s">
        <v>182</v>
      </c>
      <c r="E129" s="174" t="s">
        <v>2285</v>
      </c>
      <c r="F129" s="175" t="s">
        <v>2286</v>
      </c>
      <c r="G129" s="176" t="s">
        <v>301</v>
      </c>
      <c r="H129" s="177">
        <v>2</v>
      </c>
      <c r="I129" s="178"/>
      <c r="J129" s="179">
        <f>ROUND(I129*H129,2)</f>
        <v>0</v>
      </c>
      <c r="K129" s="175" t="s">
        <v>269</v>
      </c>
      <c r="L129" s="39"/>
      <c r="M129" s="180" t="s">
        <v>5</v>
      </c>
      <c r="N129" s="181" t="s">
        <v>45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220</v>
      </c>
      <c r="AT129" s="22" t="s">
        <v>182</v>
      </c>
      <c r="AU129" s="22" t="s">
        <v>84</v>
      </c>
      <c r="AY129" s="22" t="s">
        <v>180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82</v>
      </c>
      <c r="BK129" s="184">
        <f>ROUND(I129*H129,2)</f>
        <v>0</v>
      </c>
      <c r="BL129" s="22" t="s">
        <v>220</v>
      </c>
      <c r="BM129" s="22" t="s">
        <v>306</v>
      </c>
    </row>
    <row r="130" spans="2:63" s="10" customFormat="1" ht="29.85" customHeight="1">
      <c r="B130" s="159"/>
      <c r="D130" s="160" t="s">
        <v>73</v>
      </c>
      <c r="E130" s="170" t="s">
        <v>2287</v>
      </c>
      <c r="F130" s="170" t="s">
        <v>2288</v>
      </c>
      <c r="I130" s="162"/>
      <c r="J130" s="171">
        <f>BK130</f>
        <v>0</v>
      </c>
      <c r="L130" s="159"/>
      <c r="M130" s="164"/>
      <c r="N130" s="165"/>
      <c r="O130" s="165"/>
      <c r="P130" s="166">
        <f>SUM(P131:P157)</f>
        <v>0</v>
      </c>
      <c r="Q130" s="165"/>
      <c r="R130" s="166">
        <f>SUM(R131:R157)</f>
        <v>0</v>
      </c>
      <c r="S130" s="165"/>
      <c r="T130" s="167">
        <f>SUM(T131:T157)</f>
        <v>0</v>
      </c>
      <c r="AR130" s="160" t="s">
        <v>84</v>
      </c>
      <c r="AT130" s="168" t="s">
        <v>73</v>
      </c>
      <c r="AU130" s="168" t="s">
        <v>82</v>
      </c>
      <c r="AY130" s="160" t="s">
        <v>180</v>
      </c>
      <c r="BK130" s="169">
        <f>SUM(BK131:BK157)</f>
        <v>0</v>
      </c>
    </row>
    <row r="131" spans="2:65" s="1" customFormat="1" ht="16.5" customHeight="1">
      <c r="B131" s="172"/>
      <c r="C131" s="173" t="s">
        <v>307</v>
      </c>
      <c r="D131" s="173" t="s">
        <v>182</v>
      </c>
      <c r="E131" s="174" t="s">
        <v>2289</v>
      </c>
      <c r="F131" s="175" t="s">
        <v>2290</v>
      </c>
      <c r="G131" s="176" t="s">
        <v>292</v>
      </c>
      <c r="H131" s="177">
        <v>10</v>
      </c>
      <c r="I131" s="178"/>
      <c r="J131" s="179">
        <f aca="true" t="shared" si="10" ref="J131:J157">ROUND(I131*H131,2)</f>
        <v>0</v>
      </c>
      <c r="K131" s="175" t="s">
        <v>269</v>
      </c>
      <c r="L131" s="39"/>
      <c r="M131" s="180" t="s">
        <v>5</v>
      </c>
      <c r="N131" s="181" t="s">
        <v>45</v>
      </c>
      <c r="O131" s="40"/>
      <c r="P131" s="182">
        <f aca="true" t="shared" si="11" ref="P131:P157">O131*H131</f>
        <v>0</v>
      </c>
      <c r="Q131" s="182">
        <v>0</v>
      </c>
      <c r="R131" s="182">
        <f aca="true" t="shared" si="12" ref="R131:R157">Q131*H131</f>
        <v>0</v>
      </c>
      <c r="S131" s="182">
        <v>0</v>
      </c>
      <c r="T131" s="183">
        <f aca="true" t="shared" si="13" ref="T131:T157">S131*H131</f>
        <v>0</v>
      </c>
      <c r="AR131" s="22" t="s">
        <v>220</v>
      </c>
      <c r="AT131" s="22" t="s">
        <v>182</v>
      </c>
      <c r="AU131" s="22" t="s">
        <v>84</v>
      </c>
      <c r="AY131" s="22" t="s">
        <v>180</v>
      </c>
      <c r="BE131" s="184">
        <f aca="true" t="shared" si="14" ref="BE131:BE157">IF(N131="základní",J131,0)</f>
        <v>0</v>
      </c>
      <c r="BF131" s="184">
        <f aca="true" t="shared" si="15" ref="BF131:BF157">IF(N131="snížená",J131,0)</f>
        <v>0</v>
      </c>
      <c r="BG131" s="184">
        <f aca="true" t="shared" si="16" ref="BG131:BG157">IF(N131="zákl. přenesená",J131,0)</f>
        <v>0</v>
      </c>
      <c r="BH131" s="184">
        <f aca="true" t="shared" si="17" ref="BH131:BH157">IF(N131="sníž. přenesená",J131,0)</f>
        <v>0</v>
      </c>
      <c r="BI131" s="184">
        <f aca="true" t="shared" si="18" ref="BI131:BI157">IF(N131="nulová",J131,0)</f>
        <v>0</v>
      </c>
      <c r="BJ131" s="22" t="s">
        <v>82</v>
      </c>
      <c r="BK131" s="184">
        <f aca="true" t="shared" si="19" ref="BK131:BK157">ROUND(I131*H131,2)</f>
        <v>0</v>
      </c>
      <c r="BL131" s="22" t="s">
        <v>220</v>
      </c>
      <c r="BM131" s="22" t="s">
        <v>310</v>
      </c>
    </row>
    <row r="132" spans="2:65" s="1" customFormat="1" ht="16.5" customHeight="1">
      <c r="B132" s="172"/>
      <c r="C132" s="173" t="s">
        <v>249</v>
      </c>
      <c r="D132" s="173" t="s">
        <v>182</v>
      </c>
      <c r="E132" s="174" t="s">
        <v>2291</v>
      </c>
      <c r="F132" s="175" t="s">
        <v>2292</v>
      </c>
      <c r="G132" s="176" t="s">
        <v>225</v>
      </c>
      <c r="H132" s="177">
        <v>2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45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220</v>
      </c>
      <c r="AT132" s="22" t="s">
        <v>182</v>
      </c>
      <c r="AU132" s="22" t="s">
        <v>84</v>
      </c>
      <c r="AY132" s="22" t="s">
        <v>180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82</v>
      </c>
      <c r="BK132" s="184">
        <f t="shared" si="19"/>
        <v>0</v>
      </c>
      <c r="BL132" s="22" t="s">
        <v>220</v>
      </c>
      <c r="BM132" s="22" t="s">
        <v>313</v>
      </c>
    </row>
    <row r="133" spans="2:65" s="1" customFormat="1" ht="102" customHeight="1">
      <c r="B133" s="172"/>
      <c r="C133" s="173" t="s">
        <v>315</v>
      </c>
      <c r="D133" s="173" t="s">
        <v>182</v>
      </c>
      <c r="E133" s="174" t="s">
        <v>2293</v>
      </c>
      <c r="F133" s="175" t="s">
        <v>2294</v>
      </c>
      <c r="G133" s="176" t="s">
        <v>225</v>
      </c>
      <c r="H133" s="177">
        <v>1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45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220</v>
      </c>
      <c r="AT133" s="22" t="s">
        <v>182</v>
      </c>
      <c r="AU133" s="22" t="s">
        <v>84</v>
      </c>
      <c r="AY133" s="22" t="s">
        <v>180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82</v>
      </c>
      <c r="BK133" s="184">
        <f t="shared" si="19"/>
        <v>0</v>
      </c>
      <c r="BL133" s="22" t="s">
        <v>220</v>
      </c>
      <c r="BM133" s="22" t="s">
        <v>318</v>
      </c>
    </row>
    <row r="134" spans="2:65" s="1" customFormat="1" ht="16.5" customHeight="1">
      <c r="B134" s="172"/>
      <c r="C134" s="173" t="s">
        <v>255</v>
      </c>
      <c r="D134" s="173" t="s">
        <v>182</v>
      </c>
      <c r="E134" s="174" t="s">
        <v>2295</v>
      </c>
      <c r="F134" s="175" t="s">
        <v>2296</v>
      </c>
      <c r="G134" s="176" t="s">
        <v>301</v>
      </c>
      <c r="H134" s="177">
        <v>1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45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220</v>
      </c>
      <c r="AT134" s="22" t="s">
        <v>182</v>
      </c>
      <c r="AU134" s="22" t="s">
        <v>84</v>
      </c>
      <c r="AY134" s="22" t="s">
        <v>180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82</v>
      </c>
      <c r="BK134" s="184">
        <f t="shared" si="19"/>
        <v>0</v>
      </c>
      <c r="BL134" s="22" t="s">
        <v>220</v>
      </c>
      <c r="BM134" s="22" t="s">
        <v>325</v>
      </c>
    </row>
    <row r="135" spans="2:65" s="1" customFormat="1" ht="16.5" customHeight="1">
      <c r="B135" s="172"/>
      <c r="C135" s="173" t="s">
        <v>326</v>
      </c>
      <c r="D135" s="173" t="s">
        <v>182</v>
      </c>
      <c r="E135" s="174" t="s">
        <v>2297</v>
      </c>
      <c r="F135" s="175" t="s">
        <v>2298</v>
      </c>
      <c r="G135" s="176" t="s">
        <v>225</v>
      </c>
      <c r="H135" s="177">
        <v>1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45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220</v>
      </c>
      <c r="AT135" s="22" t="s">
        <v>182</v>
      </c>
      <c r="AU135" s="22" t="s">
        <v>84</v>
      </c>
      <c r="AY135" s="22" t="s">
        <v>180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82</v>
      </c>
      <c r="BK135" s="184">
        <f t="shared" si="19"/>
        <v>0</v>
      </c>
      <c r="BL135" s="22" t="s">
        <v>220</v>
      </c>
      <c r="BM135" s="22" t="s">
        <v>329</v>
      </c>
    </row>
    <row r="136" spans="2:65" s="1" customFormat="1" ht="16.5" customHeight="1">
      <c r="B136" s="172"/>
      <c r="C136" s="202" t="s">
        <v>258</v>
      </c>
      <c r="D136" s="202" t="s">
        <v>273</v>
      </c>
      <c r="E136" s="203" t="s">
        <v>2299</v>
      </c>
      <c r="F136" s="204" t="s">
        <v>2300</v>
      </c>
      <c r="G136" s="205" t="s">
        <v>301</v>
      </c>
      <c r="H136" s="206">
        <v>1</v>
      </c>
      <c r="I136" s="207"/>
      <c r="J136" s="208">
        <f t="shared" si="10"/>
        <v>0</v>
      </c>
      <c r="K136" s="204" t="s">
        <v>5</v>
      </c>
      <c r="L136" s="209"/>
      <c r="M136" s="210" t="s">
        <v>5</v>
      </c>
      <c r="N136" s="211" t="s">
        <v>45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258</v>
      </c>
      <c r="AT136" s="22" t="s">
        <v>273</v>
      </c>
      <c r="AU136" s="22" t="s">
        <v>84</v>
      </c>
      <c r="AY136" s="22" t="s">
        <v>180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82</v>
      </c>
      <c r="BK136" s="184">
        <f t="shared" si="19"/>
        <v>0</v>
      </c>
      <c r="BL136" s="22" t="s">
        <v>220</v>
      </c>
      <c r="BM136" s="22" t="s">
        <v>332</v>
      </c>
    </row>
    <row r="137" spans="2:65" s="1" customFormat="1" ht="16.5" customHeight="1">
      <c r="B137" s="172"/>
      <c r="C137" s="202" t="s">
        <v>334</v>
      </c>
      <c r="D137" s="202" t="s">
        <v>273</v>
      </c>
      <c r="E137" s="203" t="s">
        <v>2301</v>
      </c>
      <c r="F137" s="204" t="s">
        <v>2302</v>
      </c>
      <c r="G137" s="205" t="s">
        <v>301</v>
      </c>
      <c r="H137" s="206">
        <v>3</v>
      </c>
      <c r="I137" s="207"/>
      <c r="J137" s="208">
        <f t="shared" si="10"/>
        <v>0</v>
      </c>
      <c r="K137" s="204" t="s">
        <v>5</v>
      </c>
      <c r="L137" s="209"/>
      <c r="M137" s="210" t="s">
        <v>5</v>
      </c>
      <c r="N137" s="211" t="s">
        <v>45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258</v>
      </c>
      <c r="AT137" s="22" t="s">
        <v>273</v>
      </c>
      <c r="AU137" s="22" t="s">
        <v>84</v>
      </c>
      <c r="AY137" s="22" t="s">
        <v>180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82</v>
      </c>
      <c r="BK137" s="184">
        <f t="shared" si="19"/>
        <v>0</v>
      </c>
      <c r="BL137" s="22" t="s">
        <v>220</v>
      </c>
      <c r="BM137" s="22" t="s">
        <v>337</v>
      </c>
    </row>
    <row r="138" spans="2:65" s="1" customFormat="1" ht="16.5" customHeight="1">
      <c r="B138" s="172"/>
      <c r="C138" s="202" t="s">
        <v>265</v>
      </c>
      <c r="D138" s="202" t="s">
        <v>273</v>
      </c>
      <c r="E138" s="203" t="s">
        <v>2303</v>
      </c>
      <c r="F138" s="204" t="s">
        <v>2304</v>
      </c>
      <c r="G138" s="205" t="s">
        <v>301</v>
      </c>
      <c r="H138" s="206">
        <v>3</v>
      </c>
      <c r="I138" s="207"/>
      <c r="J138" s="208">
        <f t="shared" si="10"/>
        <v>0</v>
      </c>
      <c r="K138" s="204" t="s">
        <v>5</v>
      </c>
      <c r="L138" s="209"/>
      <c r="M138" s="210" t="s">
        <v>5</v>
      </c>
      <c r="N138" s="211" t="s">
        <v>45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258</v>
      </c>
      <c r="AT138" s="22" t="s">
        <v>273</v>
      </c>
      <c r="AU138" s="22" t="s">
        <v>84</v>
      </c>
      <c r="AY138" s="22" t="s">
        <v>180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82</v>
      </c>
      <c r="BK138" s="184">
        <f t="shared" si="19"/>
        <v>0</v>
      </c>
      <c r="BL138" s="22" t="s">
        <v>220</v>
      </c>
      <c r="BM138" s="22" t="s">
        <v>341</v>
      </c>
    </row>
    <row r="139" spans="2:65" s="1" customFormat="1" ht="16.5" customHeight="1">
      <c r="B139" s="172"/>
      <c r="C139" s="202" t="s">
        <v>343</v>
      </c>
      <c r="D139" s="202" t="s">
        <v>273</v>
      </c>
      <c r="E139" s="203" t="s">
        <v>2305</v>
      </c>
      <c r="F139" s="204" t="s">
        <v>2306</v>
      </c>
      <c r="G139" s="205" t="s">
        <v>301</v>
      </c>
      <c r="H139" s="206">
        <v>2</v>
      </c>
      <c r="I139" s="207"/>
      <c r="J139" s="208">
        <f t="shared" si="10"/>
        <v>0</v>
      </c>
      <c r="K139" s="204" t="s">
        <v>5</v>
      </c>
      <c r="L139" s="209"/>
      <c r="M139" s="210" t="s">
        <v>5</v>
      </c>
      <c r="N139" s="211" t="s">
        <v>45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258</v>
      </c>
      <c r="AT139" s="22" t="s">
        <v>273</v>
      </c>
      <c r="AU139" s="22" t="s">
        <v>84</v>
      </c>
      <c r="AY139" s="22" t="s">
        <v>180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82</v>
      </c>
      <c r="BK139" s="184">
        <f t="shared" si="19"/>
        <v>0</v>
      </c>
      <c r="BL139" s="22" t="s">
        <v>220</v>
      </c>
      <c r="BM139" s="22" t="s">
        <v>347</v>
      </c>
    </row>
    <row r="140" spans="2:65" s="1" customFormat="1" ht="16.5" customHeight="1">
      <c r="B140" s="172"/>
      <c r="C140" s="202" t="s">
        <v>270</v>
      </c>
      <c r="D140" s="202" t="s">
        <v>273</v>
      </c>
      <c r="E140" s="203" t="s">
        <v>2307</v>
      </c>
      <c r="F140" s="204" t="s">
        <v>2308</v>
      </c>
      <c r="G140" s="205" t="s">
        <v>301</v>
      </c>
      <c r="H140" s="206">
        <v>1</v>
      </c>
      <c r="I140" s="207"/>
      <c r="J140" s="208">
        <f t="shared" si="10"/>
        <v>0</v>
      </c>
      <c r="K140" s="204" t="s">
        <v>5</v>
      </c>
      <c r="L140" s="209"/>
      <c r="M140" s="210" t="s">
        <v>5</v>
      </c>
      <c r="N140" s="211" t="s">
        <v>45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258</v>
      </c>
      <c r="AT140" s="22" t="s">
        <v>273</v>
      </c>
      <c r="AU140" s="22" t="s">
        <v>84</v>
      </c>
      <c r="AY140" s="22" t="s">
        <v>180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82</v>
      </c>
      <c r="BK140" s="184">
        <f t="shared" si="19"/>
        <v>0</v>
      </c>
      <c r="BL140" s="22" t="s">
        <v>220</v>
      </c>
      <c r="BM140" s="22" t="s">
        <v>351</v>
      </c>
    </row>
    <row r="141" spans="2:65" s="1" customFormat="1" ht="16.5" customHeight="1">
      <c r="B141" s="172"/>
      <c r="C141" s="202" t="s">
        <v>352</v>
      </c>
      <c r="D141" s="202" t="s">
        <v>273</v>
      </c>
      <c r="E141" s="203" t="s">
        <v>2309</v>
      </c>
      <c r="F141" s="204" t="s">
        <v>2310</v>
      </c>
      <c r="G141" s="205" t="s">
        <v>301</v>
      </c>
      <c r="H141" s="206">
        <v>1</v>
      </c>
      <c r="I141" s="207"/>
      <c r="J141" s="208">
        <f t="shared" si="10"/>
        <v>0</v>
      </c>
      <c r="K141" s="204" t="s">
        <v>5</v>
      </c>
      <c r="L141" s="209"/>
      <c r="M141" s="210" t="s">
        <v>5</v>
      </c>
      <c r="N141" s="211" t="s">
        <v>45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258</v>
      </c>
      <c r="AT141" s="22" t="s">
        <v>273</v>
      </c>
      <c r="AU141" s="22" t="s">
        <v>84</v>
      </c>
      <c r="AY141" s="22" t="s">
        <v>180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82</v>
      </c>
      <c r="BK141" s="184">
        <f t="shared" si="19"/>
        <v>0</v>
      </c>
      <c r="BL141" s="22" t="s">
        <v>220</v>
      </c>
      <c r="BM141" s="22" t="s">
        <v>355</v>
      </c>
    </row>
    <row r="142" spans="2:65" s="1" customFormat="1" ht="16.5" customHeight="1">
      <c r="B142" s="172"/>
      <c r="C142" s="202" t="s">
        <v>276</v>
      </c>
      <c r="D142" s="202" t="s">
        <v>273</v>
      </c>
      <c r="E142" s="203" t="s">
        <v>2311</v>
      </c>
      <c r="F142" s="204" t="s">
        <v>2312</v>
      </c>
      <c r="G142" s="205" t="s">
        <v>301</v>
      </c>
      <c r="H142" s="206">
        <v>2</v>
      </c>
      <c r="I142" s="207"/>
      <c r="J142" s="208">
        <f t="shared" si="10"/>
        <v>0</v>
      </c>
      <c r="K142" s="204" t="s">
        <v>5</v>
      </c>
      <c r="L142" s="209"/>
      <c r="M142" s="210" t="s">
        <v>5</v>
      </c>
      <c r="N142" s="211" t="s">
        <v>45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258</v>
      </c>
      <c r="AT142" s="22" t="s">
        <v>273</v>
      </c>
      <c r="AU142" s="22" t="s">
        <v>84</v>
      </c>
      <c r="AY142" s="22" t="s">
        <v>180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82</v>
      </c>
      <c r="BK142" s="184">
        <f t="shared" si="19"/>
        <v>0</v>
      </c>
      <c r="BL142" s="22" t="s">
        <v>220</v>
      </c>
      <c r="BM142" s="22" t="s">
        <v>359</v>
      </c>
    </row>
    <row r="143" spans="2:65" s="1" customFormat="1" ht="16.5" customHeight="1">
      <c r="B143" s="172"/>
      <c r="C143" s="202" t="s">
        <v>360</v>
      </c>
      <c r="D143" s="202" t="s">
        <v>273</v>
      </c>
      <c r="E143" s="203" t="s">
        <v>2313</v>
      </c>
      <c r="F143" s="204" t="s">
        <v>2314</v>
      </c>
      <c r="G143" s="205" t="s">
        <v>301</v>
      </c>
      <c r="H143" s="206">
        <v>2</v>
      </c>
      <c r="I143" s="207"/>
      <c r="J143" s="208">
        <f t="shared" si="10"/>
        <v>0</v>
      </c>
      <c r="K143" s="204" t="s">
        <v>5</v>
      </c>
      <c r="L143" s="209"/>
      <c r="M143" s="210" t="s">
        <v>5</v>
      </c>
      <c r="N143" s="211" t="s">
        <v>45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258</v>
      </c>
      <c r="AT143" s="22" t="s">
        <v>273</v>
      </c>
      <c r="AU143" s="22" t="s">
        <v>84</v>
      </c>
      <c r="AY143" s="22" t="s">
        <v>180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82</v>
      </c>
      <c r="BK143" s="184">
        <f t="shared" si="19"/>
        <v>0</v>
      </c>
      <c r="BL143" s="22" t="s">
        <v>220</v>
      </c>
      <c r="BM143" s="22" t="s">
        <v>361</v>
      </c>
    </row>
    <row r="144" spans="2:65" s="1" customFormat="1" ht="16.5" customHeight="1">
      <c r="B144" s="172"/>
      <c r="C144" s="173" t="s">
        <v>280</v>
      </c>
      <c r="D144" s="173" t="s">
        <v>182</v>
      </c>
      <c r="E144" s="174" t="s">
        <v>2315</v>
      </c>
      <c r="F144" s="175" t="s">
        <v>2316</v>
      </c>
      <c r="G144" s="176" t="s">
        <v>301</v>
      </c>
      <c r="H144" s="177">
        <v>6</v>
      </c>
      <c r="I144" s="178"/>
      <c r="J144" s="179">
        <f t="shared" si="10"/>
        <v>0</v>
      </c>
      <c r="K144" s="175" t="s">
        <v>269</v>
      </c>
      <c r="L144" s="39"/>
      <c r="M144" s="180" t="s">
        <v>5</v>
      </c>
      <c r="N144" s="181" t="s">
        <v>45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220</v>
      </c>
      <c r="AT144" s="22" t="s">
        <v>182</v>
      </c>
      <c r="AU144" s="22" t="s">
        <v>84</v>
      </c>
      <c r="AY144" s="22" t="s">
        <v>180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82</v>
      </c>
      <c r="BK144" s="184">
        <f t="shared" si="19"/>
        <v>0</v>
      </c>
      <c r="BL144" s="22" t="s">
        <v>220</v>
      </c>
      <c r="BM144" s="22" t="s">
        <v>365</v>
      </c>
    </row>
    <row r="145" spans="2:65" s="1" customFormat="1" ht="16.5" customHeight="1">
      <c r="B145" s="172"/>
      <c r="C145" s="173" t="s">
        <v>367</v>
      </c>
      <c r="D145" s="173" t="s">
        <v>182</v>
      </c>
      <c r="E145" s="174" t="s">
        <v>2317</v>
      </c>
      <c r="F145" s="175" t="s">
        <v>2318</v>
      </c>
      <c r="G145" s="176" t="s">
        <v>225</v>
      </c>
      <c r="H145" s="177">
        <v>14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220</v>
      </c>
      <c r="AT145" s="22" t="s">
        <v>182</v>
      </c>
      <c r="AU145" s="22" t="s">
        <v>84</v>
      </c>
      <c r="AY145" s="22" t="s">
        <v>180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82</v>
      </c>
      <c r="BK145" s="184">
        <f t="shared" si="19"/>
        <v>0</v>
      </c>
      <c r="BL145" s="22" t="s">
        <v>220</v>
      </c>
      <c r="BM145" s="22" t="s">
        <v>370</v>
      </c>
    </row>
    <row r="146" spans="2:65" s="1" customFormat="1" ht="16.5" customHeight="1">
      <c r="B146" s="172"/>
      <c r="C146" s="173" t="s">
        <v>284</v>
      </c>
      <c r="D146" s="173" t="s">
        <v>182</v>
      </c>
      <c r="E146" s="174" t="s">
        <v>2319</v>
      </c>
      <c r="F146" s="175" t="s">
        <v>2320</v>
      </c>
      <c r="G146" s="176" t="s">
        <v>225</v>
      </c>
      <c r="H146" s="177">
        <v>1</v>
      </c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45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220</v>
      </c>
      <c r="AT146" s="22" t="s">
        <v>182</v>
      </c>
      <c r="AU146" s="22" t="s">
        <v>84</v>
      </c>
      <c r="AY146" s="22" t="s">
        <v>180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82</v>
      </c>
      <c r="BK146" s="184">
        <f t="shared" si="19"/>
        <v>0</v>
      </c>
      <c r="BL146" s="22" t="s">
        <v>220</v>
      </c>
      <c r="BM146" s="22" t="s">
        <v>374</v>
      </c>
    </row>
    <row r="147" spans="2:65" s="1" customFormat="1" ht="38.25" customHeight="1">
      <c r="B147" s="172"/>
      <c r="C147" s="202" t="s">
        <v>375</v>
      </c>
      <c r="D147" s="202" t="s">
        <v>273</v>
      </c>
      <c r="E147" s="203" t="s">
        <v>2321</v>
      </c>
      <c r="F147" s="204" t="s">
        <v>2322</v>
      </c>
      <c r="G147" s="205" t="s">
        <v>301</v>
      </c>
      <c r="H147" s="206">
        <v>1</v>
      </c>
      <c r="I147" s="207"/>
      <c r="J147" s="208">
        <f t="shared" si="10"/>
        <v>0</v>
      </c>
      <c r="K147" s="204" t="s">
        <v>5</v>
      </c>
      <c r="L147" s="209"/>
      <c r="M147" s="210" t="s">
        <v>5</v>
      </c>
      <c r="N147" s="211" t="s">
        <v>45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258</v>
      </c>
      <c r="AT147" s="22" t="s">
        <v>273</v>
      </c>
      <c r="AU147" s="22" t="s">
        <v>84</v>
      </c>
      <c r="AY147" s="22" t="s">
        <v>180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82</v>
      </c>
      <c r="BK147" s="184">
        <f t="shared" si="19"/>
        <v>0</v>
      </c>
      <c r="BL147" s="22" t="s">
        <v>220</v>
      </c>
      <c r="BM147" s="22" t="s">
        <v>378</v>
      </c>
    </row>
    <row r="148" spans="2:65" s="1" customFormat="1" ht="38.25" customHeight="1">
      <c r="B148" s="172"/>
      <c r="C148" s="202" t="s">
        <v>287</v>
      </c>
      <c r="D148" s="202" t="s">
        <v>273</v>
      </c>
      <c r="E148" s="203" t="s">
        <v>2323</v>
      </c>
      <c r="F148" s="204" t="s">
        <v>2324</v>
      </c>
      <c r="G148" s="205" t="s">
        <v>301</v>
      </c>
      <c r="H148" s="206">
        <v>1</v>
      </c>
      <c r="I148" s="207"/>
      <c r="J148" s="208">
        <f t="shared" si="10"/>
        <v>0</v>
      </c>
      <c r="K148" s="204" t="s">
        <v>5</v>
      </c>
      <c r="L148" s="209"/>
      <c r="M148" s="210" t="s">
        <v>5</v>
      </c>
      <c r="N148" s="211" t="s">
        <v>45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258</v>
      </c>
      <c r="AT148" s="22" t="s">
        <v>273</v>
      </c>
      <c r="AU148" s="22" t="s">
        <v>84</v>
      </c>
      <c r="AY148" s="22" t="s">
        <v>180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82</v>
      </c>
      <c r="BK148" s="184">
        <f t="shared" si="19"/>
        <v>0</v>
      </c>
      <c r="BL148" s="22" t="s">
        <v>220</v>
      </c>
      <c r="BM148" s="22" t="s">
        <v>382</v>
      </c>
    </row>
    <row r="149" spans="2:65" s="1" customFormat="1" ht="25.5" customHeight="1">
      <c r="B149" s="172"/>
      <c r="C149" s="202" t="s">
        <v>384</v>
      </c>
      <c r="D149" s="202" t="s">
        <v>273</v>
      </c>
      <c r="E149" s="203" t="s">
        <v>2325</v>
      </c>
      <c r="F149" s="204" t="s">
        <v>2326</v>
      </c>
      <c r="G149" s="205" t="s">
        <v>301</v>
      </c>
      <c r="H149" s="206">
        <v>1</v>
      </c>
      <c r="I149" s="207"/>
      <c r="J149" s="208">
        <f t="shared" si="10"/>
        <v>0</v>
      </c>
      <c r="K149" s="204" t="s">
        <v>5</v>
      </c>
      <c r="L149" s="209"/>
      <c r="M149" s="210" t="s">
        <v>5</v>
      </c>
      <c r="N149" s="211" t="s">
        <v>45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258</v>
      </c>
      <c r="AT149" s="22" t="s">
        <v>273</v>
      </c>
      <c r="AU149" s="22" t="s">
        <v>84</v>
      </c>
      <c r="AY149" s="22" t="s">
        <v>180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82</v>
      </c>
      <c r="BK149" s="184">
        <f t="shared" si="19"/>
        <v>0</v>
      </c>
      <c r="BL149" s="22" t="s">
        <v>220</v>
      </c>
      <c r="BM149" s="22" t="s">
        <v>387</v>
      </c>
    </row>
    <row r="150" spans="2:65" s="1" customFormat="1" ht="16.5" customHeight="1">
      <c r="B150" s="172"/>
      <c r="C150" s="202" t="s">
        <v>293</v>
      </c>
      <c r="D150" s="202" t="s">
        <v>273</v>
      </c>
      <c r="E150" s="203" t="s">
        <v>2327</v>
      </c>
      <c r="F150" s="204" t="s">
        <v>2328</v>
      </c>
      <c r="G150" s="205" t="s">
        <v>301</v>
      </c>
      <c r="H150" s="206">
        <v>1</v>
      </c>
      <c r="I150" s="207"/>
      <c r="J150" s="208">
        <f t="shared" si="10"/>
        <v>0</v>
      </c>
      <c r="K150" s="204" t="s">
        <v>5</v>
      </c>
      <c r="L150" s="209"/>
      <c r="M150" s="210" t="s">
        <v>5</v>
      </c>
      <c r="N150" s="211" t="s">
        <v>45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258</v>
      </c>
      <c r="AT150" s="22" t="s">
        <v>273</v>
      </c>
      <c r="AU150" s="22" t="s">
        <v>84</v>
      </c>
      <c r="AY150" s="22" t="s">
        <v>180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82</v>
      </c>
      <c r="BK150" s="184">
        <f t="shared" si="19"/>
        <v>0</v>
      </c>
      <c r="BL150" s="22" t="s">
        <v>220</v>
      </c>
      <c r="BM150" s="22" t="s">
        <v>390</v>
      </c>
    </row>
    <row r="151" spans="2:65" s="1" customFormat="1" ht="16.5" customHeight="1">
      <c r="B151" s="172"/>
      <c r="C151" s="202" t="s">
        <v>392</v>
      </c>
      <c r="D151" s="202" t="s">
        <v>273</v>
      </c>
      <c r="E151" s="203" t="s">
        <v>2329</v>
      </c>
      <c r="F151" s="204" t="s">
        <v>2330</v>
      </c>
      <c r="G151" s="205" t="s">
        <v>301</v>
      </c>
      <c r="H151" s="206">
        <v>5</v>
      </c>
      <c r="I151" s="207"/>
      <c r="J151" s="208">
        <f t="shared" si="10"/>
        <v>0</v>
      </c>
      <c r="K151" s="204" t="s">
        <v>5</v>
      </c>
      <c r="L151" s="209"/>
      <c r="M151" s="210" t="s">
        <v>5</v>
      </c>
      <c r="N151" s="211" t="s">
        <v>45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258</v>
      </c>
      <c r="AT151" s="22" t="s">
        <v>273</v>
      </c>
      <c r="AU151" s="22" t="s">
        <v>84</v>
      </c>
      <c r="AY151" s="22" t="s">
        <v>180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82</v>
      </c>
      <c r="BK151" s="184">
        <f t="shared" si="19"/>
        <v>0</v>
      </c>
      <c r="BL151" s="22" t="s">
        <v>220</v>
      </c>
      <c r="BM151" s="22" t="s">
        <v>395</v>
      </c>
    </row>
    <row r="152" spans="2:65" s="1" customFormat="1" ht="16.5" customHeight="1">
      <c r="B152" s="172"/>
      <c r="C152" s="202" t="s">
        <v>296</v>
      </c>
      <c r="D152" s="202" t="s">
        <v>273</v>
      </c>
      <c r="E152" s="203" t="s">
        <v>2331</v>
      </c>
      <c r="F152" s="204" t="s">
        <v>2332</v>
      </c>
      <c r="G152" s="205" t="s">
        <v>301</v>
      </c>
      <c r="H152" s="206">
        <v>10</v>
      </c>
      <c r="I152" s="207"/>
      <c r="J152" s="208">
        <f t="shared" si="10"/>
        <v>0</v>
      </c>
      <c r="K152" s="204" t="s">
        <v>5</v>
      </c>
      <c r="L152" s="209"/>
      <c r="M152" s="210" t="s">
        <v>5</v>
      </c>
      <c r="N152" s="211" t="s">
        <v>45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258</v>
      </c>
      <c r="AT152" s="22" t="s">
        <v>273</v>
      </c>
      <c r="AU152" s="22" t="s">
        <v>84</v>
      </c>
      <c r="AY152" s="22" t="s">
        <v>180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82</v>
      </c>
      <c r="BK152" s="184">
        <f t="shared" si="19"/>
        <v>0</v>
      </c>
      <c r="BL152" s="22" t="s">
        <v>220</v>
      </c>
      <c r="BM152" s="22" t="s">
        <v>398</v>
      </c>
    </row>
    <row r="153" spans="2:65" s="1" customFormat="1" ht="16.5" customHeight="1">
      <c r="B153" s="172"/>
      <c r="C153" s="202" t="s">
        <v>400</v>
      </c>
      <c r="D153" s="202" t="s">
        <v>273</v>
      </c>
      <c r="E153" s="203" t="s">
        <v>2333</v>
      </c>
      <c r="F153" s="204" t="s">
        <v>2334</v>
      </c>
      <c r="G153" s="205" t="s">
        <v>301</v>
      </c>
      <c r="H153" s="206">
        <v>1</v>
      </c>
      <c r="I153" s="207"/>
      <c r="J153" s="208">
        <f t="shared" si="10"/>
        <v>0</v>
      </c>
      <c r="K153" s="204" t="s">
        <v>5</v>
      </c>
      <c r="L153" s="209"/>
      <c r="M153" s="210" t="s">
        <v>5</v>
      </c>
      <c r="N153" s="211" t="s">
        <v>45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258</v>
      </c>
      <c r="AT153" s="22" t="s">
        <v>273</v>
      </c>
      <c r="AU153" s="22" t="s">
        <v>84</v>
      </c>
      <c r="AY153" s="22" t="s">
        <v>180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82</v>
      </c>
      <c r="BK153" s="184">
        <f t="shared" si="19"/>
        <v>0</v>
      </c>
      <c r="BL153" s="22" t="s">
        <v>220</v>
      </c>
      <c r="BM153" s="22" t="s">
        <v>403</v>
      </c>
    </row>
    <row r="154" spans="2:65" s="1" customFormat="1" ht="16.5" customHeight="1">
      <c r="B154" s="172"/>
      <c r="C154" s="202" t="s">
        <v>302</v>
      </c>
      <c r="D154" s="202" t="s">
        <v>273</v>
      </c>
      <c r="E154" s="203" t="s">
        <v>2335</v>
      </c>
      <c r="F154" s="204" t="s">
        <v>2336</v>
      </c>
      <c r="G154" s="205" t="s">
        <v>301</v>
      </c>
      <c r="H154" s="206">
        <v>1</v>
      </c>
      <c r="I154" s="207"/>
      <c r="J154" s="208">
        <f t="shared" si="10"/>
        <v>0</v>
      </c>
      <c r="K154" s="204" t="s">
        <v>5</v>
      </c>
      <c r="L154" s="209"/>
      <c r="M154" s="210" t="s">
        <v>5</v>
      </c>
      <c r="N154" s="211" t="s">
        <v>45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258</v>
      </c>
      <c r="AT154" s="22" t="s">
        <v>273</v>
      </c>
      <c r="AU154" s="22" t="s">
        <v>84</v>
      </c>
      <c r="AY154" s="22" t="s">
        <v>180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82</v>
      </c>
      <c r="BK154" s="184">
        <f t="shared" si="19"/>
        <v>0</v>
      </c>
      <c r="BL154" s="22" t="s">
        <v>220</v>
      </c>
      <c r="BM154" s="22" t="s">
        <v>407</v>
      </c>
    </row>
    <row r="155" spans="2:65" s="1" customFormat="1" ht="25.5" customHeight="1">
      <c r="B155" s="172"/>
      <c r="C155" s="173" t="s">
        <v>409</v>
      </c>
      <c r="D155" s="173" t="s">
        <v>182</v>
      </c>
      <c r="E155" s="174" t="s">
        <v>2337</v>
      </c>
      <c r="F155" s="175" t="s">
        <v>2338</v>
      </c>
      <c r="G155" s="176" t="s">
        <v>219</v>
      </c>
      <c r="H155" s="177">
        <v>1</v>
      </c>
      <c r="I155" s="178"/>
      <c r="J155" s="179">
        <f t="shared" si="10"/>
        <v>0</v>
      </c>
      <c r="K155" s="175" t="s">
        <v>269</v>
      </c>
      <c r="L155" s="39"/>
      <c r="M155" s="180" t="s">
        <v>5</v>
      </c>
      <c r="N155" s="181" t="s">
        <v>45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220</v>
      </c>
      <c r="AT155" s="22" t="s">
        <v>182</v>
      </c>
      <c r="AU155" s="22" t="s">
        <v>84</v>
      </c>
      <c r="AY155" s="22" t="s">
        <v>180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82</v>
      </c>
      <c r="BK155" s="184">
        <f t="shared" si="19"/>
        <v>0</v>
      </c>
      <c r="BL155" s="22" t="s">
        <v>220</v>
      </c>
      <c r="BM155" s="22" t="s">
        <v>412</v>
      </c>
    </row>
    <row r="156" spans="2:65" s="1" customFormat="1" ht="16.5" customHeight="1">
      <c r="B156" s="172"/>
      <c r="C156" s="202" t="s">
        <v>306</v>
      </c>
      <c r="D156" s="202" t="s">
        <v>273</v>
      </c>
      <c r="E156" s="203" t="s">
        <v>2339</v>
      </c>
      <c r="F156" s="204" t="s">
        <v>2340</v>
      </c>
      <c r="G156" s="205" t="s">
        <v>301</v>
      </c>
      <c r="H156" s="206">
        <v>2</v>
      </c>
      <c r="I156" s="207"/>
      <c r="J156" s="208">
        <f t="shared" si="10"/>
        <v>0</v>
      </c>
      <c r="K156" s="204" t="s">
        <v>5</v>
      </c>
      <c r="L156" s="209"/>
      <c r="M156" s="210" t="s">
        <v>5</v>
      </c>
      <c r="N156" s="211" t="s">
        <v>45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258</v>
      </c>
      <c r="AT156" s="22" t="s">
        <v>273</v>
      </c>
      <c r="AU156" s="22" t="s">
        <v>84</v>
      </c>
      <c r="AY156" s="22" t="s">
        <v>180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82</v>
      </c>
      <c r="BK156" s="184">
        <f t="shared" si="19"/>
        <v>0</v>
      </c>
      <c r="BL156" s="22" t="s">
        <v>220</v>
      </c>
      <c r="BM156" s="22" t="s">
        <v>417</v>
      </c>
    </row>
    <row r="157" spans="2:65" s="1" customFormat="1" ht="38.25" customHeight="1">
      <c r="B157" s="172"/>
      <c r="C157" s="173" t="s">
        <v>419</v>
      </c>
      <c r="D157" s="173" t="s">
        <v>182</v>
      </c>
      <c r="E157" s="174" t="s">
        <v>2341</v>
      </c>
      <c r="F157" s="175" t="s">
        <v>2342</v>
      </c>
      <c r="G157" s="176" t="s">
        <v>560</v>
      </c>
      <c r="H157" s="212"/>
      <c r="I157" s="178"/>
      <c r="J157" s="179">
        <f t="shared" si="10"/>
        <v>0</v>
      </c>
      <c r="K157" s="175" t="s">
        <v>269</v>
      </c>
      <c r="L157" s="39"/>
      <c r="M157" s="180" t="s">
        <v>5</v>
      </c>
      <c r="N157" s="181" t="s">
        <v>45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220</v>
      </c>
      <c r="AT157" s="22" t="s">
        <v>182</v>
      </c>
      <c r="AU157" s="22" t="s">
        <v>84</v>
      </c>
      <c r="AY157" s="22" t="s">
        <v>180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82</v>
      </c>
      <c r="BK157" s="184">
        <f t="shared" si="19"/>
        <v>0</v>
      </c>
      <c r="BL157" s="22" t="s">
        <v>220</v>
      </c>
      <c r="BM157" s="22" t="s">
        <v>422</v>
      </c>
    </row>
    <row r="158" spans="2:63" s="10" customFormat="1" ht="29.85" customHeight="1">
      <c r="B158" s="159"/>
      <c r="D158" s="160" t="s">
        <v>73</v>
      </c>
      <c r="E158" s="170" t="s">
        <v>2343</v>
      </c>
      <c r="F158" s="170" t="s">
        <v>2344</v>
      </c>
      <c r="I158" s="162"/>
      <c r="J158" s="171">
        <f>BK158</f>
        <v>0</v>
      </c>
      <c r="L158" s="159"/>
      <c r="M158" s="164"/>
      <c r="N158" s="165"/>
      <c r="O158" s="165"/>
      <c r="P158" s="166">
        <f>SUM(P159:P182)</f>
        <v>0</v>
      </c>
      <c r="Q158" s="165"/>
      <c r="R158" s="166">
        <f>SUM(R159:R182)</f>
        <v>0</v>
      </c>
      <c r="S158" s="165"/>
      <c r="T158" s="167">
        <f>SUM(T159:T182)</f>
        <v>0</v>
      </c>
      <c r="AR158" s="160" t="s">
        <v>84</v>
      </c>
      <c r="AT158" s="168" t="s">
        <v>73</v>
      </c>
      <c r="AU158" s="168" t="s">
        <v>82</v>
      </c>
      <c r="AY158" s="160" t="s">
        <v>180</v>
      </c>
      <c r="BK158" s="169">
        <f>SUM(BK159:BK182)</f>
        <v>0</v>
      </c>
    </row>
    <row r="159" spans="2:65" s="1" customFormat="1" ht="16.5" customHeight="1">
      <c r="B159" s="172"/>
      <c r="C159" s="173" t="s">
        <v>310</v>
      </c>
      <c r="D159" s="173" t="s">
        <v>182</v>
      </c>
      <c r="E159" s="174" t="s">
        <v>2345</v>
      </c>
      <c r="F159" s="175" t="s">
        <v>2346</v>
      </c>
      <c r="G159" s="176" t="s">
        <v>292</v>
      </c>
      <c r="H159" s="177">
        <v>1550</v>
      </c>
      <c r="I159" s="178"/>
      <c r="J159" s="179">
        <f aca="true" t="shared" si="20" ref="J159:J182">ROUND(I159*H159,2)</f>
        <v>0</v>
      </c>
      <c r="K159" s="175" t="s">
        <v>269</v>
      </c>
      <c r="L159" s="39"/>
      <c r="M159" s="180" t="s">
        <v>5</v>
      </c>
      <c r="N159" s="181" t="s">
        <v>45</v>
      </c>
      <c r="O159" s="40"/>
      <c r="P159" s="182">
        <f aca="true" t="shared" si="21" ref="P159:P182">O159*H159</f>
        <v>0</v>
      </c>
      <c r="Q159" s="182">
        <v>0</v>
      </c>
      <c r="R159" s="182">
        <f aca="true" t="shared" si="22" ref="R159:R182">Q159*H159</f>
        <v>0</v>
      </c>
      <c r="S159" s="182">
        <v>0</v>
      </c>
      <c r="T159" s="183">
        <f aca="true" t="shared" si="23" ref="T159:T182">S159*H159</f>
        <v>0</v>
      </c>
      <c r="AR159" s="22" t="s">
        <v>220</v>
      </c>
      <c r="AT159" s="22" t="s">
        <v>182</v>
      </c>
      <c r="AU159" s="22" t="s">
        <v>84</v>
      </c>
      <c r="AY159" s="22" t="s">
        <v>180</v>
      </c>
      <c r="BE159" s="184">
        <f aca="true" t="shared" si="24" ref="BE159:BE182">IF(N159="základní",J159,0)</f>
        <v>0</v>
      </c>
      <c r="BF159" s="184">
        <f aca="true" t="shared" si="25" ref="BF159:BF182">IF(N159="snížená",J159,0)</f>
        <v>0</v>
      </c>
      <c r="BG159" s="184">
        <f aca="true" t="shared" si="26" ref="BG159:BG182">IF(N159="zákl. přenesená",J159,0)</f>
        <v>0</v>
      </c>
      <c r="BH159" s="184">
        <f aca="true" t="shared" si="27" ref="BH159:BH182">IF(N159="sníž. přenesená",J159,0)</f>
        <v>0</v>
      </c>
      <c r="BI159" s="184">
        <f aca="true" t="shared" si="28" ref="BI159:BI182">IF(N159="nulová",J159,0)</f>
        <v>0</v>
      </c>
      <c r="BJ159" s="22" t="s">
        <v>82</v>
      </c>
      <c r="BK159" s="184">
        <f aca="true" t="shared" si="29" ref="BK159:BK182">ROUND(I159*H159,2)</f>
        <v>0</v>
      </c>
      <c r="BL159" s="22" t="s">
        <v>220</v>
      </c>
      <c r="BM159" s="22" t="s">
        <v>426</v>
      </c>
    </row>
    <row r="160" spans="2:65" s="1" customFormat="1" ht="16.5" customHeight="1">
      <c r="B160" s="172"/>
      <c r="C160" s="173" t="s">
        <v>428</v>
      </c>
      <c r="D160" s="173" t="s">
        <v>182</v>
      </c>
      <c r="E160" s="174" t="s">
        <v>2347</v>
      </c>
      <c r="F160" s="175" t="s">
        <v>2348</v>
      </c>
      <c r="G160" s="176" t="s">
        <v>292</v>
      </c>
      <c r="H160" s="177">
        <v>1650</v>
      </c>
      <c r="I160" s="178"/>
      <c r="J160" s="179">
        <f t="shared" si="20"/>
        <v>0</v>
      </c>
      <c r="K160" s="175" t="s">
        <v>269</v>
      </c>
      <c r="L160" s="39"/>
      <c r="M160" s="180" t="s">
        <v>5</v>
      </c>
      <c r="N160" s="181" t="s">
        <v>45</v>
      </c>
      <c r="O160" s="40"/>
      <c r="P160" s="182">
        <f t="shared" si="21"/>
        <v>0</v>
      </c>
      <c r="Q160" s="182">
        <v>0</v>
      </c>
      <c r="R160" s="182">
        <f t="shared" si="22"/>
        <v>0</v>
      </c>
      <c r="S160" s="182">
        <v>0</v>
      </c>
      <c r="T160" s="183">
        <f t="shared" si="23"/>
        <v>0</v>
      </c>
      <c r="AR160" s="22" t="s">
        <v>220</v>
      </c>
      <c r="AT160" s="22" t="s">
        <v>182</v>
      </c>
      <c r="AU160" s="22" t="s">
        <v>84</v>
      </c>
      <c r="AY160" s="22" t="s">
        <v>180</v>
      </c>
      <c r="BE160" s="184">
        <f t="shared" si="24"/>
        <v>0</v>
      </c>
      <c r="BF160" s="184">
        <f t="shared" si="25"/>
        <v>0</v>
      </c>
      <c r="BG160" s="184">
        <f t="shared" si="26"/>
        <v>0</v>
      </c>
      <c r="BH160" s="184">
        <f t="shared" si="27"/>
        <v>0</v>
      </c>
      <c r="BI160" s="184">
        <f t="shared" si="28"/>
        <v>0</v>
      </c>
      <c r="BJ160" s="22" t="s">
        <v>82</v>
      </c>
      <c r="BK160" s="184">
        <f t="shared" si="29"/>
        <v>0</v>
      </c>
      <c r="BL160" s="22" t="s">
        <v>220</v>
      </c>
      <c r="BM160" s="22" t="s">
        <v>431</v>
      </c>
    </row>
    <row r="161" spans="2:65" s="1" customFormat="1" ht="16.5" customHeight="1">
      <c r="B161" s="172"/>
      <c r="C161" s="173" t="s">
        <v>313</v>
      </c>
      <c r="D161" s="173" t="s">
        <v>182</v>
      </c>
      <c r="E161" s="174" t="s">
        <v>2349</v>
      </c>
      <c r="F161" s="175" t="s">
        <v>2350</v>
      </c>
      <c r="G161" s="176" t="s">
        <v>292</v>
      </c>
      <c r="H161" s="177">
        <v>30</v>
      </c>
      <c r="I161" s="178"/>
      <c r="J161" s="179">
        <f t="shared" si="20"/>
        <v>0</v>
      </c>
      <c r="K161" s="175" t="s">
        <v>269</v>
      </c>
      <c r="L161" s="39"/>
      <c r="M161" s="180" t="s">
        <v>5</v>
      </c>
      <c r="N161" s="181" t="s">
        <v>45</v>
      </c>
      <c r="O161" s="40"/>
      <c r="P161" s="182">
        <f t="shared" si="21"/>
        <v>0</v>
      </c>
      <c r="Q161" s="182">
        <v>0</v>
      </c>
      <c r="R161" s="182">
        <f t="shared" si="22"/>
        <v>0</v>
      </c>
      <c r="S161" s="182">
        <v>0</v>
      </c>
      <c r="T161" s="183">
        <f t="shared" si="23"/>
        <v>0</v>
      </c>
      <c r="AR161" s="22" t="s">
        <v>220</v>
      </c>
      <c r="AT161" s="22" t="s">
        <v>182</v>
      </c>
      <c r="AU161" s="22" t="s">
        <v>84</v>
      </c>
      <c r="AY161" s="22" t="s">
        <v>180</v>
      </c>
      <c r="BE161" s="184">
        <f t="shared" si="24"/>
        <v>0</v>
      </c>
      <c r="BF161" s="184">
        <f t="shared" si="25"/>
        <v>0</v>
      </c>
      <c r="BG161" s="184">
        <f t="shared" si="26"/>
        <v>0</v>
      </c>
      <c r="BH161" s="184">
        <f t="shared" si="27"/>
        <v>0</v>
      </c>
      <c r="BI161" s="184">
        <f t="shared" si="28"/>
        <v>0</v>
      </c>
      <c r="BJ161" s="22" t="s">
        <v>82</v>
      </c>
      <c r="BK161" s="184">
        <f t="shared" si="29"/>
        <v>0</v>
      </c>
      <c r="BL161" s="22" t="s">
        <v>220</v>
      </c>
      <c r="BM161" s="22" t="s">
        <v>435</v>
      </c>
    </row>
    <row r="162" spans="2:65" s="1" customFormat="1" ht="25.5" customHeight="1">
      <c r="B162" s="172"/>
      <c r="C162" s="173" t="s">
        <v>437</v>
      </c>
      <c r="D162" s="173" t="s">
        <v>182</v>
      </c>
      <c r="E162" s="174" t="s">
        <v>2351</v>
      </c>
      <c r="F162" s="175" t="s">
        <v>2352</v>
      </c>
      <c r="G162" s="176" t="s">
        <v>292</v>
      </c>
      <c r="H162" s="177">
        <v>34</v>
      </c>
      <c r="I162" s="178"/>
      <c r="J162" s="179">
        <f t="shared" si="20"/>
        <v>0</v>
      </c>
      <c r="K162" s="175" t="s">
        <v>269</v>
      </c>
      <c r="L162" s="39"/>
      <c r="M162" s="180" t="s">
        <v>5</v>
      </c>
      <c r="N162" s="181" t="s">
        <v>45</v>
      </c>
      <c r="O162" s="40"/>
      <c r="P162" s="182">
        <f t="shared" si="21"/>
        <v>0</v>
      </c>
      <c r="Q162" s="182">
        <v>0</v>
      </c>
      <c r="R162" s="182">
        <f t="shared" si="22"/>
        <v>0</v>
      </c>
      <c r="S162" s="182">
        <v>0</v>
      </c>
      <c r="T162" s="183">
        <f t="shared" si="23"/>
        <v>0</v>
      </c>
      <c r="AR162" s="22" t="s">
        <v>220</v>
      </c>
      <c r="AT162" s="22" t="s">
        <v>182</v>
      </c>
      <c r="AU162" s="22" t="s">
        <v>84</v>
      </c>
      <c r="AY162" s="22" t="s">
        <v>180</v>
      </c>
      <c r="BE162" s="184">
        <f t="shared" si="24"/>
        <v>0</v>
      </c>
      <c r="BF162" s="184">
        <f t="shared" si="25"/>
        <v>0</v>
      </c>
      <c r="BG162" s="184">
        <f t="shared" si="26"/>
        <v>0</v>
      </c>
      <c r="BH162" s="184">
        <f t="shared" si="27"/>
        <v>0</v>
      </c>
      <c r="BI162" s="184">
        <f t="shared" si="28"/>
        <v>0</v>
      </c>
      <c r="BJ162" s="22" t="s">
        <v>82</v>
      </c>
      <c r="BK162" s="184">
        <f t="shared" si="29"/>
        <v>0</v>
      </c>
      <c r="BL162" s="22" t="s">
        <v>220</v>
      </c>
      <c r="BM162" s="22" t="s">
        <v>440</v>
      </c>
    </row>
    <row r="163" spans="2:65" s="1" customFormat="1" ht="25.5" customHeight="1">
      <c r="B163" s="172"/>
      <c r="C163" s="173" t="s">
        <v>318</v>
      </c>
      <c r="D163" s="173" t="s">
        <v>182</v>
      </c>
      <c r="E163" s="174" t="s">
        <v>2353</v>
      </c>
      <c r="F163" s="175" t="s">
        <v>2354</v>
      </c>
      <c r="G163" s="176" t="s">
        <v>292</v>
      </c>
      <c r="H163" s="177">
        <v>45</v>
      </c>
      <c r="I163" s="178"/>
      <c r="J163" s="179">
        <f t="shared" si="20"/>
        <v>0</v>
      </c>
      <c r="K163" s="175" t="s">
        <v>269</v>
      </c>
      <c r="L163" s="39"/>
      <c r="M163" s="180" t="s">
        <v>5</v>
      </c>
      <c r="N163" s="181" t="s">
        <v>45</v>
      </c>
      <c r="O163" s="40"/>
      <c r="P163" s="182">
        <f t="shared" si="21"/>
        <v>0</v>
      </c>
      <c r="Q163" s="182">
        <v>0</v>
      </c>
      <c r="R163" s="182">
        <f t="shared" si="22"/>
        <v>0</v>
      </c>
      <c r="S163" s="182">
        <v>0</v>
      </c>
      <c r="T163" s="183">
        <f t="shared" si="23"/>
        <v>0</v>
      </c>
      <c r="AR163" s="22" t="s">
        <v>220</v>
      </c>
      <c r="AT163" s="22" t="s">
        <v>182</v>
      </c>
      <c r="AU163" s="22" t="s">
        <v>84</v>
      </c>
      <c r="AY163" s="22" t="s">
        <v>180</v>
      </c>
      <c r="BE163" s="184">
        <f t="shared" si="24"/>
        <v>0</v>
      </c>
      <c r="BF163" s="184">
        <f t="shared" si="25"/>
        <v>0</v>
      </c>
      <c r="BG163" s="184">
        <f t="shared" si="26"/>
        <v>0</v>
      </c>
      <c r="BH163" s="184">
        <f t="shared" si="27"/>
        <v>0</v>
      </c>
      <c r="BI163" s="184">
        <f t="shared" si="28"/>
        <v>0</v>
      </c>
      <c r="BJ163" s="22" t="s">
        <v>82</v>
      </c>
      <c r="BK163" s="184">
        <f t="shared" si="29"/>
        <v>0</v>
      </c>
      <c r="BL163" s="22" t="s">
        <v>220</v>
      </c>
      <c r="BM163" s="22" t="s">
        <v>443</v>
      </c>
    </row>
    <row r="164" spans="2:65" s="1" customFormat="1" ht="16.5" customHeight="1">
      <c r="B164" s="172"/>
      <c r="C164" s="173" t="s">
        <v>444</v>
      </c>
      <c r="D164" s="173" t="s">
        <v>182</v>
      </c>
      <c r="E164" s="174" t="s">
        <v>2355</v>
      </c>
      <c r="F164" s="175" t="s">
        <v>2356</v>
      </c>
      <c r="G164" s="176" t="s">
        <v>2357</v>
      </c>
      <c r="H164" s="177">
        <v>1800</v>
      </c>
      <c r="I164" s="178"/>
      <c r="J164" s="179">
        <f t="shared" si="20"/>
        <v>0</v>
      </c>
      <c r="K164" s="175" t="s">
        <v>5</v>
      </c>
      <c r="L164" s="39"/>
      <c r="M164" s="180" t="s">
        <v>5</v>
      </c>
      <c r="N164" s="181" t="s">
        <v>45</v>
      </c>
      <c r="O164" s="40"/>
      <c r="P164" s="182">
        <f t="shared" si="21"/>
        <v>0</v>
      </c>
      <c r="Q164" s="182">
        <v>0</v>
      </c>
      <c r="R164" s="182">
        <f t="shared" si="22"/>
        <v>0</v>
      </c>
      <c r="S164" s="182">
        <v>0</v>
      </c>
      <c r="T164" s="183">
        <f t="shared" si="23"/>
        <v>0</v>
      </c>
      <c r="AR164" s="22" t="s">
        <v>220</v>
      </c>
      <c r="AT164" s="22" t="s">
        <v>182</v>
      </c>
      <c r="AU164" s="22" t="s">
        <v>84</v>
      </c>
      <c r="AY164" s="22" t="s">
        <v>180</v>
      </c>
      <c r="BE164" s="184">
        <f t="shared" si="24"/>
        <v>0</v>
      </c>
      <c r="BF164" s="184">
        <f t="shared" si="25"/>
        <v>0</v>
      </c>
      <c r="BG164" s="184">
        <f t="shared" si="26"/>
        <v>0</v>
      </c>
      <c r="BH164" s="184">
        <f t="shared" si="27"/>
        <v>0</v>
      </c>
      <c r="BI164" s="184">
        <f t="shared" si="28"/>
        <v>0</v>
      </c>
      <c r="BJ164" s="22" t="s">
        <v>82</v>
      </c>
      <c r="BK164" s="184">
        <f t="shared" si="29"/>
        <v>0</v>
      </c>
      <c r="BL164" s="22" t="s">
        <v>220</v>
      </c>
      <c r="BM164" s="22" t="s">
        <v>447</v>
      </c>
    </row>
    <row r="165" spans="2:65" s="1" customFormat="1" ht="16.5" customHeight="1">
      <c r="B165" s="172"/>
      <c r="C165" s="173" t="s">
        <v>325</v>
      </c>
      <c r="D165" s="173" t="s">
        <v>182</v>
      </c>
      <c r="E165" s="174" t="s">
        <v>2358</v>
      </c>
      <c r="F165" s="175" t="s">
        <v>2359</v>
      </c>
      <c r="G165" s="176" t="s">
        <v>301</v>
      </c>
      <c r="H165" s="177">
        <v>92</v>
      </c>
      <c r="I165" s="178"/>
      <c r="J165" s="179">
        <f t="shared" si="20"/>
        <v>0</v>
      </c>
      <c r="K165" s="175" t="s">
        <v>5</v>
      </c>
      <c r="L165" s="39"/>
      <c r="M165" s="180" t="s">
        <v>5</v>
      </c>
      <c r="N165" s="181" t="s">
        <v>45</v>
      </c>
      <c r="O165" s="40"/>
      <c r="P165" s="182">
        <f t="shared" si="21"/>
        <v>0</v>
      </c>
      <c r="Q165" s="182">
        <v>0</v>
      </c>
      <c r="R165" s="182">
        <f t="shared" si="22"/>
        <v>0</v>
      </c>
      <c r="S165" s="182">
        <v>0</v>
      </c>
      <c r="T165" s="183">
        <f t="shared" si="23"/>
        <v>0</v>
      </c>
      <c r="AR165" s="22" t="s">
        <v>220</v>
      </c>
      <c r="AT165" s="22" t="s">
        <v>182</v>
      </c>
      <c r="AU165" s="22" t="s">
        <v>84</v>
      </c>
      <c r="AY165" s="22" t="s">
        <v>180</v>
      </c>
      <c r="BE165" s="184">
        <f t="shared" si="24"/>
        <v>0</v>
      </c>
      <c r="BF165" s="184">
        <f t="shared" si="25"/>
        <v>0</v>
      </c>
      <c r="BG165" s="184">
        <f t="shared" si="26"/>
        <v>0</v>
      </c>
      <c r="BH165" s="184">
        <f t="shared" si="27"/>
        <v>0</v>
      </c>
      <c r="BI165" s="184">
        <f t="shared" si="28"/>
        <v>0</v>
      </c>
      <c r="BJ165" s="22" t="s">
        <v>82</v>
      </c>
      <c r="BK165" s="184">
        <f t="shared" si="29"/>
        <v>0</v>
      </c>
      <c r="BL165" s="22" t="s">
        <v>220</v>
      </c>
      <c r="BM165" s="22" t="s">
        <v>451</v>
      </c>
    </row>
    <row r="166" spans="2:65" s="1" customFormat="1" ht="16.5" customHeight="1">
      <c r="B166" s="172"/>
      <c r="C166" s="202" t="s">
        <v>453</v>
      </c>
      <c r="D166" s="202" t="s">
        <v>273</v>
      </c>
      <c r="E166" s="203" t="s">
        <v>2360</v>
      </c>
      <c r="F166" s="204" t="s">
        <v>2361</v>
      </c>
      <c r="G166" s="205" t="s">
        <v>301</v>
      </c>
      <c r="H166" s="206">
        <v>10</v>
      </c>
      <c r="I166" s="207"/>
      <c r="J166" s="208">
        <f t="shared" si="20"/>
        <v>0</v>
      </c>
      <c r="K166" s="204" t="s">
        <v>5</v>
      </c>
      <c r="L166" s="209"/>
      <c r="M166" s="210" t="s">
        <v>5</v>
      </c>
      <c r="N166" s="211" t="s">
        <v>45</v>
      </c>
      <c r="O166" s="40"/>
      <c r="P166" s="182">
        <f t="shared" si="21"/>
        <v>0</v>
      </c>
      <c r="Q166" s="182">
        <v>0</v>
      </c>
      <c r="R166" s="182">
        <f t="shared" si="22"/>
        <v>0</v>
      </c>
      <c r="S166" s="182">
        <v>0</v>
      </c>
      <c r="T166" s="183">
        <f t="shared" si="23"/>
        <v>0</v>
      </c>
      <c r="AR166" s="22" t="s">
        <v>258</v>
      </c>
      <c r="AT166" s="22" t="s">
        <v>273</v>
      </c>
      <c r="AU166" s="22" t="s">
        <v>84</v>
      </c>
      <c r="AY166" s="22" t="s">
        <v>180</v>
      </c>
      <c r="BE166" s="184">
        <f t="shared" si="24"/>
        <v>0</v>
      </c>
      <c r="BF166" s="184">
        <f t="shared" si="25"/>
        <v>0</v>
      </c>
      <c r="BG166" s="184">
        <f t="shared" si="26"/>
        <v>0</v>
      </c>
      <c r="BH166" s="184">
        <f t="shared" si="27"/>
        <v>0</v>
      </c>
      <c r="BI166" s="184">
        <f t="shared" si="28"/>
        <v>0</v>
      </c>
      <c r="BJ166" s="22" t="s">
        <v>82</v>
      </c>
      <c r="BK166" s="184">
        <f t="shared" si="29"/>
        <v>0</v>
      </c>
      <c r="BL166" s="22" t="s">
        <v>220</v>
      </c>
      <c r="BM166" s="22" t="s">
        <v>456</v>
      </c>
    </row>
    <row r="167" spans="2:65" s="1" customFormat="1" ht="16.5" customHeight="1">
      <c r="B167" s="172"/>
      <c r="C167" s="202" t="s">
        <v>329</v>
      </c>
      <c r="D167" s="202" t="s">
        <v>273</v>
      </c>
      <c r="E167" s="203" t="s">
        <v>2362</v>
      </c>
      <c r="F167" s="204" t="s">
        <v>2363</v>
      </c>
      <c r="G167" s="205" t="s">
        <v>301</v>
      </c>
      <c r="H167" s="206">
        <v>24</v>
      </c>
      <c r="I167" s="207"/>
      <c r="J167" s="208">
        <f t="shared" si="20"/>
        <v>0</v>
      </c>
      <c r="K167" s="204" t="s">
        <v>5</v>
      </c>
      <c r="L167" s="209"/>
      <c r="M167" s="210" t="s">
        <v>5</v>
      </c>
      <c r="N167" s="211" t="s">
        <v>45</v>
      </c>
      <c r="O167" s="40"/>
      <c r="P167" s="182">
        <f t="shared" si="21"/>
        <v>0</v>
      </c>
      <c r="Q167" s="182">
        <v>0</v>
      </c>
      <c r="R167" s="182">
        <f t="shared" si="22"/>
        <v>0</v>
      </c>
      <c r="S167" s="182">
        <v>0</v>
      </c>
      <c r="T167" s="183">
        <f t="shared" si="23"/>
        <v>0</v>
      </c>
      <c r="AR167" s="22" t="s">
        <v>258</v>
      </c>
      <c r="AT167" s="22" t="s">
        <v>273</v>
      </c>
      <c r="AU167" s="22" t="s">
        <v>84</v>
      </c>
      <c r="AY167" s="22" t="s">
        <v>180</v>
      </c>
      <c r="BE167" s="184">
        <f t="shared" si="24"/>
        <v>0</v>
      </c>
      <c r="BF167" s="184">
        <f t="shared" si="25"/>
        <v>0</v>
      </c>
      <c r="BG167" s="184">
        <f t="shared" si="26"/>
        <v>0</v>
      </c>
      <c r="BH167" s="184">
        <f t="shared" si="27"/>
        <v>0</v>
      </c>
      <c r="BI167" s="184">
        <f t="shared" si="28"/>
        <v>0</v>
      </c>
      <c r="BJ167" s="22" t="s">
        <v>82</v>
      </c>
      <c r="BK167" s="184">
        <f t="shared" si="29"/>
        <v>0</v>
      </c>
      <c r="BL167" s="22" t="s">
        <v>220</v>
      </c>
      <c r="BM167" s="22" t="s">
        <v>460</v>
      </c>
    </row>
    <row r="168" spans="2:65" s="1" customFormat="1" ht="16.5" customHeight="1">
      <c r="B168" s="172"/>
      <c r="C168" s="202" t="s">
        <v>461</v>
      </c>
      <c r="D168" s="202" t="s">
        <v>273</v>
      </c>
      <c r="E168" s="203" t="s">
        <v>2364</v>
      </c>
      <c r="F168" s="204" t="s">
        <v>2365</v>
      </c>
      <c r="G168" s="205" t="s">
        <v>301</v>
      </c>
      <c r="H168" s="206">
        <v>22</v>
      </c>
      <c r="I168" s="207"/>
      <c r="J168" s="208">
        <f t="shared" si="20"/>
        <v>0</v>
      </c>
      <c r="K168" s="204" t="s">
        <v>5</v>
      </c>
      <c r="L168" s="209"/>
      <c r="M168" s="210" t="s">
        <v>5</v>
      </c>
      <c r="N168" s="211" t="s">
        <v>45</v>
      </c>
      <c r="O168" s="40"/>
      <c r="P168" s="182">
        <f t="shared" si="21"/>
        <v>0</v>
      </c>
      <c r="Q168" s="182">
        <v>0</v>
      </c>
      <c r="R168" s="182">
        <f t="shared" si="22"/>
        <v>0</v>
      </c>
      <c r="S168" s="182">
        <v>0</v>
      </c>
      <c r="T168" s="183">
        <f t="shared" si="23"/>
        <v>0</v>
      </c>
      <c r="AR168" s="22" t="s">
        <v>258</v>
      </c>
      <c r="AT168" s="22" t="s">
        <v>273</v>
      </c>
      <c r="AU168" s="22" t="s">
        <v>84</v>
      </c>
      <c r="AY168" s="22" t="s">
        <v>180</v>
      </c>
      <c r="BE168" s="184">
        <f t="shared" si="24"/>
        <v>0</v>
      </c>
      <c r="BF168" s="184">
        <f t="shared" si="25"/>
        <v>0</v>
      </c>
      <c r="BG168" s="184">
        <f t="shared" si="26"/>
        <v>0</v>
      </c>
      <c r="BH168" s="184">
        <f t="shared" si="27"/>
        <v>0</v>
      </c>
      <c r="BI168" s="184">
        <f t="shared" si="28"/>
        <v>0</v>
      </c>
      <c r="BJ168" s="22" t="s">
        <v>82</v>
      </c>
      <c r="BK168" s="184">
        <f t="shared" si="29"/>
        <v>0</v>
      </c>
      <c r="BL168" s="22" t="s">
        <v>220</v>
      </c>
      <c r="BM168" s="22" t="s">
        <v>464</v>
      </c>
    </row>
    <row r="169" spans="2:65" s="1" customFormat="1" ht="16.5" customHeight="1">
      <c r="B169" s="172"/>
      <c r="C169" s="202" t="s">
        <v>332</v>
      </c>
      <c r="D169" s="202" t="s">
        <v>273</v>
      </c>
      <c r="E169" s="203" t="s">
        <v>2366</v>
      </c>
      <c r="F169" s="204" t="s">
        <v>2367</v>
      </c>
      <c r="G169" s="205" t="s">
        <v>301</v>
      </c>
      <c r="H169" s="206">
        <v>36</v>
      </c>
      <c r="I169" s="207"/>
      <c r="J169" s="208">
        <f t="shared" si="20"/>
        <v>0</v>
      </c>
      <c r="K169" s="204" t="s">
        <v>5</v>
      </c>
      <c r="L169" s="209"/>
      <c r="M169" s="210" t="s">
        <v>5</v>
      </c>
      <c r="N169" s="211" t="s">
        <v>45</v>
      </c>
      <c r="O169" s="40"/>
      <c r="P169" s="182">
        <f t="shared" si="21"/>
        <v>0</v>
      </c>
      <c r="Q169" s="182">
        <v>0</v>
      </c>
      <c r="R169" s="182">
        <f t="shared" si="22"/>
        <v>0</v>
      </c>
      <c r="S169" s="182">
        <v>0</v>
      </c>
      <c r="T169" s="183">
        <f t="shared" si="23"/>
        <v>0</v>
      </c>
      <c r="AR169" s="22" t="s">
        <v>258</v>
      </c>
      <c r="AT169" s="22" t="s">
        <v>273</v>
      </c>
      <c r="AU169" s="22" t="s">
        <v>84</v>
      </c>
      <c r="AY169" s="22" t="s">
        <v>180</v>
      </c>
      <c r="BE169" s="184">
        <f t="shared" si="24"/>
        <v>0</v>
      </c>
      <c r="BF169" s="184">
        <f t="shared" si="25"/>
        <v>0</v>
      </c>
      <c r="BG169" s="184">
        <f t="shared" si="26"/>
        <v>0</v>
      </c>
      <c r="BH169" s="184">
        <f t="shared" si="27"/>
        <v>0</v>
      </c>
      <c r="BI169" s="184">
        <f t="shared" si="28"/>
        <v>0</v>
      </c>
      <c r="BJ169" s="22" t="s">
        <v>82</v>
      </c>
      <c r="BK169" s="184">
        <f t="shared" si="29"/>
        <v>0</v>
      </c>
      <c r="BL169" s="22" t="s">
        <v>220</v>
      </c>
      <c r="BM169" s="22" t="s">
        <v>468</v>
      </c>
    </row>
    <row r="170" spans="2:65" s="1" customFormat="1" ht="25.5" customHeight="1">
      <c r="B170" s="172"/>
      <c r="C170" s="173" t="s">
        <v>470</v>
      </c>
      <c r="D170" s="173" t="s">
        <v>182</v>
      </c>
      <c r="E170" s="174" t="s">
        <v>2368</v>
      </c>
      <c r="F170" s="175" t="s">
        <v>2369</v>
      </c>
      <c r="G170" s="176" t="s">
        <v>292</v>
      </c>
      <c r="H170" s="177">
        <v>5320</v>
      </c>
      <c r="I170" s="178"/>
      <c r="J170" s="179">
        <f t="shared" si="20"/>
        <v>0</v>
      </c>
      <c r="K170" s="175" t="s">
        <v>269</v>
      </c>
      <c r="L170" s="39"/>
      <c r="M170" s="180" t="s">
        <v>5</v>
      </c>
      <c r="N170" s="181" t="s">
        <v>45</v>
      </c>
      <c r="O170" s="40"/>
      <c r="P170" s="182">
        <f t="shared" si="21"/>
        <v>0</v>
      </c>
      <c r="Q170" s="182">
        <v>0</v>
      </c>
      <c r="R170" s="182">
        <f t="shared" si="22"/>
        <v>0</v>
      </c>
      <c r="S170" s="182">
        <v>0</v>
      </c>
      <c r="T170" s="183">
        <f t="shared" si="23"/>
        <v>0</v>
      </c>
      <c r="AR170" s="22" t="s">
        <v>220</v>
      </c>
      <c r="AT170" s="22" t="s">
        <v>182</v>
      </c>
      <c r="AU170" s="22" t="s">
        <v>84</v>
      </c>
      <c r="AY170" s="22" t="s">
        <v>180</v>
      </c>
      <c r="BE170" s="184">
        <f t="shared" si="24"/>
        <v>0</v>
      </c>
      <c r="BF170" s="184">
        <f t="shared" si="25"/>
        <v>0</v>
      </c>
      <c r="BG170" s="184">
        <f t="shared" si="26"/>
        <v>0</v>
      </c>
      <c r="BH170" s="184">
        <f t="shared" si="27"/>
        <v>0</v>
      </c>
      <c r="BI170" s="184">
        <f t="shared" si="28"/>
        <v>0</v>
      </c>
      <c r="BJ170" s="22" t="s">
        <v>82</v>
      </c>
      <c r="BK170" s="184">
        <f t="shared" si="29"/>
        <v>0</v>
      </c>
      <c r="BL170" s="22" t="s">
        <v>220</v>
      </c>
      <c r="BM170" s="22" t="s">
        <v>473</v>
      </c>
    </row>
    <row r="171" spans="2:65" s="1" customFormat="1" ht="16.5" customHeight="1">
      <c r="B171" s="172"/>
      <c r="C171" s="173" t="s">
        <v>337</v>
      </c>
      <c r="D171" s="173" t="s">
        <v>182</v>
      </c>
      <c r="E171" s="174" t="s">
        <v>2370</v>
      </c>
      <c r="F171" s="175" t="s">
        <v>2371</v>
      </c>
      <c r="G171" s="176" t="s">
        <v>301</v>
      </c>
      <c r="H171" s="177">
        <v>2000</v>
      </c>
      <c r="I171" s="178"/>
      <c r="J171" s="179">
        <f t="shared" si="20"/>
        <v>0</v>
      </c>
      <c r="K171" s="175" t="s">
        <v>269</v>
      </c>
      <c r="L171" s="39"/>
      <c r="M171" s="180" t="s">
        <v>5</v>
      </c>
      <c r="N171" s="181" t="s">
        <v>45</v>
      </c>
      <c r="O171" s="40"/>
      <c r="P171" s="182">
        <f t="shared" si="21"/>
        <v>0</v>
      </c>
      <c r="Q171" s="182">
        <v>0</v>
      </c>
      <c r="R171" s="182">
        <f t="shared" si="22"/>
        <v>0</v>
      </c>
      <c r="S171" s="182">
        <v>0</v>
      </c>
      <c r="T171" s="183">
        <f t="shared" si="23"/>
        <v>0</v>
      </c>
      <c r="AR171" s="22" t="s">
        <v>220</v>
      </c>
      <c r="AT171" s="22" t="s">
        <v>182</v>
      </c>
      <c r="AU171" s="22" t="s">
        <v>84</v>
      </c>
      <c r="AY171" s="22" t="s">
        <v>180</v>
      </c>
      <c r="BE171" s="184">
        <f t="shared" si="24"/>
        <v>0</v>
      </c>
      <c r="BF171" s="184">
        <f t="shared" si="25"/>
        <v>0</v>
      </c>
      <c r="BG171" s="184">
        <f t="shared" si="26"/>
        <v>0</v>
      </c>
      <c r="BH171" s="184">
        <f t="shared" si="27"/>
        <v>0</v>
      </c>
      <c r="BI171" s="184">
        <f t="shared" si="28"/>
        <v>0</v>
      </c>
      <c r="BJ171" s="22" t="s">
        <v>82</v>
      </c>
      <c r="BK171" s="184">
        <f t="shared" si="29"/>
        <v>0</v>
      </c>
      <c r="BL171" s="22" t="s">
        <v>220</v>
      </c>
      <c r="BM171" s="22" t="s">
        <v>477</v>
      </c>
    </row>
    <row r="172" spans="2:65" s="1" customFormat="1" ht="25.5" customHeight="1">
      <c r="B172" s="172"/>
      <c r="C172" s="173" t="s">
        <v>479</v>
      </c>
      <c r="D172" s="173" t="s">
        <v>182</v>
      </c>
      <c r="E172" s="174" t="s">
        <v>2372</v>
      </c>
      <c r="F172" s="175" t="s">
        <v>2373</v>
      </c>
      <c r="G172" s="176" t="s">
        <v>301</v>
      </c>
      <c r="H172" s="177">
        <v>55</v>
      </c>
      <c r="I172" s="178"/>
      <c r="J172" s="179">
        <f t="shared" si="20"/>
        <v>0</v>
      </c>
      <c r="K172" s="175" t="s">
        <v>269</v>
      </c>
      <c r="L172" s="39"/>
      <c r="M172" s="180" t="s">
        <v>5</v>
      </c>
      <c r="N172" s="181" t="s">
        <v>45</v>
      </c>
      <c r="O172" s="40"/>
      <c r="P172" s="182">
        <f t="shared" si="21"/>
        <v>0</v>
      </c>
      <c r="Q172" s="182">
        <v>0</v>
      </c>
      <c r="R172" s="182">
        <f t="shared" si="22"/>
        <v>0</v>
      </c>
      <c r="S172" s="182">
        <v>0</v>
      </c>
      <c r="T172" s="183">
        <f t="shared" si="23"/>
        <v>0</v>
      </c>
      <c r="AR172" s="22" t="s">
        <v>220</v>
      </c>
      <c r="AT172" s="22" t="s">
        <v>182</v>
      </c>
      <c r="AU172" s="22" t="s">
        <v>84</v>
      </c>
      <c r="AY172" s="22" t="s">
        <v>180</v>
      </c>
      <c r="BE172" s="184">
        <f t="shared" si="24"/>
        <v>0</v>
      </c>
      <c r="BF172" s="184">
        <f t="shared" si="25"/>
        <v>0</v>
      </c>
      <c r="BG172" s="184">
        <f t="shared" si="26"/>
        <v>0</v>
      </c>
      <c r="BH172" s="184">
        <f t="shared" si="27"/>
        <v>0</v>
      </c>
      <c r="BI172" s="184">
        <f t="shared" si="28"/>
        <v>0</v>
      </c>
      <c r="BJ172" s="22" t="s">
        <v>82</v>
      </c>
      <c r="BK172" s="184">
        <f t="shared" si="29"/>
        <v>0</v>
      </c>
      <c r="BL172" s="22" t="s">
        <v>220</v>
      </c>
      <c r="BM172" s="22" t="s">
        <v>482</v>
      </c>
    </row>
    <row r="173" spans="2:65" s="1" customFormat="1" ht="16.5" customHeight="1">
      <c r="B173" s="172"/>
      <c r="C173" s="173" t="s">
        <v>341</v>
      </c>
      <c r="D173" s="173" t="s">
        <v>182</v>
      </c>
      <c r="E173" s="174" t="s">
        <v>2374</v>
      </c>
      <c r="F173" s="175" t="s">
        <v>2375</v>
      </c>
      <c r="G173" s="176" t="s">
        <v>292</v>
      </c>
      <c r="H173" s="177">
        <v>2495</v>
      </c>
      <c r="I173" s="178"/>
      <c r="J173" s="179">
        <f t="shared" si="20"/>
        <v>0</v>
      </c>
      <c r="K173" s="175" t="s">
        <v>5</v>
      </c>
      <c r="L173" s="39"/>
      <c r="M173" s="180" t="s">
        <v>5</v>
      </c>
      <c r="N173" s="181" t="s">
        <v>45</v>
      </c>
      <c r="O173" s="40"/>
      <c r="P173" s="182">
        <f t="shared" si="21"/>
        <v>0</v>
      </c>
      <c r="Q173" s="182">
        <v>0</v>
      </c>
      <c r="R173" s="182">
        <f t="shared" si="22"/>
        <v>0</v>
      </c>
      <c r="S173" s="182">
        <v>0</v>
      </c>
      <c r="T173" s="183">
        <f t="shared" si="23"/>
        <v>0</v>
      </c>
      <c r="AR173" s="22" t="s">
        <v>220</v>
      </c>
      <c r="AT173" s="22" t="s">
        <v>182</v>
      </c>
      <c r="AU173" s="22" t="s">
        <v>84</v>
      </c>
      <c r="AY173" s="22" t="s">
        <v>180</v>
      </c>
      <c r="BE173" s="184">
        <f t="shared" si="24"/>
        <v>0</v>
      </c>
      <c r="BF173" s="184">
        <f t="shared" si="25"/>
        <v>0</v>
      </c>
      <c r="BG173" s="184">
        <f t="shared" si="26"/>
        <v>0</v>
      </c>
      <c r="BH173" s="184">
        <f t="shared" si="27"/>
        <v>0</v>
      </c>
      <c r="BI173" s="184">
        <f t="shared" si="28"/>
        <v>0</v>
      </c>
      <c r="BJ173" s="22" t="s">
        <v>82</v>
      </c>
      <c r="BK173" s="184">
        <f t="shared" si="29"/>
        <v>0</v>
      </c>
      <c r="BL173" s="22" t="s">
        <v>220</v>
      </c>
      <c r="BM173" s="22" t="s">
        <v>486</v>
      </c>
    </row>
    <row r="174" spans="2:65" s="1" customFormat="1" ht="16.5" customHeight="1">
      <c r="B174" s="172"/>
      <c r="C174" s="173" t="s">
        <v>488</v>
      </c>
      <c r="D174" s="173" t="s">
        <v>182</v>
      </c>
      <c r="E174" s="174" t="s">
        <v>2376</v>
      </c>
      <c r="F174" s="175" t="s">
        <v>2377</v>
      </c>
      <c r="G174" s="176" t="s">
        <v>292</v>
      </c>
      <c r="H174" s="177">
        <v>458</v>
      </c>
      <c r="I174" s="178"/>
      <c r="J174" s="179">
        <f t="shared" si="20"/>
        <v>0</v>
      </c>
      <c r="K174" s="175" t="s">
        <v>5</v>
      </c>
      <c r="L174" s="39"/>
      <c r="M174" s="180" t="s">
        <v>5</v>
      </c>
      <c r="N174" s="181" t="s">
        <v>45</v>
      </c>
      <c r="O174" s="40"/>
      <c r="P174" s="182">
        <f t="shared" si="21"/>
        <v>0</v>
      </c>
      <c r="Q174" s="182">
        <v>0</v>
      </c>
      <c r="R174" s="182">
        <f t="shared" si="22"/>
        <v>0</v>
      </c>
      <c r="S174" s="182">
        <v>0</v>
      </c>
      <c r="T174" s="183">
        <f t="shared" si="23"/>
        <v>0</v>
      </c>
      <c r="AR174" s="22" t="s">
        <v>220</v>
      </c>
      <c r="AT174" s="22" t="s">
        <v>182</v>
      </c>
      <c r="AU174" s="22" t="s">
        <v>84</v>
      </c>
      <c r="AY174" s="22" t="s">
        <v>180</v>
      </c>
      <c r="BE174" s="184">
        <f t="shared" si="24"/>
        <v>0</v>
      </c>
      <c r="BF174" s="184">
        <f t="shared" si="25"/>
        <v>0</v>
      </c>
      <c r="BG174" s="184">
        <f t="shared" si="26"/>
        <v>0</v>
      </c>
      <c r="BH174" s="184">
        <f t="shared" si="27"/>
        <v>0</v>
      </c>
      <c r="BI174" s="184">
        <f t="shared" si="28"/>
        <v>0</v>
      </c>
      <c r="BJ174" s="22" t="s">
        <v>82</v>
      </c>
      <c r="BK174" s="184">
        <f t="shared" si="29"/>
        <v>0</v>
      </c>
      <c r="BL174" s="22" t="s">
        <v>220</v>
      </c>
      <c r="BM174" s="22" t="s">
        <v>491</v>
      </c>
    </row>
    <row r="175" spans="2:65" s="1" customFormat="1" ht="16.5" customHeight="1">
      <c r="B175" s="172"/>
      <c r="C175" s="173" t="s">
        <v>347</v>
      </c>
      <c r="D175" s="173" t="s">
        <v>182</v>
      </c>
      <c r="E175" s="174" t="s">
        <v>2378</v>
      </c>
      <c r="F175" s="175" t="s">
        <v>2379</v>
      </c>
      <c r="G175" s="176" t="s">
        <v>292</v>
      </c>
      <c r="H175" s="177">
        <v>359</v>
      </c>
      <c r="I175" s="178"/>
      <c r="J175" s="179">
        <f t="shared" si="20"/>
        <v>0</v>
      </c>
      <c r="K175" s="175" t="s">
        <v>5</v>
      </c>
      <c r="L175" s="39"/>
      <c r="M175" s="180" t="s">
        <v>5</v>
      </c>
      <c r="N175" s="181" t="s">
        <v>45</v>
      </c>
      <c r="O175" s="40"/>
      <c r="P175" s="182">
        <f t="shared" si="21"/>
        <v>0</v>
      </c>
      <c r="Q175" s="182">
        <v>0</v>
      </c>
      <c r="R175" s="182">
        <f t="shared" si="22"/>
        <v>0</v>
      </c>
      <c r="S175" s="182">
        <v>0</v>
      </c>
      <c r="T175" s="183">
        <f t="shared" si="23"/>
        <v>0</v>
      </c>
      <c r="AR175" s="22" t="s">
        <v>220</v>
      </c>
      <c r="AT175" s="22" t="s">
        <v>182</v>
      </c>
      <c r="AU175" s="22" t="s">
        <v>84</v>
      </c>
      <c r="AY175" s="22" t="s">
        <v>180</v>
      </c>
      <c r="BE175" s="184">
        <f t="shared" si="24"/>
        <v>0</v>
      </c>
      <c r="BF175" s="184">
        <f t="shared" si="25"/>
        <v>0</v>
      </c>
      <c r="BG175" s="184">
        <f t="shared" si="26"/>
        <v>0</v>
      </c>
      <c r="BH175" s="184">
        <f t="shared" si="27"/>
        <v>0</v>
      </c>
      <c r="BI175" s="184">
        <f t="shared" si="28"/>
        <v>0</v>
      </c>
      <c r="BJ175" s="22" t="s">
        <v>82</v>
      </c>
      <c r="BK175" s="184">
        <f t="shared" si="29"/>
        <v>0</v>
      </c>
      <c r="BL175" s="22" t="s">
        <v>220</v>
      </c>
      <c r="BM175" s="22" t="s">
        <v>497</v>
      </c>
    </row>
    <row r="176" spans="2:65" s="1" customFormat="1" ht="16.5" customHeight="1">
      <c r="B176" s="172"/>
      <c r="C176" s="173" t="s">
        <v>499</v>
      </c>
      <c r="D176" s="173" t="s">
        <v>182</v>
      </c>
      <c r="E176" s="174" t="s">
        <v>2380</v>
      </c>
      <c r="F176" s="175" t="s">
        <v>2381</v>
      </c>
      <c r="G176" s="176" t="s">
        <v>292</v>
      </c>
      <c r="H176" s="177">
        <v>364</v>
      </c>
      <c r="I176" s="178"/>
      <c r="J176" s="179">
        <f t="shared" si="20"/>
        <v>0</v>
      </c>
      <c r="K176" s="175" t="s">
        <v>5</v>
      </c>
      <c r="L176" s="39"/>
      <c r="M176" s="180" t="s">
        <v>5</v>
      </c>
      <c r="N176" s="181" t="s">
        <v>45</v>
      </c>
      <c r="O176" s="40"/>
      <c r="P176" s="182">
        <f t="shared" si="21"/>
        <v>0</v>
      </c>
      <c r="Q176" s="182">
        <v>0</v>
      </c>
      <c r="R176" s="182">
        <f t="shared" si="22"/>
        <v>0</v>
      </c>
      <c r="S176" s="182">
        <v>0</v>
      </c>
      <c r="T176" s="183">
        <f t="shared" si="23"/>
        <v>0</v>
      </c>
      <c r="AR176" s="22" t="s">
        <v>220</v>
      </c>
      <c r="AT176" s="22" t="s">
        <v>182</v>
      </c>
      <c r="AU176" s="22" t="s">
        <v>84</v>
      </c>
      <c r="AY176" s="22" t="s">
        <v>180</v>
      </c>
      <c r="BE176" s="184">
        <f t="shared" si="24"/>
        <v>0</v>
      </c>
      <c r="BF176" s="184">
        <f t="shared" si="25"/>
        <v>0</v>
      </c>
      <c r="BG176" s="184">
        <f t="shared" si="26"/>
        <v>0</v>
      </c>
      <c r="BH176" s="184">
        <f t="shared" si="27"/>
        <v>0</v>
      </c>
      <c r="BI176" s="184">
        <f t="shared" si="28"/>
        <v>0</v>
      </c>
      <c r="BJ176" s="22" t="s">
        <v>82</v>
      </c>
      <c r="BK176" s="184">
        <f t="shared" si="29"/>
        <v>0</v>
      </c>
      <c r="BL176" s="22" t="s">
        <v>220</v>
      </c>
      <c r="BM176" s="22" t="s">
        <v>502</v>
      </c>
    </row>
    <row r="177" spans="2:65" s="1" customFormat="1" ht="16.5" customHeight="1">
      <c r="B177" s="172"/>
      <c r="C177" s="173" t="s">
        <v>351</v>
      </c>
      <c r="D177" s="173" t="s">
        <v>182</v>
      </c>
      <c r="E177" s="174" t="s">
        <v>2382</v>
      </c>
      <c r="F177" s="175" t="s">
        <v>2383</v>
      </c>
      <c r="G177" s="176" t="s">
        <v>292</v>
      </c>
      <c r="H177" s="177">
        <v>234</v>
      </c>
      <c r="I177" s="178"/>
      <c r="J177" s="179">
        <f t="shared" si="20"/>
        <v>0</v>
      </c>
      <c r="K177" s="175" t="s">
        <v>5</v>
      </c>
      <c r="L177" s="39"/>
      <c r="M177" s="180" t="s">
        <v>5</v>
      </c>
      <c r="N177" s="181" t="s">
        <v>45</v>
      </c>
      <c r="O177" s="40"/>
      <c r="P177" s="182">
        <f t="shared" si="21"/>
        <v>0</v>
      </c>
      <c r="Q177" s="182">
        <v>0</v>
      </c>
      <c r="R177" s="182">
        <f t="shared" si="22"/>
        <v>0</v>
      </c>
      <c r="S177" s="182">
        <v>0</v>
      </c>
      <c r="T177" s="183">
        <f t="shared" si="23"/>
        <v>0</v>
      </c>
      <c r="AR177" s="22" t="s">
        <v>220</v>
      </c>
      <c r="AT177" s="22" t="s">
        <v>182</v>
      </c>
      <c r="AU177" s="22" t="s">
        <v>84</v>
      </c>
      <c r="AY177" s="22" t="s">
        <v>180</v>
      </c>
      <c r="BE177" s="184">
        <f t="shared" si="24"/>
        <v>0</v>
      </c>
      <c r="BF177" s="184">
        <f t="shared" si="25"/>
        <v>0</v>
      </c>
      <c r="BG177" s="184">
        <f t="shared" si="26"/>
        <v>0</v>
      </c>
      <c r="BH177" s="184">
        <f t="shared" si="27"/>
        <v>0</v>
      </c>
      <c r="BI177" s="184">
        <f t="shared" si="28"/>
        <v>0</v>
      </c>
      <c r="BJ177" s="22" t="s">
        <v>82</v>
      </c>
      <c r="BK177" s="184">
        <f t="shared" si="29"/>
        <v>0</v>
      </c>
      <c r="BL177" s="22" t="s">
        <v>220</v>
      </c>
      <c r="BM177" s="22" t="s">
        <v>505</v>
      </c>
    </row>
    <row r="178" spans="2:65" s="1" customFormat="1" ht="16.5" customHeight="1">
      <c r="B178" s="172"/>
      <c r="C178" s="173" t="s">
        <v>507</v>
      </c>
      <c r="D178" s="173" t="s">
        <v>182</v>
      </c>
      <c r="E178" s="174" t="s">
        <v>2384</v>
      </c>
      <c r="F178" s="175" t="s">
        <v>2385</v>
      </c>
      <c r="G178" s="176" t="s">
        <v>292</v>
      </c>
      <c r="H178" s="177">
        <v>604</v>
      </c>
      <c r="I178" s="178"/>
      <c r="J178" s="179">
        <f t="shared" si="20"/>
        <v>0</v>
      </c>
      <c r="K178" s="175" t="s">
        <v>5</v>
      </c>
      <c r="L178" s="39"/>
      <c r="M178" s="180" t="s">
        <v>5</v>
      </c>
      <c r="N178" s="181" t="s">
        <v>45</v>
      </c>
      <c r="O178" s="40"/>
      <c r="P178" s="182">
        <f t="shared" si="21"/>
        <v>0</v>
      </c>
      <c r="Q178" s="182">
        <v>0</v>
      </c>
      <c r="R178" s="182">
        <f t="shared" si="22"/>
        <v>0</v>
      </c>
      <c r="S178" s="182">
        <v>0</v>
      </c>
      <c r="T178" s="183">
        <f t="shared" si="23"/>
        <v>0</v>
      </c>
      <c r="AR178" s="22" t="s">
        <v>220</v>
      </c>
      <c r="AT178" s="22" t="s">
        <v>182</v>
      </c>
      <c r="AU178" s="22" t="s">
        <v>84</v>
      </c>
      <c r="AY178" s="22" t="s">
        <v>180</v>
      </c>
      <c r="BE178" s="184">
        <f t="shared" si="24"/>
        <v>0</v>
      </c>
      <c r="BF178" s="184">
        <f t="shared" si="25"/>
        <v>0</v>
      </c>
      <c r="BG178" s="184">
        <f t="shared" si="26"/>
        <v>0</v>
      </c>
      <c r="BH178" s="184">
        <f t="shared" si="27"/>
        <v>0</v>
      </c>
      <c r="BI178" s="184">
        <f t="shared" si="28"/>
        <v>0</v>
      </c>
      <c r="BJ178" s="22" t="s">
        <v>82</v>
      </c>
      <c r="BK178" s="184">
        <f t="shared" si="29"/>
        <v>0</v>
      </c>
      <c r="BL178" s="22" t="s">
        <v>220</v>
      </c>
      <c r="BM178" s="22" t="s">
        <v>510</v>
      </c>
    </row>
    <row r="179" spans="2:65" s="1" customFormat="1" ht="16.5" customHeight="1">
      <c r="B179" s="172"/>
      <c r="C179" s="173" t="s">
        <v>355</v>
      </c>
      <c r="D179" s="173" t="s">
        <v>182</v>
      </c>
      <c r="E179" s="174" t="s">
        <v>2386</v>
      </c>
      <c r="F179" s="175" t="s">
        <v>2387</v>
      </c>
      <c r="G179" s="176" t="s">
        <v>292</v>
      </c>
      <c r="H179" s="177">
        <v>806</v>
      </c>
      <c r="I179" s="178"/>
      <c r="J179" s="179">
        <f t="shared" si="20"/>
        <v>0</v>
      </c>
      <c r="K179" s="175" t="s">
        <v>5</v>
      </c>
      <c r="L179" s="39"/>
      <c r="M179" s="180" t="s">
        <v>5</v>
      </c>
      <c r="N179" s="181" t="s">
        <v>45</v>
      </c>
      <c r="O179" s="40"/>
      <c r="P179" s="182">
        <f t="shared" si="21"/>
        <v>0</v>
      </c>
      <c r="Q179" s="182">
        <v>0</v>
      </c>
      <c r="R179" s="182">
        <f t="shared" si="22"/>
        <v>0</v>
      </c>
      <c r="S179" s="182">
        <v>0</v>
      </c>
      <c r="T179" s="183">
        <f t="shared" si="23"/>
        <v>0</v>
      </c>
      <c r="AR179" s="22" t="s">
        <v>220</v>
      </c>
      <c r="AT179" s="22" t="s">
        <v>182</v>
      </c>
      <c r="AU179" s="22" t="s">
        <v>84</v>
      </c>
      <c r="AY179" s="22" t="s">
        <v>180</v>
      </c>
      <c r="BE179" s="184">
        <f t="shared" si="24"/>
        <v>0</v>
      </c>
      <c r="BF179" s="184">
        <f t="shared" si="25"/>
        <v>0</v>
      </c>
      <c r="BG179" s="184">
        <f t="shared" si="26"/>
        <v>0</v>
      </c>
      <c r="BH179" s="184">
        <f t="shared" si="27"/>
        <v>0</v>
      </c>
      <c r="BI179" s="184">
        <f t="shared" si="28"/>
        <v>0</v>
      </c>
      <c r="BJ179" s="22" t="s">
        <v>82</v>
      </c>
      <c r="BK179" s="184">
        <f t="shared" si="29"/>
        <v>0</v>
      </c>
      <c r="BL179" s="22" t="s">
        <v>220</v>
      </c>
      <c r="BM179" s="22" t="s">
        <v>515</v>
      </c>
    </row>
    <row r="180" spans="2:65" s="1" customFormat="1" ht="16.5" customHeight="1">
      <c r="B180" s="172"/>
      <c r="C180" s="173" t="s">
        <v>520</v>
      </c>
      <c r="D180" s="173" t="s">
        <v>182</v>
      </c>
      <c r="E180" s="174" t="s">
        <v>2388</v>
      </c>
      <c r="F180" s="175" t="s">
        <v>2389</v>
      </c>
      <c r="G180" s="176" t="s">
        <v>301</v>
      </c>
      <c r="H180" s="177">
        <v>1224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45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220</v>
      </c>
      <c r="AT180" s="22" t="s">
        <v>182</v>
      </c>
      <c r="AU180" s="22" t="s">
        <v>84</v>
      </c>
      <c r="AY180" s="22" t="s">
        <v>180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82</v>
      </c>
      <c r="BK180" s="184">
        <f t="shared" si="29"/>
        <v>0</v>
      </c>
      <c r="BL180" s="22" t="s">
        <v>220</v>
      </c>
      <c r="BM180" s="22" t="s">
        <v>523</v>
      </c>
    </row>
    <row r="181" spans="2:65" s="1" customFormat="1" ht="25.5" customHeight="1">
      <c r="B181" s="172"/>
      <c r="C181" s="173" t="s">
        <v>359</v>
      </c>
      <c r="D181" s="173" t="s">
        <v>182</v>
      </c>
      <c r="E181" s="174" t="s">
        <v>2390</v>
      </c>
      <c r="F181" s="175" t="s">
        <v>2391</v>
      </c>
      <c r="G181" s="176" t="s">
        <v>219</v>
      </c>
      <c r="H181" s="177">
        <v>17</v>
      </c>
      <c r="I181" s="178"/>
      <c r="J181" s="179">
        <f t="shared" si="20"/>
        <v>0</v>
      </c>
      <c r="K181" s="175" t="s">
        <v>269</v>
      </c>
      <c r="L181" s="39"/>
      <c r="M181" s="180" t="s">
        <v>5</v>
      </c>
      <c r="N181" s="181" t="s">
        <v>45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220</v>
      </c>
      <c r="AT181" s="22" t="s">
        <v>182</v>
      </c>
      <c r="AU181" s="22" t="s">
        <v>84</v>
      </c>
      <c r="AY181" s="22" t="s">
        <v>180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82</v>
      </c>
      <c r="BK181" s="184">
        <f t="shared" si="29"/>
        <v>0</v>
      </c>
      <c r="BL181" s="22" t="s">
        <v>220</v>
      </c>
      <c r="BM181" s="22" t="s">
        <v>527</v>
      </c>
    </row>
    <row r="182" spans="2:65" s="1" customFormat="1" ht="38.25" customHeight="1">
      <c r="B182" s="172"/>
      <c r="C182" s="173" t="s">
        <v>529</v>
      </c>
      <c r="D182" s="173" t="s">
        <v>182</v>
      </c>
      <c r="E182" s="174" t="s">
        <v>2392</v>
      </c>
      <c r="F182" s="175" t="s">
        <v>2393</v>
      </c>
      <c r="G182" s="176" t="s">
        <v>560</v>
      </c>
      <c r="H182" s="212"/>
      <c r="I182" s="178"/>
      <c r="J182" s="179">
        <f t="shared" si="20"/>
        <v>0</v>
      </c>
      <c r="K182" s="175" t="s">
        <v>269</v>
      </c>
      <c r="L182" s="39"/>
      <c r="M182" s="180" t="s">
        <v>5</v>
      </c>
      <c r="N182" s="181" t="s">
        <v>45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220</v>
      </c>
      <c r="AT182" s="22" t="s">
        <v>182</v>
      </c>
      <c r="AU182" s="22" t="s">
        <v>84</v>
      </c>
      <c r="AY182" s="22" t="s">
        <v>180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82</v>
      </c>
      <c r="BK182" s="184">
        <f t="shared" si="29"/>
        <v>0</v>
      </c>
      <c r="BL182" s="22" t="s">
        <v>220</v>
      </c>
      <c r="BM182" s="22" t="s">
        <v>532</v>
      </c>
    </row>
    <row r="183" spans="2:63" s="10" customFormat="1" ht="29.85" customHeight="1">
      <c r="B183" s="159"/>
      <c r="D183" s="160" t="s">
        <v>73</v>
      </c>
      <c r="E183" s="170" t="s">
        <v>2394</v>
      </c>
      <c r="F183" s="170" t="s">
        <v>2395</v>
      </c>
      <c r="I183" s="162"/>
      <c r="J183" s="171">
        <f>BK183</f>
        <v>0</v>
      </c>
      <c r="L183" s="159"/>
      <c r="M183" s="164"/>
      <c r="N183" s="165"/>
      <c r="O183" s="165"/>
      <c r="P183" s="166">
        <f>SUM(P184:P212)</f>
        <v>0</v>
      </c>
      <c r="Q183" s="165"/>
      <c r="R183" s="166">
        <f>SUM(R184:R212)</f>
        <v>0</v>
      </c>
      <c r="S183" s="165"/>
      <c r="T183" s="167">
        <f>SUM(T184:T212)</f>
        <v>0</v>
      </c>
      <c r="AR183" s="160" t="s">
        <v>84</v>
      </c>
      <c r="AT183" s="168" t="s">
        <v>73</v>
      </c>
      <c r="AU183" s="168" t="s">
        <v>82</v>
      </c>
      <c r="AY183" s="160" t="s">
        <v>180</v>
      </c>
      <c r="BK183" s="169">
        <f>SUM(BK184:BK212)</f>
        <v>0</v>
      </c>
    </row>
    <row r="184" spans="2:65" s="1" customFormat="1" ht="16.5" customHeight="1">
      <c r="B184" s="172"/>
      <c r="C184" s="173" t="s">
        <v>361</v>
      </c>
      <c r="D184" s="173" t="s">
        <v>182</v>
      </c>
      <c r="E184" s="174" t="s">
        <v>2396</v>
      </c>
      <c r="F184" s="175" t="s">
        <v>2397</v>
      </c>
      <c r="G184" s="176" t="s">
        <v>301</v>
      </c>
      <c r="H184" s="177">
        <v>2</v>
      </c>
      <c r="I184" s="178"/>
      <c r="J184" s="179">
        <f aca="true" t="shared" si="30" ref="J184:J212">ROUND(I184*H184,2)</f>
        <v>0</v>
      </c>
      <c r="K184" s="175" t="s">
        <v>5</v>
      </c>
      <c r="L184" s="39"/>
      <c r="M184" s="180" t="s">
        <v>5</v>
      </c>
      <c r="N184" s="181" t="s">
        <v>45</v>
      </c>
      <c r="O184" s="40"/>
      <c r="P184" s="182">
        <f aca="true" t="shared" si="31" ref="P184:P212">O184*H184</f>
        <v>0</v>
      </c>
      <c r="Q184" s="182">
        <v>0</v>
      </c>
      <c r="R184" s="182">
        <f aca="true" t="shared" si="32" ref="R184:R212">Q184*H184</f>
        <v>0</v>
      </c>
      <c r="S184" s="182">
        <v>0</v>
      </c>
      <c r="T184" s="183">
        <f aca="true" t="shared" si="33" ref="T184:T212">S184*H184</f>
        <v>0</v>
      </c>
      <c r="AR184" s="22" t="s">
        <v>220</v>
      </c>
      <c r="AT184" s="22" t="s">
        <v>182</v>
      </c>
      <c r="AU184" s="22" t="s">
        <v>84</v>
      </c>
      <c r="AY184" s="22" t="s">
        <v>180</v>
      </c>
      <c r="BE184" s="184">
        <f aca="true" t="shared" si="34" ref="BE184:BE212">IF(N184="základní",J184,0)</f>
        <v>0</v>
      </c>
      <c r="BF184" s="184">
        <f aca="true" t="shared" si="35" ref="BF184:BF212">IF(N184="snížená",J184,0)</f>
        <v>0</v>
      </c>
      <c r="BG184" s="184">
        <f aca="true" t="shared" si="36" ref="BG184:BG212">IF(N184="zákl. přenesená",J184,0)</f>
        <v>0</v>
      </c>
      <c r="BH184" s="184">
        <f aca="true" t="shared" si="37" ref="BH184:BH212">IF(N184="sníž. přenesená",J184,0)</f>
        <v>0</v>
      </c>
      <c r="BI184" s="184">
        <f aca="true" t="shared" si="38" ref="BI184:BI212">IF(N184="nulová",J184,0)</f>
        <v>0</v>
      </c>
      <c r="BJ184" s="22" t="s">
        <v>82</v>
      </c>
      <c r="BK184" s="184">
        <f aca="true" t="shared" si="39" ref="BK184:BK212">ROUND(I184*H184,2)</f>
        <v>0</v>
      </c>
      <c r="BL184" s="22" t="s">
        <v>220</v>
      </c>
      <c r="BM184" s="22" t="s">
        <v>536</v>
      </c>
    </row>
    <row r="185" spans="2:65" s="1" customFormat="1" ht="16.5" customHeight="1">
      <c r="B185" s="172"/>
      <c r="C185" s="173" t="s">
        <v>537</v>
      </c>
      <c r="D185" s="173" t="s">
        <v>182</v>
      </c>
      <c r="E185" s="174" t="s">
        <v>2398</v>
      </c>
      <c r="F185" s="175" t="s">
        <v>2399</v>
      </c>
      <c r="G185" s="176" t="s">
        <v>225</v>
      </c>
      <c r="H185" s="177">
        <v>2</v>
      </c>
      <c r="I185" s="178"/>
      <c r="J185" s="179">
        <f t="shared" si="30"/>
        <v>0</v>
      </c>
      <c r="K185" s="175" t="s">
        <v>5</v>
      </c>
      <c r="L185" s="39"/>
      <c r="M185" s="180" t="s">
        <v>5</v>
      </c>
      <c r="N185" s="181" t="s">
        <v>45</v>
      </c>
      <c r="O185" s="40"/>
      <c r="P185" s="182">
        <f t="shared" si="31"/>
        <v>0</v>
      </c>
      <c r="Q185" s="182">
        <v>0</v>
      </c>
      <c r="R185" s="182">
        <f t="shared" si="32"/>
        <v>0</v>
      </c>
      <c r="S185" s="182">
        <v>0</v>
      </c>
      <c r="T185" s="183">
        <f t="shared" si="33"/>
        <v>0</v>
      </c>
      <c r="AR185" s="22" t="s">
        <v>220</v>
      </c>
      <c r="AT185" s="22" t="s">
        <v>182</v>
      </c>
      <c r="AU185" s="22" t="s">
        <v>84</v>
      </c>
      <c r="AY185" s="22" t="s">
        <v>180</v>
      </c>
      <c r="BE185" s="184">
        <f t="shared" si="34"/>
        <v>0</v>
      </c>
      <c r="BF185" s="184">
        <f t="shared" si="35"/>
        <v>0</v>
      </c>
      <c r="BG185" s="184">
        <f t="shared" si="36"/>
        <v>0</v>
      </c>
      <c r="BH185" s="184">
        <f t="shared" si="37"/>
        <v>0</v>
      </c>
      <c r="BI185" s="184">
        <f t="shared" si="38"/>
        <v>0</v>
      </c>
      <c r="BJ185" s="22" t="s">
        <v>82</v>
      </c>
      <c r="BK185" s="184">
        <f t="shared" si="39"/>
        <v>0</v>
      </c>
      <c r="BL185" s="22" t="s">
        <v>220</v>
      </c>
      <c r="BM185" s="22" t="s">
        <v>538</v>
      </c>
    </row>
    <row r="186" spans="2:65" s="1" customFormat="1" ht="16.5" customHeight="1">
      <c r="B186" s="172"/>
      <c r="C186" s="173" t="s">
        <v>365</v>
      </c>
      <c r="D186" s="173" t="s">
        <v>182</v>
      </c>
      <c r="E186" s="174" t="s">
        <v>2400</v>
      </c>
      <c r="F186" s="175" t="s">
        <v>2401</v>
      </c>
      <c r="G186" s="176" t="s">
        <v>225</v>
      </c>
      <c r="H186" s="177">
        <v>2</v>
      </c>
      <c r="I186" s="178"/>
      <c r="J186" s="179">
        <f t="shared" si="30"/>
        <v>0</v>
      </c>
      <c r="K186" s="175" t="s">
        <v>5</v>
      </c>
      <c r="L186" s="39"/>
      <c r="M186" s="180" t="s">
        <v>5</v>
      </c>
      <c r="N186" s="181" t="s">
        <v>45</v>
      </c>
      <c r="O186" s="40"/>
      <c r="P186" s="182">
        <f t="shared" si="31"/>
        <v>0</v>
      </c>
      <c r="Q186" s="182">
        <v>0</v>
      </c>
      <c r="R186" s="182">
        <f t="shared" si="32"/>
        <v>0</v>
      </c>
      <c r="S186" s="182">
        <v>0</v>
      </c>
      <c r="T186" s="183">
        <f t="shared" si="33"/>
        <v>0</v>
      </c>
      <c r="AR186" s="22" t="s">
        <v>220</v>
      </c>
      <c r="AT186" s="22" t="s">
        <v>182</v>
      </c>
      <c r="AU186" s="22" t="s">
        <v>84</v>
      </c>
      <c r="AY186" s="22" t="s">
        <v>180</v>
      </c>
      <c r="BE186" s="184">
        <f t="shared" si="34"/>
        <v>0</v>
      </c>
      <c r="BF186" s="184">
        <f t="shared" si="35"/>
        <v>0</v>
      </c>
      <c r="BG186" s="184">
        <f t="shared" si="36"/>
        <v>0</v>
      </c>
      <c r="BH186" s="184">
        <f t="shared" si="37"/>
        <v>0</v>
      </c>
      <c r="BI186" s="184">
        <f t="shared" si="38"/>
        <v>0</v>
      </c>
      <c r="BJ186" s="22" t="s">
        <v>82</v>
      </c>
      <c r="BK186" s="184">
        <f t="shared" si="39"/>
        <v>0</v>
      </c>
      <c r="BL186" s="22" t="s">
        <v>220</v>
      </c>
      <c r="BM186" s="22" t="s">
        <v>542</v>
      </c>
    </row>
    <row r="187" spans="2:65" s="1" customFormat="1" ht="16.5" customHeight="1">
      <c r="B187" s="172"/>
      <c r="C187" s="173" t="s">
        <v>544</v>
      </c>
      <c r="D187" s="173" t="s">
        <v>182</v>
      </c>
      <c r="E187" s="174" t="s">
        <v>2402</v>
      </c>
      <c r="F187" s="175" t="s">
        <v>2403</v>
      </c>
      <c r="G187" s="176" t="s">
        <v>225</v>
      </c>
      <c r="H187" s="177">
        <v>5</v>
      </c>
      <c r="I187" s="178"/>
      <c r="J187" s="179">
        <f t="shared" si="30"/>
        <v>0</v>
      </c>
      <c r="K187" s="175" t="s">
        <v>5</v>
      </c>
      <c r="L187" s="39"/>
      <c r="M187" s="180" t="s">
        <v>5</v>
      </c>
      <c r="N187" s="181" t="s">
        <v>45</v>
      </c>
      <c r="O187" s="40"/>
      <c r="P187" s="182">
        <f t="shared" si="31"/>
        <v>0</v>
      </c>
      <c r="Q187" s="182">
        <v>0</v>
      </c>
      <c r="R187" s="182">
        <f t="shared" si="32"/>
        <v>0</v>
      </c>
      <c r="S187" s="182">
        <v>0</v>
      </c>
      <c r="T187" s="183">
        <f t="shared" si="33"/>
        <v>0</v>
      </c>
      <c r="AR187" s="22" t="s">
        <v>220</v>
      </c>
      <c r="AT187" s="22" t="s">
        <v>182</v>
      </c>
      <c r="AU187" s="22" t="s">
        <v>84</v>
      </c>
      <c r="AY187" s="22" t="s">
        <v>180</v>
      </c>
      <c r="BE187" s="184">
        <f t="shared" si="34"/>
        <v>0</v>
      </c>
      <c r="BF187" s="184">
        <f t="shared" si="35"/>
        <v>0</v>
      </c>
      <c r="BG187" s="184">
        <f t="shared" si="36"/>
        <v>0</v>
      </c>
      <c r="BH187" s="184">
        <f t="shared" si="37"/>
        <v>0</v>
      </c>
      <c r="BI187" s="184">
        <f t="shared" si="38"/>
        <v>0</v>
      </c>
      <c r="BJ187" s="22" t="s">
        <v>82</v>
      </c>
      <c r="BK187" s="184">
        <f t="shared" si="39"/>
        <v>0</v>
      </c>
      <c r="BL187" s="22" t="s">
        <v>220</v>
      </c>
      <c r="BM187" s="22" t="s">
        <v>547</v>
      </c>
    </row>
    <row r="188" spans="2:65" s="1" customFormat="1" ht="16.5" customHeight="1">
      <c r="B188" s="172"/>
      <c r="C188" s="173" t="s">
        <v>370</v>
      </c>
      <c r="D188" s="173" t="s">
        <v>182</v>
      </c>
      <c r="E188" s="174" t="s">
        <v>2404</v>
      </c>
      <c r="F188" s="175" t="s">
        <v>2405</v>
      </c>
      <c r="G188" s="176" t="s">
        <v>225</v>
      </c>
      <c r="H188" s="177">
        <v>5</v>
      </c>
      <c r="I188" s="178"/>
      <c r="J188" s="179">
        <f t="shared" si="30"/>
        <v>0</v>
      </c>
      <c r="K188" s="175" t="s">
        <v>5</v>
      </c>
      <c r="L188" s="39"/>
      <c r="M188" s="180" t="s">
        <v>5</v>
      </c>
      <c r="N188" s="181" t="s">
        <v>45</v>
      </c>
      <c r="O188" s="40"/>
      <c r="P188" s="182">
        <f t="shared" si="31"/>
        <v>0</v>
      </c>
      <c r="Q188" s="182">
        <v>0</v>
      </c>
      <c r="R188" s="182">
        <f t="shared" si="32"/>
        <v>0</v>
      </c>
      <c r="S188" s="182">
        <v>0</v>
      </c>
      <c r="T188" s="183">
        <f t="shared" si="33"/>
        <v>0</v>
      </c>
      <c r="AR188" s="22" t="s">
        <v>220</v>
      </c>
      <c r="AT188" s="22" t="s">
        <v>182</v>
      </c>
      <c r="AU188" s="22" t="s">
        <v>84</v>
      </c>
      <c r="AY188" s="22" t="s">
        <v>180</v>
      </c>
      <c r="BE188" s="184">
        <f t="shared" si="34"/>
        <v>0</v>
      </c>
      <c r="BF188" s="184">
        <f t="shared" si="35"/>
        <v>0</v>
      </c>
      <c r="BG188" s="184">
        <f t="shared" si="36"/>
        <v>0</v>
      </c>
      <c r="BH188" s="184">
        <f t="shared" si="37"/>
        <v>0</v>
      </c>
      <c r="BI188" s="184">
        <f t="shared" si="38"/>
        <v>0</v>
      </c>
      <c r="BJ188" s="22" t="s">
        <v>82</v>
      </c>
      <c r="BK188" s="184">
        <f t="shared" si="39"/>
        <v>0</v>
      </c>
      <c r="BL188" s="22" t="s">
        <v>220</v>
      </c>
      <c r="BM188" s="22" t="s">
        <v>551</v>
      </c>
    </row>
    <row r="189" spans="2:65" s="1" customFormat="1" ht="16.5" customHeight="1">
      <c r="B189" s="172"/>
      <c r="C189" s="173" t="s">
        <v>553</v>
      </c>
      <c r="D189" s="173" t="s">
        <v>182</v>
      </c>
      <c r="E189" s="174" t="s">
        <v>2406</v>
      </c>
      <c r="F189" s="175" t="s">
        <v>2407</v>
      </c>
      <c r="G189" s="176" t="s">
        <v>301</v>
      </c>
      <c r="H189" s="177">
        <v>512</v>
      </c>
      <c r="I189" s="178"/>
      <c r="J189" s="179">
        <f t="shared" si="30"/>
        <v>0</v>
      </c>
      <c r="K189" s="175" t="s">
        <v>269</v>
      </c>
      <c r="L189" s="39"/>
      <c r="M189" s="180" t="s">
        <v>5</v>
      </c>
      <c r="N189" s="181" t="s">
        <v>45</v>
      </c>
      <c r="O189" s="40"/>
      <c r="P189" s="182">
        <f t="shared" si="31"/>
        <v>0</v>
      </c>
      <c r="Q189" s="182">
        <v>0</v>
      </c>
      <c r="R189" s="182">
        <f t="shared" si="32"/>
        <v>0</v>
      </c>
      <c r="S189" s="182">
        <v>0</v>
      </c>
      <c r="T189" s="183">
        <f t="shared" si="33"/>
        <v>0</v>
      </c>
      <c r="AR189" s="22" t="s">
        <v>220</v>
      </c>
      <c r="AT189" s="22" t="s">
        <v>182</v>
      </c>
      <c r="AU189" s="22" t="s">
        <v>84</v>
      </c>
      <c r="AY189" s="22" t="s">
        <v>180</v>
      </c>
      <c r="BE189" s="184">
        <f t="shared" si="34"/>
        <v>0</v>
      </c>
      <c r="BF189" s="184">
        <f t="shared" si="35"/>
        <v>0</v>
      </c>
      <c r="BG189" s="184">
        <f t="shared" si="36"/>
        <v>0</v>
      </c>
      <c r="BH189" s="184">
        <f t="shared" si="37"/>
        <v>0</v>
      </c>
      <c r="BI189" s="184">
        <f t="shared" si="38"/>
        <v>0</v>
      </c>
      <c r="BJ189" s="22" t="s">
        <v>82</v>
      </c>
      <c r="BK189" s="184">
        <f t="shared" si="39"/>
        <v>0</v>
      </c>
      <c r="BL189" s="22" t="s">
        <v>220</v>
      </c>
      <c r="BM189" s="22" t="s">
        <v>556</v>
      </c>
    </row>
    <row r="190" spans="2:65" s="1" customFormat="1" ht="16.5" customHeight="1">
      <c r="B190" s="172"/>
      <c r="C190" s="173" t="s">
        <v>374</v>
      </c>
      <c r="D190" s="173" t="s">
        <v>182</v>
      </c>
      <c r="E190" s="174" t="s">
        <v>2408</v>
      </c>
      <c r="F190" s="175" t="s">
        <v>2409</v>
      </c>
      <c r="G190" s="176" t="s">
        <v>301</v>
      </c>
      <c r="H190" s="177">
        <v>306</v>
      </c>
      <c r="I190" s="178"/>
      <c r="J190" s="179">
        <f t="shared" si="30"/>
        <v>0</v>
      </c>
      <c r="K190" s="175" t="s">
        <v>269</v>
      </c>
      <c r="L190" s="39"/>
      <c r="M190" s="180" t="s">
        <v>5</v>
      </c>
      <c r="N190" s="181" t="s">
        <v>45</v>
      </c>
      <c r="O190" s="40"/>
      <c r="P190" s="182">
        <f t="shared" si="31"/>
        <v>0</v>
      </c>
      <c r="Q190" s="182">
        <v>0</v>
      </c>
      <c r="R190" s="182">
        <f t="shared" si="32"/>
        <v>0</v>
      </c>
      <c r="S190" s="182">
        <v>0</v>
      </c>
      <c r="T190" s="183">
        <f t="shared" si="33"/>
        <v>0</v>
      </c>
      <c r="AR190" s="22" t="s">
        <v>220</v>
      </c>
      <c r="AT190" s="22" t="s">
        <v>182</v>
      </c>
      <c r="AU190" s="22" t="s">
        <v>84</v>
      </c>
      <c r="AY190" s="22" t="s">
        <v>180</v>
      </c>
      <c r="BE190" s="184">
        <f t="shared" si="34"/>
        <v>0</v>
      </c>
      <c r="BF190" s="184">
        <f t="shared" si="35"/>
        <v>0</v>
      </c>
      <c r="BG190" s="184">
        <f t="shared" si="36"/>
        <v>0</v>
      </c>
      <c r="BH190" s="184">
        <f t="shared" si="37"/>
        <v>0</v>
      </c>
      <c r="BI190" s="184">
        <f t="shared" si="38"/>
        <v>0</v>
      </c>
      <c r="BJ190" s="22" t="s">
        <v>82</v>
      </c>
      <c r="BK190" s="184">
        <f t="shared" si="39"/>
        <v>0</v>
      </c>
      <c r="BL190" s="22" t="s">
        <v>220</v>
      </c>
      <c r="BM190" s="22" t="s">
        <v>561</v>
      </c>
    </row>
    <row r="191" spans="2:65" s="1" customFormat="1" ht="16.5" customHeight="1">
      <c r="B191" s="172"/>
      <c r="C191" s="173" t="s">
        <v>564</v>
      </c>
      <c r="D191" s="173" t="s">
        <v>182</v>
      </c>
      <c r="E191" s="174" t="s">
        <v>2410</v>
      </c>
      <c r="F191" s="175" t="s">
        <v>2411</v>
      </c>
      <c r="G191" s="176" t="s">
        <v>301</v>
      </c>
      <c r="H191" s="177">
        <v>58</v>
      </c>
      <c r="I191" s="178"/>
      <c r="J191" s="179">
        <f t="shared" si="30"/>
        <v>0</v>
      </c>
      <c r="K191" s="175" t="s">
        <v>5</v>
      </c>
      <c r="L191" s="39"/>
      <c r="M191" s="180" t="s">
        <v>5</v>
      </c>
      <c r="N191" s="181" t="s">
        <v>45</v>
      </c>
      <c r="O191" s="40"/>
      <c r="P191" s="182">
        <f t="shared" si="31"/>
        <v>0</v>
      </c>
      <c r="Q191" s="182">
        <v>0</v>
      </c>
      <c r="R191" s="182">
        <f t="shared" si="32"/>
        <v>0</v>
      </c>
      <c r="S191" s="182">
        <v>0</v>
      </c>
      <c r="T191" s="183">
        <f t="shared" si="33"/>
        <v>0</v>
      </c>
      <c r="AR191" s="22" t="s">
        <v>220</v>
      </c>
      <c r="AT191" s="22" t="s">
        <v>182</v>
      </c>
      <c r="AU191" s="22" t="s">
        <v>84</v>
      </c>
      <c r="AY191" s="22" t="s">
        <v>180</v>
      </c>
      <c r="BE191" s="184">
        <f t="shared" si="34"/>
        <v>0</v>
      </c>
      <c r="BF191" s="184">
        <f t="shared" si="35"/>
        <v>0</v>
      </c>
      <c r="BG191" s="184">
        <f t="shared" si="36"/>
        <v>0</v>
      </c>
      <c r="BH191" s="184">
        <f t="shared" si="37"/>
        <v>0</v>
      </c>
      <c r="BI191" s="184">
        <f t="shared" si="38"/>
        <v>0</v>
      </c>
      <c r="BJ191" s="22" t="s">
        <v>82</v>
      </c>
      <c r="BK191" s="184">
        <f t="shared" si="39"/>
        <v>0</v>
      </c>
      <c r="BL191" s="22" t="s">
        <v>220</v>
      </c>
      <c r="BM191" s="22" t="s">
        <v>567</v>
      </c>
    </row>
    <row r="192" spans="2:65" s="1" customFormat="1" ht="16.5" customHeight="1">
      <c r="B192" s="172"/>
      <c r="C192" s="173" t="s">
        <v>378</v>
      </c>
      <c r="D192" s="173" t="s">
        <v>182</v>
      </c>
      <c r="E192" s="174" t="s">
        <v>2412</v>
      </c>
      <c r="F192" s="175" t="s">
        <v>2413</v>
      </c>
      <c r="G192" s="176" t="s">
        <v>301</v>
      </c>
      <c r="H192" s="177">
        <v>4</v>
      </c>
      <c r="I192" s="178"/>
      <c r="J192" s="179">
        <f t="shared" si="30"/>
        <v>0</v>
      </c>
      <c r="K192" s="175" t="s">
        <v>269</v>
      </c>
      <c r="L192" s="39"/>
      <c r="M192" s="180" t="s">
        <v>5</v>
      </c>
      <c r="N192" s="181" t="s">
        <v>45</v>
      </c>
      <c r="O192" s="40"/>
      <c r="P192" s="182">
        <f t="shared" si="31"/>
        <v>0</v>
      </c>
      <c r="Q192" s="182">
        <v>0</v>
      </c>
      <c r="R192" s="182">
        <f t="shared" si="32"/>
        <v>0</v>
      </c>
      <c r="S192" s="182">
        <v>0</v>
      </c>
      <c r="T192" s="183">
        <f t="shared" si="33"/>
        <v>0</v>
      </c>
      <c r="AR192" s="22" t="s">
        <v>220</v>
      </c>
      <c r="AT192" s="22" t="s">
        <v>182</v>
      </c>
      <c r="AU192" s="22" t="s">
        <v>84</v>
      </c>
      <c r="AY192" s="22" t="s">
        <v>180</v>
      </c>
      <c r="BE192" s="184">
        <f t="shared" si="34"/>
        <v>0</v>
      </c>
      <c r="BF192" s="184">
        <f t="shared" si="35"/>
        <v>0</v>
      </c>
      <c r="BG192" s="184">
        <f t="shared" si="36"/>
        <v>0</v>
      </c>
      <c r="BH192" s="184">
        <f t="shared" si="37"/>
        <v>0</v>
      </c>
      <c r="BI192" s="184">
        <f t="shared" si="38"/>
        <v>0</v>
      </c>
      <c r="BJ192" s="22" t="s">
        <v>82</v>
      </c>
      <c r="BK192" s="184">
        <f t="shared" si="39"/>
        <v>0</v>
      </c>
      <c r="BL192" s="22" t="s">
        <v>220</v>
      </c>
      <c r="BM192" s="22" t="s">
        <v>570</v>
      </c>
    </row>
    <row r="193" spans="2:65" s="1" customFormat="1" ht="16.5" customHeight="1">
      <c r="B193" s="172"/>
      <c r="C193" s="173" t="s">
        <v>571</v>
      </c>
      <c r="D193" s="173" t="s">
        <v>182</v>
      </c>
      <c r="E193" s="174" t="s">
        <v>2414</v>
      </c>
      <c r="F193" s="175" t="s">
        <v>2415</v>
      </c>
      <c r="G193" s="176" t="s">
        <v>301</v>
      </c>
      <c r="H193" s="177">
        <v>12</v>
      </c>
      <c r="I193" s="178"/>
      <c r="J193" s="179">
        <f t="shared" si="30"/>
        <v>0</v>
      </c>
      <c r="K193" s="175" t="s">
        <v>269</v>
      </c>
      <c r="L193" s="39"/>
      <c r="M193" s="180" t="s">
        <v>5</v>
      </c>
      <c r="N193" s="181" t="s">
        <v>45</v>
      </c>
      <c r="O193" s="40"/>
      <c r="P193" s="182">
        <f t="shared" si="31"/>
        <v>0</v>
      </c>
      <c r="Q193" s="182">
        <v>0</v>
      </c>
      <c r="R193" s="182">
        <f t="shared" si="32"/>
        <v>0</v>
      </c>
      <c r="S193" s="182">
        <v>0</v>
      </c>
      <c r="T193" s="183">
        <f t="shared" si="33"/>
        <v>0</v>
      </c>
      <c r="AR193" s="22" t="s">
        <v>220</v>
      </c>
      <c r="AT193" s="22" t="s">
        <v>182</v>
      </c>
      <c r="AU193" s="22" t="s">
        <v>84</v>
      </c>
      <c r="AY193" s="22" t="s">
        <v>180</v>
      </c>
      <c r="BE193" s="184">
        <f t="shared" si="34"/>
        <v>0</v>
      </c>
      <c r="BF193" s="184">
        <f t="shared" si="35"/>
        <v>0</v>
      </c>
      <c r="BG193" s="184">
        <f t="shared" si="36"/>
        <v>0</v>
      </c>
      <c r="BH193" s="184">
        <f t="shared" si="37"/>
        <v>0</v>
      </c>
      <c r="BI193" s="184">
        <f t="shared" si="38"/>
        <v>0</v>
      </c>
      <c r="BJ193" s="22" t="s">
        <v>82</v>
      </c>
      <c r="BK193" s="184">
        <f t="shared" si="39"/>
        <v>0</v>
      </c>
      <c r="BL193" s="22" t="s">
        <v>220</v>
      </c>
      <c r="BM193" s="22" t="s">
        <v>574</v>
      </c>
    </row>
    <row r="194" spans="2:65" s="1" customFormat="1" ht="16.5" customHeight="1">
      <c r="B194" s="172"/>
      <c r="C194" s="173" t="s">
        <v>382</v>
      </c>
      <c r="D194" s="173" t="s">
        <v>182</v>
      </c>
      <c r="E194" s="174" t="s">
        <v>2416</v>
      </c>
      <c r="F194" s="175" t="s">
        <v>2417</v>
      </c>
      <c r="G194" s="176" t="s">
        <v>301</v>
      </c>
      <c r="H194" s="177">
        <v>10</v>
      </c>
      <c r="I194" s="178"/>
      <c r="J194" s="179">
        <f t="shared" si="30"/>
        <v>0</v>
      </c>
      <c r="K194" s="175" t="s">
        <v>269</v>
      </c>
      <c r="L194" s="39"/>
      <c r="M194" s="180" t="s">
        <v>5</v>
      </c>
      <c r="N194" s="181" t="s">
        <v>45</v>
      </c>
      <c r="O194" s="40"/>
      <c r="P194" s="182">
        <f t="shared" si="31"/>
        <v>0</v>
      </c>
      <c r="Q194" s="182">
        <v>0</v>
      </c>
      <c r="R194" s="182">
        <f t="shared" si="32"/>
        <v>0</v>
      </c>
      <c r="S194" s="182">
        <v>0</v>
      </c>
      <c r="T194" s="183">
        <f t="shared" si="33"/>
        <v>0</v>
      </c>
      <c r="AR194" s="22" t="s">
        <v>220</v>
      </c>
      <c r="AT194" s="22" t="s">
        <v>182</v>
      </c>
      <c r="AU194" s="22" t="s">
        <v>84</v>
      </c>
      <c r="AY194" s="22" t="s">
        <v>180</v>
      </c>
      <c r="BE194" s="184">
        <f t="shared" si="34"/>
        <v>0</v>
      </c>
      <c r="BF194" s="184">
        <f t="shared" si="35"/>
        <v>0</v>
      </c>
      <c r="BG194" s="184">
        <f t="shared" si="36"/>
        <v>0</v>
      </c>
      <c r="BH194" s="184">
        <f t="shared" si="37"/>
        <v>0</v>
      </c>
      <c r="BI194" s="184">
        <f t="shared" si="38"/>
        <v>0</v>
      </c>
      <c r="BJ194" s="22" t="s">
        <v>82</v>
      </c>
      <c r="BK194" s="184">
        <f t="shared" si="39"/>
        <v>0</v>
      </c>
      <c r="BL194" s="22" t="s">
        <v>220</v>
      </c>
      <c r="BM194" s="22" t="s">
        <v>577</v>
      </c>
    </row>
    <row r="195" spans="2:65" s="1" customFormat="1" ht="16.5" customHeight="1">
      <c r="B195" s="172"/>
      <c r="C195" s="173" t="s">
        <v>578</v>
      </c>
      <c r="D195" s="173" t="s">
        <v>182</v>
      </c>
      <c r="E195" s="174" t="s">
        <v>2418</v>
      </c>
      <c r="F195" s="175" t="s">
        <v>2419</v>
      </c>
      <c r="G195" s="176" t="s">
        <v>301</v>
      </c>
      <c r="H195" s="177">
        <v>306</v>
      </c>
      <c r="I195" s="178"/>
      <c r="J195" s="179">
        <f t="shared" si="30"/>
        <v>0</v>
      </c>
      <c r="K195" s="175" t="s">
        <v>5</v>
      </c>
      <c r="L195" s="39"/>
      <c r="M195" s="180" t="s">
        <v>5</v>
      </c>
      <c r="N195" s="181" t="s">
        <v>45</v>
      </c>
      <c r="O195" s="40"/>
      <c r="P195" s="182">
        <f t="shared" si="31"/>
        <v>0</v>
      </c>
      <c r="Q195" s="182">
        <v>0</v>
      </c>
      <c r="R195" s="182">
        <f t="shared" si="32"/>
        <v>0</v>
      </c>
      <c r="S195" s="182">
        <v>0</v>
      </c>
      <c r="T195" s="183">
        <f t="shared" si="33"/>
        <v>0</v>
      </c>
      <c r="AR195" s="22" t="s">
        <v>220</v>
      </c>
      <c r="AT195" s="22" t="s">
        <v>182</v>
      </c>
      <c r="AU195" s="22" t="s">
        <v>84</v>
      </c>
      <c r="AY195" s="22" t="s">
        <v>180</v>
      </c>
      <c r="BE195" s="184">
        <f t="shared" si="34"/>
        <v>0</v>
      </c>
      <c r="BF195" s="184">
        <f t="shared" si="35"/>
        <v>0</v>
      </c>
      <c r="BG195" s="184">
        <f t="shared" si="36"/>
        <v>0</v>
      </c>
      <c r="BH195" s="184">
        <f t="shared" si="37"/>
        <v>0</v>
      </c>
      <c r="BI195" s="184">
        <f t="shared" si="38"/>
        <v>0</v>
      </c>
      <c r="BJ195" s="22" t="s">
        <v>82</v>
      </c>
      <c r="BK195" s="184">
        <f t="shared" si="39"/>
        <v>0</v>
      </c>
      <c r="BL195" s="22" t="s">
        <v>220</v>
      </c>
      <c r="BM195" s="22" t="s">
        <v>581</v>
      </c>
    </row>
    <row r="196" spans="2:65" s="1" customFormat="1" ht="16.5" customHeight="1">
      <c r="B196" s="172"/>
      <c r="C196" s="202" t="s">
        <v>387</v>
      </c>
      <c r="D196" s="202" t="s">
        <v>273</v>
      </c>
      <c r="E196" s="203" t="s">
        <v>2420</v>
      </c>
      <c r="F196" s="204" t="s">
        <v>2421</v>
      </c>
      <c r="G196" s="205" t="s">
        <v>301</v>
      </c>
      <c r="H196" s="206">
        <v>306</v>
      </c>
      <c r="I196" s="207"/>
      <c r="J196" s="208">
        <f t="shared" si="30"/>
        <v>0</v>
      </c>
      <c r="K196" s="204" t="s">
        <v>5</v>
      </c>
      <c r="L196" s="209"/>
      <c r="M196" s="210" t="s">
        <v>5</v>
      </c>
      <c r="N196" s="211" t="s">
        <v>45</v>
      </c>
      <c r="O196" s="40"/>
      <c r="P196" s="182">
        <f t="shared" si="31"/>
        <v>0</v>
      </c>
      <c r="Q196" s="182">
        <v>0</v>
      </c>
      <c r="R196" s="182">
        <f t="shared" si="32"/>
        <v>0</v>
      </c>
      <c r="S196" s="182">
        <v>0</v>
      </c>
      <c r="T196" s="183">
        <f t="shared" si="33"/>
        <v>0</v>
      </c>
      <c r="AR196" s="22" t="s">
        <v>258</v>
      </c>
      <c r="AT196" s="22" t="s">
        <v>273</v>
      </c>
      <c r="AU196" s="22" t="s">
        <v>84</v>
      </c>
      <c r="AY196" s="22" t="s">
        <v>180</v>
      </c>
      <c r="BE196" s="184">
        <f t="shared" si="34"/>
        <v>0</v>
      </c>
      <c r="BF196" s="184">
        <f t="shared" si="35"/>
        <v>0</v>
      </c>
      <c r="BG196" s="184">
        <f t="shared" si="36"/>
        <v>0</v>
      </c>
      <c r="BH196" s="184">
        <f t="shared" si="37"/>
        <v>0</v>
      </c>
      <c r="BI196" s="184">
        <f t="shared" si="38"/>
        <v>0</v>
      </c>
      <c r="BJ196" s="22" t="s">
        <v>82</v>
      </c>
      <c r="BK196" s="184">
        <f t="shared" si="39"/>
        <v>0</v>
      </c>
      <c r="BL196" s="22" t="s">
        <v>220</v>
      </c>
      <c r="BM196" s="22" t="s">
        <v>586</v>
      </c>
    </row>
    <row r="197" spans="2:65" s="1" customFormat="1" ht="25.5" customHeight="1">
      <c r="B197" s="172"/>
      <c r="C197" s="173" t="s">
        <v>587</v>
      </c>
      <c r="D197" s="173" t="s">
        <v>182</v>
      </c>
      <c r="E197" s="174" t="s">
        <v>2422</v>
      </c>
      <c r="F197" s="175" t="s">
        <v>2423</v>
      </c>
      <c r="G197" s="176" t="s">
        <v>301</v>
      </c>
      <c r="H197" s="177">
        <v>6</v>
      </c>
      <c r="I197" s="178"/>
      <c r="J197" s="179">
        <f t="shared" si="30"/>
        <v>0</v>
      </c>
      <c r="K197" s="175" t="s">
        <v>269</v>
      </c>
      <c r="L197" s="39"/>
      <c r="M197" s="180" t="s">
        <v>5</v>
      </c>
      <c r="N197" s="181" t="s">
        <v>45</v>
      </c>
      <c r="O197" s="40"/>
      <c r="P197" s="182">
        <f t="shared" si="31"/>
        <v>0</v>
      </c>
      <c r="Q197" s="182">
        <v>0</v>
      </c>
      <c r="R197" s="182">
        <f t="shared" si="32"/>
        <v>0</v>
      </c>
      <c r="S197" s="182">
        <v>0</v>
      </c>
      <c r="T197" s="183">
        <f t="shared" si="33"/>
        <v>0</v>
      </c>
      <c r="AR197" s="22" t="s">
        <v>220</v>
      </c>
      <c r="AT197" s="22" t="s">
        <v>182</v>
      </c>
      <c r="AU197" s="22" t="s">
        <v>84</v>
      </c>
      <c r="AY197" s="22" t="s">
        <v>180</v>
      </c>
      <c r="BE197" s="184">
        <f t="shared" si="34"/>
        <v>0</v>
      </c>
      <c r="BF197" s="184">
        <f t="shared" si="35"/>
        <v>0</v>
      </c>
      <c r="BG197" s="184">
        <f t="shared" si="36"/>
        <v>0</v>
      </c>
      <c r="BH197" s="184">
        <f t="shared" si="37"/>
        <v>0</v>
      </c>
      <c r="BI197" s="184">
        <f t="shared" si="38"/>
        <v>0</v>
      </c>
      <c r="BJ197" s="22" t="s">
        <v>82</v>
      </c>
      <c r="BK197" s="184">
        <f t="shared" si="39"/>
        <v>0</v>
      </c>
      <c r="BL197" s="22" t="s">
        <v>220</v>
      </c>
      <c r="BM197" s="22" t="s">
        <v>590</v>
      </c>
    </row>
    <row r="198" spans="2:65" s="1" customFormat="1" ht="16.5" customHeight="1">
      <c r="B198" s="172"/>
      <c r="C198" s="173" t="s">
        <v>390</v>
      </c>
      <c r="D198" s="173" t="s">
        <v>182</v>
      </c>
      <c r="E198" s="174" t="s">
        <v>2424</v>
      </c>
      <c r="F198" s="175" t="s">
        <v>2425</v>
      </c>
      <c r="G198" s="176" t="s">
        <v>301</v>
      </c>
      <c r="H198" s="177">
        <v>46</v>
      </c>
      <c r="I198" s="178"/>
      <c r="J198" s="179">
        <f t="shared" si="30"/>
        <v>0</v>
      </c>
      <c r="K198" s="175" t="s">
        <v>269</v>
      </c>
      <c r="L198" s="39"/>
      <c r="M198" s="180" t="s">
        <v>5</v>
      </c>
      <c r="N198" s="181" t="s">
        <v>45</v>
      </c>
      <c r="O198" s="40"/>
      <c r="P198" s="182">
        <f t="shared" si="31"/>
        <v>0</v>
      </c>
      <c r="Q198" s="182">
        <v>0</v>
      </c>
      <c r="R198" s="182">
        <f t="shared" si="32"/>
        <v>0</v>
      </c>
      <c r="S198" s="182">
        <v>0</v>
      </c>
      <c r="T198" s="183">
        <f t="shared" si="33"/>
        <v>0</v>
      </c>
      <c r="AR198" s="22" t="s">
        <v>220</v>
      </c>
      <c r="AT198" s="22" t="s">
        <v>182</v>
      </c>
      <c r="AU198" s="22" t="s">
        <v>84</v>
      </c>
      <c r="AY198" s="22" t="s">
        <v>180</v>
      </c>
      <c r="BE198" s="184">
        <f t="shared" si="34"/>
        <v>0</v>
      </c>
      <c r="BF198" s="184">
        <f t="shared" si="35"/>
        <v>0</v>
      </c>
      <c r="BG198" s="184">
        <f t="shared" si="36"/>
        <v>0</v>
      </c>
      <c r="BH198" s="184">
        <f t="shared" si="37"/>
        <v>0</v>
      </c>
      <c r="BI198" s="184">
        <f t="shared" si="38"/>
        <v>0</v>
      </c>
      <c r="BJ198" s="22" t="s">
        <v>82</v>
      </c>
      <c r="BK198" s="184">
        <f t="shared" si="39"/>
        <v>0</v>
      </c>
      <c r="BL198" s="22" t="s">
        <v>220</v>
      </c>
      <c r="BM198" s="22" t="s">
        <v>595</v>
      </c>
    </row>
    <row r="199" spans="2:65" s="1" customFormat="1" ht="25.5" customHeight="1">
      <c r="B199" s="172"/>
      <c r="C199" s="173" t="s">
        <v>602</v>
      </c>
      <c r="D199" s="173" t="s">
        <v>182</v>
      </c>
      <c r="E199" s="174" t="s">
        <v>2426</v>
      </c>
      <c r="F199" s="175" t="s">
        <v>2427</v>
      </c>
      <c r="G199" s="176" t="s">
        <v>301</v>
      </c>
      <c r="H199" s="177">
        <v>25</v>
      </c>
      <c r="I199" s="178"/>
      <c r="J199" s="179">
        <f t="shared" si="30"/>
        <v>0</v>
      </c>
      <c r="K199" s="175" t="s">
        <v>269</v>
      </c>
      <c r="L199" s="39"/>
      <c r="M199" s="180" t="s">
        <v>5</v>
      </c>
      <c r="N199" s="181" t="s">
        <v>45</v>
      </c>
      <c r="O199" s="40"/>
      <c r="P199" s="182">
        <f t="shared" si="31"/>
        <v>0</v>
      </c>
      <c r="Q199" s="182">
        <v>0</v>
      </c>
      <c r="R199" s="182">
        <f t="shared" si="32"/>
        <v>0</v>
      </c>
      <c r="S199" s="182">
        <v>0</v>
      </c>
      <c r="T199" s="183">
        <f t="shared" si="33"/>
        <v>0</v>
      </c>
      <c r="AR199" s="22" t="s">
        <v>220</v>
      </c>
      <c r="AT199" s="22" t="s">
        <v>182</v>
      </c>
      <c r="AU199" s="22" t="s">
        <v>84</v>
      </c>
      <c r="AY199" s="22" t="s">
        <v>180</v>
      </c>
      <c r="BE199" s="184">
        <f t="shared" si="34"/>
        <v>0</v>
      </c>
      <c r="BF199" s="184">
        <f t="shared" si="35"/>
        <v>0</v>
      </c>
      <c r="BG199" s="184">
        <f t="shared" si="36"/>
        <v>0</v>
      </c>
      <c r="BH199" s="184">
        <f t="shared" si="37"/>
        <v>0</v>
      </c>
      <c r="BI199" s="184">
        <f t="shared" si="38"/>
        <v>0</v>
      </c>
      <c r="BJ199" s="22" t="s">
        <v>82</v>
      </c>
      <c r="BK199" s="184">
        <f t="shared" si="39"/>
        <v>0</v>
      </c>
      <c r="BL199" s="22" t="s">
        <v>220</v>
      </c>
      <c r="BM199" s="22" t="s">
        <v>605</v>
      </c>
    </row>
    <row r="200" spans="2:65" s="1" customFormat="1" ht="25.5" customHeight="1">
      <c r="B200" s="172"/>
      <c r="C200" s="173" t="s">
        <v>395</v>
      </c>
      <c r="D200" s="173" t="s">
        <v>182</v>
      </c>
      <c r="E200" s="174" t="s">
        <v>2428</v>
      </c>
      <c r="F200" s="175" t="s">
        <v>2429</v>
      </c>
      <c r="G200" s="176" t="s">
        <v>301</v>
      </c>
      <c r="H200" s="177">
        <v>5</v>
      </c>
      <c r="I200" s="178"/>
      <c r="J200" s="179">
        <f t="shared" si="30"/>
        <v>0</v>
      </c>
      <c r="K200" s="175" t="s">
        <v>269</v>
      </c>
      <c r="L200" s="39"/>
      <c r="M200" s="180" t="s">
        <v>5</v>
      </c>
      <c r="N200" s="181" t="s">
        <v>45</v>
      </c>
      <c r="O200" s="40"/>
      <c r="P200" s="182">
        <f t="shared" si="31"/>
        <v>0</v>
      </c>
      <c r="Q200" s="182">
        <v>0</v>
      </c>
      <c r="R200" s="182">
        <f t="shared" si="32"/>
        <v>0</v>
      </c>
      <c r="S200" s="182">
        <v>0</v>
      </c>
      <c r="T200" s="183">
        <f t="shared" si="33"/>
        <v>0</v>
      </c>
      <c r="AR200" s="22" t="s">
        <v>220</v>
      </c>
      <c r="AT200" s="22" t="s">
        <v>182</v>
      </c>
      <c r="AU200" s="22" t="s">
        <v>84</v>
      </c>
      <c r="AY200" s="22" t="s">
        <v>180</v>
      </c>
      <c r="BE200" s="184">
        <f t="shared" si="34"/>
        <v>0</v>
      </c>
      <c r="BF200" s="184">
        <f t="shared" si="35"/>
        <v>0</v>
      </c>
      <c r="BG200" s="184">
        <f t="shared" si="36"/>
        <v>0</v>
      </c>
      <c r="BH200" s="184">
        <f t="shared" si="37"/>
        <v>0</v>
      </c>
      <c r="BI200" s="184">
        <f t="shared" si="38"/>
        <v>0</v>
      </c>
      <c r="BJ200" s="22" t="s">
        <v>82</v>
      </c>
      <c r="BK200" s="184">
        <f t="shared" si="39"/>
        <v>0</v>
      </c>
      <c r="BL200" s="22" t="s">
        <v>220</v>
      </c>
      <c r="BM200" s="22" t="s">
        <v>608</v>
      </c>
    </row>
    <row r="201" spans="2:65" s="1" customFormat="1" ht="25.5" customHeight="1">
      <c r="B201" s="172"/>
      <c r="C201" s="173" t="s">
        <v>609</v>
      </c>
      <c r="D201" s="173" t="s">
        <v>182</v>
      </c>
      <c r="E201" s="174" t="s">
        <v>2430</v>
      </c>
      <c r="F201" s="175" t="s">
        <v>2431</v>
      </c>
      <c r="G201" s="176" t="s">
        <v>301</v>
      </c>
      <c r="H201" s="177">
        <v>5</v>
      </c>
      <c r="I201" s="178"/>
      <c r="J201" s="179">
        <f t="shared" si="30"/>
        <v>0</v>
      </c>
      <c r="K201" s="175" t="s">
        <v>269</v>
      </c>
      <c r="L201" s="39"/>
      <c r="M201" s="180" t="s">
        <v>5</v>
      </c>
      <c r="N201" s="181" t="s">
        <v>45</v>
      </c>
      <c r="O201" s="40"/>
      <c r="P201" s="182">
        <f t="shared" si="31"/>
        <v>0</v>
      </c>
      <c r="Q201" s="182">
        <v>0</v>
      </c>
      <c r="R201" s="182">
        <f t="shared" si="32"/>
        <v>0</v>
      </c>
      <c r="S201" s="182">
        <v>0</v>
      </c>
      <c r="T201" s="183">
        <f t="shared" si="33"/>
        <v>0</v>
      </c>
      <c r="AR201" s="22" t="s">
        <v>220</v>
      </c>
      <c r="AT201" s="22" t="s">
        <v>182</v>
      </c>
      <c r="AU201" s="22" t="s">
        <v>84</v>
      </c>
      <c r="AY201" s="22" t="s">
        <v>180</v>
      </c>
      <c r="BE201" s="184">
        <f t="shared" si="34"/>
        <v>0</v>
      </c>
      <c r="BF201" s="184">
        <f t="shared" si="35"/>
        <v>0</v>
      </c>
      <c r="BG201" s="184">
        <f t="shared" si="36"/>
        <v>0</v>
      </c>
      <c r="BH201" s="184">
        <f t="shared" si="37"/>
        <v>0</v>
      </c>
      <c r="BI201" s="184">
        <f t="shared" si="38"/>
        <v>0</v>
      </c>
      <c r="BJ201" s="22" t="s">
        <v>82</v>
      </c>
      <c r="BK201" s="184">
        <f t="shared" si="39"/>
        <v>0</v>
      </c>
      <c r="BL201" s="22" t="s">
        <v>220</v>
      </c>
      <c r="BM201" s="22" t="s">
        <v>611</v>
      </c>
    </row>
    <row r="202" spans="2:65" s="1" customFormat="1" ht="16.5" customHeight="1">
      <c r="B202" s="172"/>
      <c r="C202" s="173" t="s">
        <v>398</v>
      </c>
      <c r="D202" s="173" t="s">
        <v>182</v>
      </c>
      <c r="E202" s="174" t="s">
        <v>2432</v>
      </c>
      <c r="F202" s="175" t="s">
        <v>2433</v>
      </c>
      <c r="G202" s="176" t="s">
        <v>301</v>
      </c>
      <c r="H202" s="177">
        <v>8</v>
      </c>
      <c r="I202" s="178"/>
      <c r="J202" s="179">
        <f t="shared" si="30"/>
        <v>0</v>
      </c>
      <c r="K202" s="175" t="s">
        <v>5</v>
      </c>
      <c r="L202" s="39"/>
      <c r="M202" s="180" t="s">
        <v>5</v>
      </c>
      <c r="N202" s="181" t="s">
        <v>45</v>
      </c>
      <c r="O202" s="40"/>
      <c r="P202" s="182">
        <f t="shared" si="31"/>
        <v>0</v>
      </c>
      <c r="Q202" s="182">
        <v>0</v>
      </c>
      <c r="R202" s="182">
        <f t="shared" si="32"/>
        <v>0</v>
      </c>
      <c r="S202" s="182">
        <v>0</v>
      </c>
      <c r="T202" s="183">
        <f t="shared" si="33"/>
        <v>0</v>
      </c>
      <c r="AR202" s="22" t="s">
        <v>220</v>
      </c>
      <c r="AT202" s="22" t="s">
        <v>182</v>
      </c>
      <c r="AU202" s="22" t="s">
        <v>84</v>
      </c>
      <c r="AY202" s="22" t="s">
        <v>180</v>
      </c>
      <c r="BE202" s="184">
        <f t="shared" si="34"/>
        <v>0</v>
      </c>
      <c r="BF202" s="184">
        <f t="shared" si="35"/>
        <v>0</v>
      </c>
      <c r="BG202" s="184">
        <f t="shared" si="36"/>
        <v>0</v>
      </c>
      <c r="BH202" s="184">
        <f t="shared" si="37"/>
        <v>0</v>
      </c>
      <c r="BI202" s="184">
        <f t="shared" si="38"/>
        <v>0</v>
      </c>
      <c r="BJ202" s="22" t="s">
        <v>82</v>
      </c>
      <c r="BK202" s="184">
        <f t="shared" si="39"/>
        <v>0</v>
      </c>
      <c r="BL202" s="22" t="s">
        <v>220</v>
      </c>
      <c r="BM202" s="22" t="s">
        <v>614</v>
      </c>
    </row>
    <row r="203" spans="2:65" s="1" customFormat="1" ht="16.5" customHeight="1">
      <c r="B203" s="172"/>
      <c r="C203" s="173" t="s">
        <v>616</v>
      </c>
      <c r="D203" s="173" t="s">
        <v>182</v>
      </c>
      <c r="E203" s="174" t="s">
        <v>2434</v>
      </c>
      <c r="F203" s="175" t="s">
        <v>2435</v>
      </c>
      <c r="G203" s="176" t="s">
        <v>301</v>
      </c>
      <c r="H203" s="177">
        <v>23</v>
      </c>
      <c r="I203" s="178"/>
      <c r="J203" s="179">
        <f t="shared" si="30"/>
        <v>0</v>
      </c>
      <c r="K203" s="175" t="s">
        <v>5</v>
      </c>
      <c r="L203" s="39"/>
      <c r="M203" s="180" t="s">
        <v>5</v>
      </c>
      <c r="N203" s="181" t="s">
        <v>45</v>
      </c>
      <c r="O203" s="40"/>
      <c r="P203" s="182">
        <f t="shared" si="31"/>
        <v>0</v>
      </c>
      <c r="Q203" s="182">
        <v>0</v>
      </c>
      <c r="R203" s="182">
        <f t="shared" si="32"/>
        <v>0</v>
      </c>
      <c r="S203" s="182">
        <v>0</v>
      </c>
      <c r="T203" s="183">
        <f t="shared" si="33"/>
        <v>0</v>
      </c>
      <c r="AR203" s="22" t="s">
        <v>220</v>
      </c>
      <c r="AT203" s="22" t="s">
        <v>182</v>
      </c>
      <c r="AU203" s="22" t="s">
        <v>84</v>
      </c>
      <c r="AY203" s="22" t="s">
        <v>180</v>
      </c>
      <c r="BE203" s="184">
        <f t="shared" si="34"/>
        <v>0</v>
      </c>
      <c r="BF203" s="184">
        <f t="shared" si="35"/>
        <v>0</v>
      </c>
      <c r="BG203" s="184">
        <f t="shared" si="36"/>
        <v>0</v>
      </c>
      <c r="BH203" s="184">
        <f t="shared" si="37"/>
        <v>0</v>
      </c>
      <c r="BI203" s="184">
        <f t="shared" si="38"/>
        <v>0</v>
      </c>
      <c r="BJ203" s="22" t="s">
        <v>82</v>
      </c>
      <c r="BK203" s="184">
        <f t="shared" si="39"/>
        <v>0</v>
      </c>
      <c r="BL203" s="22" t="s">
        <v>220</v>
      </c>
      <c r="BM203" s="22" t="s">
        <v>619</v>
      </c>
    </row>
    <row r="204" spans="2:65" s="1" customFormat="1" ht="16.5" customHeight="1">
      <c r="B204" s="172"/>
      <c r="C204" s="173" t="s">
        <v>403</v>
      </c>
      <c r="D204" s="173" t="s">
        <v>182</v>
      </c>
      <c r="E204" s="174" t="s">
        <v>2436</v>
      </c>
      <c r="F204" s="175" t="s">
        <v>2437</v>
      </c>
      <c r="G204" s="176" t="s">
        <v>301</v>
      </c>
      <c r="H204" s="177">
        <v>21</v>
      </c>
      <c r="I204" s="178"/>
      <c r="J204" s="179">
        <f t="shared" si="30"/>
        <v>0</v>
      </c>
      <c r="K204" s="175" t="s">
        <v>5</v>
      </c>
      <c r="L204" s="39"/>
      <c r="M204" s="180" t="s">
        <v>5</v>
      </c>
      <c r="N204" s="181" t="s">
        <v>45</v>
      </c>
      <c r="O204" s="40"/>
      <c r="P204" s="182">
        <f t="shared" si="31"/>
        <v>0</v>
      </c>
      <c r="Q204" s="182">
        <v>0</v>
      </c>
      <c r="R204" s="182">
        <f t="shared" si="32"/>
        <v>0</v>
      </c>
      <c r="S204" s="182">
        <v>0</v>
      </c>
      <c r="T204" s="183">
        <f t="shared" si="33"/>
        <v>0</v>
      </c>
      <c r="AR204" s="22" t="s">
        <v>220</v>
      </c>
      <c r="AT204" s="22" t="s">
        <v>182</v>
      </c>
      <c r="AU204" s="22" t="s">
        <v>84</v>
      </c>
      <c r="AY204" s="22" t="s">
        <v>180</v>
      </c>
      <c r="BE204" s="184">
        <f t="shared" si="34"/>
        <v>0</v>
      </c>
      <c r="BF204" s="184">
        <f t="shared" si="35"/>
        <v>0</v>
      </c>
      <c r="BG204" s="184">
        <f t="shared" si="36"/>
        <v>0</v>
      </c>
      <c r="BH204" s="184">
        <f t="shared" si="37"/>
        <v>0</v>
      </c>
      <c r="BI204" s="184">
        <f t="shared" si="38"/>
        <v>0</v>
      </c>
      <c r="BJ204" s="22" t="s">
        <v>82</v>
      </c>
      <c r="BK204" s="184">
        <f t="shared" si="39"/>
        <v>0</v>
      </c>
      <c r="BL204" s="22" t="s">
        <v>220</v>
      </c>
      <c r="BM204" s="22" t="s">
        <v>624</v>
      </c>
    </row>
    <row r="205" spans="2:65" s="1" customFormat="1" ht="16.5" customHeight="1">
      <c r="B205" s="172"/>
      <c r="C205" s="173" t="s">
        <v>625</v>
      </c>
      <c r="D205" s="173" t="s">
        <v>182</v>
      </c>
      <c r="E205" s="174" t="s">
        <v>2438</v>
      </c>
      <c r="F205" s="175" t="s">
        <v>2439</v>
      </c>
      <c r="G205" s="176" t="s">
        <v>301</v>
      </c>
      <c r="H205" s="177">
        <v>2</v>
      </c>
      <c r="I205" s="178"/>
      <c r="J205" s="179">
        <f t="shared" si="30"/>
        <v>0</v>
      </c>
      <c r="K205" s="175" t="s">
        <v>269</v>
      </c>
      <c r="L205" s="39"/>
      <c r="M205" s="180" t="s">
        <v>5</v>
      </c>
      <c r="N205" s="181" t="s">
        <v>45</v>
      </c>
      <c r="O205" s="40"/>
      <c r="P205" s="182">
        <f t="shared" si="31"/>
        <v>0</v>
      </c>
      <c r="Q205" s="182">
        <v>0</v>
      </c>
      <c r="R205" s="182">
        <f t="shared" si="32"/>
        <v>0</v>
      </c>
      <c r="S205" s="182">
        <v>0</v>
      </c>
      <c r="T205" s="183">
        <f t="shared" si="33"/>
        <v>0</v>
      </c>
      <c r="AR205" s="22" t="s">
        <v>220</v>
      </c>
      <c r="AT205" s="22" t="s">
        <v>182</v>
      </c>
      <c r="AU205" s="22" t="s">
        <v>84</v>
      </c>
      <c r="AY205" s="22" t="s">
        <v>180</v>
      </c>
      <c r="BE205" s="184">
        <f t="shared" si="34"/>
        <v>0</v>
      </c>
      <c r="BF205" s="184">
        <f t="shared" si="35"/>
        <v>0</v>
      </c>
      <c r="BG205" s="184">
        <f t="shared" si="36"/>
        <v>0</v>
      </c>
      <c r="BH205" s="184">
        <f t="shared" si="37"/>
        <v>0</v>
      </c>
      <c r="BI205" s="184">
        <f t="shared" si="38"/>
        <v>0</v>
      </c>
      <c r="BJ205" s="22" t="s">
        <v>82</v>
      </c>
      <c r="BK205" s="184">
        <f t="shared" si="39"/>
        <v>0</v>
      </c>
      <c r="BL205" s="22" t="s">
        <v>220</v>
      </c>
      <c r="BM205" s="22" t="s">
        <v>628</v>
      </c>
    </row>
    <row r="206" spans="2:65" s="1" customFormat="1" ht="16.5" customHeight="1">
      <c r="B206" s="172"/>
      <c r="C206" s="173" t="s">
        <v>407</v>
      </c>
      <c r="D206" s="173" t="s">
        <v>182</v>
      </c>
      <c r="E206" s="174" t="s">
        <v>2440</v>
      </c>
      <c r="F206" s="175" t="s">
        <v>2441</v>
      </c>
      <c r="G206" s="176" t="s">
        <v>301</v>
      </c>
      <c r="H206" s="177">
        <v>2</v>
      </c>
      <c r="I206" s="178"/>
      <c r="J206" s="179">
        <f t="shared" si="30"/>
        <v>0</v>
      </c>
      <c r="K206" s="175" t="s">
        <v>269</v>
      </c>
      <c r="L206" s="39"/>
      <c r="M206" s="180" t="s">
        <v>5</v>
      </c>
      <c r="N206" s="181" t="s">
        <v>45</v>
      </c>
      <c r="O206" s="40"/>
      <c r="P206" s="182">
        <f t="shared" si="31"/>
        <v>0</v>
      </c>
      <c r="Q206" s="182">
        <v>0</v>
      </c>
      <c r="R206" s="182">
        <f t="shared" si="32"/>
        <v>0</v>
      </c>
      <c r="S206" s="182">
        <v>0</v>
      </c>
      <c r="T206" s="183">
        <f t="shared" si="33"/>
        <v>0</v>
      </c>
      <c r="AR206" s="22" t="s">
        <v>220</v>
      </c>
      <c r="AT206" s="22" t="s">
        <v>182</v>
      </c>
      <c r="AU206" s="22" t="s">
        <v>84</v>
      </c>
      <c r="AY206" s="22" t="s">
        <v>180</v>
      </c>
      <c r="BE206" s="184">
        <f t="shared" si="34"/>
        <v>0</v>
      </c>
      <c r="BF206" s="184">
        <f t="shared" si="35"/>
        <v>0</v>
      </c>
      <c r="BG206" s="184">
        <f t="shared" si="36"/>
        <v>0</v>
      </c>
      <c r="BH206" s="184">
        <f t="shared" si="37"/>
        <v>0</v>
      </c>
      <c r="BI206" s="184">
        <f t="shared" si="38"/>
        <v>0</v>
      </c>
      <c r="BJ206" s="22" t="s">
        <v>82</v>
      </c>
      <c r="BK206" s="184">
        <f t="shared" si="39"/>
        <v>0</v>
      </c>
      <c r="BL206" s="22" t="s">
        <v>220</v>
      </c>
      <c r="BM206" s="22" t="s">
        <v>632</v>
      </c>
    </row>
    <row r="207" spans="2:65" s="1" customFormat="1" ht="16.5" customHeight="1">
      <c r="B207" s="172"/>
      <c r="C207" s="173" t="s">
        <v>634</v>
      </c>
      <c r="D207" s="173" t="s">
        <v>182</v>
      </c>
      <c r="E207" s="174" t="s">
        <v>2442</v>
      </c>
      <c r="F207" s="175" t="s">
        <v>2443</v>
      </c>
      <c r="G207" s="176" t="s">
        <v>301</v>
      </c>
      <c r="H207" s="177">
        <v>6</v>
      </c>
      <c r="I207" s="178"/>
      <c r="J207" s="179">
        <f t="shared" si="30"/>
        <v>0</v>
      </c>
      <c r="K207" s="175" t="s">
        <v>269</v>
      </c>
      <c r="L207" s="39"/>
      <c r="M207" s="180" t="s">
        <v>5</v>
      </c>
      <c r="N207" s="181" t="s">
        <v>45</v>
      </c>
      <c r="O207" s="40"/>
      <c r="P207" s="182">
        <f t="shared" si="31"/>
        <v>0</v>
      </c>
      <c r="Q207" s="182">
        <v>0</v>
      </c>
      <c r="R207" s="182">
        <f t="shared" si="32"/>
        <v>0</v>
      </c>
      <c r="S207" s="182">
        <v>0</v>
      </c>
      <c r="T207" s="183">
        <f t="shared" si="33"/>
        <v>0</v>
      </c>
      <c r="AR207" s="22" t="s">
        <v>220</v>
      </c>
      <c r="AT207" s="22" t="s">
        <v>182</v>
      </c>
      <c r="AU207" s="22" t="s">
        <v>84</v>
      </c>
      <c r="AY207" s="22" t="s">
        <v>180</v>
      </c>
      <c r="BE207" s="184">
        <f t="shared" si="34"/>
        <v>0</v>
      </c>
      <c r="BF207" s="184">
        <f t="shared" si="35"/>
        <v>0</v>
      </c>
      <c r="BG207" s="184">
        <f t="shared" si="36"/>
        <v>0</v>
      </c>
      <c r="BH207" s="184">
        <f t="shared" si="37"/>
        <v>0</v>
      </c>
      <c r="BI207" s="184">
        <f t="shared" si="38"/>
        <v>0</v>
      </c>
      <c r="BJ207" s="22" t="s">
        <v>82</v>
      </c>
      <c r="BK207" s="184">
        <f t="shared" si="39"/>
        <v>0</v>
      </c>
      <c r="BL207" s="22" t="s">
        <v>220</v>
      </c>
      <c r="BM207" s="22" t="s">
        <v>637</v>
      </c>
    </row>
    <row r="208" spans="2:65" s="1" customFormat="1" ht="16.5" customHeight="1">
      <c r="B208" s="172"/>
      <c r="C208" s="173" t="s">
        <v>412</v>
      </c>
      <c r="D208" s="173" t="s">
        <v>182</v>
      </c>
      <c r="E208" s="174" t="s">
        <v>2444</v>
      </c>
      <c r="F208" s="175" t="s">
        <v>2445</v>
      </c>
      <c r="G208" s="176" t="s">
        <v>301</v>
      </c>
      <c r="H208" s="177">
        <v>12</v>
      </c>
      <c r="I208" s="178"/>
      <c r="J208" s="179">
        <f t="shared" si="30"/>
        <v>0</v>
      </c>
      <c r="K208" s="175" t="s">
        <v>269</v>
      </c>
      <c r="L208" s="39"/>
      <c r="M208" s="180" t="s">
        <v>5</v>
      </c>
      <c r="N208" s="181" t="s">
        <v>45</v>
      </c>
      <c r="O208" s="40"/>
      <c r="P208" s="182">
        <f t="shared" si="31"/>
        <v>0</v>
      </c>
      <c r="Q208" s="182">
        <v>0</v>
      </c>
      <c r="R208" s="182">
        <f t="shared" si="32"/>
        <v>0</v>
      </c>
      <c r="S208" s="182">
        <v>0</v>
      </c>
      <c r="T208" s="183">
        <f t="shared" si="33"/>
        <v>0</v>
      </c>
      <c r="AR208" s="22" t="s">
        <v>220</v>
      </c>
      <c r="AT208" s="22" t="s">
        <v>182</v>
      </c>
      <c r="AU208" s="22" t="s">
        <v>84</v>
      </c>
      <c r="AY208" s="22" t="s">
        <v>180</v>
      </c>
      <c r="BE208" s="184">
        <f t="shared" si="34"/>
        <v>0</v>
      </c>
      <c r="BF208" s="184">
        <f t="shared" si="35"/>
        <v>0</v>
      </c>
      <c r="BG208" s="184">
        <f t="shared" si="36"/>
        <v>0</v>
      </c>
      <c r="BH208" s="184">
        <f t="shared" si="37"/>
        <v>0</v>
      </c>
      <c r="BI208" s="184">
        <f t="shared" si="38"/>
        <v>0</v>
      </c>
      <c r="BJ208" s="22" t="s">
        <v>82</v>
      </c>
      <c r="BK208" s="184">
        <f t="shared" si="39"/>
        <v>0</v>
      </c>
      <c r="BL208" s="22" t="s">
        <v>220</v>
      </c>
      <c r="BM208" s="22" t="s">
        <v>641</v>
      </c>
    </row>
    <row r="209" spans="2:65" s="1" customFormat="1" ht="16.5" customHeight="1">
      <c r="B209" s="172"/>
      <c r="C209" s="173" t="s">
        <v>642</v>
      </c>
      <c r="D209" s="173" t="s">
        <v>182</v>
      </c>
      <c r="E209" s="174" t="s">
        <v>2446</v>
      </c>
      <c r="F209" s="175" t="s">
        <v>2447</v>
      </c>
      <c r="G209" s="176" t="s">
        <v>301</v>
      </c>
      <c r="H209" s="177">
        <v>26</v>
      </c>
      <c r="I209" s="178"/>
      <c r="J209" s="179">
        <f t="shared" si="30"/>
        <v>0</v>
      </c>
      <c r="K209" s="175" t="s">
        <v>5</v>
      </c>
      <c r="L209" s="39"/>
      <c r="M209" s="180" t="s">
        <v>5</v>
      </c>
      <c r="N209" s="181" t="s">
        <v>45</v>
      </c>
      <c r="O209" s="40"/>
      <c r="P209" s="182">
        <f t="shared" si="31"/>
        <v>0</v>
      </c>
      <c r="Q209" s="182">
        <v>0</v>
      </c>
      <c r="R209" s="182">
        <f t="shared" si="32"/>
        <v>0</v>
      </c>
      <c r="S209" s="182">
        <v>0</v>
      </c>
      <c r="T209" s="183">
        <f t="shared" si="33"/>
        <v>0</v>
      </c>
      <c r="AR209" s="22" t="s">
        <v>220</v>
      </c>
      <c r="AT209" s="22" t="s">
        <v>182</v>
      </c>
      <c r="AU209" s="22" t="s">
        <v>84</v>
      </c>
      <c r="AY209" s="22" t="s">
        <v>180</v>
      </c>
      <c r="BE209" s="184">
        <f t="shared" si="34"/>
        <v>0</v>
      </c>
      <c r="BF209" s="184">
        <f t="shared" si="35"/>
        <v>0</v>
      </c>
      <c r="BG209" s="184">
        <f t="shared" si="36"/>
        <v>0</v>
      </c>
      <c r="BH209" s="184">
        <f t="shared" si="37"/>
        <v>0</v>
      </c>
      <c r="BI209" s="184">
        <f t="shared" si="38"/>
        <v>0</v>
      </c>
      <c r="BJ209" s="22" t="s">
        <v>82</v>
      </c>
      <c r="BK209" s="184">
        <f t="shared" si="39"/>
        <v>0</v>
      </c>
      <c r="BL209" s="22" t="s">
        <v>220</v>
      </c>
      <c r="BM209" s="22" t="s">
        <v>645</v>
      </c>
    </row>
    <row r="210" spans="2:65" s="1" customFormat="1" ht="16.5" customHeight="1">
      <c r="B210" s="172"/>
      <c r="C210" s="173" t="s">
        <v>417</v>
      </c>
      <c r="D210" s="173" t="s">
        <v>182</v>
      </c>
      <c r="E210" s="174" t="s">
        <v>2448</v>
      </c>
      <c r="F210" s="175" t="s">
        <v>2449</v>
      </c>
      <c r="G210" s="176" t="s">
        <v>301</v>
      </c>
      <c r="H210" s="177">
        <v>4</v>
      </c>
      <c r="I210" s="178"/>
      <c r="J210" s="179">
        <f t="shared" si="30"/>
        <v>0</v>
      </c>
      <c r="K210" s="175" t="s">
        <v>5</v>
      </c>
      <c r="L210" s="39"/>
      <c r="M210" s="180" t="s">
        <v>5</v>
      </c>
      <c r="N210" s="181" t="s">
        <v>45</v>
      </c>
      <c r="O210" s="40"/>
      <c r="P210" s="182">
        <f t="shared" si="31"/>
        <v>0</v>
      </c>
      <c r="Q210" s="182">
        <v>0</v>
      </c>
      <c r="R210" s="182">
        <f t="shared" si="32"/>
        <v>0</v>
      </c>
      <c r="S210" s="182">
        <v>0</v>
      </c>
      <c r="T210" s="183">
        <f t="shared" si="33"/>
        <v>0</v>
      </c>
      <c r="AR210" s="22" t="s">
        <v>220</v>
      </c>
      <c r="AT210" s="22" t="s">
        <v>182</v>
      </c>
      <c r="AU210" s="22" t="s">
        <v>84</v>
      </c>
      <c r="AY210" s="22" t="s">
        <v>180</v>
      </c>
      <c r="BE210" s="184">
        <f t="shared" si="34"/>
        <v>0</v>
      </c>
      <c r="BF210" s="184">
        <f t="shared" si="35"/>
        <v>0</v>
      </c>
      <c r="BG210" s="184">
        <f t="shared" si="36"/>
        <v>0</v>
      </c>
      <c r="BH210" s="184">
        <f t="shared" si="37"/>
        <v>0</v>
      </c>
      <c r="BI210" s="184">
        <f t="shared" si="38"/>
        <v>0</v>
      </c>
      <c r="BJ210" s="22" t="s">
        <v>82</v>
      </c>
      <c r="BK210" s="184">
        <f t="shared" si="39"/>
        <v>0</v>
      </c>
      <c r="BL210" s="22" t="s">
        <v>220</v>
      </c>
      <c r="BM210" s="22" t="s">
        <v>648</v>
      </c>
    </row>
    <row r="211" spans="2:65" s="1" customFormat="1" ht="25.5" customHeight="1">
      <c r="B211" s="172"/>
      <c r="C211" s="173" t="s">
        <v>649</v>
      </c>
      <c r="D211" s="173" t="s">
        <v>182</v>
      </c>
      <c r="E211" s="174" t="s">
        <v>2450</v>
      </c>
      <c r="F211" s="175" t="s">
        <v>2451</v>
      </c>
      <c r="G211" s="176" t="s">
        <v>219</v>
      </c>
      <c r="H211" s="177">
        <v>0.8</v>
      </c>
      <c r="I211" s="178"/>
      <c r="J211" s="179">
        <f t="shared" si="30"/>
        <v>0</v>
      </c>
      <c r="K211" s="175" t="s">
        <v>269</v>
      </c>
      <c r="L211" s="39"/>
      <c r="M211" s="180" t="s">
        <v>5</v>
      </c>
      <c r="N211" s="181" t="s">
        <v>45</v>
      </c>
      <c r="O211" s="40"/>
      <c r="P211" s="182">
        <f t="shared" si="31"/>
        <v>0</v>
      </c>
      <c r="Q211" s="182">
        <v>0</v>
      </c>
      <c r="R211" s="182">
        <f t="shared" si="32"/>
        <v>0</v>
      </c>
      <c r="S211" s="182">
        <v>0</v>
      </c>
      <c r="T211" s="183">
        <f t="shared" si="33"/>
        <v>0</v>
      </c>
      <c r="AR211" s="22" t="s">
        <v>220</v>
      </c>
      <c r="AT211" s="22" t="s">
        <v>182</v>
      </c>
      <c r="AU211" s="22" t="s">
        <v>84</v>
      </c>
      <c r="AY211" s="22" t="s">
        <v>180</v>
      </c>
      <c r="BE211" s="184">
        <f t="shared" si="34"/>
        <v>0</v>
      </c>
      <c r="BF211" s="184">
        <f t="shared" si="35"/>
        <v>0</v>
      </c>
      <c r="BG211" s="184">
        <f t="shared" si="36"/>
        <v>0</v>
      </c>
      <c r="BH211" s="184">
        <f t="shared" si="37"/>
        <v>0</v>
      </c>
      <c r="BI211" s="184">
        <f t="shared" si="38"/>
        <v>0</v>
      </c>
      <c r="BJ211" s="22" t="s">
        <v>82</v>
      </c>
      <c r="BK211" s="184">
        <f t="shared" si="39"/>
        <v>0</v>
      </c>
      <c r="BL211" s="22" t="s">
        <v>220</v>
      </c>
      <c r="BM211" s="22" t="s">
        <v>652</v>
      </c>
    </row>
    <row r="212" spans="2:65" s="1" customFormat="1" ht="38.25" customHeight="1">
      <c r="B212" s="172"/>
      <c r="C212" s="173" t="s">
        <v>422</v>
      </c>
      <c r="D212" s="173" t="s">
        <v>182</v>
      </c>
      <c r="E212" s="174" t="s">
        <v>2452</v>
      </c>
      <c r="F212" s="175" t="s">
        <v>2453</v>
      </c>
      <c r="G212" s="176" t="s">
        <v>560</v>
      </c>
      <c r="H212" s="212"/>
      <c r="I212" s="178"/>
      <c r="J212" s="179">
        <f t="shared" si="30"/>
        <v>0</v>
      </c>
      <c r="K212" s="175" t="s">
        <v>269</v>
      </c>
      <c r="L212" s="39"/>
      <c r="M212" s="180" t="s">
        <v>5</v>
      </c>
      <c r="N212" s="181" t="s">
        <v>45</v>
      </c>
      <c r="O212" s="40"/>
      <c r="P212" s="182">
        <f t="shared" si="31"/>
        <v>0</v>
      </c>
      <c r="Q212" s="182">
        <v>0</v>
      </c>
      <c r="R212" s="182">
        <f t="shared" si="32"/>
        <v>0</v>
      </c>
      <c r="S212" s="182">
        <v>0</v>
      </c>
      <c r="T212" s="183">
        <f t="shared" si="33"/>
        <v>0</v>
      </c>
      <c r="AR212" s="22" t="s">
        <v>220</v>
      </c>
      <c r="AT212" s="22" t="s">
        <v>182</v>
      </c>
      <c r="AU212" s="22" t="s">
        <v>84</v>
      </c>
      <c r="AY212" s="22" t="s">
        <v>180</v>
      </c>
      <c r="BE212" s="184">
        <f t="shared" si="34"/>
        <v>0</v>
      </c>
      <c r="BF212" s="184">
        <f t="shared" si="35"/>
        <v>0</v>
      </c>
      <c r="BG212" s="184">
        <f t="shared" si="36"/>
        <v>0</v>
      </c>
      <c r="BH212" s="184">
        <f t="shared" si="37"/>
        <v>0</v>
      </c>
      <c r="BI212" s="184">
        <f t="shared" si="38"/>
        <v>0</v>
      </c>
      <c r="BJ212" s="22" t="s">
        <v>82</v>
      </c>
      <c r="BK212" s="184">
        <f t="shared" si="39"/>
        <v>0</v>
      </c>
      <c r="BL212" s="22" t="s">
        <v>220</v>
      </c>
      <c r="BM212" s="22" t="s">
        <v>656</v>
      </c>
    </row>
    <row r="213" spans="2:63" s="10" customFormat="1" ht="29.85" customHeight="1">
      <c r="B213" s="159"/>
      <c r="D213" s="160" t="s">
        <v>73</v>
      </c>
      <c r="E213" s="170" t="s">
        <v>2454</v>
      </c>
      <c r="F213" s="170" t="s">
        <v>2455</v>
      </c>
      <c r="I213" s="162"/>
      <c r="J213" s="171">
        <f>BK213</f>
        <v>0</v>
      </c>
      <c r="L213" s="159"/>
      <c r="M213" s="164"/>
      <c r="N213" s="165"/>
      <c r="O213" s="165"/>
      <c r="P213" s="166">
        <f>SUM(P214:P266)</f>
        <v>0</v>
      </c>
      <c r="Q213" s="165"/>
      <c r="R213" s="166">
        <f>SUM(R214:R266)</f>
        <v>0</v>
      </c>
      <c r="S213" s="165"/>
      <c r="T213" s="167">
        <f>SUM(T214:T266)</f>
        <v>0</v>
      </c>
      <c r="AR213" s="160" t="s">
        <v>84</v>
      </c>
      <c r="AT213" s="168" t="s">
        <v>73</v>
      </c>
      <c r="AU213" s="168" t="s">
        <v>82</v>
      </c>
      <c r="AY213" s="160" t="s">
        <v>180</v>
      </c>
      <c r="BK213" s="169">
        <f>SUM(BK214:BK266)</f>
        <v>0</v>
      </c>
    </row>
    <row r="214" spans="2:65" s="1" customFormat="1" ht="25.5" customHeight="1">
      <c r="B214" s="172"/>
      <c r="C214" s="173" t="s">
        <v>658</v>
      </c>
      <c r="D214" s="173" t="s">
        <v>182</v>
      </c>
      <c r="E214" s="174" t="s">
        <v>2456</v>
      </c>
      <c r="F214" s="175" t="s">
        <v>2457</v>
      </c>
      <c r="G214" s="176" t="s">
        <v>301</v>
      </c>
      <c r="H214" s="177">
        <v>306</v>
      </c>
      <c r="I214" s="178"/>
      <c r="J214" s="179">
        <f aca="true" t="shared" si="40" ref="J214:J245">ROUND(I214*H214,2)</f>
        <v>0</v>
      </c>
      <c r="K214" s="175" t="s">
        <v>269</v>
      </c>
      <c r="L214" s="39"/>
      <c r="M214" s="180" t="s">
        <v>5</v>
      </c>
      <c r="N214" s="181" t="s">
        <v>45</v>
      </c>
      <c r="O214" s="40"/>
      <c r="P214" s="182">
        <f aca="true" t="shared" si="41" ref="P214:P245">O214*H214</f>
        <v>0</v>
      </c>
      <c r="Q214" s="182">
        <v>0</v>
      </c>
      <c r="R214" s="182">
        <f aca="true" t="shared" si="42" ref="R214:R245">Q214*H214</f>
        <v>0</v>
      </c>
      <c r="S214" s="182">
        <v>0</v>
      </c>
      <c r="T214" s="183">
        <f aca="true" t="shared" si="43" ref="T214:T245">S214*H214</f>
        <v>0</v>
      </c>
      <c r="AR214" s="22" t="s">
        <v>220</v>
      </c>
      <c r="AT214" s="22" t="s">
        <v>182</v>
      </c>
      <c r="AU214" s="22" t="s">
        <v>84</v>
      </c>
      <c r="AY214" s="22" t="s">
        <v>180</v>
      </c>
      <c r="BE214" s="184">
        <f aca="true" t="shared" si="44" ref="BE214:BE245">IF(N214="základní",J214,0)</f>
        <v>0</v>
      </c>
      <c r="BF214" s="184">
        <f aca="true" t="shared" si="45" ref="BF214:BF245">IF(N214="snížená",J214,0)</f>
        <v>0</v>
      </c>
      <c r="BG214" s="184">
        <f aca="true" t="shared" si="46" ref="BG214:BG245">IF(N214="zákl. přenesená",J214,0)</f>
        <v>0</v>
      </c>
      <c r="BH214" s="184">
        <f aca="true" t="shared" si="47" ref="BH214:BH245">IF(N214="sníž. přenesená",J214,0)</f>
        <v>0</v>
      </c>
      <c r="BI214" s="184">
        <f aca="true" t="shared" si="48" ref="BI214:BI245">IF(N214="nulová",J214,0)</f>
        <v>0</v>
      </c>
      <c r="BJ214" s="22" t="s">
        <v>82</v>
      </c>
      <c r="BK214" s="184">
        <f aca="true" t="shared" si="49" ref="BK214:BK245">ROUND(I214*H214,2)</f>
        <v>0</v>
      </c>
      <c r="BL214" s="22" t="s">
        <v>220</v>
      </c>
      <c r="BM214" s="22" t="s">
        <v>661</v>
      </c>
    </row>
    <row r="215" spans="2:65" s="1" customFormat="1" ht="25.5" customHeight="1">
      <c r="B215" s="172"/>
      <c r="C215" s="173" t="s">
        <v>426</v>
      </c>
      <c r="D215" s="173" t="s">
        <v>182</v>
      </c>
      <c r="E215" s="174" t="s">
        <v>2458</v>
      </c>
      <c r="F215" s="175" t="s">
        <v>2459</v>
      </c>
      <c r="G215" s="176" t="s">
        <v>301</v>
      </c>
      <c r="H215" s="177">
        <v>4</v>
      </c>
      <c r="I215" s="178"/>
      <c r="J215" s="179">
        <f t="shared" si="40"/>
        <v>0</v>
      </c>
      <c r="K215" s="175" t="s">
        <v>5</v>
      </c>
      <c r="L215" s="39"/>
      <c r="M215" s="180" t="s">
        <v>5</v>
      </c>
      <c r="N215" s="181" t="s">
        <v>45</v>
      </c>
      <c r="O215" s="40"/>
      <c r="P215" s="182">
        <f t="shared" si="41"/>
        <v>0</v>
      </c>
      <c r="Q215" s="182">
        <v>0</v>
      </c>
      <c r="R215" s="182">
        <f t="shared" si="42"/>
        <v>0</v>
      </c>
      <c r="S215" s="182">
        <v>0</v>
      </c>
      <c r="T215" s="183">
        <f t="shared" si="43"/>
        <v>0</v>
      </c>
      <c r="AR215" s="22" t="s">
        <v>220</v>
      </c>
      <c r="AT215" s="22" t="s">
        <v>182</v>
      </c>
      <c r="AU215" s="22" t="s">
        <v>84</v>
      </c>
      <c r="AY215" s="22" t="s">
        <v>180</v>
      </c>
      <c r="BE215" s="184">
        <f t="shared" si="44"/>
        <v>0</v>
      </c>
      <c r="BF215" s="184">
        <f t="shared" si="45"/>
        <v>0</v>
      </c>
      <c r="BG215" s="184">
        <f t="shared" si="46"/>
        <v>0</v>
      </c>
      <c r="BH215" s="184">
        <f t="shared" si="47"/>
        <v>0</v>
      </c>
      <c r="BI215" s="184">
        <f t="shared" si="48"/>
        <v>0</v>
      </c>
      <c r="BJ215" s="22" t="s">
        <v>82</v>
      </c>
      <c r="BK215" s="184">
        <f t="shared" si="49"/>
        <v>0</v>
      </c>
      <c r="BL215" s="22" t="s">
        <v>220</v>
      </c>
      <c r="BM215" s="22" t="s">
        <v>665</v>
      </c>
    </row>
    <row r="216" spans="2:65" s="1" customFormat="1" ht="25.5" customHeight="1">
      <c r="B216" s="172"/>
      <c r="C216" s="173" t="s">
        <v>666</v>
      </c>
      <c r="D216" s="173" t="s">
        <v>182</v>
      </c>
      <c r="E216" s="174" t="s">
        <v>2460</v>
      </c>
      <c r="F216" s="175" t="s">
        <v>2461</v>
      </c>
      <c r="G216" s="176" t="s">
        <v>301</v>
      </c>
      <c r="H216" s="177">
        <v>1</v>
      </c>
      <c r="I216" s="178"/>
      <c r="J216" s="179">
        <f t="shared" si="40"/>
        <v>0</v>
      </c>
      <c r="K216" s="175" t="s">
        <v>5</v>
      </c>
      <c r="L216" s="39"/>
      <c r="M216" s="180" t="s">
        <v>5</v>
      </c>
      <c r="N216" s="181" t="s">
        <v>45</v>
      </c>
      <c r="O216" s="40"/>
      <c r="P216" s="182">
        <f t="shared" si="41"/>
        <v>0</v>
      </c>
      <c r="Q216" s="182">
        <v>0</v>
      </c>
      <c r="R216" s="182">
        <f t="shared" si="42"/>
        <v>0</v>
      </c>
      <c r="S216" s="182">
        <v>0</v>
      </c>
      <c r="T216" s="183">
        <f t="shared" si="43"/>
        <v>0</v>
      </c>
      <c r="AR216" s="22" t="s">
        <v>220</v>
      </c>
      <c r="AT216" s="22" t="s">
        <v>182</v>
      </c>
      <c r="AU216" s="22" t="s">
        <v>84</v>
      </c>
      <c r="AY216" s="22" t="s">
        <v>180</v>
      </c>
      <c r="BE216" s="184">
        <f t="shared" si="44"/>
        <v>0</v>
      </c>
      <c r="BF216" s="184">
        <f t="shared" si="45"/>
        <v>0</v>
      </c>
      <c r="BG216" s="184">
        <f t="shared" si="46"/>
        <v>0</v>
      </c>
      <c r="BH216" s="184">
        <f t="shared" si="47"/>
        <v>0</v>
      </c>
      <c r="BI216" s="184">
        <f t="shared" si="48"/>
        <v>0</v>
      </c>
      <c r="BJ216" s="22" t="s">
        <v>82</v>
      </c>
      <c r="BK216" s="184">
        <f t="shared" si="49"/>
        <v>0</v>
      </c>
      <c r="BL216" s="22" t="s">
        <v>220</v>
      </c>
      <c r="BM216" s="22" t="s">
        <v>669</v>
      </c>
    </row>
    <row r="217" spans="2:65" s="1" customFormat="1" ht="25.5" customHeight="1">
      <c r="B217" s="172"/>
      <c r="C217" s="173" t="s">
        <v>431</v>
      </c>
      <c r="D217" s="173" t="s">
        <v>182</v>
      </c>
      <c r="E217" s="174" t="s">
        <v>2460</v>
      </c>
      <c r="F217" s="175" t="s">
        <v>2461</v>
      </c>
      <c r="G217" s="176" t="s">
        <v>301</v>
      </c>
      <c r="H217" s="177">
        <v>2</v>
      </c>
      <c r="I217" s="178"/>
      <c r="J217" s="179">
        <f t="shared" si="40"/>
        <v>0</v>
      </c>
      <c r="K217" s="175" t="s">
        <v>5</v>
      </c>
      <c r="L217" s="39"/>
      <c r="M217" s="180" t="s">
        <v>5</v>
      </c>
      <c r="N217" s="181" t="s">
        <v>45</v>
      </c>
      <c r="O217" s="40"/>
      <c r="P217" s="182">
        <f t="shared" si="41"/>
        <v>0</v>
      </c>
      <c r="Q217" s="182">
        <v>0</v>
      </c>
      <c r="R217" s="182">
        <f t="shared" si="42"/>
        <v>0</v>
      </c>
      <c r="S217" s="182">
        <v>0</v>
      </c>
      <c r="T217" s="183">
        <f t="shared" si="43"/>
        <v>0</v>
      </c>
      <c r="AR217" s="22" t="s">
        <v>220</v>
      </c>
      <c r="AT217" s="22" t="s">
        <v>182</v>
      </c>
      <c r="AU217" s="22" t="s">
        <v>84</v>
      </c>
      <c r="AY217" s="22" t="s">
        <v>180</v>
      </c>
      <c r="BE217" s="184">
        <f t="shared" si="44"/>
        <v>0</v>
      </c>
      <c r="BF217" s="184">
        <f t="shared" si="45"/>
        <v>0</v>
      </c>
      <c r="BG217" s="184">
        <f t="shared" si="46"/>
        <v>0</v>
      </c>
      <c r="BH217" s="184">
        <f t="shared" si="47"/>
        <v>0</v>
      </c>
      <c r="BI217" s="184">
        <f t="shared" si="48"/>
        <v>0</v>
      </c>
      <c r="BJ217" s="22" t="s">
        <v>82</v>
      </c>
      <c r="BK217" s="184">
        <f t="shared" si="49"/>
        <v>0</v>
      </c>
      <c r="BL217" s="22" t="s">
        <v>220</v>
      </c>
      <c r="BM217" s="22" t="s">
        <v>672</v>
      </c>
    </row>
    <row r="218" spans="2:65" s="1" customFormat="1" ht="25.5" customHeight="1">
      <c r="B218" s="172"/>
      <c r="C218" s="173" t="s">
        <v>675</v>
      </c>
      <c r="D218" s="173" t="s">
        <v>182</v>
      </c>
      <c r="E218" s="174" t="s">
        <v>2462</v>
      </c>
      <c r="F218" s="175" t="s">
        <v>2463</v>
      </c>
      <c r="G218" s="176" t="s">
        <v>301</v>
      </c>
      <c r="H218" s="177">
        <v>10</v>
      </c>
      <c r="I218" s="178"/>
      <c r="J218" s="179">
        <f t="shared" si="40"/>
        <v>0</v>
      </c>
      <c r="K218" s="175" t="s">
        <v>5</v>
      </c>
      <c r="L218" s="39"/>
      <c r="M218" s="180" t="s">
        <v>5</v>
      </c>
      <c r="N218" s="181" t="s">
        <v>45</v>
      </c>
      <c r="O218" s="40"/>
      <c r="P218" s="182">
        <f t="shared" si="41"/>
        <v>0</v>
      </c>
      <c r="Q218" s="182">
        <v>0</v>
      </c>
      <c r="R218" s="182">
        <f t="shared" si="42"/>
        <v>0</v>
      </c>
      <c r="S218" s="182">
        <v>0</v>
      </c>
      <c r="T218" s="183">
        <f t="shared" si="43"/>
        <v>0</v>
      </c>
      <c r="AR218" s="22" t="s">
        <v>220</v>
      </c>
      <c r="AT218" s="22" t="s">
        <v>182</v>
      </c>
      <c r="AU218" s="22" t="s">
        <v>84</v>
      </c>
      <c r="AY218" s="22" t="s">
        <v>180</v>
      </c>
      <c r="BE218" s="184">
        <f t="shared" si="44"/>
        <v>0</v>
      </c>
      <c r="BF218" s="184">
        <f t="shared" si="45"/>
        <v>0</v>
      </c>
      <c r="BG218" s="184">
        <f t="shared" si="46"/>
        <v>0</v>
      </c>
      <c r="BH218" s="184">
        <f t="shared" si="47"/>
        <v>0</v>
      </c>
      <c r="BI218" s="184">
        <f t="shared" si="48"/>
        <v>0</v>
      </c>
      <c r="BJ218" s="22" t="s">
        <v>82</v>
      </c>
      <c r="BK218" s="184">
        <f t="shared" si="49"/>
        <v>0</v>
      </c>
      <c r="BL218" s="22" t="s">
        <v>220</v>
      </c>
      <c r="BM218" s="22" t="s">
        <v>678</v>
      </c>
    </row>
    <row r="219" spans="2:65" s="1" customFormat="1" ht="25.5" customHeight="1">
      <c r="B219" s="172"/>
      <c r="C219" s="173" t="s">
        <v>435</v>
      </c>
      <c r="D219" s="173" t="s">
        <v>182</v>
      </c>
      <c r="E219" s="174" t="s">
        <v>2464</v>
      </c>
      <c r="F219" s="175" t="s">
        <v>2465</v>
      </c>
      <c r="G219" s="176" t="s">
        <v>301</v>
      </c>
      <c r="H219" s="177">
        <v>3</v>
      </c>
      <c r="I219" s="178"/>
      <c r="J219" s="179">
        <f t="shared" si="40"/>
        <v>0</v>
      </c>
      <c r="K219" s="175" t="s">
        <v>5</v>
      </c>
      <c r="L219" s="39"/>
      <c r="M219" s="180" t="s">
        <v>5</v>
      </c>
      <c r="N219" s="181" t="s">
        <v>45</v>
      </c>
      <c r="O219" s="40"/>
      <c r="P219" s="182">
        <f t="shared" si="41"/>
        <v>0</v>
      </c>
      <c r="Q219" s="182">
        <v>0</v>
      </c>
      <c r="R219" s="182">
        <f t="shared" si="42"/>
        <v>0</v>
      </c>
      <c r="S219" s="182">
        <v>0</v>
      </c>
      <c r="T219" s="183">
        <f t="shared" si="43"/>
        <v>0</v>
      </c>
      <c r="AR219" s="22" t="s">
        <v>220</v>
      </c>
      <c r="AT219" s="22" t="s">
        <v>182</v>
      </c>
      <c r="AU219" s="22" t="s">
        <v>84</v>
      </c>
      <c r="AY219" s="22" t="s">
        <v>180</v>
      </c>
      <c r="BE219" s="184">
        <f t="shared" si="44"/>
        <v>0</v>
      </c>
      <c r="BF219" s="184">
        <f t="shared" si="45"/>
        <v>0</v>
      </c>
      <c r="BG219" s="184">
        <f t="shared" si="46"/>
        <v>0</v>
      </c>
      <c r="BH219" s="184">
        <f t="shared" si="47"/>
        <v>0</v>
      </c>
      <c r="BI219" s="184">
        <f t="shared" si="48"/>
        <v>0</v>
      </c>
      <c r="BJ219" s="22" t="s">
        <v>82</v>
      </c>
      <c r="BK219" s="184">
        <f t="shared" si="49"/>
        <v>0</v>
      </c>
      <c r="BL219" s="22" t="s">
        <v>220</v>
      </c>
      <c r="BM219" s="22" t="s">
        <v>681</v>
      </c>
    </row>
    <row r="220" spans="2:65" s="1" customFormat="1" ht="25.5" customHeight="1">
      <c r="B220" s="172"/>
      <c r="C220" s="173" t="s">
        <v>683</v>
      </c>
      <c r="D220" s="173" t="s">
        <v>182</v>
      </c>
      <c r="E220" s="174" t="s">
        <v>2466</v>
      </c>
      <c r="F220" s="175" t="s">
        <v>2467</v>
      </c>
      <c r="G220" s="176" t="s">
        <v>301</v>
      </c>
      <c r="H220" s="177">
        <v>30</v>
      </c>
      <c r="I220" s="178"/>
      <c r="J220" s="179">
        <f t="shared" si="40"/>
        <v>0</v>
      </c>
      <c r="K220" s="175" t="s">
        <v>5</v>
      </c>
      <c r="L220" s="39"/>
      <c r="M220" s="180" t="s">
        <v>5</v>
      </c>
      <c r="N220" s="181" t="s">
        <v>45</v>
      </c>
      <c r="O220" s="40"/>
      <c r="P220" s="182">
        <f t="shared" si="41"/>
        <v>0</v>
      </c>
      <c r="Q220" s="182">
        <v>0</v>
      </c>
      <c r="R220" s="182">
        <f t="shared" si="42"/>
        <v>0</v>
      </c>
      <c r="S220" s="182">
        <v>0</v>
      </c>
      <c r="T220" s="183">
        <f t="shared" si="43"/>
        <v>0</v>
      </c>
      <c r="AR220" s="22" t="s">
        <v>220</v>
      </c>
      <c r="AT220" s="22" t="s">
        <v>182</v>
      </c>
      <c r="AU220" s="22" t="s">
        <v>84</v>
      </c>
      <c r="AY220" s="22" t="s">
        <v>180</v>
      </c>
      <c r="BE220" s="184">
        <f t="shared" si="44"/>
        <v>0</v>
      </c>
      <c r="BF220" s="184">
        <f t="shared" si="45"/>
        <v>0</v>
      </c>
      <c r="BG220" s="184">
        <f t="shared" si="46"/>
        <v>0</v>
      </c>
      <c r="BH220" s="184">
        <f t="shared" si="47"/>
        <v>0</v>
      </c>
      <c r="BI220" s="184">
        <f t="shared" si="48"/>
        <v>0</v>
      </c>
      <c r="BJ220" s="22" t="s">
        <v>82</v>
      </c>
      <c r="BK220" s="184">
        <f t="shared" si="49"/>
        <v>0</v>
      </c>
      <c r="BL220" s="22" t="s">
        <v>220</v>
      </c>
      <c r="BM220" s="22" t="s">
        <v>686</v>
      </c>
    </row>
    <row r="221" spans="2:65" s="1" customFormat="1" ht="25.5" customHeight="1">
      <c r="B221" s="172"/>
      <c r="C221" s="173" t="s">
        <v>440</v>
      </c>
      <c r="D221" s="173" t="s">
        <v>182</v>
      </c>
      <c r="E221" s="174" t="s">
        <v>2466</v>
      </c>
      <c r="F221" s="175" t="s">
        <v>2467</v>
      </c>
      <c r="G221" s="176" t="s">
        <v>301</v>
      </c>
      <c r="H221" s="177">
        <v>29</v>
      </c>
      <c r="I221" s="178"/>
      <c r="J221" s="179">
        <f t="shared" si="40"/>
        <v>0</v>
      </c>
      <c r="K221" s="175" t="s">
        <v>5</v>
      </c>
      <c r="L221" s="39"/>
      <c r="M221" s="180" t="s">
        <v>5</v>
      </c>
      <c r="N221" s="181" t="s">
        <v>45</v>
      </c>
      <c r="O221" s="40"/>
      <c r="P221" s="182">
        <f t="shared" si="41"/>
        <v>0</v>
      </c>
      <c r="Q221" s="182">
        <v>0</v>
      </c>
      <c r="R221" s="182">
        <f t="shared" si="42"/>
        <v>0</v>
      </c>
      <c r="S221" s="182">
        <v>0</v>
      </c>
      <c r="T221" s="183">
        <f t="shared" si="43"/>
        <v>0</v>
      </c>
      <c r="AR221" s="22" t="s">
        <v>220</v>
      </c>
      <c r="AT221" s="22" t="s">
        <v>182</v>
      </c>
      <c r="AU221" s="22" t="s">
        <v>84</v>
      </c>
      <c r="AY221" s="22" t="s">
        <v>180</v>
      </c>
      <c r="BE221" s="184">
        <f t="shared" si="44"/>
        <v>0</v>
      </c>
      <c r="BF221" s="184">
        <f t="shared" si="45"/>
        <v>0</v>
      </c>
      <c r="BG221" s="184">
        <f t="shared" si="46"/>
        <v>0</v>
      </c>
      <c r="BH221" s="184">
        <f t="shared" si="47"/>
        <v>0</v>
      </c>
      <c r="BI221" s="184">
        <f t="shared" si="48"/>
        <v>0</v>
      </c>
      <c r="BJ221" s="22" t="s">
        <v>82</v>
      </c>
      <c r="BK221" s="184">
        <f t="shared" si="49"/>
        <v>0</v>
      </c>
      <c r="BL221" s="22" t="s">
        <v>220</v>
      </c>
      <c r="BM221" s="22" t="s">
        <v>690</v>
      </c>
    </row>
    <row r="222" spans="2:65" s="1" customFormat="1" ht="25.5" customHeight="1">
      <c r="B222" s="172"/>
      <c r="C222" s="173" t="s">
        <v>691</v>
      </c>
      <c r="D222" s="173" t="s">
        <v>182</v>
      </c>
      <c r="E222" s="174" t="s">
        <v>2468</v>
      </c>
      <c r="F222" s="175" t="s">
        <v>2469</v>
      </c>
      <c r="G222" s="176" t="s">
        <v>301</v>
      </c>
      <c r="H222" s="177">
        <v>21</v>
      </c>
      <c r="I222" s="178"/>
      <c r="J222" s="179">
        <f t="shared" si="40"/>
        <v>0</v>
      </c>
      <c r="K222" s="175" t="s">
        <v>5</v>
      </c>
      <c r="L222" s="39"/>
      <c r="M222" s="180" t="s">
        <v>5</v>
      </c>
      <c r="N222" s="181" t="s">
        <v>45</v>
      </c>
      <c r="O222" s="40"/>
      <c r="P222" s="182">
        <f t="shared" si="41"/>
        <v>0</v>
      </c>
      <c r="Q222" s="182">
        <v>0</v>
      </c>
      <c r="R222" s="182">
        <f t="shared" si="42"/>
        <v>0</v>
      </c>
      <c r="S222" s="182">
        <v>0</v>
      </c>
      <c r="T222" s="183">
        <f t="shared" si="43"/>
        <v>0</v>
      </c>
      <c r="AR222" s="22" t="s">
        <v>220</v>
      </c>
      <c r="AT222" s="22" t="s">
        <v>182</v>
      </c>
      <c r="AU222" s="22" t="s">
        <v>84</v>
      </c>
      <c r="AY222" s="22" t="s">
        <v>180</v>
      </c>
      <c r="BE222" s="184">
        <f t="shared" si="44"/>
        <v>0</v>
      </c>
      <c r="BF222" s="184">
        <f t="shared" si="45"/>
        <v>0</v>
      </c>
      <c r="BG222" s="184">
        <f t="shared" si="46"/>
        <v>0</v>
      </c>
      <c r="BH222" s="184">
        <f t="shared" si="47"/>
        <v>0</v>
      </c>
      <c r="BI222" s="184">
        <f t="shared" si="48"/>
        <v>0</v>
      </c>
      <c r="BJ222" s="22" t="s">
        <v>82</v>
      </c>
      <c r="BK222" s="184">
        <f t="shared" si="49"/>
        <v>0</v>
      </c>
      <c r="BL222" s="22" t="s">
        <v>220</v>
      </c>
      <c r="BM222" s="22" t="s">
        <v>694</v>
      </c>
    </row>
    <row r="223" spans="2:65" s="1" customFormat="1" ht="25.5" customHeight="1">
      <c r="B223" s="172"/>
      <c r="C223" s="173" t="s">
        <v>443</v>
      </c>
      <c r="D223" s="173" t="s">
        <v>182</v>
      </c>
      <c r="E223" s="174" t="s">
        <v>2468</v>
      </c>
      <c r="F223" s="175" t="s">
        <v>2469</v>
      </c>
      <c r="G223" s="176" t="s">
        <v>301</v>
      </c>
      <c r="H223" s="177">
        <v>4</v>
      </c>
      <c r="I223" s="178"/>
      <c r="J223" s="179">
        <f t="shared" si="40"/>
        <v>0</v>
      </c>
      <c r="K223" s="175" t="s">
        <v>5</v>
      </c>
      <c r="L223" s="39"/>
      <c r="M223" s="180" t="s">
        <v>5</v>
      </c>
      <c r="N223" s="181" t="s">
        <v>45</v>
      </c>
      <c r="O223" s="40"/>
      <c r="P223" s="182">
        <f t="shared" si="41"/>
        <v>0</v>
      </c>
      <c r="Q223" s="182">
        <v>0</v>
      </c>
      <c r="R223" s="182">
        <f t="shared" si="42"/>
        <v>0</v>
      </c>
      <c r="S223" s="182">
        <v>0</v>
      </c>
      <c r="T223" s="183">
        <f t="shared" si="43"/>
        <v>0</v>
      </c>
      <c r="AR223" s="22" t="s">
        <v>220</v>
      </c>
      <c r="AT223" s="22" t="s">
        <v>182</v>
      </c>
      <c r="AU223" s="22" t="s">
        <v>84</v>
      </c>
      <c r="AY223" s="22" t="s">
        <v>180</v>
      </c>
      <c r="BE223" s="184">
        <f t="shared" si="44"/>
        <v>0</v>
      </c>
      <c r="BF223" s="184">
        <f t="shared" si="45"/>
        <v>0</v>
      </c>
      <c r="BG223" s="184">
        <f t="shared" si="46"/>
        <v>0</v>
      </c>
      <c r="BH223" s="184">
        <f t="shared" si="47"/>
        <v>0</v>
      </c>
      <c r="BI223" s="184">
        <f t="shared" si="48"/>
        <v>0</v>
      </c>
      <c r="BJ223" s="22" t="s">
        <v>82</v>
      </c>
      <c r="BK223" s="184">
        <f t="shared" si="49"/>
        <v>0</v>
      </c>
      <c r="BL223" s="22" t="s">
        <v>220</v>
      </c>
      <c r="BM223" s="22" t="s">
        <v>697</v>
      </c>
    </row>
    <row r="224" spans="2:65" s="1" customFormat="1" ht="25.5" customHeight="1">
      <c r="B224" s="172"/>
      <c r="C224" s="173" t="s">
        <v>698</v>
      </c>
      <c r="D224" s="173" t="s">
        <v>182</v>
      </c>
      <c r="E224" s="174" t="s">
        <v>2470</v>
      </c>
      <c r="F224" s="175" t="s">
        <v>2471</v>
      </c>
      <c r="G224" s="176" t="s">
        <v>301</v>
      </c>
      <c r="H224" s="177">
        <v>1</v>
      </c>
      <c r="I224" s="178"/>
      <c r="J224" s="179">
        <f t="shared" si="40"/>
        <v>0</v>
      </c>
      <c r="K224" s="175" t="s">
        <v>269</v>
      </c>
      <c r="L224" s="39"/>
      <c r="M224" s="180" t="s">
        <v>5</v>
      </c>
      <c r="N224" s="181" t="s">
        <v>45</v>
      </c>
      <c r="O224" s="40"/>
      <c r="P224" s="182">
        <f t="shared" si="41"/>
        <v>0</v>
      </c>
      <c r="Q224" s="182">
        <v>0</v>
      </c>
      <c r="R224" s="182">
        <f t="shared" si="42"/>
        <v>0</v>
      </c>
      <c r="S224" s="182">
        <v>0</v>
      </c>
      <c r="T224" s="183">
        <f t="shared" si="43"/>
        <v>0</v>
      </c>
      <c r="AR224" s="22" t="s">
        <v>220</v>
      </c>
      <c r="AT224" s="22" t="s">
        <v>182</v>
      </c>
      <c r="AU224" s="22" t="s">
        <v>84</v>
      </c>
      <c r="AY224" s="22" t="s">
        <v>180</v>
      </c>
      <c r="BE224" s="184">
        <f t="shared" si="44"/>
        <v>0</v>
      </c>
      <c r="BF224" s="184">
        <f t="shared" si="45"/>
        <v>0</v>
      </c>
      <c r="BG224" s="184">
        <f t="shared" si="46"/>
        <v>0</v>
      </c>
      <c r="BH224" s="184">
        <f t="shared" si="47"/>
        <v>0</v>
      </c>
      <c r="BI224" s="184">
        <f t="shared" si="48"/>
        <v>0</v>
      </c>
      <c r="BJ224" s="22" t="s">
        <v>82</v>
      </c>
      <c r="BK224" s="184">
        <f t="shared" si="49"/>
        <v>0</v>
      </c>
      <c r="BL224" s="22" t="s">
        <v>220</v>
      </c>
      <c r="BM224" s="22" t="s">
        <v>701</v>
      </c>
    </row>
    <row r="225" spans="2:65" s="1" customFormat="1" ht="25.5" customHeight="1">
      <c r="B225" s="172"/>
      <c r="C225" s="173" t="s">
        <v>447</v>
      </c>
      <c r="D225" s="173" t="s">
        <v>182</v>
      </c>
      <c r="E225" s="174" t="s">
        <v>2472</v>
      </c>
      <c r="F225" s="175" t="s">
        <v>2473</v>
      </c>
      <c r="G225" s="176" t="s">
        <v>301</v>
      </c>
      <c r="H225" s="177">
        <v>12</v>
      </c>
      <c r="I225" s="178"/>
      <c r="J225" s="179">
        <f t="shared" si="40"/>
        <v>0</v>
      </c>
      <c r="K225" s="175" t="s">
        <v>5</v>
      </c>
      <c r="L225" s="39"/>
      <c r="M225" s="180" t="s">
        <v>5</v>
      </c>
      <c r="N225" s="181" t="s">
        <v>45</v>
      </c>
      <c r="O225" s="40"/>
      <c r="P225" s="182">
        <f t="shared" si="41"/>
        <v>0</v>
      </c>
      <c r="Q225" s="182">
        <v>0</v>
      </c>
      <c r="R225" s="182">
        <f t="shared" si="42"/>
        <v>0</v>
      </c>
      <c r="S225" s="182">
        <v>0</v>
      </c>
      <c r="T225" s="183">
        <f t="shared" si="43"/>
        <v>0</v>
      </c>
      <c r="AR225" s="22" t="s">
        <v>220</v>
      </c>
      <c r="AT225" s="22" t="s">
        <v>182</v>
      </c>
      <c r="AU225" s="22" t="s">
        <v>84</v>
      </c>
      <c r="AY225" s="22" t="s">
        <v>180</v>
      </c>
      <c r="BE225" s="184">
        <f t="shared" si="44"/>
        <v>0</v>
      </c>
      <c r="BF225" s="184">
        <f t="shared" si="45"/>
        <v>0</v>
      </c>
      <c r="BG225" s="184">
        <f t="shared" si="46"/>
        <v>0</v>
      </c>
      <c r="BH225" s="184">
        <f t="shared" si="47"/>
        <v>0</v>
      </c>
      <c r="BI225" s="184">
        <f t="shared" si="48"/>
        <v>0</v>
      </c>
      <c r="BJ225" s="22" t="s">
        <v>82</v>
      </c>
      <c r="BK225" s="184">
        <f t="shared" si="49"/>
        <v>0</v>
      </c>
      <c r="BL225" s="22" t="s">
        <v>220</v>
      </c>
      <c r="BM225" s="22" t="s">
        <v>704</v>
      </c>
    </row>
    <row r="226" spans="2:65" s="1" customFormat="1" ht="16.5" customHeight="1">
      <c r="B226" s="172"/>
      <c r="C226" s="173" t="s">
        <v>706</v>
      </c>
      <c r="D226" s="173" t="s">
        <v>182</v>
      </c>
      <c r="E226" s="174" t="s">
        <v>2474</v>
      </c>
      <c r="F226" s="175" t="s">
        <v>2475</v>
      </c>
      <c r="G226" s="176" t="s">
        <v>301</v>
      </c>
      <c r="H226" s="177">
        <v>4</v>
      </c>
      <c r="I226" s="178"/>
      <c r="J226" s="179">
        <f t="shared" si="40"/>
        <v>0</v>
      </c>
      <c r="K226" s="175" t="s">
        <v>5</v>
      </c>
      <c r="L226" s="39"/>
      <c r="M226" s="180" t="s">
        <v>5</v>
      </c>
      <c r="N226" s="181" t="s">
        <v>45</v>
      </c>
      <c r="O226" s="40"/>
      <c r="P226" s="182">
        <f t="shared" si="41"/>
        <v>0</v>
      </c>
      <c r="Q226" s="182">
        <v>0</v>
      </c>
      <c r="R226" s="182">
        <f t="shared" si="42"/>
        <v>0</v>
      </c>
      <c r="S226" s="182">
        <v>0</v>
      </c>
      <c r="T226" s="183">
        <f t="shared" si="43"/>
        <v>0</v>
      </c>
      <c r="AR226" s="22" t="s">
        <v>220</v>
      </c>
      <c r="AT226" s="22" t="s">
        <v>182</v>
      </c>
      <c r="AU226" s="22" t="s">
        <v>84</v>
      </c>
      <c r="AY226" s="22" t="s">
        <v>180</v>
      </c>
      <c r="BE226" s="184">
        <f t="shared" si="44"/>
        <v>0</v>
      </c>
      <c r="BF226" s="184">
        <f t="shared" si="45"/>
        <v>0</v>
      </c>
      <c r="BG226" s="184">
        <f t="shared" si="46"/>
        <v>0</v>
      </c>
      <c r="BH226" s="184">
        <f t="shared" si="47"/>
        <v>0</v>
      </c>
      <c r="BI226" s="184">
        <f t="shared" si="48"/>
        <v>0</v>
      </c>
      <c r="BJ226" s="22" t="s">
        <v>82</v>
      </c>
      <c r="BK226" s="184">
        <f t="shared" si="49"/>
        <v>0</v>
      </c>
      <c r="BL226" s="22" t="s">
        <v>220</v>
      </c>
      <c r="BM226" s="22" t="s">
        <v>709</v>
      </c>
    </row>
    <row r="227" spans="2:65" s="1" customFormat="1" ht="25.5" customHeight="1">
      <c r="B227" s="172"/>
      <c r="C227" s="173" t="s">
        <v>451</v>
      </c>
      <c r="D227" s="173" t="s">
        <v>182</v>
      </c>
      <c r="E227" s="174" t="s">
        <v>2476</v>
      </c>
      <c r="F227" s="175" t="s">
        <v>2477</v>
      </c>
      <c r="G227" s="176" t="s">
        <v>301</v>
      </c>
      <c r="H227" s="177">
        <v>2</v>
      </c>
      <c r="I227" s="178"/>
      <c r="J227" s="179">
        <f t="shared" si="40"/>
        <v>0</v>
      </c>
      <c r="K227" s="175" t="s">
        <v>269</v>
      </c>
      <c r="L227" s="39"/>
      <c r="M227" s="180" t="s">
        <v>5</v>
      </c>
      <c r="N227" s="181" t="s">
        <v>45</v>
      </c>
      <c r="O227" s="40"/>
      <c r="P227" s="182">
        <f t="shared" si="41"/>
        <v>0</v>
      </c>
      <c r="Q227" s="182">
        <v>0</v>
      </c>
      <c r="R227" s="182">
        <f t="shared" si="42"/>
        <v>0</v>
      </c>
      <c r="S227" s="182">
        <v>0</v>
      </c>
      <c r="T227" s="183">
        <f t="shared" si="43"/>
        <v>0</v>
      </c>
      <c r="AR227" s="22" t="s">
        <v>220</v>
      </c>
      <c r="AT227" s="22" t="s">
        <v>182</v>
      </c>
      <c r="AU227" s="22" t="s">
        <v>84</v>
      </c>
      <c r="AY227" s="22" t="s">
        <v>180</v>
      </c>
      <c r="BE227" s="184">
        <f t="shared" si="44"/>
        <v>0</v>
      </c>
      <c r="BF227" s="184">
        <f t="shared" si="45"/>
        <v>0</v>
      </c>
      <c r="BG227" s="184">
        <f t="shared" si="46"/>
        <v>0</v>
      </c>
      <c r="BH227" s="184">
        <f t="shared" si="47"/>
        <v>0</v>
      </c>
      <c r="BI227" s="184">
        <f t="shared" si="48"/>
        <v>0</v>
      </c>
      <c r="BJ227" s="22" t="s">
        <v>82</v>
      </c>
      <c r="BK227" s="184">
        <f t="shared" si="49"/>
        <v>0</v>
      </c>
      <c r="BL227" s="22" t="s">
        <v>220</v>
      </c>
      <c r="BM227" s="22" t="s">
        <v>714</v>
      </c>
    </row>
    <row r="228" spans="2:65" s="1" customFormat="1" ht="25.5" customHeight="1">
      <c r="B228" s="172"/>
      <c r="C228" s="173" t="s">
        <v>715</v>
      </c>
      <c r="D228" s="173" t="s">
        <v>182</v>
      </c>
      <c r="E228" s="174" t="s">
        <v>2478</v>
      </c>
      <c r="F228" s="175" t="s">
        <v>2479</v>
      </c>
      <c r="G228" s="176" t="s">
        <v>301</v>
      </c>
      <c r="H228" s="177">
        <v>16</v>
      </c>
      <c r="I228" s="178"/>
      <c r="J228" s="179">
        <f t="shared" si="40"/>
        <v>0</v>
      </c>
      <c r="K228" s="175" t="s">
        <v>5</v>
      </c>
      <c r="L228" s="39"/>
      <c r="M228" s="180" t="s">
        <v>5</v>
      </c>
      <c r="N228" s="181" t="s">
        <v>45</v>
      </c>
      <c r="O228" s="40"/>
      <c r="P228" s="182">
        <f t="shared" si="41"/>
        <v>0</v>
      </c>
      <c r="Q228" s="182">
        <v>0</v>
      </c>
      <c r="R228" s="182">
        <f t="shared" si="42"/>
        <v>0</v>
      </c>
      <c r="S228" s="182">
        <v>0</v>
      </c>
      <c r="T228" s="183">
        <f t="shared" si="43"/>
        <v>0</v>
      </c>
      <c r="AR228" s="22" t="s">
        <v>220</v>
      </c>
      <c r="AT228" s="22" t="s">
        <v>182</v>
      </c>
      <c r="AU228" s="22" t="s">
        <v>84</v>
      </c>
      <c r="AY228" s="22" t="s">
        <v>180</v>
      </c>
      <c r="BE228" s="184">
        <f t="shared" si="44"/>
        <v>0</v>
      </c>
      <c r="BF228" s="184">
        <f t="shared" si="45"/>
        <v>0</v>
      </c>
      <c r="BG228" s="184">
        <f t="shared" si="46"/>
        <v>0</v>
      </c>
      <c r="BH228" s="184">
        <f t="shared" si="47"/>
        <v>0</v>
      </c>
      <c r="BI228" s="184">
        <f t="shared" si="48"/>
        <v>0</v>
      </c>
      <c r="BJ228" s="22" t="s">
        <v>82</v>
      </c>
      <c r="BK228" s="184">
        <f t="shared" si="49"/>
        <v>0</v>
      </c>
      <c r="BL228" s="22" t="s">
        <v>220</v>
      </c>
      <c r="BM228" s="22" t="s">
        <v>718</v>
      </c>
    </row>
    <row r="229" spans="2:65" s="1" customFormat="1" ht="25.5" customHeight="1">
      <c r="B229" s="172"/>
      <c r="C229" s="173" t="s">
        <v>456</v>
      </c>
      <c r="D229" s="173" t="s">
        <v>182</v>
      </c>
      <c r="E229" s="174" t="s">
        <v>2478</v>
      </c>
      <c r="F229" s="175" t="s">
        <v>2479</v>
      </c>
      <c r="G229" s="176" t="s">
        <v>301</v>
      </c>
      <c r="H229" s="177">
        <v>2</v>
      </c>
      <c r="I229" s="178"/>
      <c r="J229" s="179">
        <f t="shared" si="40"/>
        <v>0</v>
      </c>
      <c r="K229" s="175" t="s">
        <v>5</v>
      </c>
      <c r="L229" s="39"/>
      <c r="M229" s="180" t="s">
        <v>5</v>
      </c>
      <c r="N229" s="181" t="s">
        <v>45</v>
      </c>
      <c r="O229" s="40"/>
      <c r="P229" s="182">
        <f t="shared" si="41"/>
        <v>0</v>
      </c>
      <c r="Q229" s="182">
        <v>0</v>
      </c>
      <c r="R229" s="182">
        <f t="shared" si="42"/>
        <v>0</v>
      </c>
      <c r="S229" s="182">
        <v>0</v>
      </c>
      <c r="T229" s="183">
        <f t="shared" si="43"/>
        <v>0</v>
      </c>
      <c r="AR229" s="22" t="s">
        <v>220</v>
      </c>
      <c r="AT229" s="22" t="s">
        <v>182</v>
      </c>
      <c r="AU229" s="22" t="s">
        <v>84</v>
      </c>
      <c r="AY229" s="22" t="s">
        <v>180</v>
      </c>
      <c r="BE229" s="184">
        <f t="shared" si="44"/>
        <v>0</v>
      </c>
      <c r="BF229" s="184">
        <f t="shared" si="45"/>
        <v>0</v>
      </c>
      <c r="BG229" s="184">
        <f t="shared" si="46"/>
        <v>0</v>
      </c>
      <c r="BH229" s="184">
        <f t="shared" si="47"/>
        <v>0</v>
      </c>
      <c r="BI229" s="184">
        <f t="shared" si="48"/>
        <v>0</v>
      </c>
      <c r="BJ229" s="22" t="s">
        <v>82</v>
      </c>
      <c r="BK229" s="184">
        <f t="shared" si="49"/>
        <v>0</v>
      </c>
      <c r="BL229" s="22" t="s">
        <v>220</v>
      </c>
      <c r="BM229" s="22" t="s">
        <v>721</v>
      </c>
    </row>
    <row r="230" spans="2:65" s="1" customFormat="1" ht="25.5" customHeight="1">
      <c r="B230" s="172"/>
      <c r="C230" s="173" t="s">
        <v>722</v>
      </c>
      <c r="D230" s="173" t="s">
        <v>182</v>
      </c>
      <c r="E230" s="174" t="s">
        <v>2480</v>
      </c>
      <c r="F230" s="175" t="s">
        <v>2481</v>
      </c>
      <c r="G230" s="176" t="s">
        <v>301</v>
      </c>
      <c r="H230" s="177">
        <v>5</v>
      </c>
      <c r="I230" s="178"/>
      <c r="J230" s="179">
        <f t="shared" si="40"/>
        <v>0</v>
      </c>
      <c r="K230" s="175" t="s">
        <v>5</v>
      </c>
      <c r="L230" s="39"/>
      <c r="M230" s="180" t="s">
        <v>5</v>
      </c>
      <c r="N230" s="181" t="s">
        <v>45</v>
      </c>
      <c r="O230" s="40"/>
      <c r="P230" s="182">
        <f t="shared" si="41"/>
        <v>0</v>
      </c>
      <c r="Q230" s="182">
        <v>0</v>
      </c>
      <c r="R230" s="182">
        <f t="shared" si="42"/>
        <v>0</v>
      </c>
      <c r="S230" s="182">
        <v>0</v>
      </c>
      <c r="T230" s="183">
        <f t="shared" si="43"/>
        <v>0</v>
      </c>
      <c r="AR230" s="22" t="s">
        <v>220</v>
      </c>
      <c r="AT230" s="22" t="s">
        <v>182</v>
      </c>
      <c r="AU230" s="22" t="s">
        <v>84</v>
      </c>
      <c r="AY230" s="22" t="s">
        <v>180</v>
      </c>
      <c r="BE230" s="184">
        <f t="shared" si="44"/>
        <v>0</v>
      </c>
      <c r="BF230" s="184">
        <f t="shared" si="45"/>
        <v>0</v>
      </c>
      <c r="BG230" s="184">
        <f t="shared" si="46"/>
        <v>0</v>
      </c>
      <c r="BH230" s="184">
        <f t="shared" si="47"/>
        <v>0</v>
      </c>
      <c r="BI230" s="184">
        <f t="shared" si="48"/>
        <v>0</v>
      </c>
      <c r="BJ230" s="22" t="s">
        <v>82</v>
      </c>
      <c r="BK230" s="184">
        <f t="shared" si="49"/>
        <v>0</v>
      </c>
      <c r="BL230" s="22" t="s">
        <v>220</v>
      </c>
      <c r="BM230" s="22" t="s">
        <v>726</v>
      </c>
    </row>
    <row r="231" spans="2:65" s="1" customFormat="1" ht="25.5" customHeight="1">
      <c r="B231" s="172"/>
      <c r="C231" s="173" t="s">
        <v>460</v>
      </c>
      <c r="D231" s="173" t="s">
        <v>182</v>
      </c>
      <c r="E231" s="174" t="s">
        <v>2482</v>
      </c>
      <c r="F231" s="175" t="s">
        <v>2483</v>
      </c>
      <c r="G231" s="176" t="s">
        <v>301</v>
      </c>
      <c r="H231" s="177">
        <v>2</v>
      </c>
      <c r="I231" s="178"/>
      <c r="J231" s="179">
        <f t="shared" si="40"/>
        <v>0</v>
      </c>
      <c r="K231" s="175" t="s">
        <v>5</v>
      </c>
      <c r="L231" s="39"/>
      <c r="M231" s="180" t="s">
        <v>5</v>
      </c>
      <c r="N231" s="181" t="s">
        <v>45</v>
      </c>
      <c r="O231" s="40"/>
      <c r="P231" s="182">
        <f t="shared" si="41"/>
        <v>0</v>
      </c>
      <c r="Q231" s="182">
        <v>0</v>
      </c>
      <c r="R231" s="182">
        <f t="shared" si="42"/>
        <v>0</v>
      </c>
      <c r="S231" s="182">
        <v>0</v>
      </c>
      <c r="T231" s="183">
        <f t="shared" si="43"/>
        <v>0</v>
      </c>
      <c r="AR231" s="22" t="s">
        <v>220</v>
      </c>
      <c r="AT231" s="22" t="s">
        <v>182</v>
      </c>
      <c r="AU231" s="22" t="s">
        <v>84</v>
      </c>
      <c r="AY231" s="22" t="s">
        <v>180</v>
      </c>
      <c r="BE231" s="184">
        <f t="shared" si="44"/>
        <v>0</v>
      </c>
      <c r="BF231" s="184">
        <f t="shared" si="45"/>
        <v>0</v>
      </c>
      <c r="BG231" s="184">
        <f t="shared" si="46"/>
        <v>0</v>
      </c>
      <c r="BH231" s="184">
        <f t="shared" si="47"/>
        <v>0</v>
      </c>
      <c r="BI231" s="184">
        <f t="shared" si="48"/>
        <v>0</v>
      </c>
      <c r="BJ231" s="22" t="s">
        <v>82</v>
      </c>
      <c r="BK231" s="184">
        <f t="shared" si="49"/>
        <v>0</v>
      </c>
      <c r="BL231" s="22" t="s">
        <v>220</v>
      </c>
      <c r="BM231" s="22" t="s">
        <v>729</v>
      </c>
    </row>
    <row r="232" spans="2:65" s="1" customFormat="1" ht="25.5" customHeight="1">
      <c r="B232" s="172"/>
      <c r="C232" s="173" t="s">
        <v>732</v>
      </c>
      <c r="D232" s="173" t="s">
        <v>182</v>
      </c>
      <c r="E232" s="174" t="s">
        <v>2484</v>
      </c>
      <c r="F232" s="175" t="s">
        <v>2485</v>
      </c>
      <c r="G232" s="176" t="s">
        <v>301</v>
      </c>
      <c r="H232" s="177">
        <v>6</v>
      </c>
      <c r="I232" s="178"/>
      <c r="J232" s="179">
        <f t="shared" si="40"/>
        <v>0</v>
      </c>
      <c r="K232" s="175" t="s">
        <v>5</v>
      </c>
      <c r="L232" s="39"/>
      <c r="M232" s="180" t="s">
        <v>5</v>
      </c>
      <c r="N232" s="181" t="s">
        <v>45</v>
      </c>
      <c r="O232" s="40"/>
      <c r="P232" s="182">
        <f t="shared" si="41"/>
        <v>0</v>
      </c>
      <c r="Q232" s="182">
        <v>0</v>
      </c>
      <c r="R232" s="182">
        <f t="shared" si="42"/>
        <v>0</v>
      </c>
      <c r="S232" s="182">
        <v>0</v>
      </c>
      <c r="T232" s="183">
        <f t="shared" si="43"/>
        <v>0</v>
      </c>
      <c r="AR232" s="22" t="s">
        <v>220</v>
      </c>
      <c r="AT232" s="22" t="s">
        <v>182</v>
      </c>
      <c r="AU232" s="22" t="s">
        <v>84</v>
      </c>
      <c r="AY232" s="22" t="s">
        <v>180</v>
      </c>
      <c r="BE232" s="184">
        <f t="shared" si="44"/>
        <v>0</v>
      </c>
      <c r="BF232" s="184">
        <f t="shared" si="45"/>
        <v>0</v>
      </c>
      <c r="BG232" s="184">
        <f t="shared" si="46"/>
        <v>0</v>
      </c>
      <c r="BH232" s="184">
        <f t="shared" si="47"/>
        <v>0</v>
      </c>
      <c r="BI232" s="184">
        <f t="shared" si="48"/>
        <v>0</v>
      </c>
      <c r="BJ232" s="22" t="s">
        <v>82</v>
      </c>
      <c r="BK232" s="184">
        <f t="shared" si="49"/>
        <v>0</v>
      </c>
      <c r="BL232" s="22" t="s">
        <v>220</v>
      </c>
      <c r="BM232" s="22" t="s">
        <v>735</v>
      </c>
    </row>
    <row r="233" spans="2:65" s="1" customFormat="1" ht="25.5" customHeight="1">
      <c r="B233" s="172"/>
      <c r="C233" s="173" t="s">
        <v>464</v>
      </c>
      <c r="D233" s="173" t="s">
        <v>182</v>
      </c>
      <c r="E233" s="174" t="s">
        <v>2486</v>
      </c>
      <c r="F233" s="175" t="s">
        <v>2471</v>
      </c>
      <c r="G233" s="176" t="s">
        <v>301</v>
      </c>
      <c r="H233" s="177">
        <v>1</v>
      </c>
      <c r="I233" s="178"/>
      <c r="J233" s="179">
        <f t="shared" si="40"/>
        <v>0</v>
      </c>
      <c r="K233" s="175" t="s">
        <v>5</v>
      </c>
      <c r="L233" s="39"/>
      <c r="M233" s="180" t="s">
        <v>5</v>
      </c>
      <c r="N233" s="181" t="s">
        <v>45</v>
      </c>
      <c r="O233" s="40"/>
      <c r="P233" s="182">
        <f t="shared" si="41"/>
        <v>0</v>
      </c>
      <c r="Q233" s="182">
        <v>0</v>
      </c>
      <c r="R233" s="182">
        <f t="shared" si="42"/>
        <v>0</v>
      </c>
      <c r="S233" s="182">
        <v>0</v>
      </c>
      <c r="T233" s="183">
        <f t="shared" si="43"/>
        <v>0</v>
      </c>
      <c r="AR233" s="22" t="s">
        <v>220</v>
      </c>
      <c r="AT233" s="22" t="s">
        <v>182</v>
      </c>
      <c r="AU233" s="22" t="s">
        <v>84</v>
      </c>
      <c r="AY233" s="22" t="s">
        <v>180</v>
      </c>
      <c r="BE233" s="184">
        <f t="shared" si="44"/>
        <v>0</v>
      </c>
      <c r="BF233" s="184">
        <f t="shared" si="45"/>
        <v>0</v>
      </c>
      <c r="BG233" s="184">
        <f t="shared" si="46"/>
        <v>0</v>
      </c>
      <c r="BH233" s="184">
        <f t="shared" si="47"/>
        <v>0</v>
      </c>
      <c r="BI233" s="184">
        <f t="shared" si="48"/>
        <v>0</v>
      </c>
      <c r="BJ233" s="22" t="s">
        <v>82</v>
      </c>
      <c r="BK233" s="184">
        <f t="shared" si="49"/>
        <v>0</v>
      </c>
      <c r="BL233" s="22" t="s">
        <v>220</v>
      </c>
      <c r="BM233" s="22" t="s">
        <v>739</v>
      </c>
    </row>
    <row r="234" spans="2:65" s="1" customFormat="1" ht="25.5" customHeight="1">
      <c r="B234" s="172"/>
      <c r="C234" s="173" t="s">
        <v>740</v>
      </c>
      <c r="D234" s="173" t="s">
        <v>182</v>
      </c>
      <c r="E234" s="174" t="s">
        <v>2487</v>
      </c>
      <c r="F234" s="175" t="s">
        <v>2488</v>
      </c>
      <c r="G234" s="176" t="s">
        <v>301</v>
      </c>
      <c r="H234" s="177">
        <v>6</v>
      </c>
      <c r="I234" s="178"/>
      <c r="J234" s="179">
        <f t="shared" si="40"/>
        <v>0</v>
      </c>
      <c r="K234" s="175" t="s">
        <v>5</v>
      </c>
      <c r="L234" s="39"/>
      <c r="M234" s="180" t="s">
        <v>5</v>
      </c>
      <c r="N234" s="181" t="s">
        <v>45</v>
      </c>
      <c r="O234" s="40"/>
      <c r="P234" s="182">
        <f t="shared" si="41"/>
        <v>0</v>
      </c>
      <c r="Q234" s="182">
        <v>0</v>
      </c>
      <c r="R234" s="182">
        <f t="shared" si="42"/>
        <v>0</v>
      </c>
      <c r="S234" s="182">
        <v>0</v>
      </c>
      <c r="T234" s="183">
        <f t="shared" si="43"/>
        <v>0</v>
      </c>
      <c r="AR234" s="22" t="s">
        <v>220</v>
      </c>
      <c r="AT234" s="22" t="s">
        <v>182</v>
      </c>
      <c r="AU234" s="22" t="s">
        <v>84</v>
      </c>
      <c r="AY234" s="22" t="s">
        <v>180</v>
      </c>
      <c r="BE234" s="184">
        <f t="shared" si="44"/>
        <v>0</v>
      </c>
      <c r="BF234" s="184">
        <f t="shared" si="45"/>
        <v>0</v>
      </c>
      <c r="BG234" s="184">
        <f t="shared" si="46"/>
        <v>0</v>
      </c>
      <c r="BH234" s="184">
        <f t="shared" si="47"/>
        <v>0</v>
      </c>
      <c r="BI234" s="184">
        <f t="shared" si="48"/>
        <v>0</v>
      </c>
      <c r="BJ234" s="22" t="s">
        <v>82</v>
      </c>
      <c r="BK234" s="184">
        <f t="shared" si="49"/>
        <v>0</v>
      </c>
      <c r="BL234" s="22" t="s">
        <v>220</v>
      </c>
      <c r="BM234" s="22" t="s">
        <v>743</v>
      </c>
    </row>
    <row r="235" spans="2:65" s="1" customFormat="1" ht="25.5" customHeight="1">
      <c r="B235" s="172"/>
      <c r="C235" s="173" t="s">
        <v>468</v>
      </c>
      <c r="D235" s="173" t="s">
        <v>182</v>
      </c>
      <c r="E235" s="174" t="s">
        <v>2489</v>
      </c>
      <c r="F235" s="175" t="s">
        <v>2490</v>
      </c>
      <c r="G235" s="176" t="s">
        <v>301</v>
      </c>
      <c r="H235" s="177">
        <v>16</v>
      </c>
      <c r="I235" s="178"/>
      <c r="J235" s="179">
        <f t="shared" si="40"/>
        <v>0</v>
      </c>
      <c r="K235" s="175" t="s">
        <v>5</v>
      </c>
      <c r="L235" s="39"/>
      <c r="M235" s="180" t="s">
        <v>5</v>
      </c>
      <c r="N235" s="181" t="s">
        <v>45</v>
      </c>
      <c r="O235" s="40"/>
      <c r="P235" s="182">
        <f t="shared" si="41"/>
        <v>0</v>
      </c>
      <c r="Q235" s="182">
        <v>0</v>
      </c>
      <c r="R235" s="182">
        <f t="shared" si="42"/>
        <v>0</v>
      </c>
      <c r="S235" s="182">
        <v>0</v>
      </c>
      <c r="T235" s="183">
        <f t="shared" si="43"/>
        <v>0</v>
      </c>
      <c r="AR235" s="22" t="s">
        <v>220</v>
      </c>
      <c r="AT235" s="22" t="s">
        <v>182</v>
      </c>
      <c r="AU235" s="22" t="s">
        <v>84</v>
      </c>
      <c r="AY235" s="22" t="s">
        <v>180</v>
      </c>
      <c r="BE235" s="184">
        <f t="shared" si="44"/>
        <v>0</v>
      </c>
      <c r="BF235" s="184">
        <f t="shared" si="45"/>
        <v>0</v>
      </c>
      <c r="BG235" s="184">
        <f t="shared" si="46"/>
        <v>0</v>
      </c>
      <c r="BH235" s="184">
        <f t="shared" si="47"/>
        <v>0</v>
      </c>
      <c r="BI235" s="184">
        <f t="shared" si="48"/>
        <v>0</v>
      </c>
      <c r="BJ235" s="22" t="s">
        <v>82</v>
      </c>
      <c r="BK235" s="184">
        <f t="shared" si="49"/>
        <v>0</v>
      </c>
      <c r="BL235" s="22" t="s">
        <v>220</v>
      </c>
      <c r="BM235" s="22" t="s">
        <v>749</v>
      </c>
    </row>
    <row r="236" spans="2:65" s="1" customFormat="1" ht="25.5" customHeight="1">
      <c r="B236" s="172"/>
      <c r="C236" s="173" t="s">
        <v>750</v>
      </c>
      <c r="D236" s="173" t="s">
        <v>182</v>
      </c>
      <c r="E236" s="174" t="s">
        <v>2491</v>
      </c>
      <c r="F236" s="175" t="s">
        <v>2490</v>
      </c>
      <c r="G236" s="176" t="s">
        <v>301</v>
      </c>
      <c r="H236" s="177">
        <v>30</v>
      </c>
      <c r="I236" s="178"/>
      <c r="J236" s="179">
        <f t="shared" si="40"/>
        <v>0</v>
      </c>
      <c r="K236" s="175" t="s">
        <v>5</v>
      </c>
      <c r="L236" s="39"/>
      <c r="M236" s="180" t="s">
        <v>5</v>
      </c>
      <c r="N236" s="181" t="s">
        <v>45</v>
      </c>
      <c r="O236" s="40"/>
      <c r="P236" s="182">
        <f t="shared" si="41"/>
        <v>0</v>
      </c>
      <c r="Q236" s="182">
        <v>0</v>
      </c>
      <c r="R236" s="182">
        <f t="shared" si="42"/>
        <v>0</v>
      </c>
      <c r="S236" s="182">
        <v>0</v>
      </c>
      <c r="T236" s="183">
        <f t="shared" si="43"/>
        <v>0</v>
      </c>
      <c r="AR236" s="22" t="s">
        <v>220</v>
      </c>
      <c r="AT236" s="22" t="s">
        <v>182</v>
      </c>
      <c r="AU236" s="22" t="s">
        <v>84</v>
      </c>
      <c r="AY236" s="22" t="s">
        <v>180</v>
      </c>
      <c r="BE236" s="184">
        <f t="shared" si="44"/>
        <v>0</v>
      </c>
      <c r="BF236" s="184">
        <f t="shared" si="45"/>
        <v>0</v>
      </c>
      <c r="BG236" s="184">
        <f t="shared" si="46"/>
        <v>0</v>
      </c>
      <c r="BH236" s="184">
        <f t="shared" si="47"/>
        <v>0</v>
      </c>
      <c r="BI236" s="184">
        <f t="shared" si="48"/>
        <v>0</v>
      </c>
      <c r="BJ236" s="22" t="s">
        <v>82</v>
      </c>
      <c r="BK236" s="184">
        <f t="shared" si="49"/>
        <v>0</v>
      </c>
      <c r="BL236" s="22" t="s">
        <v>220</v>
      </c>
      <c r="BM236" s="22" t="s">
        <v>753</v>
      </c>
    </row>
    <row r="237" spans="2:65" s="1" customFormat="1" ht="25.5" customHeight="1">
      <c r="B237" s="172"/>
      <c r="C237" s="173" t="s">
        <v>473</v>
      </c>
      <c r="D237" s="173" t="s">
        <v>182</v>
      </c>
      <c r="E237" s="174" t="s">
        <v>2492</v>
      </c>
      <c r="F237" s="175" t="s">
        <v>2493</v>
      </c>
      <c r="G237" s="176" t="s">
        <v>301</v>
      </c>
      <c r="H237" s="177">
        <v>1</v>
      </c>
      <c r="I237" s="178"/>
      <c r="J237" s="179">
        <f t="shared" si="40"/>
        <v>0</v>
      </c>
      <c r="K237" s="175" t="s">
        <v>5</v>
      </c>
      <c r="L237" s="39"/>
      <c r="M237" s="180" t="s">
        <v>5</v>
      </c>
      <c r="N237" s="181" t="s">
        <v>45</v>
      </c>
      <c r="O237" s="40"/>
      <c r="P237" s="182">
        <f t="shared" si="41"/>
        <v>0</v>
      </c>
      <c r="Q237" s="182">
        <v>0</v>
      </c>
      <c r="R237" s="182">
        <f t="shared" si="42"/>
        <v>0</v>
      </c>
      <c r="S237" s="182">
        <v>0</v>
      </c>
      <c r="T237" s="183">
        <f t="shared" si="43"/>
        <v>0</v>
      </c>
      <c r="AR237" s="22" t="s">
        <v>220</v>
      </c>
      <c r="AT237" s="22" t="s">
        <v>182</v>
      </c>
      <c r="AU237" s="22" t="s">
        <v>84</v>
      </c>
      <c r="AY237" s="22" t="s">
        <v>180</v>
      </c>
      <c r="BE237" s="184">
        <f t="shared" si="44"/>
        <v>0</v>
      </c>
      <c r="BF237" s="184">
        <f t="shared" si="45"/>
        <v>0</v>
      </c>
      <c r="BG237" s="184">
        <f t="shared" si="46"/>
        <v>0</v>
      </c>
      <c r="BH237" s="184">
        <f t="shared" si="47"/>
        <v>0</v>
      </c>
      <c r="BI237" s="184">
        <f t="shared" si="48"/>
        <v>0</v>
      </c>
      <c r="BJ237" s="22" t="s">
        <v>82</v>
      </c>
      <c r="BK237" s="184">
        <f t="shared" si="49"/>
        <v>0</v>
      </c>
      <c r="BL237" s="22" t="s">
        <v>220</v>
      </c>
      <c r="BM237" s="22" t="s">
        <v>757</v>
      </c>
    </row>
    <row r="238" spans="2:65" s="1" customFormat="1" ht="25.5" customHeight="1">
      <c r="B238" s="172"/>
      <c r="C238" s="173" t="s">
        <v>596</v>
      </c>
      <c r="D238" s="173" t="s">
        <v>182</v>
      </c>
      <c r="E238" s="174" t="s">
        <v>2494</v>
      </c>
      <c r="F238" s="175" t="s">
        <v>2495</v>
      </c>
      <c r="G238" s="176" t="s">
        <v>301</v>
      </c>
      <c r="H238" s="177">
        <v>1</v>
      </c>
      <c r="I238" s="178"/>
      <c r="J238" s="179">
        <f t="shared" si="40"/>
        <v>0</v>
      </c>
      <c r="K238" s="175" t="s">
        <v>5</v>
      </c>
      <c r="L238" s="39"/>
      <c r="M238" s="180" t="s">
        <v>5</v>
      </c>
      <c r="N238" s="181" t="s">
        <v>45</v>
      </c>
      <c r="O238" s="40"/>
      <c r="P238" s="182">
        <f t="shared" si="41"/>
        <v>0</v>
      </c>
      <c r="Q238" s="182">
        <v>0</v>
      </c>
      <c r="R238" s="182">
        <f t="shared" si="42"/>
        <v>0</v>
      </c>
      <c r="S238" s="182">
        <v>0</v>
      </c>
      <c r="T238" s="183">
        <f t="shared" si="43"/>
        <v>0</v>
      </c>
      <c r="AR238" s="22" t="s">
        <v>220</v>
      </c>
      <c r="AT238" s="22" t="s">
        <v>182</v>
      </c>
      <c r="AU238" s="22" t="s">
        <v>84</v>
      </c>
      <c r="AY238" s="22" t="s">
        <v>180</v>
      </c>
      <c r="BE238" s="184">
        <f t="shared" si="44"/>
        <v>0</v>
      </c>
      <c r="BF238" s="184">
        <f t="shared" si="45"/>
        <v>0</v>
      </c>
      <c r="BG238" s="184">
        <f t="shared" si="46"/>
        <v>0</v>
      </c>
      <c r="BH238" s="184">
        <f t="shared" si="47"/>
        <v>0</v>
      </c>
      <c r="BI238" s="184">
        <f t="shared" si="48"/>
        <v>0</v>
      </c>
      <c r="BJ238" s="22" t="s">
        <v>82</v>
      </c>
      <c r="BK238" s="184">
        <f t="shared" si="49"/>
        <v>0</v>
      </c>
      <c r="BL238" s="22" t="s">
        <v>220</v>
      </c>
      <c r="BM238" s="22" t="s">
        <v>1331</v>
      </c>
    </row>
    <row r="239" spans="2:65" s="1" customFormat="1" ht="25.5" customHeight="1">
      <c r="B239" s="172"/>
      <c r="C239" s="173" t="s">
        <v>477</v>
      </c>
      <c r="D239" s="173" t="s">
        <v>182</v>
      </c>
      <c r="E239" s="174" t="s">
        <v>2496</v>
      </c>
      <c r="F239" s="175" t="s">
        <v>2497</v>
      </c>
      <c r="G239" s="176" t="s">
        <v>301</v>
      </c>
      <c r="H239" s="177">
        <v>15</v>
      </c>
      <c r="I239" s="178"/>
      <c r="J239" s="179">
        <f t="shared" si="40"/>
        <v>0</v>
      </c>
      <c r="K239" s="175" t="s">
        <v>5</v>
      </c>
      <c r="L239" s="39"/>
      <c r="M239" s="180" t="s">
        <v>5</v>
      </c>
      <c r="N239" s="181" t="s">
        <v>45</v>
      </c>
      <c r="O239" s="40"/>
      <c r="P239" s="182">
        <f t="shared" si="41"/>
        <v>0</v>
      </c>
      <c r="Q239" s="182">
        <v>0</v>
      </c>
      <c r="R239" s="182">
        <f t="shared" si="42"/>
        <v>0</v>
      </c>
      <c r="S239" s="182">
        <v>0</v>
      </c>
      <c r="T239" s="183">
        <f t="shared" si="43"/>
        <v>0</v>
      </c>
      <c r="AR239" s="22" t="s">
        <v>220</v>
      </c>
      <c r="AT239" s="22" t="s">
        <v>182</v>
      </c>
      <c r="AU239" s="22" t="s">
        <v>84</v>
      </c>
      <c r="AY239" s="22" t="s">
        <v>180</v>
      </c>
      <c r="BE239" s="184">
        <f t="shared" si="44"/>
        <v>0</v>
      </c>
      <c r="BF239" s="184">
        <f t="shared" si="45"/>
        <v>0</v>
      </c>
      <c r="BG239" s="184">
        <f t="shared" si="46"/>
        <v>0</v>
      </c>
      <c r="BH239" s="184">
        <f t="shared" si="47"/>
        <v>0</v>
      </c>
      <c r="BI239" s="184">
        <f t="shared" si="48"/>
        <v>0</v>
      </c>
      <c r="BJ239" s="22" t="s">
        <v>82</v>
      </c>
      <c r="BK239" s="184">
        <f t="shared" si="49"/>
        <v>0</v>
      </c>
      <c r="BL239" s="22" t="s">
        <v>220</v>
      </c>
      <c r="BM239" s="22" t="s">
        <v>1333</v>
      </c>
    </row>
    <row r="240" spans="2:65" s="1" customFormat="1" ht="25.5" customHeight="1">
      <c r="B240" s="172"/>
      <c r="C240" s="173" t="s">
        <v>1334</v>
      </c>
      <c r="D240" s="173" t="s">
        <v>182</v>
      </c>
      <c r="E240" s="174" t="s">
        <v>2496</v>
      </c>
      <c r="F240" s="175" t="s">
        <v>2497</v>
      </c>
      <c r="G240" s="176" t="s">
        <v>301</v>
      </c>
      <c r="H240" s="177">
        <v>10</v>
      </c>
      <c r="I240" s="178"/>
      <c r="J240" s="179">
        <f t="shared" si="40"/>
        <v>0</v>
      </c>
      <c r="K240" s="175" t="s">
        <v>5</v>
      </c>
      <c r="L240" s="39"/>
      <c r="M240" s="180" t="s">
        <v>5</v>
      </c>
      <c r="N240" s="181" t="s">
        <v>45</v>
      </c>
      <c r="O240" s="40"/>
      <c r="P240" s="182">
        <f t="shared" si="41"/>
        <v>0</v>
      </c>
      <c r="Q240" s="182">
        <v>0</v>
      </c>
      <c r="R240" s="182">
        <f t="shared" si="42"/>
        <v>0</v>
      </c>
      <c r="S240" s="182">
        <v>0</v>
      </c>
      <c r="T240" s="183">
        <f t="shared" si="43"/>
        <v>0</v>
      </c>
      <c r="AR240" s="22" t="s">
        <v>220</v>
      </c>
      <c r="AT240" s="22" t="s">
        <v>182</v>
      </c>
      <c r="AU240" s="22" t="s">
        <v>84</v>
      </c>
      <c r="AY240" s="22" t="s">
        <v>180</v>
      </c>
      <c r="BE240" s="184">
        <f t="shared" si="44"/>
        <v>0</v>
      </c>
      <c r="BF240" s="184">
        <f t="shared" si="45"/>
        <v>0</v>
      </c>
      <c r="BG240" s="184">
        <f t="shared" si="46"/>
        <v>0</v>
      </c>
      <c r="BH240" s="184">
        <f t="shared" si="47"/>
        <v>0</v>
      </c>
      <c r="BI240" s="184">
        <f t="shared" si="48"/>
        <v>0</v>
      </c>
      <c r="BJ240" s="22" t="s">
        <v>82</v>
      </c>
      <c r="BK240" s="184">
        <f t="shared" si="49"/>
        <v>0</v>
      </c>
      <c r="BL240" s="22" t="s">
        <v>220</v>
      </c>
      <c r="BM240" s="22" t="s">
        <v>1337</v>
      </c>
    </row>
    <row r="241" spans="2:65" s="1" customFormat="1" ht="25.5" customHeight="1">
      <c r="B241" s="172"/>
      <c r="C241" s="173" t="s">
        <v>482</v>
      </c>
      <c r="D241" s="173" t="s">
        <v>182</v>
      </c>
      <c r="E241" s="174" t="s">
        <v>2498</v>
      </c>
      <c r="F241" s="175" t="s">
        <v>2499</v>
      </c>
      <c r="G241" s="176" t="s">
        <v>301</v>
      </c>
      <c r="H241" s="177">
        <v>2</v>
      </c>
      <c r="I241" s="178"/>
      <c r="J241" s="179">
        <f t="shared" si="40"/>
        <v>0</v>
      </c>
      <c r="K241" s="175" t="s">
        <v>5</v>
      </c>
      <c r="L241" s="39"/>
      <c r="M241" s="180" t="s">
        <v>5</v>
      </c>
      <c r="N241" s="181" t="s">
        <v>45</v>
      </c>
      <c r="O241" s="40"/>
      <c r="P241" s="182">
        <f t="shared" si="41"/>
        <v>0</v>
      </c>
      <c r="Q241" s="182">
        <v>0</v>
      </c>
      <c r="R241" s="182">
        <f t="shared" si="42"/>
        <v>0</v>
      </c>
      <c r="S241" s="182">
        <v>0</v>
      </c>
      <c r="T241" s="183">
        <f t="shared" si="43"/>
        <v>0</v>
      </c>
      <c r="AR241" s="22" t="s">
        <v>220</v>
      </c>
      <c r="AT241" s="22" t="s">
        <v>182</v>
      </c>
      <c r="AU241" s="22" t="s">
        <v>84</v>
      </c>
      <c r="AY241" s="22" t="s">
        <v>180</v>
      </c>
      <c r="BE241" s="184">
        <f t="shared" si="44"/>
        <v>0</v>
      </c>
      <c r="BF241" s="184">
        <f t="shared" si="45"/>
        <v>0</v>
      </c>
      <c r="BG241" s="184">
        <f t="shared" si="46"/>
        <v>0</v>
      </c>
      <c r="BH241" s="184">
        <f t="shared" si="47"/>
        <v>0</v>
      </c>
      <c r="BI241" s="184">
        <f t="shared" si="48"/>
        <v>0</v>
      </c>
      <c r="BJ241" s="22" t="s">
        <v>82</v>
      </c>
      <c r="BK241" s="184">
        <f t="shared" si="49"/>
        <v>0</v>
      </c>
      <c r="BL241" s="22" t="s">
        <v>220</v>
      </c>
      <c r="BM241" s="22" t="s">
        <v>1338</v>
      </c>
    </row>
    <row r="242" spans="2:65" s="1" customFormat="1" ht="25.5" customHeight="1">
      <c r="B242" s="172"/>
      <c r="C242" s="173" t="s">
        <v>1340</v>
      </c>
      <c r="D242" s="173" t="s">
        <v>182</v>
      </c>
      <c r="E242" s="174" t="s">
        <v>2500</v>
      </c>
      <c r="F242" s="175" t="s">
        <v>2501</v>
      </c>
      <c r="G242" s="176" t="s">
        <v>301</v>
      </c>
      <c r="H242" s="177">
        <v>2</v>
      </c>
      <c r="I242" s="178"/>
      <c r="J242" s="179">
        <f t="shared" si="40"/>
        <v>0</v>
      </c>
      <c r="K242" s="175" t="s">
        <v>5</v>
      </c>
      <c r="L242" s="39"/>
      <c r="M242" s="180" t="s">
        <v>5</v>
      </c>
      <c r="N242" s="181" t="s">
        <v>45</v>
      </c>
      <c r="O242" s="40"/>
      <c r="P242" s="182">
        <f t="shared" si="41"/>
        <v>0</v>
      </c>
      <c r="Q242" s="182">
        <v>0</v>
      </c>
      <c r="R242" s="182">
        <f t="shared" si="42"/>
        <v>0</v>
      </c>
      <c r="S242" s="182">
        <v>0</v>
      </c>
      <c r="T242" s="183">
        <f t="shared" si="43"/>
        <v>0</v>
      </c>
      <c r="AR242" s="22" t="s">
        <v>220</v>
      </c>
      <c r="AT242" s="22" t="s">
        <v>182</v>
      </c>
      <c r="AU242" s="22" t="s">
        <v>84</v>
      </c>
      <c r="AY242" s="22" t="s">
        <v>180</v>
      </c>
      <c r="BE242" s="184">
        <f t="shared" si="44"/>
        <v>0</v>
      </c>
      <c r="BF242" s="184">
        <f t="shared" si="45"/>
        <v>0</v>
      </c>
      <c r="BG242" s="184">
        <f t="shared" si="46"/>
        <v>0</v>
      </c>
      <c r="BH242" s="184">
        <f t="shared" si="47"/>
        <v>0</v>
      </c>
      <c r="BI242" s="184">
        <f t="shared" si="48"/>
        <v>0</v>
      </c>
      <c r="BJ242" s="22" t="s">
        <v>82</v>
      </c>
      <c r="BK242" s="184">
        <f t="shared" si="49"/>
        <v>0</v>
      </c>
      <c r="BL242" s="22" t="s">
        <v>220</v>
      </c>
      <c r="BM242" s="22" t="s">
        <v>1341</v>
      </c>
    </row>
    <row r="243" spans="2:65" s="1" customFormat="1" ht="25.5" customHeight="1">
      <c r="B243" s="172"/>
      <c r="C243" s="173" t="s">
        <v>486</v>
      </c>
      <c r="D243" s="173" t="s">
        <v>182</v>
      </c>
      <c r="E243" s="174" t="s">
        <v>2502</v>
      </c>
      <c r="F243" s="175" t="s">
        <v>2503</v>
      </c>
      <c r="G243" s="176" t="s">
        <v>301</v>
      </c>
      <c r="H243" s="177">
        <v>8</v>
      </c>
      <c r="I243" s="178"/>
      <c r="J243" s="179">
        <f t="shared" si="40"/>
        <v>0</v>
      </c>
      <c r="K243" s="175" t="s">
        <v>5</v>
      </c>
      <c r="L243" s="39"/>
      <c r="M243" s="180" t="s">
        <v>5</v>
      </c>
      <c r="N243" s="181" t="s">
        <v>45</v>
      </c>
      <c r="O243" s="40"/>
      <c r="P243" s="182">
        <f t="shared" si="41"/>
        <v>0</v>
      </c>
      <c r="Q243" s="182">
        <v>0</v>
      </c>
      <c r="R243" s="182">
        <f t="shared" si="42"/>
        <v>0</v>
      </c>
      <c r="S243" s="182">
        <v>0</v>
      </c>
      <c r="T243" s="183">
        <f t="shared" si="43"/>
        <v>0</v>
      </c>
      <c r="AR243" s="22" t="s">
        <v>220</v>
      </c>
      <c r="AT243" s="22" t="s">
        <v>182</v>
      </c>
      <c r="AU243" s="22" t="s">
        <v>84</v>
      </c>
      <c r="AY243" s="22" t="s">
        <v>180</v>
      </c>
      <c r="BE243" s="184">
        <f t="shared" si="44"/>
        <v>0</v>
      </c>
      <c r="BF243" s="184">
        <f t="shared" si="45"/>
        <v>0</v>
      </c>
      <c r="BG243" s="184">
        <f t="shared" si="46"/>
        <v>0</v>
      </c>
      <c r="BH243" s="184">
        <f t="shared" si="47"/>
        <v>0</v>
      </c>
      <c r="BI243" s="184">
        <f t="shared" si="48"/>
        <v>0</v>
      </c>
      <c r="BJ243" s="22" t="s">
        <v>82</v>
      </c>
      <c r="BK243" s="184">
        <f t="shared" si="49"/>
        <v>0</v>
      </c>
      <c r="BL243" s="22" t="s">
        <v>220</v>
      </c>
      <c r="BM243" s="22" t="s">
        <v>1343</v>
      </c>
    </row>
    <row r="244" spans="2:65" s="1" customFormat="1" ht="25.5" customHeight="1">
      <c r="B244" s="172"/>
      <c r="C244" s="173" t="s">
        <v>1345</v>
      </c>
      <c r="D244" s="173" t="s">
        <v>182</v>
      </c>
      <c r="E244" s="174" t="s">
        <v>2504</v>
      </c>
      <c r="F244" s="175" t="s">
        <v>2505</v>
      </c>
      <c r="G244" s="176" t="s">
        <v>301</v>
      </c>
      <c r="H244" s="177">
        <v>5</v>
      </c>
      <c r="I244" s="178"/>
      <c r="J244" s="179">
        <f t="shared" si="40"/>
        <v>0</v>
      </c>
      <c r="K244" s="175" t="s">
        <v>5</v>
      </c>
      <c r="L244" s="39"/>
      <c r="M244" s="180" t="s">
        <v>5</v>
      </c>
      <c r="N244" s="181" t="s">
        <v>45</v>
      </c>
      <c r="O244" s="40"/>
      <c r="P244" s="182">
        <f t="shared" si="41"/>
        <v>0</v>
      </c>
      <c r="Q244" s="182">
        <v>0</v>
      </c>
      <c r="R244" s="182">
        <f t="shared" si="42"/>
        <v>0</v>
      </c>
      <c r="S244" s="182">
        <v>0</v>
      </c>
      <c r="T244" s="183">
        <f t="shared" si="43"/>
        <v>0</v>
      </c>
      <c r="AR244" s="22" t="s">
        <v>220</v>
      </c>
      <c r="AT244" s="22" t="s">
        <v>182</v>
      </c>
      <c r="AU244" s="22" t="s">
        <v>84</v>
      </c>
      <c r="AY244" s="22" t="s">
        <v>180</v>
      </c>
      <c r="BE244" s="184">
        <f t="shared" si="44"/>
        <v>0</v>
      </c>
      <c r="BF244" s="184">
        <f t="shared" si="45"/>
        <v>0</v>
      </c>
      <c r="BG244" s="184">
        <f t="shared" si="46"/>
        <v>0</v>
      </c>
      <c r="BH244" s="184">
        <f t="shared" si="47"/>
        <v>0</v>
      </c>
      <c r="BI244" s="184">
        <f t="shared" si="48"/>
        <v>0</v>
      </c>
      <c r="BJ244" s="22" t="s">
        <v>82</v>
      </c>
      <c r="BK244" s="184">
        <f t="shared" si="49"/>
        <v>0</v>
      </c>
      <c r="BL244" s="22" t="s">
        <v>220</v>
      </c>
      <c r="BM244" s="22" t="s">
        <v>1346</v>
      </c>
    </row>
    <row r="245" spans="2:65" s="1" customFormat="1" ht="25.5" customHeight="1">
      <c r="B245" s="172"/>
      <c r="C245" s="173" t="s">
        <v>491</v>
      </c>
      <c r="D245" s="173" t="s">
        <v>182</v>
      </c>
      <c r="E245" s="174" t="s">
        <v>2506</v>
      </c>
      <c r="F245" s="175" t="s">
        <v>2507</v>
      </c>
      <c r="G245" s="176" t="s">
        <v>301</v>
      </c>
      <c r="H245" s="177">
        <v>2</v>
      </c>
      <c r="I245" s="178"/>
      <c r="J245" s="179">
        <f t="shared" si="40"/>
        <v>0</v>
      </c>
      <c r="K245" s="175" t="s">
        <v>5</v>
      </c>
      <c r="L245" s="39"/>
      <c r="M245" s="180" t="s">
        <v>5</v>
      </c>
      <c r="N245" s="181" t="s">
        <v>45</v>
      </c>
      <c r="O245" s="40"/>
      <c r="P245" s="182">
        <f t="shared" si="41"/>
        <v>0</v>
      </c>
      <c r="Q245" s="182">
        <v>0</v>
      </c>
      <c r="R245" s="182">
        <f t="shared" si="42"/>
        <v>0</v>
      </c>
      <c r="S245" s="182">
        <v>0</v>
      </c>
      <c r="T245" s="183">
        <f t="shared" si="43"/>
        <v>0</v>
      </c>
      <c r="AR245" s="22" t="s">
        <v>220</v>
      </c>
      <c r="AT245" s="22" t="s">
        <v>182</v>
      </c>
      <c r="AU245" s="22" t="s">
        <v>84</v>
      </c>
      <c r="AY245" s="22" t="s">
        <v>180</v>
      </c>
      <c r="BE245" s="184">
        <f t="shared" si="44"/>
        <v>0</v>
      </c>
      <c r="BF245" s="184">
        <f t="shared" si="45"/>
        <v>0</v>
      </c>
      <c r="BG245" s="184">
        <f t="shared" si="46"/>
        <v>0</v>
      </c>
      <c r="BH245" s="184">
        <f t="shared" si="47"/>
        <v>0</v>
      </c>
      <c r="BI245" s="184">
        <f t="shared" si="48"/>
        <v>0</v>
      </c>
      <c r="BJ245" s="22" t="s">
        <v>82</v>
      </c>
      <c r="BK245" s="184">
        <f t="shared" si="49"/>
        <v>0</v>
      </c>
      <c r="BL245" s="22" t="s">
        <v>220</v>
      </c>
      <c r="BM245" s="22" t="s">
        <v>1348</v>
      </c>
    </row>
    <row r="246" spans="2:65" s="1" customFormat="1" ht="25.5" customHeight="1">
      <c r="B246" s="172"/>
      <c r="C246" s="173" t="s">
        <v>1350</v>
      </c>
      <c r="D246" s="173" t="s">
        <v>182</v>
      </c>
      <c r="E246" s="174" t="s">
        <v>2508</v>
      </c>
      <c r="F246" s="175" t="s">
        <v>2509</v>
      </c>
      <c r="G246" s="176" t="s">
        <v>301</v>
      </c>
      <c r="H246" s="177">
        <v>3</v>
      </c>
      <c r="I246" s="178"/>
      <c r="J246" s="179">
        <f aca="true" t="shared" si="50" ref="J246:J266">ROUND(I246*H246,2)</f>
        <v>0</v>
      </c>
      <c r="K246" s="175" t="s">
        <v>5</v>
      </c>
      <c r="L246" s="39"/>
      <c r="M246" s="180" t="s">
        <v>5</v>
      </c>
      <c r="N246" s="181" t="s">
        <v>45</v>
      </c>
      <c r="O246" s="40"/>
      <c r="P246" s="182">
        <f aca="true" t="shared" si="51" ref="P246:P266">O246*H246</f>
        <v>0</v>
      </c>
      <c r="Q246" s="182">
        <v>0</v>
      </c>
      <c r="R246" s="182">
        <f aca="true" t="shared" si="52" ref="R246:R266">Q246*H246</f>
        <v>0</v>
      </c>
      <c r="S246" s="182">
        <v>0</v>
      </c>
      <c r="T246" s="183">
        <f aca="true" t="shared" si="53" ref="T246:T266">S246*H246</f>
        <v>0</v>
      </c>
      <c r="AR246" s="22" t="s">
        <v>220</v>
      </c>
      <c r="AT246" s="22" t="s">
        <v>182</v>
      </c>
      <c r="AU246" s="22" t="s">
        <v>84</v>
      </c>
      <c r="AY246" s="22" t="s">
        <v>180</v>
      </c>
      <c r="BE246" s="184">
        <f aca="true" t="shared" si="54" ref="BE246:BE266">IF(N246="základní",J246,0)</f>
        <v>0</v>
      </c>
      <c r="BF246" s="184">
        <f aca="true" t="shared" si="55" ref="BF246:BF266">IF(N246="snížená",J246,0)</f>
        <v>0</v>
      </c>
      <c r="BG246" s="184">
        <f aca="true" t="shared" si="56" ref="BG246:BG266">IF(N246="zákl. přenesená",J246,0)</f>
        <v>0</v>
      </c>
      <c r="BH246" s="184">
        <f aca="true" t="shared" si="57" ref="BH246:BH266">IF(N246="sníž. přenesená",J246,0)</f>
        <v>0</v>
      </c>
      <c r="BI246" s="184">
        <f aca="true" t="shared" si="58" ref="BI246:BI266">IF(N246="nulová",J246,0)</f>
        <v>0</v>
      </c>
      <c r="BJ246" s="22" t="s">
        <v>82</v>
      </c>
      <c r="BK246" s="184">
        <f aca="true" t="shared" si="59" ref="BK246:BK266">ROUND(I246*H246,2)</f>
        <v>0</v>
      </c>
      <c r="BL246" s="22" t="s">
        <v>220</v>
      </c>
      <c r="BM246" s="22" t="s">
        <v>1351</v>
      </c>
    </row>
    <row r="247" spans="2:65" s="1" customFormat="1" ht="25.5" customHeight="1">
      <c r="B247" s="172"/>
      <c r="C247" s="173" t="s">
        <v>497</v>
      </c>
      <c r="D247" s="173" t="s">
        <v>182</v>
      </c>
      <c r="E247" s="174" t="s">
        <v>2510</v>
      </c>
      <c r="F247" s="175" t="s">
        <v>2511</v>
      </c>
      <c r="G247" s="176" t="s">
        <v>301</v>
      </c>
      <c r="H247" s="177">
        <v>256</v>
      </c>
      <c r="I247" s="178"/>
      <c r="J247" s="179">
        <f t="shared" si="50"/>
        <v>0</v>
      </c>
      <c r="K247" s="175" t="s">
        <v>269</v>
      </c>
      <c r="L247" s="39"/>
      <c r="M247" s="180" t="s">
        <v>5</v>
      </c>
      <c r="N247" s="181" t="s">
        <v>45</v>
      </c>
      <c r="O247" s="40"/>
      <c r="P247" s="182">
        <f t="shared" si="51"/>
        <v>0</v>
      </c>
      <c r="Q247" s="182">
        <v>0</v>
      </c>
      <c r="R247" s="182">
        <f t="shared" si="52"/>
        <v>0</v>
      </c>
      <c r="S247" s="182">
        <v>0</v>
      </c>
      <c r="T247" s="183">
        <f t="shared" si="53"/>
        <v>0</v>
      </c>
      <c r="AR247" s="22" t="s">
        <v>220</v>
      </c>
      <c r="AT247" s="22" t="s">
        <v>182</v>
      </c>
      <c r="AU247" s="22" t="s">
        <v>84</v>
      </c>
      <c r="AY247" s="22" t="s">
        <v>180</v>
      </c>
      <c r="BE247" s="184">
        <f t="shared" si="54"/>
        <v>0</v>
      </c>
      <c r="BF247" s="184">
        <f t="shared" si="55"/>
        <v>0</v>
      </c>
      <c r="BG247" s="184">
        <f t="shared" si="56"/>
        <v>0</v>
      </c>
      <c r="BH247" s="184">
        <f t="shared" si="57"/>
        <v>0</v>
      </c>
      <c r="BI247" s="184">
        <f t="shared" si="58"/>
        <v>0</v>
      </c>
      <c r="BJ247" s="22" t="s">
        <v>82</v>
      </c>
      <c r="BK247" s="184">
        <f t="shared" si="59"/>
        <v>0</v>
      </c>
      <c r="BL247" s="22" t="s">
        <v>220</v>
      </c>
      <c r="BM247" s="22" t="s">
        <v>1352</v>
      </c>
    </row>
    <row r="248" spans="2:65" s="1" customFormat="1" ht="25.5" customHeight="1">
      <c r="B248" s="172"/>
      <c r="C248" s="173" t="s">
        <v>1353</v>
      </c>
      <c r="D248" s="173" t="s">
        <v>182</v>
      </c>
      <c r="E248" s="174" t="s">
        <v>2512</v>
      </c>
      <c r="F248" s="175" t="s">
        <v>2513</v>
      </c>
      <c r="G248" s="176" t="s">
        <v>301</v>
      </c>
      <c r="H248" s="177">
        <v>3</v>
      </c>
      <c r="I248" s="178"/>
      <c r="J248" s="179">
        <f t="shared" si="50"/>
        <v>0</v>
      </c>
      <c r="K248" s="175" t="s">
        <v>5</v>
      </c>
      <c r="L248" s="39"/>
      <c r="M248" s="180" t="s">
        <v>5</v>
      </c>
      <c r="N248" s="181" t="s">
        <v>45</v>
      </c>
      <c r="O248" s="40"/>
      <c r="P248" s="182">
        <f t="shared" si="51"/>
        <v>0</v>
      </c>
      <c r="Q248" s="182">
        <v>0</v>
      </c>
      <c r="R248" s="182">
        <f t="shared" si="52"/>
        <v>0</v>
      </c>
      <c r="S248" s="182">
        <v>0</v>
      </c>
      <c r="T248" s="183">
        <f t="shared" si="53"/>
        <v>0</v>
      </c>
      <c r="AR248" s="22" t="s">
        <v>220</v>
      </c>
      <c r="AT248" s="22" t="s">
        <v>182</v>
      </c>
      <c r="AU248" s="22" t="s">
        <v>84</v>
      </c>
      <c r="AY248" s="22" t="s">
        <v>180</v>
      </c>
      <c r="BE248" s="184">
        <f t="shared" si="54"/>
        <v>0</v>
      </c>
      <c r="BF248" s="184">
        <f t="shared" si="55"/>
        <v>0</v>
      </c>
      <c r="BG248" s="184">
        <f t="shared" si="56"/>
        <v>0</v>
      </c>
      <c r="BH248" s="184">
        <f t="shared" si="57"/>
        <v>0</v>
      </c>
      <c r="BI248" s="184">
        <f t="shared" si="58"/>
        <v>0</v>
      </c>
      <c r="BJ248" s="22" t="s">
        <v>82</v>
      </c>
      <c r="BK248" s="184">
        <f t="shared" si="59"/>
        <v>0</v>
      </c>
      <c r="BL248" s="22" t="s">
        <v>220</v>
      </c>
      <c r="BM248" s="22" t="s">
        <v>1354</v>
      </c>
    </row>
    <row r="249" spans="2:65" s="1" customFormat="1" ht="25.5" customHeight="1">
      <c r="B249" s="172"/>
      <c r="C249" s="173" t="s">
        <v>502</v>
      </c>
      <c r="D249" s="173" t="s">
        <v>182</v>
      </c>
      <c r="E249" s="174" t="s">
        <v>2514</v>
      </c>
      <c r="F249" s="175" t="s">
        <v>2515</v>
      </c>
      <c r="G249" s="176" t="s">
        <v>301</v>
      </c>
      <c r="H249" s="177">
        <v>1</v>
      </c>
      <c r="I249" s="178"/>
      <c r="J249" s="179">
        <f t="shared" si="50"/>
        <v>0</v>
      </c>
      <c r="K249" s="175" t="s">
        <v>5</v>
      </c>
      <c r="L249" s="39"/>
      <c r="M249" s="180" t="s">
        <v>5</v>
      </c>
      <c r="N249" s="181" t="s">
        <v>45</v>
      </c>
      <c r="O249" s="40"/>
      <c r="P249" s="182">
        <f t="shared" si="51"/>
        <v>0</v>
      </c>
      <c r="Q249" s="182">
        <v>0</v>
      </c>
      <c r="R249" s="182">
        <f t="shared" si="52"/>
        <v>0</v>
      </c>
      <c r="S249" s="182">
        <v>0</v>
      </c>
      <c r="T249" s="183">
        <f t="shared" si="53"/>
        <v>0</v>
      </c>
      <c r="AR249" s="22" t="s">
        <v>220</v>
      </c>
      <c r="AT249" s="22" t="s">
        <v>182</v>
      </c>
      <c r="AU249" s="22" t="s">
        <v>84</v>
      </c>
      <c r="AY249" s="22" t="s">
        <v>180</v>
      </c>
      <c r="BE249" s="184">
        <f t="shared" si="54"/>
        <v>0</v>
      </c>
      <c r="BF249" s="184">
        <f t="shared" si="55"/>
        <v>0</v>
      </c>
      <c r="BG249" s="184">
        <f t="shared" si="56"/>
        <v>0</v>
      </c>
      <c r="BH249" s="184">
        <f t="shared" si="57"/>
        <v>0</v>
      </c>
      <c r="BI249" s="184">
        <f t="shared" si="58"/>
        <v>0</v>
      </c>
      <c r="BJ249" s="22" t="s">
        <v>82</v>
      </c>
      <c r="BK249" s="184">
        <f t="shared" si="59"/>
        <v>0</v>
      </c>
      <c r="BL249" s="22" t="s">
        <v>220</v>
      </c>
      <c r="BM249" s="22" t="s">
        <v>1355</v>
      </c>
    </row>
    <row r="250" spans="2:65" s="1" customFormat="1" ht="25.5" customHeight="1">
      <c r="B250" s="172"/>
      <c r="C250" s="173" t="s">
        <v>1356</v>
      </c>
      <c r="D250" s="173" t="s">
        <v>182</v>
      </c>
      <c r="E250" s="174" t="s">
        <v>2516</v>
      </c>
      <c r="F250" s="175" t="s">
        <v>2517</v>
      </c>
      <c r="G250" s="176" t="s">
        <v>301</v>
      </c>
      <c r="H250" s="177">
        <v>3</v>
      </c>
      <c r="I250" s="178"/>
      <c r="J250" s="179">
        <f t="shared" si="50"/>
        <v>0</v>
      </c>
      <c r="K250" s="175" t="s">
        <v>5</v>
      </c>
      <c r="L250" s="39"/>
      <c r="M250" s="180" t="s">
        <v>5</v>
      </c>
      <c r="N250" s="181" t="s">
        <v>45</v>
      </c>
      <c r="O250" s="40"/>
      <c r="P250" s="182">
        <f t="shared" si="51"/>
        <v>0</v>
      </c>
      <c r="Q250" s="182">
        <v>0</v>
      </c>
      <c r="R250" s="182">
        <f t="shared" si="52"/>
        <v>0</v>
      </c>
      <c r="S250" s="182">
        <v>0</v>
      </c>
      <c r="T250" s="183">
        <f t="shared" si="53"/>
        <v>0</v>
      </c>
      <c r="AR250" s="22" t="s">
        <v>220</v>
      </c>
      <c r="AT250" s="22" t="s">
        <v>182</v>
      </c>
      <c r="AU250" s="22" t="s">
        <v>84</v>
      </c>
      <c r="AY250" s="22" t="s">
        <v>180</v>
      </c>
      <c r="BE250" s="184">
        <f t="shared" si="54"/>
        <v>0</v>
      </c>
      <c r="BF250" s="184">
        <f t="shared" si="55"/>
        <v>0</v>
      </c>
      <c r="BG250" s="184">
        <f t="shared" si="56"/>
        <v>0</v>
      </c>
      <c r="BH250" s="184">
        <f t="shared" si="57"/>
        <v>0</v>
      </c>
      <c r="BI250" s="184">
        <f t="shared" si="58"/>
        <v>0</v>
      </c>
      <c r="BJ250" s="22" t="s">
        <v>82</v>
      </c>
      <c r="BK250" s="184">
        <f t="shared" si="59"/>
        <v>0</v>
      </c>
      <c r="BL250" s="22" t="s">
        <v>220</v>
      </c>
      <c r="BM250" s="22" t="s">
        <v>1359</v>
      </c>
    </row>
    <row r="251" spans="2:65" s="1" customFormat="1" ht="25.5" customHeight="1">
      <c r="B251" s="172"/>
      <c r="C251" s="173" t="s">
        <v>505</v>
      </c>
      <c r="D251" s="173" t="s">
        <v>182</v>
      </c>
      <c r="E251" s="174" t="s">
        <v>2518</v>
      </c>
      <c r="F251" s="175" t="s">
        <v>2519</v>
      </c>
      <c r="G251" s="176" t="s">
        <v>301</v>
      </c>
      <c r="H251" s="177">
        <v>1</v>
      </c>
      <c r="I251" s="178"/>
      <c r="J251" s="179">
        <f t="shared" si="50"/>
        <v>0</v>
      </c>
      <c r="K251" s="175" t="s">
        <v>5</v>
      </c>
      <c r="L251" s="39"/>
      <c r="M251" s="180" t="s">
        <v>5</v>
      </c>
      <c r="N251" s="181" t="s">
        <v>45</v>
      </c>
      <c r="O251" s="40"/>
      <c r="P251" s="182">
        <f t="shared" si="51"/>
        <v>0</v>
      </c>
      <c r="Q251" s="182">
        <v>0</v>
      </c>
      <c r="R251" s="182">
        <f t="shared" si="52"/>
        <v>0</v>
      </c>
      <c r="S251" s="182">
        <v>0</v>
      </c>
      <c r="T251" s="183">
        <f t="shared" si="53"/>
        <v>0</v>
      </c>
      <c r="AR251" s="22" t="s">
        <v>220</v>
      </c>
      <c r="AT251" s="22" t="s">
        <v>182</v>
      </c>
      <c r="AU251" s="22" t="s">
        <v>84</v>
      </c>
      <c r="AY251" s="22" t="s">
        <v>180</v>
      </c>
      <c r="BE251" s="184">
        <f t="shared" si="54"/>
        <v>0</v>
      </c>
      <c r="BF251" s="184">
        <f t="shared" si="55"/>
        <v>0</v>
      </c>
      <c r="BG251" s="184">
        <f t="shared" si="56"/>
        <v>0</v>
      </c>
      <c r="BH251" s="184">
        <f t="shared" si="57"/>
        <v>0</v>
      </c>
      <c r="BI251" s="184">
        <f t="shared" si="58"/>
        <v>0</v>
      </c>
      <c r="BJ251" s="22" t="s">
        <v>82</v>
      </c>
      <c r="BK251" s="184">
        <f t="shared" si="59"/>
        <v>0</v>
      </c>
      <c r="BL251" s="22" t="s">
        <v>220</v>
      </c>
      <c r="BM251" s="22" t="s">
        <v>1361</v>
      </c>
    </row>
    <row r="252" spans="2:65" s="1" customFormat="1" ht="25.5" customHeight="1">
      <c r="B252" s="172"/>
      <c r="C252" s="173" t="s">
        <v>1363</v>
      </c>
      <c r="D252" s="173" t="s">
        <v>182</v>
      </c>
      <c r="E252" s="174" t="s">
        <v>2520</v>
      </c>
      <c r="F252" s="175" t="s">
        <v>2521</v>
      </c>
      <c r="G252" s="176" t="s">
        <v>301</v>
      </c>
      <c r="H252" s="177">
        <v>4</v>
      </c>
      <c r="I252" s="178"/>
      <c r="J252" s="179">
        <f t="shared" si="50"/>
        <v>0</v>
      </c>
      <c r="K252" s="175" t="s">
        <v>5</v>
      </c>
      <c r="L252" s="39"/>
      <c r="M252" s="180" t="s">
        <v>5</v>
      </c>
      <c r="N252" s="181" t="s">
        <v>45</v>
      </c>
      <c r="O252" s="40"/>
      <c r="P252" s="182">
        <f t="shared" si="51"/>
        <v>0</v>
      </c>
      <c r="Q252" s="182">
        <v>0</v>
      </c>
      <c r="R252" s="182">
        <f t="shared" si="52"/>
        <v>0</v>
      </c>
      <c r="S252" s="182">
        <v>0</v>
      </c>
      <c r="T252" s="183">
        <f t="shared" si="53"/>
        <v>0</v>
      </c>
      <c r="AR252" s="22" t="s">
        <v>220</v>
      </c>
      <c r="AT252" s="22" t="s">
        <v>182</v>
      </c>
      <c r="AU252" s="22" t="s">
        <v>84</v>
      </c>
      <c r="AY252" s="22" t="s">
        <v>180</v>
      </c>
      <c r="BE252" s="184">
        <f t="shared" si="54"/>
        <v>0</v>
      </c>
      <c r="BF252" s="184">
        <f t="shared" si="55"/>
        <v>0</v>
      </c>
      <c r="BG252" s="184">
        <f t="shared" si="56"/>
        <v>0</v>
      </c>
      <c r="BH252" s="184">
        <f t="shared" si="57"/>
        <v>0</v>
      </c>
      <c r="BI252" s="184">
        <f t="shared" si="58"/>
        <v>0</v>
      </c>
      <c r="BJ252" s="22" t="s">
        <v>82</v>
      </c>
      <c r="BK252" s="184">
        <f t="shared" si="59"/>
        <v>0</v>
      </c>
      <c r="BL252" s="22" t="s">
        <v>220</v>
      </c>
      <c r="BM252" s="22" t="s">
        <v>1364</v>
      </c>
    </row>
    <row r="253" spans="2:65" s="1" customFormat="1" ht="25.5" customHeight="1">
      <c r="B253" s="172"/>
      <c r="C253" s="173" t="s">
        <v>510</v>
      </c>
      <c r="D253" s="173" t="s">
        <v>182</v>
      </c>
      <c r="E253" s="174" t="s">
        <v>2522</v>
      </c>
      <c r="F253" s="175" t="s">
        <v>2523</v>
      </c>
      <c r="G253" s="176" t="s">
        <v>301</v>
      </c>
      <c r="H253" s="177">
        <v>10</v>
      </c>
      <c r="I253" s="178"/>
      <c r="J253" s="179">
        <f t="shared" si="50"/>
        <v>0</v>
      </c>
      <c r="K253" s="175" t="s">
        <v>5</v>
      </c>
      <c r="L253" s="39"/>
      <c r="M253" s="180" t="s">
        <v>5</v>
      </c>
      <c r="N253" s="181" t="s">
        <v>45</v>
      </c>
      <c r="O253" s="40"/>
      <c r="P253" s="182">
        <f t="shared" si="51"/>
        <v>0</v>
      </c>
      <c r="Q253" s="182">
        <v>0</v>
      </c>
      <c r="R253" s="182">
        <f t="shared" si="52"/>
        <v>0</v>
      </c>
      <c r="S253" s="182">
        <v>0</v>
      </c>
      <c r="T253" s="183">
        <f t="shared" si="53"/>
        <v>0</v>
      </c>
      <c r="AR253" s="22" t="s">
        <v>220</v>
      </c>
      <c r="AT253" s="22" t="s">
        <v>182</v>
      </c>
      <c r="AU253" s="22" t="s">
        <v>84</v>
      </c>
      <c r="AY253" s="22" t="s">
        <v>180</v>
      </c>
      <c r="BE253" s="184">
        <f t="shared" si="54"/>
        <v>0</v>
      </c>
      <c r="BF253" s="184">
        <f t="shared" si="55"/>
        <v>0</v>
      </c>
      <c r="BG253" s="184">
        <f t="shared" si="56"/>
        <v>0</v>
      </c>
      <c r="BH253" s="184">
        <f t="shared" si="57"/>
        <v>0</v>
      </c>
      <c r="BI253" s="184">
        <f t="shared" si="58"/>
        <v>0</v>
      </c>
      <c r="BJ253" s="22" t="s">
        <v>82</v>
      </c>
      <c r="BK253" s="184">
        <f t="shared" si="59"/>
        <v>0</v>
      </c>
      <c r="BL253" s="22" t="s">
        <v>220</v>
      </c>
      <c r="BM253" s="22" t="s">
        <v>1365</v>
      </c>
    </row>
    <row r="254" spans="2:65" s="1" customFormat="1" ht="25.5" customHeight="1">
      <c r="B254" s="172"/>
      <c r="C254" s="173" t="s">
        <v>1371</v>
      </c>
      <c r="D254" s="173" t="s">
        <v>182</v>
      </c>
      <c r="E254" s="174" t="s">
        <v>2524</v>
      </c>
      <c r="F254" s="175" t="s">
        <v>2523</v>
      </c>
      <c r="G254" s="176" t="s">
        <v>301</v>
      </c>
      <c r="H254" s="177">
        <v>2</v>
      </c>
      <c r="I254" s="178"/>
      <c r="J254" s="179">
        <f t="shared" si="50"/>
        <v>0</v>
      </c>
      <c r="K254" s="175" t="s">
        <v>5</v>
      </c>
      <c r="L254" s="39"/>
      <c r="M254" s="180" t="s">
        <v>5</v>
      </c>
      <c r="N254" s="181" t="s">
        <v>45</v>
      </c>
      <c r="O254" s="40"/>
      <c r="P254" s="182">
        <f t="shared" si="51"/>
        <v>0</v>
      </c>
      <c r="Q254" s="182">
        <v>0</v>
      </c>
      <c r="R254" s="182">
        <f t="shared" si="52"/>
        <v>0</v>
      </c>
      <c r="S254" s="182">
        <v>0</v>
      </c>
      <c r="T254" s="183">
        <f t="shared" si="53"/>
        <v>0</v>
      </c>
      <c r="AR254" s="22" t="s">
        <v>220</v>
      </c>
      <c r="AT254" s="22" t="s">
        <v>182</v>
      </c>
      <c r="AU254" s="22" t="s">
        <v>84</v>
      </c>
      <c r="AY254" s="22" t="s">
        <v>180</v>
      </c>
      <c r="BE254" s="184">
        <f t="shared" si="54"/>
        <v>0</v>
      </c>
      <c r="BF254" s="184">
        <f t="shared" si="55"/>
        <v>0</v>
      </c>
      <c r="BG254" s="184">
        <f t="shared" si="56"/>
        <v>0</v>
      </c>
      <c r="BH254" s="184">
        <f t="shared" si="57"/>
        <v>0</v>
      </c>
      <c r="BI254" s="184">
        <f t="shared" si="58"/>
        <v>0</v>
      </c>
      <c r="BJ254" s="22" t="s">
        <v>82</v>
      </c>
      <c r="BK254" s="184">
        <f t="shared" si="59"/>
        <v>0</v>
      </c>
      <c r="BL254" s="22" t="s">
        <v>220</v>
      </c>
      <c r="BM254" s="22" t="s">
        <v>1373</v>
      </c>
    </row>
    <row r="255" spans="2:65" s="1" customFormat="1" ht="25.5" customHeight="1">
      <c r="B255" s="172"/>
      <c r="C255" s="173" t="s">
        <v>515</v>
      </c>
      <c r="D255" s="173" t="s">
        <v>182</v>
      </c>
      <c r="E255" s="174" t="s">
        <v>2525</v>
      </c>
      <c r="F255" s="175" t="s">
        <v>2526</v>
      </c>
      <c r="G255" s="176" t="s">
        <v>301</v>
      </c>
      <c r="H255" s="177">
        <v>1</v>
      </c>
      <c r="I255" s="178"/>
      <c r="J255" s="179">
        <f t="shared" si="50"/>
        <v>0</v>
      </c>
      <c r="K255" s="175" t="s">
        <v>5</v>
      </c>
      <c r="L255" s="39"/>
      <c r="M255" s="180" t="s">
        <v>5</v>
      </c>
      <c r="N255" s="181" t="s">
        <v>45</v>
      </c>
      <c r="O255" s="40"/>
      <c r="P255" s="182">
        <f t="shared" si="51"/>
        <v>0</v>
      </c>
      <c r="Q255" s="182">
        <v>0</v>
      </c>
      <c r="R255" s="182">
        <f t="shared" si="52"/>
        <v>0</v>
      </c>
      <c r="S255" s="182">
        <v>0</v>
      </c>
      <c r="T255" s="183">
        <f t="shared" si="53"/>
        <v>0</v>
      </c>
      <c r="AR255" s="22" t="s">
        <v>220</v>
      </c>
      <c r="AT255" s="22" t="s">
        <v>182</v>
      </c>
      <c r="AU255" s="22" t="s">
        <v>84</v>
      </c>
      <c r="AY255" s="22" t="s">
        <v>180</v>
      </c>
      <c r="BE255" s="184">
        <f t="shared" si="54"/>
        <v>0</v>
      </c>
      <c r="BF255" s="184">
        <f t="shared" si="55"/>
        <v>0</v>
      </c>
      <c r="BG255" s="184">
        <f t="shared" si="56"/>
        <v>0</v>
      </c>
      <c r="BH255" s="184">
        <f t="shared" si="57"/>
        <v>0</v>
      </c>
      <c r="BI255" s="184">
        <f t="shared" si="58"/>
        <v>0</v>
      </c>
      <c r="BJ255" s="22" t="s">
        <v>82</v>
      </c>
      <c r="BK255" s="184">
        <f t="shared" si="59"/>
        <v>0</v>
      </c>
      <c r="BL255" s="22" t="s">
        <v>220</v>
      </c>
      <c r="BM255" s="22" t="s">
        <v>1376</v>
      </c>
    </row>
    <row r="256" spans="2:65" s="1" customFormat="1" ht="25.5" customHeight="1">
      <c r="B256" s="172"/>
      <c r="C256" s="173" t="s">
        <v>1377</v>
      </c>
      <c r="D256" s="173" t="s">
        <v>182</v>
      </c>
      <c r="E256" s="174" t="s">
        <v>2525</v>
      </c>
      <c r="F256" s="175" t="s">
        <v>2526</v>
      </c>
      <c r="G256" s="176" t="s">
        <v>301</v>
      </c>
      <c r="H256" s="177">
        <v>3</v>
      </c>
      <c r="I256" s="178"/>
      <c r="J256" s="179">
        <f t="shared" si="50"/>
        <v>0</v>
      </c>
      <c r="K256" s="175" t="s">
        <v>5</v>
      </c>
      <c r="L256" s="39"/>
      <c r="M256" s="180" t="s">
        <v>5</v>
      </c>
      <c r="N256" s="181" t="s">
        <v>45</v>
      </c>
      <c r="O256" s="40"/>
      <c r="P256" s="182">
        <f t="shared" si="51"/>
        <v>0</v>
      </c>
      <c r="Q256" s="182">
        <v>0</v>
      </c>
      <c r="R256" s="182">
        <f t="shared" si="52"/>
        <v>0</v>
      </c>
      <c r="S256" s="182">
        <v>0</v>
      </c>
      <c r="T256" s="183">
        <f t="shared" si="53"/>
        <v>0</v>
      </c>
      <c r="AR256" s="22" t="s">
        <v>220</v>
      </c>
      <c r="AT256" s="22" t="s">
        <v>182</v>
      </c>
      <c r="AU256" s="22" t="s">
        <v>84</v>
      </c>
      <c r="AY256" s="22" t="s">
        <v>180</v>
      </c>
      <c r="BE256" s="184">
        <f t="shared" si="54"/>
        <v>0</v>
      </c>
      <c r="BF256" s="184">
        <f t="shared" si="55"/>
        <v>0</v>
      </c>
      <c r="BG256" s="184">
        <f t="shared" si="56"/>
        <v>0</v>
      </c>
      <c r="BH256" s="184">
        <f t="shared" si="57"/>
        <v>0</v>
      </c>
      <c r="BI256" s="184">
        <f t="shared" si="58"/>
        <v>0</v>
      </c>
      <c r="BJ256" s="22" t="s">
        <v>82</v>
      </c>
      <c r="BK256" s="184">
        <f t="shared" si="59"/>
        <v>0</v>
      </c>
      <c r="BL256" s="22" t="s">
        <v>220</v>
      </c>
      <c r="BM256" s="22" t="s">
        <v>1378</v>
      </c>
    </row>
    <row r="257" spans="2:65" s="1" customFormat="1" ht="25.5" customHeight="1">
      <c r="B257" s="172"/>
      <c r="C257" s="173" t="s">
        <v>523</v>
      </c>
      <c r="D257" s="173" t="s">
        <v>182</v>
      </c>
      <c r="E257" s="174" t="s">
        <v>2527</v>
      </c>
      <c r="F257" s="175" t="s">
        <v>2528</v>
      </c>
      <c r="G257" s="176" t="s">
        <v>301</v>
      </c>
      <c r="H257" s="177">
        <v>2</v>
      </c>
      <c r="I257" s="178"/>
      <c r="J257" s="179">
        <f t="shared" si="50"/>
        <v>0</v>
      </c>
      <c r="K257" s="175" t="s">
        <v>5</v>
      </c>
      <c r="L257" s="39"/>
      <c r="M257" s="180" t="s">
        <v>5</v>
      </c>
      <c r="N257" s="181" t="s">
        <v>45</v>
      </c>
      <c r="O257" s="40"/>
      <c r="P257" s="182">
        <f t="shared" si="51"/>
        <v>0</v>
      </c>
      <c r="Q257" s="182">
        <v>0</v>
      </c>
      <c r="R257" s="182">
        <f t="shared" si="52"/>
        <v>0</v>
      </c>
      <c r="S257" s="182">
        <v>0</v>
      </c>
      <c r="T257" s="183">
        <f t="shared" si="53"/>
        <v>0</v>
      </c>
      <c r="AR257" s="22" t="s">
        <v>220</v>
      </c>
      <c r="AT257" s="22" t="s">
        <v>182</v>
      </c>
      <c r="AU257" s="22" t="s">
        <v>84</v>
      </c>
      <c r="AY257" s="22" t="s">
        <v>180</v>
      </c>
      <c r="BE257" s="184">
        <f t="shared" si="54"/>
        <v>0</v>
      </c>
      <c r="BF257" s="184">
        <f t="shared" si="55"/>
        <v>0</v>
      </c>
      <c r="BG257" s="184">
        <f t="shared" si="56"/>
        <v>0</v>
      </c>
      <c r="BH257" s="184">
        <f t="shared" si="57"/>
        <v>0</v>
      </c>
      <c r="BI257" s="184">
        <f t="shared" si="58"/>
        <v>0</v>
      </c>
      <c r="BJ257" s="22" t="s">
        <v>82</v>
      </c>
      <c r="BK257" s="184">
        <f t="shared" si="59"/>
        <v>0</v>
      </c>
      <c r="BL257" s="22" t="s">
        <v>220</v>
      </c>
      <c r="BM257" s="22" t="s">
        <v>1379</v>
      </c>
    </row>
    <row r="258" spans="2:65" s="1" customFormat="1" ht="25.5" customHeight="1">
      <c r="B258" s="172"/>
      <c r="C258" s="173" t="s">
        <v>1380</v>
      </c>
      <c r="D258" s="173" t="s">
        <v>182</v>
      </c>
      <c r="E258" s="174" t="s">
        <v>2529</v>
      </c>
      <c r="F258" s="175" t="s">
        <v>2530</v>
      </c>
      <c r="G258" s="176" t="s">
        <v>301</v>
      </c>
      <c r="H258" s="177">
        <v>2</v>
      </c>
      <c r="I258" s="178"/>
      <c r="J258" s="179">
        <f t="shared" si="50"/>
        <v>0</v>
      </c>
      <c r="K258" s="175" t="s">
        <v>269</v>
      </c>
      <c r="L258" s="39"/>
      <c r="M258" s="180" t="s">
        <v>5</v>
      </c>
      <c r="N258" s="181" t="s">
        <v>45</v>
      </c>
      <c r="O258" s="40"/>
      <c r="P258" s="182">
        <f t="shared" si="51"/>
        <v>0</v>
      </c>
      <c r="Q258" s="182">
        <v>0</v>
      </c>
      <c r="R258" s="182">
        <f t="shared" si="52"/>
        <v>0</v>
      </c>
      <c r="S258" s="182">
        <v>0</v>
      </c>
      <c r="T258" s="183">
        <f t="shared" si="53"/>
        <v>0</v>
      </c>
      <c r="AR258" s="22" t="s">
        <v>220</v>
      </c>
      <c r="AT258" s="22" t="s">
        <v>182</v>
      </c>
      <c r="AU258" s="22" t="s">
        <v>84</v>
      </c>
      <c r="AY258" s="22" t="s">
        <v>180</v>
      </c>
      <c r="BE258" s="184">
        <f t="shared" si="54"/>
        <v>0</v>
      </c>
      <c r="BF258" s="184">
        <f t="shared" si="55"/>
        <v>0</v>
      </c>
      <c r="BG258" s="184">
        <f t="shared" si="56"/>
        <v>0</v>
      </c>
      <c r="BH258" s="184">
        <f t="shared" si="57"/>
        <v>0</v>
      </c>
      <c r="BI258" s="184">
        <f t="shared" si="58"/>
        <v>0</v>
      </c>
      <c r="BJ258" s="22" t="s">
        <v>82</v>
      </c>
      <c r="BK258" s="184">
        <f t="shared" si="59"/>
        <v>0</v>
      </c>
      <c r="BL258" s="22" t="s">
        <v>220</v>
      </c>
      <c r="BM258" s="22" t="s">
        <v>1381</v>
      </c>
    </row>
    <row r="259" spans="2:65" s="1" customFormat="1" ht="25.5" customHeight="1">
      <c r="B259" s="172"/>
      <c r="C259" s="173" t="s">
        <v>527</v>
      </c>
      <c r="D259" s="173" t="s">
        <v>182</v>
      </c>
      <c r="E259" s="174" t="s">
        <v>2531</v>
      </c>
      <c r="F259" s="175" t="s">
        <v>2532</v>
      </c>
      <c r="G259" s="176" t="s">
        <v>301</v>
      </c>
      <c r="H259" s="177">
        <v>2</v>
      </c>
      <c r="I259" s="178"/>
      <c r="J259" s="179">
        <f t="shared" si="50"/>
        <v>0</v>
      </c>
      <c r="K259" s="175" t="s">
        <v>5</v>
      </c>
      <c r="L259" s="39"/>
      <c r="M259" s="180" t="s">
        <v>5</v>
      </c>
      <c r="N259" s="181" t="s">
        <v>45</v>
      </c>
      <c r="O259" s="40"/>
      <c r="P259" s="182">
        <f t="shared" si="51"/>
        <v>0</v>
      </c>
      <c r="Q259" s="182">
        <v>0</v>
      </c>
      <c r="R259" s="182">
        <f t="shared" si="52"/>
        <v>0</v>
      </c>
      <c r="S259" s="182">
        <v>0</v>
      </c>
      <c r="T259" s="183">
        <f t="shared" si="53"/>
        <v>0</v>
      </c>
      <c r="AR259" s="22" t="s">
        <v>220</v>
      </c>
      <c r="AT259" s="22" t="s">
        <v>182</v>
      </c>
      <c r="AU259" s="22" t="s">
        <v>84</v>
      </c>
      <c r="AY259" s="22" t="s">
        <v>180</v>
      </c>
      <c r="BE259" s="184">
        <f t="shared" si="54"/>
        <v>0</v>
      </c>
      <c r="BF259" s="184">
        <f t="shared" si="55"/>
        <v>0</v>
      </c>
      <c r="BG259" s="184">
        <f t="shared" si="56"/>
        <v>0</v>
      </c>
      <c r="BH259" s="184">
        <f t="shared" si="57"/>
        <v>0</v>
      </c>
      <c r="BI259" s="184">
        <f t="shared" si="58"/>
        <v>0</v>
      </c>
      <c r="BJ259" s="22" t="s">
        <v>82</v>
      </c>
      <c r="BK259" s="184">
        <f t="shared" si="59"/>
        <v>0</v>
      </c>
      <c r="BL259" s="22" t="s">
        <v>220</v>
      </c>
      <c r="BM259" s="22" t="s">
        <v>1383</v>
      </c>
    </row>
    <row r="260" spans="2:65" s="1" customFormat="1" ht="25.5" customHeight="1">
      <c r="B260" s="172"/>
      <c r="C260" s="173" t="s">
        <v>1384</v>
      </c>
      <c r="D260" s="173" t="s">
        <v>182</v>
      </c>
      <c r="E260" s="174" t="s">
        <v>2533</v>
      </c>
      <c r="F260" s="175" t="s">
        <v>2534</v>
      </c>
      <c r="G260" s="176" t="s">
        <v>301</v>
      </c>
      <c r="H260" s="177">
        <v>1</v>
      </c>
      <c r="I260" s="178"/>
      <c r="J260" s="179">
        <f t="shared" si="50"/>
        <v>0</v>
      </c>
      <c r="K260" s="175" t="s">
        <v>5</v>
      </c>
      <c r="L260" s="39"/>
      <c r="M260" s="180" t="s">
        <v>5</v>
      </c>
      <c r="N260" s="181" t="s">
        <v>45</v>
      </c>
      <c r="O260" s="40"/>
      <c r="P260" s="182">
        <f t="shared" si="51"/>
        <v>0</v>
      </c>
      <c r="Q260" s="182">
        <v>0</v>
      </c>
      <c r="R260" s="182">
        <f t="shared" si="52"/>
        <v>0</v>
      </c>
      <c r="S260" s="182">
        <v>0</v>
      </c>
      <c r="T260" s="183">
        <f t="shared" si="53"/>
        <v>0</v>
      </c>
      <c r="AR260" s="22" t="s">
        <v>220</v>
      </c>
      <c r="AT260" s="22" t="s">
        <v>182</v>
      </c>
      <c r="AU260" s="22" t="s">
        <v>84</v>
      </c>
      <c r="AY260" s="22" t="s">
        <v>180</v>
      </c>
      <c r="BE260" s="184">
        <f t="shared" si="54"/>
        <v>0</v>
      </c>
      <c r="BF260" s="184">
        <f t="shared" si="55"/>
        <v>0</v>
      </c>
      <c r="BG260" s="184">
        <f t="shared" si="56"/>
        <v>0</v>
      </c>
      <c r="BH260" s="184">
        <f t="shared" si="57"/>
        <v>0</v>
      </c>
      <c r="BI260" s="184">
        <f t="shared" si="58"/>
        <v>0</v>
      </c>
      <c r="BJ260" s="22" t="s">
        <v>82</v>
      </c>
      <c r="BK260" s="184">
        <f t="shared" si="59"/>
        <v>0</v>
      </c>
      <c r="BL260" s="22" t="s">
        <v>220</v>
      </c>
      <c r="BM260" s="22" t="s">
        <v>1387</v>
      </c>
    </row>
    <row r="261" spans="2:65" s="1" customFormat="1" ht="25.5" customHeight="1">
      <c r="B261" s="172"/>
      <c r="C261" s="173" t="s">
        <v>532</v>
      </c>
      <c r="D261" s="173" t="s">
        <v>182</v>
      </c>
      <c r="E261" s="174" t="s">
        <v>2535</v>
      </c>
      <c r="F261" s="175" t="s">
        <v>2536</v>
      </c>
      <c r="G261" s="176" t="s">
        <v>301</v>
      </c>
      <c r="H261" s="177">
        <v>1</v>
      </c>
      <c r="I261" s="178"/>
      <c r="J261" s="179">
        <f t="shared" si="50"/>
        <v>0</v>
      </c>
      <c r="K261" s="175" t="s">
        <v>5</v>
      </c>
      <c r="L261" s="39"/>
      <c r="M261" s="180" t="s">
        <v>5</v>
      </c>
      <c r="N261" s="181" t="s">
        <v>45</v>
      </c>
      <c r="O261" s="40"/>
      <c r="P261" s="182">
        <f t="shared" si="51"/>
        <v>0</v>
      </c>
      <c r="Q261" s="182">
        <v>0</v>
      </c>
      <c r="R261" s="182">
        <f t="shared" si="52"/>
        <v>0</v>
      </c>
      <c r="S261" s="182">
        <v>0</v>
      </c>
      <c r="T261" s="183">
        <f t="shared" si="53"/>
        <v>0</v>
      </c>
      <c r="AR261" s="22" t="s">
        <v>220</v>
      </c>
      <c r="AT261" s="22" t="s">
        <v>182</v>
      </c>
      <c r="AU261" s="22" t="s">
        <v>84</v>
      </c>
      <c r="AY261" s="22" t="s">
        <v>180</v>
      </c>
      <c r="BE261" s="184">
        <f t="shared" si="54"/>
        <v>0</v>
      </c>
      <c r="BF261" s="184">
        <f t="shared" si="55"/>
        <v>0</v>
      </c>
      <c r="BG261" s="184">
        <f t="shared" si="56"/>
        <v>0</v>
      </c>
      <c r="BH261" s="184">
        <f t="shared" si="57"/>
        <v>0</v>
      </c>
      <c r="BI261" s="184">
        <f t="shared" si="58"/>
        <v>0</v>
      </c>
      <c r="BJ261" s="22" t="s">
        <v>82</v>
      </c>
      <c r="BK261" s="184">
        <f t="shared" si="59"/>
        <v>0</v>
      </c>
      <c r="BL261" s="22" t="s">
        <v>220</v>
      </c>
      <c r="BM261" s="22" t="s">
        <v>1390</v>
      </c>
    </row>
    <row r="262" spans="2:65" s="1" customFormat="1" ht="25.5" customHeight="1">
      <c r="B262" s="172"/>
      <c r="C262" s="173" t="s">
        <v>1391</v>
      </c>
      <c r="D262" s="173" t="s">
        <v>182</v>
      </c>
      <c r="E262" s="174" t="s">
        <v>2537</v>
      </c>
      <c r="F262" s="175" t="s">
        <v>2538</v>
      </c>
      <c r="G262" s="176" t="s">
        <v>301</v>
      </c>
      <c r="H262" s="177">
        <v>16</v>
      </c>
      <c r="I262" s="178"/>
      <c r="J262" s="179">
        <f t="shared" si="50"/>
        <v>0</v>
      </c>
      <c r="K262" s="175" t="s">
        <v>5</v>
      </c>
      <c r="L262" s="39"/>
      <c r="M262" s="180" t="s">
        <v>5</v>
      </c>
      <c r="N262" s="181" t="s">
        <v>45</v>
      </c>
      <c r="O262" s="40"/>
      <c r="P262" s="182">
        <f t="shared" si="51"/>
        <v>0</v>
      </c>
      <c r="Q262" s="182">
        <v>0</v>
      </c>
      <c r="R262" s="182">
        <f t="shared" si="52"/>
        <v>0</v>
      </c>
      <c r="S262" s="182">
        <v>0</v>
      </c>
      <c r="T262" s="183">
        <f t="shared" si="53"/>
        <v>0</v>
      </c>
      <c r="AR262" s="22" t="s">
        <v>220</v>
      </c>
      <c r="AT262" s="22" t="s">
        <v>182</v>
      </c>
      <c r="AU262" s="22" t="s">
        <v>84</v>
      </c>
      <c r="AY262" s="22" t="s">
        <v>180</v>
      </c>
      <c r="BE262" s="184">
        <f t="shared" si="54"/>
        <v>0</v>
      </c>
      <c r="BF262" s="184">
        <f t="shared" si="55"/>
        <v>0</v>
      </c>
      <c r="BG262" s="184">
        <f t="shared" si="56"/>
        <v>0</v>
      </c>
      <c r="BH262" s="184">
        <f t="shared" si="57"/>
        <v>0</v>
      </c>
      <c r="BI262" s="184">
        <f t="shared" si="58"/>
        <v>0</v>
      </c>
      <c r="BJ262" s="22" t="s">
        <v>82</v>
      </c>
      <c r="BK262" s="184">
        <f t="shared" si="59"/>
        <v>0</v>
      </c>
      <c r="BL262" s="22" t="s">
        <v>220</v>
      </c>
      <c r="BM262" s="22" t="s">
        <v>1394</v>
      </c>
    </row>
    <row r="263" spans="2:65" s="1" customFormat="1" ht="25.5" customHeight="1">
      <c r="B263" s="172"/>
      <c r="C263" s="173" t="s">
        <v>536</v>
      </c>
      <c r="D263" s="173" t="s">
        <v>182</v>
      </c>
      <c r="E263" s="174" t="s">
        <v>2539</v>
      </c>
      <c r="F263" s="175" t="s">
        <v>2540</v>
      </c>
      <c r="G263" s="176" t="s">
        <v>185</v>
      </c>
      <c r="H263" s="177">
        <v>600</v>
      </c>
      <c r="I263" s="178"/>
      <c r="J263" s="179">
        <f t="shared" si="50"/>
        <v>0</v>
      </c>
      <c r="K263" s="175" t="s">
        <v>269</v>
      </c>
      <c r="L263" s="39"/>
      <c r="M263" s="180" t="s">
        <v>5</v>
      </c>
      <c r="N263" s="181" t="s">
        <v>45</v>
      </c>
      <c r="O263" s="40"/>
      <c r="P263" s="182">
        <f t="shared" si="51"/>
        <v>0</v>
      </c>
      <c r="Q263" s="182">
        <v>0</v>
      </c>
      <c r="R263" s="182">
        <f t="shared" si="52"/>
        <v>0</v>
      </c>
      <c r="S263" s="182">
        <v>0</v>
      </c>
      <c r="T263" s="183">
        <f t="shared" si="53"/>
        <v>0</v>
      </c>
      <c r="AR263" s="22" t="s">
        <v>220</v>
      </c>
      <c r="AT263" s="22" t="s">
        <v>182</v>
      </c>
      <c r="AU263" s="22" t="s">
        <v>84</v>
      </c>
      <c r="AY263" s="22" t="s">
        <v>180</v>
      </c>
      <c r="BE263" s="184">
        <f t="shared" si="54"/>
        <v>0</v>
      </c>
      <c r="BF263" s="184">
        <f t="shared" si="55"/>
        <v>0</v>
      </c>
      <c r="BG263" s="184">
        <f t="shared" si="56"/>
        <v>0</v>
      </c>
      <c r="BH263" s="184">
        <f t="shared" si="57"/>
        <v>0</v>
      </c>
      <c r="BI263" s="184">
        <f t="shared" si="58"/>
        <v>0</v>
      </c>
      <c r="BJ263" s="22" t="s">
        <v>82</v>
      </c>
      <c r="BK263" s="184">
        <f t="shared" si="59"/>
        <v>0</v>
      </c>
      <c r="BL263" s="22" t="s">
        <v>220</v>
      </c>
      <c r="BM263" s="22" t="s">
        <v>1397</v>
      </c>
    </row>
    <row r="264" spans="2:65" s="1" customFormat="1" ht="25.5" customHeight="1">
      <c r="B264" s="172"/>
      <c r="C264" s="173" t="s">
        <v>1398</v>
      </c>
      <c r="D264" s="173" t="s">
        <v>182</v>
      </c>
      <c r="E264" s="174" t="s">
        <v>2541</v>
      </c>
      <c r="F264" s="175" t="s">
        <v>2542</v>
      </c>
      <c r="G264" s="176" t="s">
        <v>301</v>
      </c>
      <c r="H264" s="177">
        <v>640</v>
      </c>
      <c r="I264" s="178"/>
      <c r="J264" s="179">
        <f t="shared" si="50"/>
        <v>0</v>
      </c>
      <c r="K264" s="175" t="s">
        <v>269</v>
      </c>
      <c r="L264" s="39"/>
      <c r="M264" s="180" t="s">
        <v>5</v>
      </c>
      <c r="N264" s="181" t="s">
        <v>45</v>
      </c>
      <c r="O264" s="40"/>
      <c r="P264" s="182">
        <f t="shared" si="51"/>
        <v>0</v>
      </c>
      <c r="Q264" s="182">
        <v>0</v>
      </c>
      <c r="R264" s="182">
        <f t="shared" si="52"/>
        <v>0</v>
      </c>
      <c r="S264" s="182">
        <v>0</v>
      </c>
      <c r="T264" s="183">
        <f t="shared" si="53"/>
        <v>0</v>
      </c>
      <c r="AR264" s="22" t="s">
        <v>220</v>
      </c>
      <c r="AT264" s="22" t="s">
        <v>182</v>
      </c>
      <c r="AU264" s="22" t="s">
        <v>84</v>
      </c>
      <c r="AY264" s="22" t="s">
        <v>180</v>
      </c>
      <c r="BE264" s="184">
        <f t="shared" si="54"/>
        <v>0</v>
      </c>
      <c r="BF264" s="184">
        <f t="shared" si="55"/>
        <v>0</v>
      </c>
      <c r="BG264" s="184">
        <f t="shared" si="56"/>
        <v>0</v>
      </c>
      <c r="BH264" s="184">
        <f t="shared" si="57"/>
        <v>0</v>
      </c>
      <c r="BI264" s="184">
        <f t="shared" si="58"/>
        <v>0</v>
      </c>
      <c r="BJ264" s="22" t="s">
        <v>82</v>
      </c>
      <c r="BK264" s="184">
        <f t="shared" si="59"/>
        <v>0</v>
      </c>
      <c r="BL264" s="22" t="s">
        <v>220</v>
      </c>
      <c r="BM264" s="22" t="s">
        <v>1401</v>
      </c>
    </row>
    <row r="265" spans="2:65" s="1" customFormat="1" ht="16.5" customHeight="1">
      <c r="B265" s="172"/>
      <c r="C265" s="173" t="s">
        <v>538</v>
      </c>
      <c r="D265" s="173" t="s">
        <v>182</v>
      </c>
      <c r="E265" s="174" t="s">
        <v>2543</v>
      </c>
      <c r="F265" s="175" t="s">
        <v>2544</v>
      </c>
      <c r="G265" s="176" t="s">
        <v>185</v>
      </c>
      <c r="H265" s="177">
        <v>600</v>
      </c>
      <c r="I265" s="178"/>
      <c r="J265" s="179">
        <f t="shared" si="50"/>
        <v>0</v>
      </c>
      <c r="K265" s="175" t="s">
        <v>269</v>
      </c>
      <c r="L265" s="39"/>
      <c r="M265" s="180" t="s">
        <v>5</v>
      </c>
      <c r="N265" s="181" t="s">
        <v>45</v>
      </c>
      <c r="O265" s="40"/>
      <c r="P265" s="182">
        <f t="shared" si="51"/>
        <v>0</v>
      </c>
      <c r="Q265" s="182">
        <v>0</v>
      </c>
      <c r="R265" s="182">
        <f t="shared" si="52"/>
        <v>0</v>
      </c>
      <c r="S265" s="182">
        <v>0</v>
      </c>
      <c r="T265" s="183">
        <f t="shared" si="53"/>
        <v>0</v>
      </c>
      <c r="AR265" s="22" t="s">
        <v>220</v>
      </c>
      <c r="AT265" s="22" t="s">
        <v>182</v>
      </c>
      <c r="AU265" s="22" t="s">
        <v>84</v>
      </c>
      <c r="AY265" s="22" t="s">
        <v>180</v>
      </c>
      <c r="BE265" s="184">
        <f t="shared" si="54"/>
        <v>0</v>
      </c>
      <c r="BF265" s="184">
        <f t="shared" si="55"/>
        <v>0</v>
      </c>
      <c r="BG265" s="184">
        <f t="shared" si="56"/>
        <v>0</v>
      </c>
      <c r="BH265" s="184">
        <f t="shared" si="57"/>
        <v>0</v>
      </c>
      <c r="BI265" s="184">
        <f t="shared" si="58"/>
        <v>0</v>
      </c>
      <c r="BJ265" s="22" t="s">
        <v>82</v>
      </c>
      <c r="BK265" s="184">
        <f t="shared" si="59"/>
        <v>0</v>
      </c>
      <c r="BL265" s="22" t="s">
        <v>220</v>
      </c>
      <c r="BM265" s="22" t="s">
        <v>1403</v>
      </c>
    </row>
    <row r="266" spans="2:65" s="1" customFormat="1" ht="38.25" customHeight="1">
      <c r="B266" s="172"/>
      <c r="C266" s="173" t="s">
        <v>1404</v>
      </c>
      <c r="D266" s="173" t="s">
        <v>182</v>
      </c>
      <c r="E266" s="174" t="s">
        <v>2545</v>
      </c>
      <c r="F266" s="175" t="s">
        <v>2546</v>
      </c>
      <c r="G266" s="176" t="s">
        <v>560</v>
      </c>
      <c r="H266" s="212"/>
      <c r="I266" s="178"/>
      <c r="J266" s="179">
        <f t="shared" si="50"/>
        <v>0</v>
      </c>
      <c r="K266" s="175" t="s">
        <v>269</v>
      </c>
      <c r="L266" s="39"/>
      <c r="M266" s="180" t="s">
        <v>5</v>
      </c>
      <c r="N266" s="181" t="s">
        <v>45</v>
      </c>
      <c r="O266" s="40"/>
      <c r="P266" s="182">
        <f t="shared" si="51"/>
        <v>0</v>
      </c>
      <c r="Q266" s="182">
        <v>0</v>
      </c>
      <c r="R266" s="182">
        <f t="shared" si="52"/>
        <v>0</v>
      </c>
      <c r="S266" s="182">
        <v>0</v>
      </c>
      <c r="T266" s="183">
        <f t="shared" si="53"/>
        <v>0</v>
      </c>
      <c r="AR266" s="22" t="s">
        <v>220</v>
      </c>
      <c r="AT266" s="22" t="s">
        <v>182</v>
      </c>
      <c r="AU266" s="22" t="s">
        <v>84</v>
      </c>
      <c r="AY266" s="22" t="s">
        <v>180</v>
      </c>
      <c r="BE266" s="184">
        <f t="shared" si="54"/>
        <v>0</v>
      </c>
      <c r="BF266" s="184">
        <f t="shared" si="55"/>
        <v>0</v>
      </c>
      <c r="BG266" s="184">
        <f t="shared" si="56"/>
        <v>0</v>
      </c>
      <c r="BH266" s="184">
        <f t="shared" si="57"/>
        <v>0</v>
      </c>
      <c r="BI266" s="184">
        <f t="shared" si="58"/>
        <v>0</v>
      </c>
      <c r="BJ266" s="22" t="s">
        <v>82</v>
      </c>
      <c r="BK266" s="184">
        <f t="shared" si="59"/>
        <v>0</v>
      </c>
      <c r="BL266" s="22" t="s">
        <v>220</v>
      </c>
      <c r="BM266" s="22" t="s">
        <v>1405</v>
      </c>
    </row>
    <row r="267" spans="2:63" s="10" customFormat="1" ht="29.85" customHeight="1">
      <c r="B267" s="159"/>
      <c r="D267" s="160" t="s">
        <v>73</v>
      </c>
      <c r="E267" s="170" t="s">
        <v>730</v>
      </c>
      <c r="F267" s="170" t="s">
        <v>731</v>
      </c>
      <c r="I267" s="162"/>
      <c r="J267" s="171">
        <f>BK267</f>
        <v>0</v>
      </c>
      <c r="L267" s="159"/>
      <c r="M267" s="164"/>
      <c r="N267" s="165"/>
      <c r="O267" s="165"/>
      <c r="P267" s="166">
        <f>P268</f>
        <v>0</v>
      </c>
      <c r="Q267" s="165"/>
      <c r="R267" s="166">
        <f>R268</f>
        <v>0</v>
      </c>
      <c r="S267" s="165"/>
      <c r="T267" s="167">
        <f>T268</f>
        <v>0</v>
      </c>
      <c r="AR267" s="160" t="s">
        <v>84</v>
      </c>
      <c r="AT267" s="168" t="s">
        <v>73</v>
      </c>
      <c r="AU267" s="168" t="s">
        <v>82</v>
      </c>
      <c r="AY267" s="160" t="s">
        <v>180</v>
      </c>
      <c r="BK267" s="169">
        <f>BK268</f>
        <v>0</v>
      </c>
    </row>
    <row r="268" spans="2:65" s="1" customFormat="1" ht="25.5" customHeight="1">
      <c r="B268" s="172"/>
      <c r="C268" s="173" t="s">
        <v>542</v>
      </c>
      <c r="D268" s="173" t="s">
        <v>182</v>
      </c>
      <c r="E268" s="174" t="s">
        <v>2547</v>
      </c>
      <c r="F268" s="175" t="s">
        <v>2548</v>
      </c>
      <c r="G268" s="176" t="s">
        <v>292</v>
      </c>
      <c r="H268" s="177">
        <v>79</v>
      </c>
      <c r="I268" s="178"/>
      <c r="J268" s="179">
        <f>ROUND(I268*H268,2)</f>
        <v>0</v>
      </c>
      <c r="K268" s="175" t="s">
        <v>269</v>
      </c>
      <c r="L268" s="39"/>
      <c r="M268" s="180" t="s">
        <v>5</v>
      </c>
      <c r="N268" s="213" t="s">
        <v>45</v>
      </c>
      <c r="O268" s="214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AR268" s="22" t="s">
        <v>220</v>
      </c>
      <c r="AT268" s="22" t="s">
        <v>182</v>
      </c>
      <c r="AU268" s="22" t="s">
        <v>84</v>
      </c>
      <c r="AY268" s="22" t="s">
        <v>180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82</v>
      </c>
      <c r="BK268" s="184">
        <f>ROUND(I268*H268,2)</f>
        <v>0</v>
      </c>
      <c r="BL268" s="22" t="s">
        <v>220</v>
      </c>
      <c r="BM268" s="22" t="s">
        <v>1406</v>
      </c>
    </row>
    <row r="269" spans="2:12" s="1" customFormat="1" ht="6.95" customHeight="1">
      <c r="B269" s="54"/>
      <c r="C269" s="55"/>
      <c r="D269" s="55"/>
      <c r="E269" s="55"/>
      <c r="F269" s="55"/>
      <c r="G269" s="55"/>
      <c r="H269" s="55"/>
      <c r="I269" s="125"/>
      <c r="J269" s="55"/>
      <c r="K269" s="55"/>
      <c r="L269" s="39"/>
    </row>
  </sheetData>
  <autoFilter ref="C87:K268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128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2549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ROUND(J82,2)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ROUND(SUM(BE82:BE105),2)</f>
        <v>0</v>
      </c>
      <c r="G30" s="40"/>
      <c r="H30" s="40"/>
      <c r="I30" s="117">
        <v>0.21</v>
      </c>
      <c r="J30" s="116">
        <f>ROUND(ROUND((SUM(BE82:BE105)),2)*I30,2)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ROUND(SUM(BF82:BF105),2)</f>
        <v>0</v>
      </c>
      <c r="G31" s="40"/>
      <c r="H31" s="40"/>
      <c r="I31" s="117">
        <v>0.15</v>
      </c>
      <c r="J31" s="116">
        <f>ROUND(ROUND((SUM(BF82:BF105)),2)*I31,2)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ROUND(SUM(BG82:BG105),2)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ROUND(SUM(BH82:BH105),2)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ROUND(SUM(BI82:BI105),2)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1715j - Vedlejší roz - 1715j - Vedlejší rozpočto...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J82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2550</v>
      </c>
      <c r="E57" s="136"/>
      <c r="F57" s="136"/>
      <c r="G57" s="136"/>
      <c r="H57" s="136"/>
      <c r="I57" s="137"/>
      <c r="J57" s="138">
        <f>J83</f>
        <v>0</v>
      </c>
      <c r="K57" s="139"/>
    </row>
    <row r="58" spans="2:11" s="8" customFormat="1" ht="19.9" customHeight="1">
      <c r="B58" s="140"/>
      <c r="C58" s="141"/>
      <c r="D58" s="142" t="s">
        <v>2551</v>
      </c>
      <c r="E58" s="143"/>
      <c r="F58" s="143"/>
      <c r="G58" s="143"/>
      <c r="H58" s="143"/>
      <c r="I58" s="144"/>
      <c r="J58" s="145">
        <f>J84</f>
        <v>0</v>
      </c>
      <c r="K58" s="146"/>
    </row>
    <row r="59" spans="2:11" s="8" customFormat="1" ht="19.9" customHeight="1">
      <c r="B59" s="140"/>
      <c r="C59" s="141"/>
      <c r="D59" s="142" t="s">
        <v>2552</v>
      </c>
      <c r="E59" s="143"/>
      <c r="F59" s="143"/>
      <c r="G59" s="143"/>
      <c r="H59" s="143"/>
      <c r="I59" s="144"/>
      <c r="J59" s="145">
        <f>J86</f>
        <v>0</v>
      </c>
      <c r="K59" s="146"/>
    </row>
    <row r="60" spans="2:11" s="8" customFormat="1" ht="19.9" customHeight="1">
      <c r="B60" s="140"/>
      <c r="C60" s="141"/>
      <c r="D60" s="142" t="s">
        <v>2553</v>
      </c>
      <c r="E60" s="143"/>
      <c r="F60" s="143"/>
      <c r="G60" s="143"/>
      <c r="H60" s="143"/>
      <c r="I60" s="144"/>
      <c r="J60" s="145">
        <f>J97</f>
        <v>0</v>
      </c>
      <c r="K60" s="146"/>
    </row>
    <row r="61" spans="2:11" s="8" customFormat="1" ht="19.9" customHeight="1">
      <c r="B61" s="140"/>
      <c r="C61" s="141"/>
      <c r="D61" s="142" t="s">
        <v>2554</v>
      </c>
      <c r="E61" s="143"/>
      <c r="F61" s="143"/>
      <c r="G61" s="143"/>
      <c r="H61" s="143"/>
      <c r="I61" s="144"/>
      <c r="J61" s="145">
        <f>J100</f>
        <v>0</v>
      </c>
      <c r="K61" s="146"/>
    </row>
    <row r="62" spans="2:11" s="8" customFormat="1" ht="19.9" customHeight="1">
      <c r="B62" s="140"/>
      <c r="C62" s="141"/>
      <c r="D62" s="142" t="s">
        <v>2555</v>
      </c>
      <c r="E62" s="143"/>
      <c r="F62" s="143"/>
      <c r="G62" s="143"/>
      <c r="H62" s="143"/>
      <c r="I62" s="144"/>
      <c r="J62" s="145">
        <f>J104</f>
        <v>0</v>
      </c>
      <c r="K62" s="146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04"/>
      <c r="J63" s="40"/>
      <c r="K63" s="43"/>
    </row>
    <row r="64" spans="2:11" s="1" customFormat="1" ht="6.95" customHeight="1">
      <c r="B64" s="54"/>
      <c r="C64" s="55"/>
      <c r="D64" s="55"/>
      <c r="E64" s="55"/>
      <c r="F64" s="55"/>
      <c r="G64" s="55"/>
      <c r="H64" s="55"/>
      <c r="I64" s="125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26"/>
      <c r="J68" s="58"/>
      <c r="K68" s="58"/>
      <c r="L68" s="39"/>
    </row>
    <row r="69" spans="2:12" s="1" customFormat="1" ht="36.95" customHeight="1">
      <c r="B69" s="39"/>
      <c r="C69" s="59" t="s">
        <v>164</v>
      </c>
      <c r="I69" s="147"/>
      <c r="L69" s="39"/>
    </row>
    <row r="70" spans="2:12" s="1" customFormat="1" ht="6.95" customHeight="1">
      <c r="B70" s="39"/>
      <c r="I70" s="147"/>
      <c r="L70" s="39"/>
    </row>
    <row r="71" spans="2:12" s="1" customFormat="1" ht="14.45" customHeight="1">
      <c r="B71" s="39"/>
      <c r="C71" s="61" t="s">
        <v>19</v>
      </c>
      <c r="I71" s="147"/>
      <c r="L71" s="39"/>
    </row>
    <row r="72" spans="2:12" s="1" customFormat="1" ht="16.5" customHeight="1">
      <c r="B72" s="39"/>
      <c r="E72" s="336" t="str">
        <f>E7</f>
        <v>Zateplení budovy SOŠ a SOU dopravní Čáslav (20.11) - revize 3</v>
      </c>
      <c r="F72" s="337"/>
      <c r="G72" s="337"/>
      <c r="H72" s="337"/>
      <c r="I72" s="147"/>
      <c r="L72" s="39"/>
    </row>
    <row r="73" spans="2:12" s="1" customFormat="1" ht="14.45" customHeight="1">
      <c r="B73" s="39"/>
      <c r="C73" s="61" t="s">
        <v>138</v>
      </c>
      <c r="I73" s="147"/>
      <c r="L73" s="39"/>
    </row>
    <row r="74" spans="2:12" s="1" customFormat="1" ht="17.25" customHeight="1">
      <c r="B74" s="39"/>
      <c r="E74" s="329" t="str">
        <f>E9</f>
        <v>1715j - Vedlejší roz - 1715j - Vedlejší rozpočto...</v>
      </c>
      <c r="F74" s="338"/>
      <c r="G74" s="338"/>
      <c r="H74" s="338"/>
      <c r="I74" s="147"/>
      <c r="L74" s="39"/>
    </row>
    <row r="75" spans="2:12" s="1" customFormat="1" ht="6.95" customHeight="1">
      <c r="B75" s="39"/>
      <c r="I75" s="147"/>
      <c r="L75" s="39"/>
    </row>
    <row r="76" spans="2:12" s="1" customFormat="1" ht="18" customHeight="1">
      <c r="B76" s="39"/>
      <c r="C76" s="61" t="s">
        <v>23</v>
      </c>
      <c r="F76" s="148" t="str">
        <f>F12</f>
        <v xml:space="preserve"> </v>
      </c>
      <c r="I76" s="149" t="s">
        <v>25</v>
      </c>
      <c r="J76" s="65" t="str">
        <f>IF(J12="","",J12)</f>
        <v>19. 9. 2018</v>
      </c>
      <c r="L76" s="39"/>
    </row>
    <row r="77" spans="2:12" s="1" customFormat="1" ht="6.95" customHeight="1">
      <c r="B77" s="39"/>
      <c r="I77" s="147"/>
      <c r="L77" s="39"/>
    </row>
    <row r="78" spans="2:12" s="1" customFormat="1" ht="15">
      <c r="B78" s="39"/>
      <c r="C78" s="61" t="s">
        <v>27</v>
      </c>
      <c r="F78" s="148" t="str">
        <f>E15</f>
        <v>SUŠ a SOU dopravní Čáslav, Aug. Sedláčka 1145, Čás</v>
      </c>
      <c r="I78" s="149" t="s">
        <v>34</v>
      </c>
      <c r="J78" s="148" t="str">
        <f>E21</f>
        <v>AZ PROJECT spol. s r.o., Plynárenská 830, Kolín</v>
      </c>
      <c r="L78" s="39"/>
    </row>
    <row r="79" spans="2:12" s="1" customFormat="1" ht="14.45" customHeight="1">
      <c r="B79" s="39"/>
      <c r="C79" s="61" t="s">
        <v>32</v>
      </c>
      <c r="F79" s="148" t="str">
        <f>IF(E18="","",E18)</f>
        <v/>
      </c>
      <c r="I79" s="147"/>
      <c r="L79" s="39"/>
    </row>
    <row r="80" spans="2:12" s="1" customFormat="1" ht="10.35" customHeight="1">
      <c r="B80" s="39"/>
      <c r="I80" s="147"/>
      <c r="L80" s="39"/>
    </row>
    <row r="81" spans="2:20" s="9" customFormat="1" ht="29.25" customHeight="1">
      <c r="B81" s="150"/>
      <c r="C81" s="151" t="s">
        <v>165</v>
      </c>
      <c r="D81" s="152" t="s">
        <v>59</v>
      </c>
      <c r="E81" s="152" t="s">
        <v>55</v>
      </c>
      <c r="F81" s="152" t="s">
        <v>166</v>
      </c>
      <c r="G81" s="152" t="s">
        <v>167</v>
      </c>
      <c r="H81" s="152" t="s">
        <v>168</v>
      </c>
      <c r="I81" s="153" t="s">
        <v>169</v>
      </c>
      <c r="J81" s="152" t="s">
        <v>143</v>
      </c>
      <c r="K81" s="154" t="s">
        <v>170</v>
      </c>
      <c r="L81" s="150"/>
      <c r="M81" s="71" t="s">
        <v>171</v>
      </c>
      <c r="N81" s="72" t="s">
        <v>44</v>
      </c>
      <c r="O81" s="72" t="s">
        <v>172</v>
      </c>
      <c r="P81" s="72" t="s">
        <v>173</v>
      </c>
      <c r="Q81" s="72" t="s">
        <v>174</v>
      </c>
      <c r="R81" s="72" t="s">
        <v>175</v>
      </c>
      <c r="S81" s="72" t="s">
        <v>176</v>
      </c>
      <c r="T81" s="73" t="s">
        <v>177</v>
      </c>
    </row>
    <row r="82" spans="2:63" s="1" customFormat="1" ht="29.25" customHeight="1">
      <c r="B82" s="39"/>
      <c r="C82" s="75" t="s">
        <v>144</v>
      </c>
      <c r="I82" s="147"/>
      <c r="J82" s="155">
        <f>BK82</f>
        <v>0</v>
      </c>
      <c r="L82" s="39"/>
      <c r="M82" s="74"/>
      <c r="N82" s="66"/>
      <c r="O82" s="66"/>
      <c r="P82" s="156">
        <f>P83</f>
        <v>0</v>
      </c>
      <c r="Q82" s="66"/>
      <c r="R82" s="156">
        <f>R83</f>
        <v>0</v>
      </c>
      <c r="S82" s="66"/>
      <c r="T82" s="157">
        <f>T83</f>
        <v>0</v>
      </c>
      <c r="AT82" s="22" t="s">
        <v>73</v>
      </c>
      <c r="AU82" s="22" t="s">
        <v>145</v>
      </c>
      <c r="BK82" s="158">
        <f>BK83</f>
        <v>0</v>
      </c>
    </row>
    <row r="83" spans="2:63" s="10" customFormat="1" ht="37.35" customHeight="1">
      <c r="B83" s="159"/>
      <c r="D83" s="160" t="s">
        <v>73</v>
      </c>
      <c r="E83" s="161" t="s">
        <v>2556</v>
      </c>
      <c r="F83" s="161" t="s">
        <v>2557</v>
      </c>
      <c r="I83" s="162"/>
      <c r="J83" s="163">
        <f>BK83</f>
        <v>0</v>
      </c>
      <c r="L83" s="159"/>
      <c r="M83" s="164"/>
      <c r="N83" s="165"/>
      <c r="O83" s="165"/>
      <c r="P83" s="166">
        <f>P84+P86+P97+P100+P104</f>
        <v>0</v>
      </c>
      <c r="Q83" s="165"/>
      <c r="R83" s="166">
        <f>R84+R86+R97+R100+R104</f>
        <v>0</v>
      </c>
      <c r="S83" s="165"/>
      <c r="T83" s="167">
        <f>T84+T86+T97+T100+T104</f>
        <v>0</v>
      </c>
      <c r="AR83" s="160" t="s">
        <v>82</v>
      </c>
      <c r="AT83" s="168" t="s">
        <v>73</v>
      </c>
      <c r="AU83" s="168" t="s">
        <v>74</v>
      </c>
      <c r="AY83" s="160" t="s">
        <v>180</v>
      </c>
      <c r="BK83" s="169">
        <f>BK84+BK86+BK97+BK100+BK104</f>
        <v>0</v>
      </c>
    </row>
    <row r="84" spans="2:63" s="10" customFormat="1" ht="19.9" customHeight="1">
      <c r="B84" s="159"/>
      <c r="D84" s="160" t="s">
        <v>73</v>
      </c>
      <c r="E84" s="170" t="s">
        <v>2558</v>
      </c>
      <c r="F84" s="170" t="s">
        <v>2559</v>
      </c>
      <c r="I84" s="162"/>
      <c r="J84" s="171">
        <f>BK84</f>
        <v>0</v>
      </c>
      <c r="L84" s="159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0" t="s">
        <v>82</v>
      </c>
      <c r="AT84" s="168" t="s">
        <v>73</v>
      </c>
      <c r="AU84" s="168" t="s">
        <v>82</v>
      </c>
      <c r="AY84" s="160" t="s">
        <v>180</v>
      </c>
      <c r="BK84" s="169">
        <f>BK85</f>
        <v>0</v>
      </c>
    </row>
    <row r="85" spans="2:65" s="1" customFormat="1" ht="16.5" customHeight="1">
      <c r="B85" s="172"/>
      <c r="C85" s="173" t="s">
        <v>82</v>
      </c>
      <c r="D85" s="173" t="s">
        <v>182</v>
      </c>
      <c r="E85" s="174" t="s">
        <v>2560</v>
      </c>
      <c r="F85" s="175" t="s">
        <v>2561</v>
      </c>
      <c r="G85" s="176" t="s">
        <v>225</v>
      </c>
      <c r="H85" s="177">
        <v>1</v>
      </c>
      <c r="I85" s="178"/>
      <c r="J85" s="179">
        <f>ROUND(I85*H85,2)</f>
        <v>0</v>
      </c>
      <c r="K85" s="175" t="s">
        <v>269</v>
      </c>
      <c r="L85" s="39"/>
      <c r="M85" s="180" t="s">
        <v>5</v>
      </c>
      <c r="N85" s="181" t="s">
        <v>45</v>
      </c>
      <c r="O85" s="40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22" t="s">
        <v>187</v>
      </c>
      <c r="AT85" s="22" t="s">
        <v>182</v>
      </c>
      <c r="AU85" s="22" t="s">
        <v>84</v>
      </c>
      <c r="AY85" s="22" t="s">
        <v>180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2" t="s">
        <v>82</v>
      </c>
      <c r="BK85" s="184">
        <f>ROUND(I85*H85,2)</f>
        <v>0</v>
      </c>
      <c r="BL85" s="22" t="s">
        <v>187</v>
      </c>
      <c r="BM85" s="22" t="s">
        <v>84</v>
      </c>
    </row>
    <row r="86" spans="2:63" s="10" customFormat="1" ht="29.85" customHeight="1">
      <c r="B86" s="159"/>
      <c r="D86" s="160" t="s">
        <v>73</v>
      </c>
      <c r="E86" s="170" t="s">
        <v>2562</v>
      </c>
      <c r="F86" s="170" t="s">
        <v>2563</v>
      </c>
      <c r="I86" s="162"/>
      <c r="J86" s="171">
        <f>BK86</f>
        <v>0</v>
      </c>
      <c r="L86" s="159"/>
      <c r="M86" s="164"/>
      <c r="N86" s="165"/>
      <c r="O86" s="165"/>
      <c r="P86" s="166">
        <f>SUM(P87:P96)</f>
        <v>0</v>
      </c>
      <c r="Q86" s="165"/>
      <c r="R86" s="166">
        <f>SUM(R87:R96)</f>
        <v>0</v>
      </c>
      <c r="S86" s="165"/>
      <c r="T86" s="167">
        <f>SUM(T87:T96)</f>
        <v>0</v>
      </c>
      <c r="AR86" s="160" t="s">
        <v>206</v>
      </c>
      <c r="AT86" s="168" t="s">
        <v>73</v>
      </c>
      <c r="AU86" s="168" t="s">
        <v>82</v>
      </c>
      <c r="AY86" s="160" t="s">
        <v>180</v>
      </c>
      <c r="BK86" s="169">
        <f>SUM(BK87:BK96)</f>
        <v>0</v>
      </c>
    </row>
    <row r="87" spans="2:65" s="1" customFormat="1" ht="25.5" customHeight="1">
      <c r="B87" s="172"/>
      <c r="C87" s="173" t="s">
        <v>84</v>
      </c>
      <c r="D87" s="173" t="s">
        <v>182</v>
      </c>
      <c r="E87" s="174" t="s">
        <v>2564</v>
      </c>
      <c r="F87" s="175" t="s">
        <v>2565</v>
      </c>
      <c r="G87" s="176" t="s">
        <v>225</v>
      </c>
      <c r="H87" s="177">
        <v>1</v>
      </c>
      <c r="I87" s="178"/>
      <c r="J87" s="179">
        <f aca="true" t="shared" si="0" ref="J87:J96">ROUND(I87*H87,2)</f>
        <v>0</v>
      </c>
      <c r="K87" s="175" t="s">
        <v>269</v>
      </c>
      <c r="L87" s="39"/>
      <c r="M87" s="180" t="s">
        <v>5</v>
      </c>
      <c r="N87" s="181" t="s">
        <v>45</v>
      </c>
      <c r="O87" s="40"/>
      <c r="P87" s="182">
        <f aca="true" t="shared" si="1" ref="P87:P96">O87*H87</f>
        <v>0</v>
      </c>
      <c r="Q87" s="182">
        <v>0</v>
      </c>
      <c r="R87" s="182">
        <f aca="true" t="shared" si="2" ref="R87:R96">Q87*H87</f>
        <v>0</v>
      </c>
      <c r="S87" s="182">
        <v>0</v>
      </c>
      <c r="T87" s="183">
        <f aca="true" t="shared" si="3" ref="T87:T96">S87*H87</f>
        <v>0</v>
      </c>
      <c r="AR87" s="22" t="s">
        <v>187</v>
      </c>
      <c r="AT87" s="22" t="s">
        <v>182</v>
      </c>
      <c r="AU87" s="22" t="s">
        <v>84</v>
      </c>
      <c r="AY87" s="22" t="s">
        <v>180</v>
      </c>
      <c r="BE87" s="184">
        <f aca="true" t="shared" si="4" ref="BE87:BE96">IF(N87="základní",J87,0)</f>
        <v>0</v>
      </c>
      <c r="BF87" s="184">
        <f aca="true" t="shared" si="5" ref="BF87:BF96">IF(N87="snížená",J87,0)</f>
        <v>0</v>
      </c>
      <c r="BG87" s="184">
        <f aca="true" t="shared" si="6" ref="BG87:BG96">IF(N87="zákl. přenesená",J87,0)</f>
        <v>0</v>
      </c>
      <c r="BH87" s="184">
        <f aca="true" t="shared" si="7" ref="BH87:BH96">IF(N87="sníž. přenesená",J87,0)</f>
        <v>0</v>
      </c>
      <c r="BI87" s="184">
        <f aca="true" t="shared" si="8" ref="BI87:BI96">IF(N87="nulová",J87,0)</f>
        <v>0</v>
      </c>
      <c r="BJ87" s="22" t="s">
        <v>82</v>
      </c>
      <c r="BK87" s="184">
        <f aca="true" t="shared" si="9" ref="BK87:BK96">ROUND(I87*H87,2)</f>
        <v>0</v>
      </c>
      <c r="BL87" s="22" t="s">
        <v>187</v>
      </c>
      <c r="BM87" s="22" t="s">
        <v>187</v>
      </c>
    </row>
    <row r="88" spans="2:65" s="1" customFormat="1" ht="16.5" customHeight="1">
      <c r="B88" s="172"/>
      <c r="C88" s="173" t="s">
        <v>195</v>
      </c>
      <c r="D88" s="173" t="s">
        <v>182</v>
      </c>
      <c r="E88" s="174" t="s">
        <v>2566</v>
      </c>
      <c r="F88" s="175" t="s">
        <v>2567</v>
      </c>
      <c r="G88" s="176" t="s">
        <v>225</v>
      </c>
      <c r="H88" s="177">
        <v>1</v>
      </c>
      <c r="I88" s="178"/>
      <c r="J88" s="179">
        <f t="shared" si="0"/>
        <v>0</v>
      </c>
      <c r="K88" s="175" t="s">
        <v>269</v>
      </c>
      <c r="L88" s="39"/>
      <c r="M88" s="180" t="s">
        <v>5</v>
      </c>
      <c r="N88" s="181" t="s">
        <v>45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187</v>
      </c>
      <c r="AT88" s="22" t="s">
        <v>182</v>
      </c>
      <c r="AU88" s="22" t="s">
        <v>84</v>
      </c>
      <c r="AY88" s="22" t="s">
        <v>180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82</v>
      </c>
      <c r="BK88" s="184">
        <f t="shared" si="9"/>
        <v>0</v>
      </c>
      <c r="BL88" s="22" t="s">
        <v>187</v>
      </c>
      <c r="BM88" s="22" t="s">
        <v>200</v>
      </c>
    </row>
    <row r="89" spans="2:65" s="1" customFormat="1" ht="25.5" customHeight="1">
      <c r="B89" s="172"/>
      <c r="C89" s="173" t="s">
        <v>187</v>
      </c>
      <c r="D89" s="173" t="s">
        <v>182</v>
      </c>
      <c r="E89" s="174" t="s">
        <v>2568</v>
      </c>
      <c r="F89" s="175" t="s">
        <v>2569</v>
      </c>
      <c r="G89" s="176" t="s">
        <v>225</v>
      </c>
      <c r="H89" s="177">
        <v>1</v>
      </c>
      <c r="I89" s="178"/>
      <c r="J89" s="179">
        <f t="shared" si="0"/>
        <v>0</v>
      </c>
      <c r="K89" s="175" t="s">
        <v>269</v>
      </c>
      <c r="L89" s="39"/>
      <c r="M89" s="180" t="s">
        <v>5</v>
      </c>
      <c r="N89" s="181" t="s">
        <v>45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187</v>
      </c>
      <c r="AT89" s="22" t="s">
        <v>182</v>
      </c>
      <c r="AU89" s="22" t="s">
        <v>84</v>
      </c>
      <c r="AY89" s="22" t="s">
        <v>180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82</v>
      </c>
      <c r="BK89" s="184">
        <f t="shared" si="9"/>
        <v>0</v>
      </c>
      <c r="BL89" s="22" t="s">
        <v>187</v>
      </c>
      <c r="BM89" s="22" t="s">
        <v>204</v>
      </c>
    </row>
    <row r="90" spans="2:65" s="1" customFormat="1" ht="25.5" customHeight="1">
      <c r="B90" s="172"/>
      <c r="C90" s="173" t="s">
        <v>206</v>
      </c>
      <c r="D90" s="173" t="s">
        <v>182</v>
      </c>
      <c r="E90" s="174" t="s">
        <v>2570</v>
      </c>
      <c r="F90" s="175" t="s">
        <v>2571</v>
      </c>
      <c r="G90" s="176" t="s">
        <v>225</v>
      </c>
      <c r="H90" s="177">
        <v>1</v>
      </c>
      <c r="I90" s="178"/>
      <c r="J90" s="179">
        <f t="shared" si="0"/>
        <v>0</v>
      </c>
      <c r="K90" s="175" t="s">
        <v>269</v>
      </c>
      <c r="L90" s="39"/>
      <c r="M90" s="180" t="s">
        <v>5</v>
      </c>
      <c r="N90" s="181" t="s">
        <v>45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187</v>
      </c>
      <c r="AT90" s="22" t="s">
        <v>182</v>
      </c>
      <c r="AU90" s="22" t="s">
        <v>84</v>
      </c>
      <c r="AY90" s="22" t="s">
        <v>180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82</v>
      </c>
      <c r="BK90" s="184">
        <f t="shared" si="9"/>
        <v>0</v>
      </c>
      <c r="BL90" s="22" t="s">
        <v>187</v>
      </c>
      <c r="BM90" s="22" t="s">
        <v>209</v>
      </c>
    </row>
    <row r="91" spans="2:65" s="1" customFormat="1" ht="25.5" customHeight="1">
      <c r="B91" s="172"/>
      <c r="C91" s="173" t="s">
        <v>200</v>
      </c>
      <c r="D91" s="173" t="s">
        <v>182</v>
      </c>
      <c r="E91" s="174" t="s">
        <v>2572</v>
      </c>
      <c r="F91" s="175" t="s">
        <v>2573</v>
      </c>
      <c r="G91" s="176" t="s">
        <v>225</v>
      </c>
      <c r="H91" s="177">
        <v>1</v>
      </c>
      <c r="I91" s="178"/>
      <c r="J91" s="179">
        <f t="shared" si="0"/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82</v>
      </c>
      <c r="BK91" s="184">
        <f t="shared" si="9"/>
        <v>0</v>
      </c>
      <c r="BL91" s="22" t="s">
        <v>187</v>
      </c>
      <c r="BM91" s="22" t="s">
        <v>212</v>
      </c>
    </row>
    <row r="92" spans="2:65" s="1" customFormat="1" ht="16.5" customHeight="1">
      <c r="B92" s="172"/>
      <c r="C92" s="173" t="s">
        <v>213</v>
      </c>
      <c r="D92" s="173" t="s">
        <v>182</v>
      </c>
      <c r="E92" s="174" t="s">
        <v>2574</v>
      </c>
      <c r="F92" s="175" t="s">
        <v>2575</v>
      </c>
      <c r="G92" s="176" t="s">
        <v>225</v>
      </c>
      <c r="H92" s="177">
        <v>1</v>
      </c>
      <c r="I92" s="178"/>
      <c r="J92" s="179">
        <f t="shared" si="0"/>
        <v>0</v>
      </c>
      <c r="K92" s="175" t="s">
        <v>269</v>
      </c>
      <c r="L92" s="39"/>
      <c r="M92" s="180" t="s">
        <v>5</v>
      </c>
      <c r="N92" s="181" t="s">
        <v>45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187</v>
      </c>
      <c r="AT92" s="22" t="s">
        <v>182</v>
      </c>
      <c r="AU92" s="22" t="s">
        <v>84</v>
      </c>
      <c r="AY92" s="22" t="s">
        <v>180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82</v>
      </c>
      <c r="BK92" s="184">
        <f t="shared" si="9"/>
        <v>0</v>
      </c>
      <c r="BL92" s="22" t="s">
        <v>187</v>
      </c>
      <c r="BM92" s="22" t="s">
        <v>216</v>
      </c>
    </row>
    <row r="93" spans="2:65" s="1" customFormat="1" ht="16.5" customHeight="1">
      <c r="B93" s="172"/>
      <c r="C93" s="173" t="s">
        <v>204</v>
      </c>
      <c r="D93" s="173" t="s">
        <v>182</v>
      </c>
      <c r="E93" s="174" t="s">
        <v>2576</v>
      </c>
      <c r="F93" s="175" t="s">
        <v>2577</v>
      </c>
      <c r="G93" s="176" t="s">
        <v>225</v>
      </c>
      <c r="H93" s="177">
        <v>1</v>
      </c>
      <c r="I93" s="178"/>
      <c r="J93" s="179">
        <f t="shared" si="0"/>
        <v>0</v>
      </c>
      <c r="K93" s="175" t="s">
        <v>269</v>
      </c>
      <c r="L93" s="39"/>
      <c r="M93" s="180" t="s">
        <v>5</v>
      </c>
      <c r="N93" s="181" t="s">
        <v>45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187</v>
      </c>
      <c r="AT93" s="22" t="s">
        <v>182</v>
      </c>
      <c r="AU93" s="22" t="s">
        <v>84</v>
      </c>
      <c r="AY93" s="22" t="s">
        <v>180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82</v>
      </c>
      <c r="BK93" s="184">
        <f t="shared" si="9"/>
        <v>0</v>
      </c>
      <c r="BL93" s="22" t="s">
        <v>187</v>
      </c>
      <c r="BM93" s="22" t="s">
        <v>220</v>
      </c>
    </row>
    <row r="94" spans="2:65" s="1" customFormat="1" ht="16.5" customHeight="1">
      <c r="B94" s="172"/>
      <c r="C94" s="173" t="s">
        <v>222</v>
      </c>
      <c r="D94" s="173" t="s">
        <v>182</v>
      </c>
      <c r="E94" s="174" t="s">
        <v>2578</v>
      </c>
      <c r="F94" s="175" t="s">
        <v>2579</v>
      </c>
      <c r="G94" s="176" t="s">
        <v>225</v>
      </c>
      <c r="H94" s="177">
        <v>1</v>
      </c>
      <c r="I94" s="178"/>
      <c r="J94" s="179">
        <f t="shared" si="0"/>
        <v>0</v>
      </c>
      <c r="K94" s="175" t="s">
        <v>269</v>
      </c>
      <c r="L94" s="39"/>
      <c r="M94" s="180" t="s">
        <v>5</v>
      </c>
      <c r="N94" s="181" t="s">
        <v>45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187</v>
      </c>
      <c r="AT94" s="22" t="s">
        <v>182</v>
      </c>
      <c r="AU94" s="22" t="s">
        <v>84</v>
      </c>
      <c r="AY94" s="22" t="s">
        <v>180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82</v>
      </c>
      <c r="BK94" s="184">
        <f t="shared" si="9"/>
        <v>0</v>
      </c>
      <c r="BL94" s="22" t="s">
        <v>187</v>
      </c>
      <c r="BM94" s="22" t="s">
        <v>226</v>
      </c>
    </row>
    <row r="95" spans="2:65" s="1" customFormat="1" ht="16.5" customHeight="1">
      <c r="B95" s="172"/>
      <c r="C95" s="173" t="s">
        <v>209</v>
      </c>
      <c r="D95" s="173" t="s">
        <v>182</v>
      </c>
      <c r="E95" s="174" t="s">
        <v>2580</v>
      </c>
      <c r="F95" s="175" t="s">
        <v>2581</v>
      </c>
      <c r="G95" s="176" t="s">
        <v>225</v>
      </c>
      <c r="H95" s="177">
        <v>1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45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187</v>
      </c>
      <c r="AT95" s="22" t="s">
        <v>182</v>
      </c>
      <c r="AU95" s="22" t="s">
        <v>84</v>
      </c>
      <c r="AY95" s="22" t="s">
        <v>180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82</v>
      </c>
      <c r="BK95" s="184">
        <f t="shared" si="9"/>
        <v>0</v>
      </c>
      <c r="BL95" s="22" t="s">
        <v>187</v>
      </c>
      <c r="BM95" s="22" t="s">
        <v>230</v>
      </c>
    </row>
    <row r="96" spans="2:65" s="1" customFormat="1" ht="16.5" customHeight="1">
      <c r="B96" s="172"/>
      <c r="C96" s="173" t="s">
        <v>232</v>
      </c>
      <c r="D96" s="173" t="s">
        <v>182</v>
      </c>
      <c r="E96" s="174" t="s">
        <v>2582</v>
      </c>
      <c r="F96" s="175" t="s">
        <v>2583</v>
      </c>
      <c r="G96" s="176" t="s">
        <v>225</v>
      </c>
      <c r="H96" s="177">
        <v>1</v>
      </c>
      <c r="I96" s="178"/>
      <c r="J96" s="179">
        <f t="shared" si="0"/>
        <v>0</v>
      </c>
      <c r="K96" s="175" t="s">
        <v>269</v>
      </c>
      <c r="L96" s="39"/>
      <c r="M96" s="180" t="s">
        <v>5</v>
      </c>
      <c r="N96" s="181" t="s">
        <v>45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187</v>
      </c>
      <c r="AT96" s="22" t="s">
        <v>182</v>
      </c>
      <c r="AU96" s="22" t="s">
        <v>84</v>
      </c>
      <c r="AY96" s="22" t="s">
        <v>180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82</v>
      </c>
      <c r="BK96" s="184">
        <f t="shared" si="9"/>
        <v>0</v>
      </c>
      <c r="BL96" s="22" t="s">
        <v>187</v>
      </c>
      <c r="BM96" s="22" t="s">
        <v>235</v>
      </c>
    </row>
    <row r="97" spans="2:63" s="10" customFormat="1" ht="29.85" customHeight="1">
      <c r="B97" s="159"/>
      <c r="D97" s="160" t="s">
        <v>73</v>
      </c>
      <c r="E97" s="170" t="s">
        <v>2584</v>
      </c>
      <c r="F97" s="170" t="s">
        <v>2585</v>
      </c>
      <c r="I97" s="162"/>
      <c r="J97" s="171">
        <f>BK97</f>
        <v>0</v>
      </c>
      <c r="L97" s="159"/>
      <c r="M97" s="164"/>
      <c r="N97" s="165"/>
      <c r="O97" s="165"/>
      <c r="P97" s="166">
        <f>SUM(P98:P99)</f>
        <v>0</v>
      </c>
      <c r="Q97" s="165"/>
      <c r="R97" s="166">
        <f>SUM(R98:R99)</f>
        <v>0</v>
      </c>
      <c r="S97" s="165"/>
      <c r="T97" s="167">
        <f>SUM(T98:T99)</f>
        <v>0</v>
      </c>
      <c r="AR97" s="160" t="s">
        <v>206</v>
      </c>
      <c r="AT97" s="168" t="s">
        <v>73</v>
      </c>
      <c r="AU97" s="168" t="s">
        <v>82</v>
      </c>
      <c r="AY97" s="160" t="s">
        <v>180</v>
      </c>
      <c r="BK97" s="169">
        <f>SUM(BK98:BK99)</f>
        <v>0</v>
      </c>
    </row>
    <row r="98" spans="2:65" s="1" customFormat="1" ht="25.5" customHeight="1">
      <c r="B98" s="172"/>
      <c r="C98" s="173" t="s">
        <v>212</v>
      </c>
      <c r="D98" s="173" t="s">
        <v>182</v>
      </c>
      <c r="E98" s="174" t="s">
        <v>2586</v>
      </c>
      <c r="F98" s="175" t="s">
        <v>2587</v>
      </c>
      <c r="G98" s="176" t="s">
        <v>225</v>
      </c>
      <c r="H98" s="177">
        <v>1</v>
      </c>
      <c r="I98" s="178"/>
      <c r="J98" s="179">
        <f>ROUND(I98*H98,2)</f>
        <v>0</v>
      </c>
      <c r="K98" s="175" t="s">
        <v>269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239</v>
      </c>
    </row>
    <row r="99" spans="2:65" s="1" customFormat="1" ht="25.5" customHeight="1">
      <c r="B99" s="172"/>
      <c r="C99" s="173" t="s">
        <v>242</v>
      </c>
      <c r="D99" s="173" t="s">
        <v>182</v>
      </c>
      <c r="E99" s="174" t="s">
        <v>2588</v>
      </c>
      <c r="F99" s="175" t="s">
        <v>2589</v>
      </c>
      <c r="G99" s="176" t="s">
        <v>225</v>
      </c>
      <c r="H99" s="177">
        <v>1</v>
      </c>
      <c r="I99" s="178"/>
      <c r="J99" s="179">
        <f>ROUND(I99*H99,2)</f>
        <v>0</v>
      </c>
      <c r="K99" s="175" t="s">
        <v>269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187</v>
      </c>
      <c r="BM99" s="22" t="s">
        <v>245</v>
      </c>
    </row>
    <row r="100" spans="2:63" s="10" customFormat="1" ht="29.85" customHeight="1">
      <c r="B100" s="159"/>
      <c r="D100" s="160" t="s">
        <v>73</v>
      </c>
      <c r="E100" s="170" t="s">
        <v>2590</v>
      </c>
      <c r="F100" s="170" t="s">
        <v>2591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SUM(P101:P103)</f>
        <v>0</v>
      </c>
      <c r="Q100" s="165"/>
      <c r="R100" s="166">
        <f>SUM(R101:R103)</f>
        <v>0</v>
      </c>
      <c r="S100" s="165"/>
      <c r="T100" s="167">
        <f>SUM(T101:T103)</f>
        <v>0</v>
      </c>
      <c r="AR100" s="160" t="s">
        <v>206</v>
      </c>
      <c r="AT100" s="168" t="s">
        <v>73</v>
      </c>
      <c r="AU100" s="168" t="s">
        <v>82</v>
      </c>
      <c r="AY100" s="160" t="s">
        <v>180</v>
      </c>
      <c r="BK100" s="169">
        <f>SUM(BK101:BK103)</f>
        <v>0</v>
      </c>
    </row>
    <row r="101" spans="2:65" s="1" customFormat="1" ht="16.5" customHeight="1">
      <c r="B101" s="172"/>
      <c r="C101" s="173" t="s">
        <v>216</v>
      </c>
      <c r="D101" s="173" t="s">
        <v>182</v>
      </c>
      <c r="E101" s="174" t="s">
        <v>2592</v>
      </c>
      <c r="F101" s="175" t="s">
        <v>2593</v>
      </c>
      <c r="G101" s="176" t="s">
        <v>225</v>
      </c>
      <c r="H101" s="177">
        <v>1</v>
      </c>
      <c r="I101" s="178"/>
      <c r="J101" s="179">
        <f>ROUND(I101*H101,2)</f>
        <v>0</v>
      </c>
      <c r="K101" s="175" t="s">
        <v>269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187</v>
      </c>
      <c r="AT101" s="22" t="s">
        <v>182</v>
      </c>
      <c r="AU101" s="22" t="s">
        <v>84</v>
      </c>
      <c r="AY101" s="22" t="s">
        <v>180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187</v>
      </c>
      <c r="BM101" s="22" t="s">
        <v>249</v>
      </c>
    </row>
    <row r="102" spans="2:65" s="1" customFormat="1" ht="16.5" customHeight="1">
      <c r="B102" s="172"/>
      <c r="C102" s="173" t="s">
        <v>11</v>
      </c>
      <c r="D102" s="173" t="s">
        <v>182</v>
      </c>
      <c r="E102" s="174" t="s">
        <v>2594</v>
      </c>
      <c r="F102" s="175" t="s">
        <v>2595</v>
      </c>
      <c r="G102" s="176" t="s">
        <v>2596</v>
      </c>
      <c r="H102" s="177">
        <v>1</v>
      </c>
      <c r="I102" s="178"/>
      <c r="J102" s="179">
        <f>ROUND(I102*H102,2)</f>
        <v>0</v>
      </c>
      <c r="K102" s="175" t="s">
        <v>269</v>
      </c>
      <c r="L102" s="39"/>
      <c r="M102" s="180" t="s">
        <v>5</v>
      </c>
      <c r="N102" s="181" t="s">
        <v>45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187</v>
      </c>
      <c r="AT102" s="22" t="s">
        <v>182</v>
      </c>
      <c r="AU102" s="22" t="s">
        <v>84</v>
      </c>
      <c r="AY102" s="22" t="s">
        <v>180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82</v>
      </c>
      <c r="BK102" s="184">
        <f>ROUND(I102*H102,2)</f>
        <v>0</v>
      </c>
      <c r="BL102" s="22" t="s">
        <v>187</v>
      </c>
      <c r="BM102" s="22" t="s">
        <v>255</v>
      </c>
    </row>
    <row r="103" spans="2:65" s="1" customFormat="1" ht="16.5" customHeight="1">
      <c r="B103" s="172"/>
      <c r="C103" s="173" t="s">
        <v>220</v>
      </c>
      <c r="D103" s="173" t="s">
        <v>182</v>
      </c>
      <c r="E103" s="174" t="s">
        <v>2597</v>
      </c>
      <c r="F103" s="175" t="s">
        <v>2598</v>
      </c>
      <c r="G103" s="176" t="s">
        <v>225</v>
      </c>
      <c r="H103" s="177">
        <v>1</v>
      </c>
      <c r="I103" s="178"/>
      <c r="J103" s="179">
        <f>ROUND(I103*H103,2)</f>
        <v>0</v>
      </c>
      <c r="K103" s="175" t="s">
        <v>269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187</v>
      </c>
      <c r="BM103" s="22" t="s">
        <v>258</v>
      </c>
    </row>
    <row r="104" spans="2:63" s="10" customFormat="1" ht="29.85" customHeight="1">
      <c r="B104" s="159"/>
      <c r="D104" s="160" t="s">
        <v>73</v>
      </c>
      <c r="E104" s="170" t="s">
        <v>2599</v>
      </c>
      <c r="F104" s="170" t="s">
        <v>2600</v>
      </c>
      <c r="I104" s="162"/>
      <c r="J104" s="171">
        <f>BK104</f>
        <v>0</v>
      </c>
      <c r="L104" s="159"/>
      <c r="M104" s="164"/>
      <c r="N104" s="165"/>
      <c r="O104" s="165"/>
      <c r="P104" s="166">
        <f>P105</f>
        <v>0</v>
      </c>
      <c r="Q104" s="165"/>
      <c r="R104" s="166">
        <f>R105</f>
        <v>0</v>
      </c>
      <c r="S104" s="165"/>
      <c r="T104" s="167">
        <f>T105</f>
        <v>0</v>
      </c>
      <c r="AR104" s="160" t="s">
        <v>206</v>
      </c>
      <c r="AT104" s="168" t="s">
        <v>73</v>
      </c>
      <c r="AU104" s="168" t="s">
        <v>82</v>
      </c>
      <c r="AY104" s="160" t="s">
        <v>180</v>
      </c>
      <c r="BK104" s="169">
        <f>BK105</f>
        <v>0</v>
      </c>
    </row>
    <row r="105" spans="2:65" s="1" customFormat="1" ht="16.5" customHeight="1">
      <c r="B105" s="172"/>
      <c r="C105" s="173" t="s">
        <v>262</v>
      </c>
      <c r="D105" s="173" t="s">
        <v>182</v>
      </c>
      <c r="E105" s="174" t="s">
        <v>2601</v>
      </c>
      <c r="F105" s="175" t="s">
        <v>2602</v>
      </c>
      <c r="G105" s="176" t="s">
        <v>225</v>
      </c>
      <c r="H105" s="177">
        <v>1</v>
      </c>
      <c r="I105" s="178"/>
      <c r="J105" s="179">
        <f>ROUND(I105*H105,2)</f>
        <v>0</v>
      </c>
      <c r="K105" s="175" t="s">
        <v>269</v>
      </c>
      <c r="L105" s="39"/>
      <c r="M105" s="180" t="s">
        <v>5</v>
      </c>
      <c r="N105" s="213" t="s">
        <v>45</v>
      </c>
      <c r="O105" s="21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2" t="s">
        <v>187</v>
      </c>
      <c r="AT105" s="22" t="s">
        <v>182</v>
      </c>
      <c r="AU105" s="22" t="s">
        <v>84</v>
      </c>
      <c r="AY105" s="22" t="s">
        <v>180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82</v>
      </c>
      <c r="BK105" s="184">
        <f>ROUND(I105*H105,2)</f>
        <v>0</v>
      </c>
      <c r="BL105" s="22" t="s">
        <v>187</v>
      </c>
      <c r="BM105" s="22" t="s">
        <v>265</v>
      </c>
    </row>
    <row r="106" spans="2:12" s="1" customFormat="1" ht="6.95" customHeight="1">
      <c r="B106" s="54"/>
      <c r="C106" s="55"/>
      <c r="D106" s="55"/>
      <c r="E106" s="55"/>
      <c r="F106" s="55"/>
      <c r="G106" s="55"/>
      <c r="H106" s="55"/>
      <c r="I106" s="125"/>
      <c r="J106" s="55"/>
      <c r="K106" s="55"/>
      <c r="L106" s="39"/>
    </row>
  </sheetData>
  <autoFilter ref="C81:K10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131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2603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ROUND(J86,2)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ROUND(SUM(BE86:BE139),2)</f>
        <v>0</v>
      </c>
      <c r="G30" s="40"/>
      <c r="H30" s="40"/>
      <c r="I30" s="117">
        <v>0.21</v>
      </c>
      <c r="J30" s="116">
        <f>ROUND(ROUND((SUM(BE86:BE139)),2)*I30,2)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ROUND(SUM(BF86:BF139),2)</f>
        <v>0</v>
      </c>
      <c r="G31" s="40"/>
      <c r="H31" s="40"/>
      <c r="I31" s="117">
        <v>0.15</v>
      </c>
      <c r="J31" s="116">
        <f>ROUND(ROUND((SUM(BF86:BF139)),2)*I31,2)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ROUND(SUM(BG86:BG139),2)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ROUND(SUM(BH86:BH139),2)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ROUND(SUM(BI86:BI139),2)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1715k - Vytápění - v - 1715k - Vytápění - vyvola...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J86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J87</f>
        <v>0</v>
      </c>
      <c r="K57" s="139"/>
    </row>
    <row r="58" spans="2:11" s="8" customFormat="1" ht="19.9" customHeight="1">
      <c r="B58" s="140"/>
      <c r="C58" s="141"/>
      <c r="D58" s="142" t="s">
        <v>151</v>
      </c>
      <c r="E58" s="143"/>
      <c r="F58" s="143"/>
      <c r="G58" s="143"/>
      <c r="H58" s="143"/>
      <c r="I58" s="144"/>
      <c r="J58" s="145">
        <f>J88</f>
        <v>0</v>
      </c>
      <c r="K58" s="146"/>
    </row>
    <row r="59" spans="2:11" s="7" customFormat="1" ht="24.95" customHeight="1">
      <c r="B59" s="133"/>
      <c r="C59" s="134"/>
      <c r="D59" s="135" t="s">
        <v>153</v>
      </c>
      <c r="E59" s="136"/>
      <c r="F59" s="136"/>
      <c r="G59" s="136"/>
      <c r="H59" s="136"/>
      <c r="I59" s="137"/>
      <c r="J59" s="138">
        <f>J97</f>
        <v>0</v>
      </c>
      <c r="K59" s="139"/>
    </row>
    <row r="60" spans="2:11" s="8" customFormat="1" ht="19.9" customHeight="1">
      <c r="B60" s="140"/>
      <c r="C60" s="141"/>
      <c r="D60" s="142" t="s">
        <v>154</v>
      </c>
      <c r="E60" s="143"/>
      <c r="F60" s="143"/>
      <c r="G60" s="143"/>
      <c r="H60" s="143"/>
      <c r="I60" s="144"/>
      <c r="J60" s="145">
        <f>J98</f>
        <v>0</v>
      </c>
      <c r="K60" s="146"/>
    </row>
    <row r="61" spans="2:11" s="8" customFormat="1" ht="19.9" customHeight="1">
      <c r="B61" s="140"/>
      <c r="C61" s="141"/>
      <c r="D61" s="142" t="s">
        <v>155</v>
      </c>
      <c r="E61" s="143"/>
      <c r="F61" s="143"/>
      <c r="G61" s="143"/>
      <c r="H61" s="143"/>
      <c r="I61" s="144"/>
      <c r="J61" s="145">
        <f>J102</f>
        <v>0</v>
      </c>
      <c r="K61" s="146"/>
    </row>
    <row r="62" spans="2:11" s="8" customFormat="1" ht="19.9" customHeight="1">
      <c r="B62" s="140"/>
      <c r="C62" s="141"/>
      <c r="D62" s="142" t="s">
        <v>2227</v>
      </c>
      <c r="E62" s="143"/>
      <c r="F62" s="143"/>
      <c r="G62" s="143"/>
      <c r="H62" s="143"/>
      <c r="I62" s="144"/>
      <c r="J62" s="145">
        <f>J107</f>
        <v>0</v>
      </c>
      <c r="K62" s="146"/>
    </row>
    <row r="63" spans="2:11" s="8" customFormat="1" ht="19.9" customHeight="1">
      <c r="B63" s="140"/>
      <c r="C63" s="141"/>
      <c r="D63" s="142" t="s">
        <v>2228</v>
      </c>
      <c r="E63" s="143"/>
      <c r="F63" s="143"/>
      <c r="G63" s="143"/>
      <c r="H63" s="143"/>
      <c r="I63" s="144"/>
      <c r="J63" s="145">
        <f>J121</f>
        <v>0</v>
      </c>
      <c r="K63" s="146"/>
    </row>
    <row r="64" spans="2:11" s="8" customFormat="1" ht="19.9" customHeight="1">
      <c r="B64" s="140"/>
      <c r="C64" s="141"/>
      <c r="D64" s="142" t="s">
        <v>2604</v>
      </c>
      <c r="E64" s="143"/>
      <c r="F64" s="143"/>
      <c r="G64" s="143"/>
      <c r="H64" s="143"/>
      <c r="I64" s="144"/>
      <c r="J64" s="145">
        <f>J128</f>
        <v>0</v>
      </c>
      <c r="K64" s="146"/>
    </row>
    <row r="65" spans="2:11" s="8" customFormat="1" ht="19.9" customHeight="1">
      <c r="B65" s="140"/>
      <c r="C65" s="141"/>
      <c r="D65" s="142" t="s">
        <v>2231</v>
      </c>
      <c r="E65" s="143"/>
      <c r="F65" s="143"/>
      <c r="G65" s="143"/>
      <c r="H65" s="143"/>
      <c r="I65" s="144"/>
      <c r="J65" s="145">
        <f>J133</f>
        <v>0</v>
      </c>
      <c r="K65" s="146"/>
    </row>
    <row r="66" spans="2:11" s="8" customFormat="1" ht="19.9" customHeight="1">
      <c r="B66" s="140"/>
      <c r="C66" s="141"/>
      <c r="D66" s="142" t="s">
        <v>161</v>
      </c>
      <c r="E66" s="143"/>
      <c r="F66" s="143"/>
      <c r="G66" s="143"/>
      <c r="H66" s="143"/>
      <c r="I66" s="144"/>
      <c r="J66" s="145">
        <f>J138</f>
        <v>0</v>
      </c>
      <c r="K66" s="146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04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25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26"/>
      <c r="J72" s="58"/>
      <c r="K72" s="58"/>
      <c r="L72" s="39"/>
    </row>
    <row r="73" spans="2:12" s="1" customFormat="1" ht="36.95" customHeight="1">
      <c r="B73" s="39"/>
      <c r="C73" s="59" t="s">
        <v>164</v>
      </c>
      <c r="I73" s="147"/>
      <c r="L73" s="39"/>
    </row>
    <row r="74" spans="2:12" s="1" customFormat="1" ht="6.95" customHeight="1">
      <c r="B74" s="39"/>
      <c r="I74" s="147"/>
      <c r="L74" s="39"/>
    </row>
    <row r="75" spans="2:12" s="1" customFormat="1" ht="14.45" customHeight="1">
      <c r="B75" s="39"/>
      <c r="C75" s="61" t="s">
        <v>19</v>
      </c>
      <c r="I75" s="147"/>
      <c r="L75" s="39"/>
    </row>
    <row r="76" spans="2:12" s="1" customFormat="1" ht="16.5" customHeight="1">
      <c r="B76" s="39"/>
      <c r="E76" s="336" t="str">
        <f>E7</f>
        <v>Zateplení budovy SOŠ a SOU dopravní Čáslav (20.11) - revize 3</v>
      </c>
      <c r="F76" s="337"/>
      <c r="G76" s="337"/>
      <c r="H76" s="337"/>
      <c r="I76" s="147"/>
      <c r="L76" s="39"/>
    </row>
    <row r="77" spans="2:12" s="1" customFormat="1" ht="14.45" customHeight="1">
      <c r="B77" s="39"/>
      <c r="C77" s="61" t="s">
        <v>138</v>
      </c>
      <c r="I77" s="147"/>
      <c r="L77" s="39"/>
    </row>
    <row r="78" spans="2:12" s="1" customFormat="1" ht="17.25" customHeight="1">
      <c r="B78" s="39"/>
      <c r="E78" s="329" t="str">
        <f>E9</f>
        <v>1715k - Vytápění - v - 1715k - Vytápění - vyvola...</v>
      </c>
      <c r="F78" s="338"/>
      <c r="G78" s="338"/>
      <c r="H78" s="338"/>
      <c r="I78" s="147"/>
      <c r="L78" s="39"/>
    </row>
    <row r="79" spans="2:12" s="1" customFormat="1" ht="6.95" customHeight="1">
      <c r="B79" s="39"/>
      <c r="I79" s="147"/>
      <c r="L79" s="39"/>
    </row>
    <row r="80" spans="2:12" s="1" customFormat="1" ht="18" customHeight="1">
      <c r="B80" s="39"/>
      <c r="C80" s="61" t="s">
        <v>23</v>
      </c>
      <c r="F80" s="148" t="str">
        <f>F12</f>
        <v xml:space="preserve"> </v>
      </c>
      <c r="I80" s="149" t="s">
        <v>25</v>
      </c>
      <c r="J80" s="65" t="str">
        <f>IF(J12="","",J12)</f>
        <v>19. 9. 2018</v>
      </c>
      <c r="L80" s="39"/>
    </row>
    <row r="81" spans="2:12" s="1" customFormat="1" ht="6.95" customHeight="1">
      <c r="B81" s="39"/>
      <c r="I81" s="147"/>
      <c r="L81" s="39"/>
    </row>
    <row r="82" spans="2:12" s="1" customFormat="1" ht="15">
      <c r="B82" s="39"/>
      <c r="C82" s="61" t="s">
        <v>27</v>
      </c>
      <c r="F82" s="148" t="str">
        <f>E15</f>
        <v>SUŠ a SOU dopravní Čáslav, Aug. Sedláčka 1145, Čás</v>
      </c>
      <c r="I82" s="149" t="s">
        <v>34</v>
      </c>
      <c r="J82" s="148" t="str">
        <f>E21</f>
        <v>AZ PROJECT spol. s r.o., Plynárenská 830, Kolín</v>
      </c>
      <c r="L82" s="39"/>
    </row>
    <row r="83" spans="2:12" s="1" customFormat="1" ht="14.45" customHeight="1">
      <c r="B83" s="39"/>
      <c r="C83" s="61" t="s">
        <v>32</v>
      </c>
      <c r="F83" s="148" t="str">
        <f>IF(E18="","",E18)</f>
        <v/>
      </c>
      <c r="I83" s="147"/>
      <c r="L83" s="39"/>
    </row>
    <row r="84" spans="2:12" s="1" customFormat="1" ht="10.35" customHeight="1">
      <c r="B84" s="39"/>
      <c r="I84" s="147"/>
      <c r="L84" s="39"/>
    </row>
    <row r="85" spans="2:20" s="9" customFormat="1" ht="29.25" customHeight="1">
      <c r="B85" s="150"/>
      <c r="C85" s="151" t="s">
        <v>165</v>
      </c>
      <c r="D85" s="152" t="s">
        <v>59</v>
      </c>
      <c r="E85" s="152" t="s">
        <v>55</v>
      </c>
      <c r="F85" s="152" t="s">
        <v>166</v>
      </c>
      <c r="G85" s="152" t="s">
        <v>167</v>
      </c>
      <c r="H85" s="152" t="s">
        <v>168</v>
      </c>
      <c r="I85" s="153" t="s">
        <v>169</v>
      </c>
      <c r="J85" s="152" t="s">
        <v>143</v>
      </c>
      <c r="K85" s="154" t="s">
        <v>170</v>
      </c>
      <c r="L85" s="150"/>
      <c r="M85" s="71" t="s">
        <v>171</v>
      </c>
      <c r="N85" s="72" t="s">
        <v>44</v>
      </c>
      <c r="O85" s="72" t="s">
        <v>172</v>
      </c>
      <c r="P85" s="72" t="s">
        <v>173</v>
      </c>
      <c r="Q85" s="72" t="s">
        <v>174</v>
      </c>
      <c r="R85" s="72" t="s">
        <v>175</v>
      </c>
      <c r="S85" s="72" t="s">
        <v>176</v>
      </c>
      <c r="T85" s="73" t="s">
        <v>177</v>
      </c>
    </row>
    <row r="86" spans="2:63" s="1" customFormat="1" ht="29.25" customHeight="1">
      <c r="B86" s="39"/>
      <c r="C86" s="75" t="s">
        <v>144</v>
      </c>
      <c r="I86" s="147"/>
      <c r="J86" s="155">
        <f>BK86</f>
        <v>0</v>
      </c>
      <c r="L86" s="39"/>
      <c r="M86" s="74"/>
      <c r="N86" s="66"/>
      <c r="O86" s="66"/>
      <c r="P86" s="156">
        <f>P87+P97</f>
        <v>0</v>
      </c>
      <c r="Q86" s="66"/>
      <c r="R86" s="156">
        <f>R87+R97</f>
        <v>0</v>
      </c>
      <c r="S86" s="66"/>
      <c r="T86" s="157">
        <f>T87+T97</f>
        <v>0</v>
      </c>
      <c r="AT86" s="22" t="s">
        <v>73</v>
      </c>
      <c r="AU86" s="22" t="s">
        <v>145</v>
      </c>
      <c r="BK86" s="158">
        <f>BK87+BK97</f>
        <v>0</v>
      </c>
    </row>
    <row r="87" spans="2:63" s="10" customFormat="1" ht="37.35" customHeight="1">
      <c r="B87" s="159"/>
      <c r="D87" s="160" t="s">
        <v>73</v>
      </c>
      <c r="E87" s="161" t="s">
        <v>178</v>
      </c>
      <c r="F87" s="161" t="s">
        <v>179</v>
      </c>
      <c r="I87" s="162"/>
      <c r="J87" s="163">
        <f>BK87</f>
        <v>0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0</v>
      </c>
      <c r="S87" s="165"/>
      <c r="T87" s="167">
        <f>T88</f>
        <v>0</v>
      </c>
      <c r="AR87" s="160" t="s">
        <v>82</v>
      </c>
      <c r="AT87" s="168" t="s">
        <v>73</v>
      </c>
      <c r="AU87" s="168" t="s">
        <v>74</v>
      </c>
      <c r="AY87" s="160" t="s">
        <v>180</v>
      </c>
      <c r="BK87" s="169">
        <f>BK88</f>
        <v>0</v>
      </c>
    </row>
    <row r="88" spans="2:63" s="10" customFormat="1" ht="19.9" customHeight="1">
      <c r="B88" s="159"/>
      <c r="D88" s="160" t="s">
        <v>73</v>
      </c>
      <c r="E88" s="170" t="s">
        <v>493</v>
      </c>
      <c r="F88" s="170" t="s">
        <v>494</v>
      </c>
      <c r="I88" s="162"/>
      <c r="J88" s="171">
        <f>BK88</f>
        <v>0</v>
      </c>
      <c r="L88" s="159"/>
      <c r="M88" s="164"/>
      <c r="N88" s="165"/>
      <c r="O88" s="165"/>
      <c r="P88" s="166">
        <f>SUM(P89:P96)</f>
        <v>0</v>
      </c>
      <c r="Q88" s="165"/>
      <c r="R88" s="166">
        <f>SUM(R89:R96)</f>
        <v>0</v>
      </c>
      <c r="S88" s="165"/>
      <c r="T88" s="167">
        <f>SUM(T89:T96)</f>
        <v>0</v>
      </c>
      <c r="AR88" s="160" t="s">
        <v>82</v>
      </c>
      <c r="AT88" s="168" t="s">
        <v>73</v>
      </c>
      <c r="AU88" s="168" t="s">
        <v>82</v>
      </c>
      <c r="AY88" s="160" t="s">
        <v>180</v>
      </c>
      <c r="BK88" s="169">
        <f>SUM(BK89:BK96)</f>
        <v>0</v>
      </c>
    </row>
    <row r="89" spans="2:65" s="1" customFormat="1" ht="25.5" customHeight="1">
      <c r="B89" s="172"/>
      <c r="C89" s="173" t="s">
        <v>82</v>
      </c>
      <c r="D89" s="173" t="s">
        <v>182</v>
      </c>
      <c r="E89" s="174" t="s">
        <v>495</v>
      </c>
      <c r="F89" s="175" t="s">
        <v>496</v>
      </c>
      <c r="G89" s="176" t="s">
        <v>219</v>
      </c>
      <c r="H89" s="177">
        <v>6.157</v>
      </c>
      <c r="I89" s="178"/>
      <c r="J89" s="179">
        <f>ROUND(I89*H89,2)</f>
        <v>0</v>
      </c>
      <c r="K89" s="175" t="s">
        <v>434</v>
      </c>
      <c r="L89" s="39"/>
      <c r="M89" s="180" t="s">
        <v>5</v>
      </c>
      <c r="N89" s="181" t="s">
        <v>45</v>
      </c>
      <c r="O89" s="40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2" t="s">
        <v>187</v>
      </c>
      <c r="AT89" s="22" t="s">
        <v>182</v>
      </c>
      <c r="AU89" s="22" t="s">
        <v>84</v>
      </c>
      <c r="AY89" s="22" t="s">
        <v>180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2" t="s">
        <v>82</v>
      </c>
      <c r="BK89" s="184">
        <f>ROUND(I89*H89,2)</f>
        <v>0</v>
      </c>
      <c r="BL89" s="22" t="s">
        <v>187</v>
      </c>
      <c r="BM89" s="22" t="s">
        <v>84</v>
      </c>
    </row>
    <row r="90" spans="2:51" s="11" customFormat="1" ht="13.5">
      <c r="B90" s="185"/>
      <c r="D90" s="186" t="s">
        <v>188</v>
      </c>
      <c r="E90" s="187" t="s">
        <v>5</v>
      </c>
      <c r="F90" s="188" t="s">
        <v>2605</v>
      </c>
      <c r="H90" s="189">
        <v>6.157</v>
      </c>
      <c r="I90" s="190"/>
      <c r="L90" s="185"/>
      <c r="M90" s="191"/>
      <c r="N90" s="192"/>
      <c r="O90" s="192"/>
      <c r="P90" s="192"/>
      <c r="Q90" s="192"/>
      <c r="R90" s="192"/>
      <c r="S90" s="192"/>
      <c r="T90" s="193"/>
      <c r="AT90" s="187" t="s">
        <v>188</v>
      </c>
      <c r="AU90" s="187" t="s">
        <v>84</v>
      </c>
      <c r="AV90" s="11" t="s">
        <v>84</v>
      </c>
      <c r="AW90" s="11" t="s">
        <v>38</v>
      </c>
      <c r="AX90" s="11" t="s">
        <v>74</v>
      </c>
      <c r="AY90" s="187" t="s">
        <v>180</v>
      </c>
    </row>
    <row r="91" spans="2:51" s="12" customFormat="1" ht="13.5">
      <c r="B91" s="194"/>
      <c r="D91" s="186" t="s">
        <v>188</v>
      </c>
      <c r="E91" s="195" t="s">
        <v>5</v>
      </c>
      <c r="F91" s="196" t="s">
        <v>190</v>
      </c>
      <c r="H91" s="197">
        <v>6.157</v>
      </c>
      <c r="I91" s="198"/>
      <c r="L91" s="194"/>
      <c r="M91" s="199"/>
      <c r="N91" s="200"/>
      <c r="O91" s="200"/>
      <c r="P91" s="200"/>
      <c r="Q91" s="200"/>
      <c r="R91" s="200"/>
      <c r="S91" s="200"/>
      <c r="T91" s="201"/>
      <c r="AT91" s="195" t="s">
        <v>188</v>
      </c>
      <c r="AU91" s="195" t="s">
        <v>84</v>
      </c>
      <c r="AV91" s="12" t="s">
        <v>187</v>
      </c>
      <c r="AW91" s="12" t="s">
        <v>38</v>
      </c>
      <c r="AX91" s="12" t="s">
        <v>82</v>
      </c>
      <c r="AY91" s="195" t="s">
        <v>180</v>
      </c>
    </row>
    <row r="92" spans="2:65" s="1" customFormat="1" ht="25.5" customHeight="1">
      <c r="B92" s="172"/>
      <c r="C92" s="173" t="s">
        <v>84</v>
      </c>
      <c r="D92" s="173" t="s">
        <v>182</v>
      </c>
      <c r="E92" s="174" t="s">
        <v>500</v>
      </c>
      <c r="F92" s="175" t="s">
        <v>501</v>
      </c>
      <c r="G92" s="176" t="s">
        <v>219</v>
      </c>
      <c r="H92" s="177">
        <v>6.157</v>
      </c>
      <c r="I92" s="178"/>
      <c r="J92" s="179">
        <f>ROUND(I92*H92,2)</f>
        <v>0</v>
      </c>
      <c r="K92" s="175" t="s">
        <v>434</v>
      </c>
      <c r="L92" s="39"/>
      <c r="M92" s="180" t="s">
        <v>5</v>
      </c>
      <c r="N92" s="181" t="s">
        <v>45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187</v>
      </c>
      <c r="AT92" s="22" t="s">
        <v>182</v>
      </c>
      <c r="AU92" s="22" t="s">
        <v>84</v>
      </c>
      <c r="AY92" s="22" t="s">
        <v>180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82</v>
      </c>
      <c r="BK92" s="184">
        <f>ROUND(I92*H92,2)</f>
        <v>0</v>
      </c>
      <c r="BL92" s="22" t="s">
        <v>187</v>
      </c>
      <c r="BM92" s="22" t="s">
        <v>187</v>
      </c>
    </row>
    <row r="93" spans="2:65" s="1" customFormat="1" ht="25.5" customHeight="1">
      <c r="B93" s="172"/>
      <c r="C93" s="173" t="s">
        <v>195</v>
      </c>
      <c r="D93" s="173" t="s">
        <v>182</v>
      </c>
      <c r="E93" s="174" t="s">
        <v>503</v>
      </c>
      <c r="F93" s="175" t="s">
        <v>504</v>
      </c>
      <c r="G93" s="176" t="s">
        <v>219</v>
      </c>
      <c r="H93" s="177">
        <v>24.628</v>
      </c>
      <c r="I93" s="178"/>
      <c r="J93" s="179">
        <f>ROUND(I93*H93,2)</f>
        <v>0</v>
      </c>
      <c r="K93" s="175" t="s">
        <v>434</v>
      </c>
      <c r="L93" s="39"/>
      <c r="M93" s="180" t="s">
        <v>5</v>
      </c>
      <c r="N93" s="181" t="s">
        <v>45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2" t="s">
        <v>187</v>
      </c>
      <c r="AT93" s="22" t="s">
        <v>182</v>
      </c>
      <c r="AU93" s="22" t="s">
        <v>84</v>
      </c>
      <c r="AY93" s="22" t="s">
        <v>180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2" t="s">
        <v>82</v>
      </c>
      <c r="BK93" s="184">
        <f>ROUND(I93*H93,2)</f>
        <v>0</v>
      </c>
      <c r="BL93" s="22" t="s">
        <v>187</v>
      </c>
      <c r="BM93" s="22" t="s">
        <v>200</v>
      </c>
    </row>
    <row r="94" spans="2:51" s="11" customFormat="1" ht="13.5">
      <c r="B94" s="185"/>
      <c r="D94" s="186" t="s">
        <v>188</v>
      </c>
      <c r="E94" s="187" t="s">
        <v>5</v>
      </c>
      <c r="F94" s="188" t="s">
        <v>2606</v>
      </c>
      <c r="H94" s="189">
        <v>24.628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87" t="s">
        <v>188</v>
      </c>
      <c r="AU94" s="187" t="s">
        <v>84</v>
      </c>
      <c r="AV94" s="11" t="s">
        <v>84</v>
      </c>
      <c r="AW94" s="11" t="s">
        <v>38</v>
      </c>
      <c r="AX94" s="11" t="s">
        <v>74</v>
      </c>
      <c r="AY94" s="187" t="s">
        <v>180</v>
      </c>
    </row>
    <row r="95" spans="2:51" s="12" customFormat="1" ht="13.5">
      <c r="B95" s="194"/>
      <c r="D95" s="186" t="s">
        <v>188</v>
      </c>
      <c r="E95" s="195" t="s">
        <v>5</v>
      </c>
      <c r="F95" s="196" t="s">
        <v>190</v>
      </c>
      <c r="H95" s="197">
        <v>24.628</v>
      </c>
      <c r="I95" s="198"/>
      <c r="L95" s="194"/>
      <c r="M95" s="199"/>
      <c r="N95" s="200"/>
      <c r="O95" s="200"/>
      <c r="P95" s="200"/>
      <c r="Q95" s="200"/>
      <c r="R95" s="200"/>
      <c r="S95" s="200"/>
      <c r="T95" s="201"/>
      <c r="AT95" s="195" t="s">
        <v>188</v>
      </c>
      <c r="AU95" s="195" t="s">
        <v>84</v>
      </c>
      <c r="AV95" s="12" t="s">
        <v>187</v>
      </c>
      <c r="AW95" s="12" t="s">
        <v>38</v>
      </c>
      <c r="AX95" s="12" t="s">
        <v>82</v>
      </c>
      <c r="AY95" s="195" t="s">
        <v>180</v>
      </c>
    </row>
    <row r="96" spans="2:65" s="1" customFormat="1" ht="16.5" customHeight="1">
      <c r="B96" s="172"/>
      <c r="C96" s="173" t="s">
        <v>187</v>
      </c>
      <c r="D96" s="173" t="s">
        <v>182</v>
      </c>
      <c r="E96" s="174" t="s">
        <v>508</v>
      </c>
      <c r="F96" s="175" t="s">
        <v>509</v>
      </c>
      <c r="G96" s="176" t="s">
        <v>219</v>
      </c>
      <c r="H96" s="177">
        <v>6.157</v>
      </c>
      <c r="I96" s="178"/>
      <c r="J96" s="179">
        <f>ROUND(I96*H96,2)</f>
        <v>0</v>
      </c>
      <c r="K96" s="175" t="s">
        <v>199</v>
      </c>
      <c r="L96" s="39"/>
      <c r="M96" s="180" t="s">
        <v>5</v>
      </c>
      <c r="N96" s="181" t="s">
        <v>45</v>
      </c>
      <c r="O96" s="40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2" t="s">
        <v>187</v>
      </c>
      <c r="AT96" s="22" t="s">
        <v>182</v>
      </c>
      <c r="AU96" s="22" t="s">
        <v>84</v>
      </c>
      <c r="AY96" s="22" t="s">
        <v>180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2" t="s">
        <v>82</v>
      </c>
      <c r="BK96" s="184">
        <f>ROUND(I96*H96,2)</f>
        <v>0</v>
      </c>
      <c r="BL96" s="22" t="s">
        <v>187</v>
      </c>
      <c r="BM96" s="22" t="s">
        <v>204</v>
      </c>
    </row>
    <row r="97" spans="2:63" s="10" customFormat="1" ht="37.35" customHeight="1">
      <c r="B97" s="159"/>
      <c r="D97" s="160" t="s">
        <v>73</v>
      </c>
      <c r="E97" s="161" t="s">
        <v>516</v>
      </c>
      <c r="F97" s="161" t="s">
        <v>517</v>
      </c>
      <c r="I97" s="162"/>
      <c r="J97" s="163">
        <f>BK97</f>
        <v>0</v>
      </c>
      <c r="L97" s="159"/>
      <c r="M97" s="164"/>
      <c r="N97" s="165"/>
      <c r="O97" s="165"/>
      <c r="P97" s="166">
        <f>P98+P102+P107+P121+P128+P133+P138</f>
        <v>0</v>
      </c>
      <c r="Q97" s="165"/>
      <c r="R97" s="166">
        <f>R98+R102+R107+R121+R128+R133+R138</f>
        <v>0</v>
      </c>
      <c r="S97" s="165"/>
      <c r="T97" s="167">
        <f>T98+T102+T107+T121+T128+T133+T138</f>
        <v>0</v>
      </c>
      <c r="AR97" s="160" t="s">
        <v>84</v>
      </c>
      <c r="AT97" s="168" t="s">
        <v>73</v>
      </c>
      <c r="AU97" s="168" t="s">
        <v>74</v>
      </c>
      <c r="AY97" s="160" t="s">
        <v>180</v>
      </c>
      <c r="BK97" s="169">
        <f>BK98+BK102+BK107+BK121+BK128+BK133+BK138</f>
        <v>0</v>
      </c>
    </row>
    <row r="98" spans="2:63" s="10" customFormat="1" ht="19.9" customHeight="1">
      <c r="B98" s="159"/>
      <c r="D98" s="160" t="s">
        <v>73</v>
      </c>
      <c r="E98" s="170" t="s">
        <v>518</v>
      </c>
      <c r="F98" s="170" t="s">
        <v>519</v>
      </c>
      <c r="I98" s="162"/>
      <c r="J98" s="171">
        <f>BK98</f>
        <v>0</v>
      </c>
      <c r="L98" s="159"/>
      <c r="M98" s="164"/>
      <c r="N98" s="165"/>
      <c r="O98" s="165"/>
      <c r="P98" s="166">
        <f>SUM(P99:P101)</f>
        <v>0</v>
      </c>
      <c r="Q98" s="165"/>
      <c r="R98" s="166">
        <f>SUM(R99:R101)</f>
        <v>0</v>
      </c>
      <c r="S98" s="165"/>
      <c r="T98" s="167">
        <f>SUM(T99:T101)</f>
        <v>0</v>
      </c>
      <c r="AR98" s="160" t="s">
        <v>84</v>
      </c>
      <c r="AT98" s="168" t="s">
        <v>73</v>
      </c>
      <c r="AU98" s="168" t="s">
        <v>82</v>
      </c>
      <c r="AY98" s="160" t="s">
        <v>180</v>
      </c>
      <c r="BK98" s="169">
        <f>SUM(BK99:BK101)</f>
        <v>0</v>
      </c>
    </row>
    <row r="99" spans="2:65" s="1" customFormat="1" ht="38.25" customHeight="1">
      <c r="B99" s="172"/>
      <c r="C99" s="173" t="s">
        <v>206</v>
      </c>
      <c r="D99" s="173" t="s">
        <v>182</v>
      </c>
      <c r="E99" s="174" t="s">
        <v>2238</v>
      </c>
      <c r="F99" s="175" t="s">
        <v>2239</v>
      </c>
      <c r="G99" s="176" t="s">
        <v>292</v>
      </c>
      <c r="H99" s="177">
        <v>80</v>
      </c>
      <c r="I99" s="178"/>
      <c r="J99" s="179">
        <f>ROUND(I99*H99,2)</f>
        <v>0</v>
      </c>
      <c r="K99" s="175" t="s">
        <v>269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220</v>
      </c>
      <c r="AT99" s="22" t="s">
        <v>182</v>
      </c>
      <c r="AU99" s="22" t="s">
        <v>84</v>
      </c>
      <c r="AY99" s="22" t="s">
        <v>180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220</v>
      </c>
      <c r="BM99" s="22" t="s">
        <v>209</v>
      </c>
    </row>
    <row r="100" spans="2:65" s="1" customFormat="1" ht="38.25" customHeight="1">
      <c r="B100" s="172"/>
      <c r="C100" s="173" t="s">
        <v>200</v>
      </c>
      <c r="D100" s="173" t="s">
        <v>182</v>
      </c>
      <c r="E100" s="174" t="s">
        <v>2607</v>
      </c>
      <c r="F100" s="175" t="s">
        <v>2608</v>
      </c>
      <c r="G100" s="176" t="s">
        <v>292</v>
      </c>
      <c r="H100" s="177">
        <v>160</v>
      </c>
      <c r="I100" s="178"/>
      <c r="J100" s="179">
        <f>ROUND(I100*H100,2)</f>
        <v>0</v>
      </c>
      <c r="K100" s="175" t="s">
        <v>269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220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220</v>
      </c>
      <c r="BM100" s="22" t="s">
        <v>212</v>
      </c>
    </row>
    <row r="101" spans="2:65" s="1" customFormat="1" ht="38.25" customHeight="1">
      <c r="B101" s="172"/>
      <c r="C101" s="173" t="s">
        <v>213</v>
      </c>
      <c r="D101" s="173" t="s">
        <v>182</v>
      </c>
      <c r="E101" s="174" t="s">
        <v>558</v>
      </c>
      <c r="F101" s="175" t="s">
        <v>2262</v>
      </c>
      <c r="G101" s="176" t="s">
        <v>560</v>
      </c>
      <c r="H101" s="212"/>
      <c r="I101" s="178"/>
      <c r="J101" s="179">
        <f>ROUND(I101*H101,2)</f>
        <v>0</v>
      </c>
      <c r="K101" s="175" t="s">
        <v>269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220</v>
      </c>
      <c r="AT101" s="22" t="s">
        <v>182</v>
      </c>
      <c r="AU101" s="22" t="s">
        <v>84</v>
      </c>
      <c r="AY101" s="22" t="s">
        <v>180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220</v>
      </c>
      <c r="BM101" s="22" t="s">
        <v>216</v>
      </c>
    </row>
    <row r="102" spans="2:63" s="10" customFormat="1" ht="29.85" customHeight="1">
      <c r="B102" s="159"/>
      <c r="D102" s="160" t="s">
        <v>73</v>
      </c>
      <c r="E102" s="170" t="s">
        <v>562</v>
      </c>
      <c r="F102" s="170" t="s">
        <v>563</v>
      </c>
      <c r="I102" s="162"/>
      <c r="J102" s="171">
        <f>BK102</f>
        <v>0</v>
      </c>
      <c r="L102" s="159"/>
      <c r="M102" s="164"/>
      <c r="N102" s="165"/>
      <c r="O102" s="165"/>
      <c r="P102" s="166">
        <f>SUM(P103:P106)</f>
        <v>0</v>
      </c>
      <c r="Q102" s="165"/>
      <c r="R102" s="166">
        <f>SUM(R103:R106)</f>
        <v>0</v>
      </c>
      <c r="S102" s="165"/>
      <c r="T102" s="167">
        <f>SUM(T103:T106)</f>
        <v>0</v>
      </c>
      <c r="AR102" s="160" t="s">
        <v>84</v>
      </c>
      <c r="AT102" s="168" t="s">
        <v>73</v>
      </c>
      <c r="AU102" s="168" t="s">
        <v>82</v>
      </c>
      <c r="AY102" s="160" t="s">
        <v>180</v>
      </c>
      <c r="BK102" s="169">
        <f>SUM(BK103:BK106)</f>
        <v>0</v>
      </c>
    </row>
    <row r="103" spans="2:65" s="1" customFormat="1" ht="16.5" customHeight="1">
      <c r="B103" s="172"/>
      <c r="C103" s="173" t="s">
        <v>204</v>
      </c>
      <c r="D103" s="173" t="s">
        <v>182</v>
      </c>
      <c r="E103" s="174" t="s">
        <v>2609</v>
      </c>
      <c r="F103" s="175" t="s">
        <v>2610</v>
      </c>
      <c r="G103" s="176" t="s">
        <v>292</v>
      </c>
      <c r="H103" s="177">
        <v>25</v>
      </c>
      <c r="I103" s="178"/>
      <c r="J103" s="179">
        <f>ROUND(I103*H103,2)</f>
        <v>0</v>
      </c>
      <c r="K103" s="175" t="s">
        <v>269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220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220</v>
      </c>
      <c r="BM103" s="22" t="s">
        <v>220</v>
      </c>
    </row>
    <row r="104" spans="2:65" s="1" customFormat="1" ht="16.5" customHeight="1">
      <c r="B104" s="172"/>
      <c r="C104" s="173" t="s">
        <v>222</v>
      </c>
      <c r="D104" s="173" t="s">
        <v>182</v>
      </c>
      <c r="E104" s="174" t="s">
        <v>2611</v>
      </c>
      <c r="F104" s="175" t="s">
        <v>2612</v>
      </c>
      <c r="G104" s="176" t="s">
        <v>292</v>
      </c>
      <c r="H104" s="177">
        <v>25</v>
      </c>
      <c r="I104" s="178"/>
      <c r="J104" s="179">
        <f>ROUND(I104*H104,2)</f>
        <v>0</v>
      </c>
      <c r="K104" s="175" t="s">
        <v>5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220</v>
      </c>
      <c r="AT104" s="22" t="s">
        <v>182</v>
      </c>
      <c r="AU104" s="22" t="s">
        <v>84</v>
      </c>
      <c r="AY104" s="22" t="s">
        <v>180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220</v>
      </c>
      <c r="BM104" s="22" t="s">
        <v>226</v>
      </c>
    </row>
    <row r="105" spans="2:65" s="1" customFormat="1" ht="16.5" customHeight="1">
      <c r="B105" s="172"/>
      <c r="C105" s="173" t="s">
        <v>209</v>
      </c>
      <c r="D105" s="173" t="s">
        <v>182</v>
      </c>
      <c r="E105" s="174" t="s">
        <v>2613</v>
      </c>
      <c r="F105" s="175" t="s">
        <v>2614</v>
      </c>
      <c r="G105" s="176" t="s">
        <v>292</v>
      </c>
      <c r="H105" s="177">
        <v>3</v>
      </c>
      <c r="I105" s="178"/>
      <c r="J105" s="179">
        <f>ROUND(I105*H105,2)</f>
        <v>0</v>
      </c>
      <c r="K105" s="175" t="s">
        <v>5</v>
      </c>
      <c r="L105" s="39"/>
      <c r="M105" s="180" t="s">
        <v>5</v>
      </c>
      <c r="N105" s="181" t="s">
        <v>45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220</v>
      </c>
      <c r="AT105" s="22" t="s">
        <v>182</v>
      </c>
      <c r="AU105" s="22" t="s">
        <v>84</v>
      </c>
      <c r="AY105" s="22" t="s">
        <v>180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82</v>
      </c>
      <c r="BK105" s="184">
        <f>ROUND(I105*H105,2)</f>
        <v>0</v>
      </c>
      <c r="BL105" s="22" t="s">
        <v>220</v>
      </c>
      <c r="BM105" s="22" t="s">
        <v>230</v>
      </c>
    </row>
    <row r="106" spans="2:65" s="1" customFormat="1" ht="38.25" customHeight="1">
      <c r="B106" s="172"/>
      <c r="C106" s="173" t="s">
        <v>232</v>
      </c>
      <c r="D106" s="173" t="s">
        <v>182</v>
      </c>
      <c r="E106" s="174" t="s">
        <v>579</v>
      </c>
      <c r="F106" s="175" t="s">
        <v>2615</v>
      </c>
      <c r="G106" s="176" t="s">
        <v>560</v>
      </c>
      <c r="H106" s="212"/>
      <c r="I106" s="178"/>
      <c r="J106" s="179">
        <f>ROUND(I106*H106,2)</f>
        <v>0</v>
      </c>
      <c r="K106" s="175" t="s">
        <v>269</v>
      </c>
      <c r="L106" s="39"/>
      <c r="M106" s="180" t="s">
        <v>5</v>
      </c>
      <c r="N106" s="181" t="s">
        <v>45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220</v>
      </c>
      <c r="AT106" s="22" t="s">
        <v>182</v>
      </c>
      <c r="AU106" s="22" t="s">
        <v>84</v>
      </c>
      <c r="AY106" s="22" t="s">
        <v>180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82</v>
      </c>
      <c r="BK106" s="184">
        <f>ROUND(I106*H106,2)</f>
        <v>0</v>
      </c>
      <c r="BL106" s="22" t="s">
        <v>220</v>
      </c>
      <c r="BM106" s="22" t="s">
        <v>235</v>
      </c>
    </row>
    <row r="107" spans="2:63" s="10" customFormat="1" ht="29.85" customHeight="1">
      <c r="B107" s="159"/>
      <c r="D107" s="160" t="s">
        <v>73</v>
      </c>
      <c r="E107" s="170" t="s">
        <v>2263</v>
      </c>
      <c r="F107" s="170" t="s">
        <v>2264</v>
      </c>
      <c r="I107" s="162"/>
      <c r="J107" s="171">
        <f>BK107</f>
        <v>0</v>
      </c>
      <c r="L107" s="159"/>
      <c r="M107" s="164"/>
      <c r="N107" s="165"/>
      <c r="O107" s="165"/>
      <c r="P107" s="166">
        <f>SUM(P108:P120)</f>
        <v>0</v>
      </c>
      <c r="Q107" s="165"/>
      <c r="R107" s="166">
        <f>SUM(R108:R120)</f>
        <v>0</v>
      </c>
      <c r="S107" s="165"/>
      <c r="T107" s="167">
        <f>SUM(T108:T120)</f>
        <v>0</v>
      </c>
      <c r="AR107" s="160" t="s">
        <v>84</v>
      </c>
      <c r="AT107" s="168" t="s">
        <v>73</v>
      </c>
      <c r="AU107" s="168" t="s">
        <v>82</v>
      </c>
      <c r="AY107" s="160" t="s">
        <v>180</v>
      </c>
      <c r="BK107" s="169">
        <f>SUM(BK108:BK120)</f>
        <v>0</v>
      </c>
    </row>
    <row r="108" spans="2:65" s="1" customFormat="1" ht="25.5" customHeight="1">
      <c r="B108" s="172"/>
      <c r="C108" s="173" t="s">
        <v>212</v>
      </c>
      <c r="D108" s="173" t="s">
        <v>182</v>
      </c>
      <c r="E108" s="174" t="s">
        <v>2616</v>
      </c>
      <c r="F108" s="175" t="s">
        <v>2617</v>
      </c>
      <c r="G108" s="176" t="s">
        <v>292</v>
      </c>
      <c r="H108" s="177">
        <v>80</v>
      </c>
      <c r="I108" s="178"/>
      <c r="J108" s="179">
        <f aca="true" t="shared" si="0" ref="J108:J120">ROUND(I108*H108,2)</f>
        <v>0</v>
      </c>
      <c r="K108" s="175" t="s">
        <v>269</v>
      </c>
      <c r="L108" s="39"/>
      <c r="M108" s="180" t="s">
        <v>5</v>
      </c>
      <c r="N108" s="181" t="s">
        <v>45</v>
      </c>
      <c r="O108" s="40"/>
      <c r="P108" s="182">
        <f aca="true" t="shared" si="1" ref="P108:P120">O108*H108</f>
        <v>0</v>
      </c>
      <c r="Q108" s="182">
        <v>0</v>
      </c>
      <c r="R108" s="182">
        <f aca="true" t="shared" si="2" ref="R108:R120">Q108*H108</f>
        <v>0</v>
      </c>
      <c r="S108" s="182">
        <v>0</v>
      </c>
      <c r="T108" s="183">
        <f aca="true" t="shared" si="3" ref="T108:T120">S108*H108</f>
        <v>0</v>
      </c>
      <c r="AR108" s="22" t="s">
        <v>220</v>
      </c>
      <c r="AT108" s="22" t="s">
        <v>182</v>
      </c>
      <c r="AU108" s="22" t="s">
        <v>84</v>
      </c>
      <c r="AY108" s="22" t="s">
        <v>180</v>
      </c>
      <c r="BE108" s="184">
        <f aca="true" t="shared" si="4" ref="BE108:BE120">IF(N108="základní",J108,0)</f>
        <v>0</v>
      </c>
      <c r="BF108" s="184">
        <f aca="true" t="shared" si="5" ref="BF108:BF120">IF(N108="snížená",J108,0)</f>
        <v>0</v>
      </c>
      <c r="BG108" s="184">
        <f aca="true" t="shared" si="6" ref="BG108:BG120">IF(N108="zákl. přenesená",J108,0)</f>
        <v>0</v>
      </c>
      <c r="BH108" s="184">
        <f aca="true" t="shared" si="7" ref="BH108:BH120">IF(N108="sníž. přenesená",J108,0)</f>
        <v>0</v>
      </c>
      <c r="BI108" s="184">
        <f aca="true" t="shared" si="8" ref="BI108:BI120">IF(N108="nulová",J108,0)</f>
        <v>0</v>
      </c>
      <c r="BJ108" s="22" t="s">
        <v>82</v>
      </c>
      <c r="BK108" s="184">
        <f aca="true" t="shared" si="9" ref="BK108:BK120">ROUND(I108*H108,2)</f>
        <v>0</v>
      </c>
      <c r="BL108" s="22" t="s">
        <v>220</v>
      </c>
      <c r="BM108" s="22" t="s">
        <v>239</v>
      </c>
    </row>
    <row r="109" spans="2:65" s="1" customFormat="1" ht="25.5" customHeight="1">
      <c r="B109" s="172"/>
      <c r="C109" s="173" t="s">
        <v>242</v>
      </c>
      <c r="D109" s="173" t="s">
        <v>182</v>
      </c>
      <c r="E109" s="174" t="s">
        <v>2618</v>
      </c>
      <c r="F109" s="175" t="s">
        <v>2619</v>
      </c>
      <c r="G109" s="176" t="s">
        <v>292</v>
      </c>
      <c r="H109" s="177">
        <v>80</v>
      </c>
      <c r="I109" s="178"/>
      <c r="J109" s="179">
        <f t="shared" si="0"/>
        <v>0</v>
      </c>
      <c r="K109" s="175" t="s">
        <v>269</v>
      </c>
      <c r="L109" s="39"/>
      <c r="M109" s="180" t="s">
        <v>5</v>
      </c>
      <c r="N109" s="181" t="s">
        <v>45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220</v>
      </c>
      <c r="AT109" s="22" t="s">
        <v>182</v>
      </c>
      <c r="AU109" s="22" t="s">
        <v>84</v>
      </c>
      <c r="AY109" s="22" t="s">
        <v>180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82</v>
      </c>
      <c r="BK109" s="184">
        <f t="shared" si="9"/>
        <v>0</v>
      </c>
      <c r="BL109" s="22" t="s">
        <v>220</v>
      </c>
      <c r="BM109" s="22" t="s">
        <v>245</v>
      </c>
    </row>
    <row r="110" spans="2:65" s="1" customFormat="1" ht="25.5" customHeight="1">
      <c r="B110" s="172"/>
      <c r="C110" s="173" t="s">
        <v>216</v>
      </c>
      <c r="D110" s="173" t="s">
        <v>182</v>
      </c>
      <c r="E110" s="174" t="s">
        <v>2620</v>
      </c>
      <c r="F110" s="175" t="s">
        <v>2621</v>
      </c>
      <c r="G110" s="176" t="s">
        <v>292</v>
      </c>
      <c r="H110" s="177">
        <v>80</v>
      </c>
      <c r="I110" s="178"/>
      <c r="J110" s="179">
        <f t="shared" si="0"/>
        <v>0</v>
      </c>
      <c r="K110" s="175" t="s">
        <v>269</v>
      </c>
      <c r="L110" s="39"/>
      <c r="M110" s="180" t="s">
        <v>5</v>
      </c>
      <c r="N110" s="181" t="s">
        <v>45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220</v>
      </c>
      <c r="AT110" s="22" t="s">
        <v>182</v>
      </c>
      <c r="AU110" s="22" t="s">
        <v>84</v>
      </c>
      <c r="AY110" s="22" t="s">
        <v>180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82</v>
      </c>
      <c r="BK110" s="184">
        <f t="shared" si="9"/>
        <v>0</v>
      </c>
      <c r="BL110" s="22" t="s">
        <v>220</v>
      </c>
      <c r="BM110" s="22" t="s">
        <v>249</v>
      </c>
    </row>
    <row r="111" spans="2:65" s="1" customFormat="1" ht="25.5" customHeight="1">
      <c r="B111" s="172"/>
      <c r="C111" s="173" t="s">
        <v>11</v>
      </c>
      <c r="D111" s="173" t="s">
        <v>182</v>
      </c>
      <c r="E111" s="174" t="s">
        <v>2622</v>
      </c>
      <c r="F111" s="175" t="s">
        <v>2623</v>
      </c>
      <c r="G111" s="176" t="s">
        <v>292</v>
      </c>
      <c r="H111" s="177">
        <v>80</v>
      </c>
      <c r="I111" s="178"/>
      <c r="J111" s="179">
        <f t="shared" si="0"/>
        <v>0</v>
      </c>
      <c r="K111" s="175" t="s">
        <v>269</v>
      </c>
      <c r="L111" s="39"/>
      <c r="M111" s="180" t="s">
        <v>5</v>
      </c>
      <c r="N111" s="181" t="s">
        <v>45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220</v>
      </c>
      <c r="AT111" s="22" t="s">
        <v>182</v>
      </c>
      <c r="AU111" s="22" t="s">
        <v>84</v>
      </c>
      <c r="AY111" s="22" t="s">
        <v>180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82</v>
      </c>
      <c r="BK111" s="184">
        <f t="shared" si="9"/>
        <v>0</v>
      </c>
      <c r="BL111" s="22" t="s">
        <v>220</v>
      </c>
      <c r="BM111" s="22" t="s">
        <v>255</v>
      </c>
    </row>
    <row r="112" spans="2:65" s="1" customFormat="1" ht="25.5" customHeight="1">
      <c r="B112" s="172"/>
      <c r="C112" s="173" t="s">
        <v>220</v>
      </c>
      <c r="D112" s="173" t="s">
        <v>182</v>
      </c>
      <c r="E112" s="174" t="s">
        <v>2624</v>
      </c>
      <c r="F112" s="175" t="s">
        <v>2625</v>
      </c>
      <c r="G112" s="176" t="s">
        <v>292</v>
      </c>
      <c r="H112" s="177">
        <v>80</v>
      </c>
      <c r="I112" s="178"/>
      <c r="J112" s="179">
        <f t="shared" si="0"/>
        <v>0</v>
      </c>
      <c r="K112" s="175" t="s">
        <v>269</v>
      </c>
      <c r="L112" s="39"/>
      <c r="M112" s="180" t="s">
        <v>5</v>
      </c>
      <c r="N112" s="181" t="s">
        <v>45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220</v>
      </c>
      <c r="AT112" s="22" t="s">
        <v>182</v>
      </c>
      <c r="AU112" s="22" t="s">
        <v>84</v>
      </c>
      <c r="AY112" s="22" t="s">
        <v>180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82</v>
      </c>
      <c r="BK112" s="184">
        <f t="shared" si="9"/>
        <v>0</v>
      </c>
      <c r="BL112" s="22" t="s">
        <v>220</v>
      </c>
      <c r="BM112" s="22" t="s">
        <v>258</v>
      </c>
    </row>
    <row r="113" spans="2:65" s="1" customFormat="1" ht="16.5" customHeight="1">
      <c r="B113" s="172"/>
      <c r="C113" s="173" t="s">
        <v>262</v>
      </c>
      <c r="D113" s="173" t="s">
        <v>182</v>
      </c>
      <c r="E113" s="174" t="s">
        <v>2626</v>
      </c>
      <c r="F113" s="175" t="s">
        <v>2627</v>
      </c>
      <c r="G113" s="176" t="s">
        <v>292</v>
      </c>
      <c r="H113" s="177">
        <v>80</v>
      </c>
      <c r="I113" s="178"/>
      <c r="J113" s="179">
        <f t="shared" si="0"/>
        <v>0</v>
      </c>
      <c r="K113" s="175" t="s">
        <v>269</v>
      </c>
      <c r="L113" s="39"/>
      <c r="M113" s="180" t="s">
        <v>5</v>
      </c>
      <c r="N113" s="181" t="s">
        <v>45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220</v>
      </c>
      <c r="AT113" s="22" t="s">
        <v>182</v>
      </c>
      <c r="AU113" s="22" t="s">
        <v>84</v>
      </c>
      <c r="AY113" s="22" t="s">
        <v>180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82</v>
      </c>
      <c r="BK113" s="184">
        <f t="shared" si="9"/>
        <v>0</v>
      </c>
      <c r="BL113" s="22" t="s">
        <v>220</v>
      </c>
      <c r="BM113" s="22" t="s">
        <v>265</v>
      </c>
    </row>
    <row r="114" spans="2:65" s="1" customFormat="1" ht="38.25" customHeight="1">
      <c r="B114" s="172"/>
      <c r="C114" s="173" t="s">
        <v>226</v>
      </c>
      <c r="D114" s="173" t="s">
        <v>182</v>
      </c>
      <c r="E114" s="174" t="s">
        <v>2628</v>
      </c>
      <c r="F114" s="175" t="s">
        <v>2629</v>
      </c>
      <c r="G114" s="176" t="s">
        <v>292</v>
      </c>
      <c r="H114" s="177">
        <v>80</v>
      </c>
      <c r="I114" s="178"/>
      <c r="J114" s="179">
        <f t="shared" si="0"/>
        <v>0</v>
      </c>
      <c r="K114" s="175" t="s">
        <v>269</v>
      </c>
      <c r="L114" s="39"/>
      <c r="M114" s="180" t="s">
        <v>5</v>
      </c>
      <c r="N114" s="181" t="s">
        <v>45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220</v>
      </c>
      <c r="AT114" s="22" t="s">
        <v>182</v>
      </c>
      <c r="AU114" s="22" t="s">
        <v>84</v>
      </c>
      <c r="AY114" s="22" t="s">
        <v>180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82</v>
      </c>
      <c r="BK114" s="184">
        <f t="shared" si="9"/>
        <v>0</v>
      </c>
      <c r="BL114" s="22" t="s">
        <v>220</v>
      </c>
      <c r="BM114" s="22" t="s">
        <v>270</v>
      </c>
    </row>
    <row r="115" spans="2:65" s="1" customFormat="1" ht="38.25" customHeight="1">
      <c r="B115" s="172"/>
      <c r="C115" s="173" t="s">
        <v>272</v>
      </c>
      <c r="D115" s="173" t="s">
        <v>182</v>
      </c>
      <c r="E115" s="174" t="s">
        <v>2630</v>
      </c>
      <c r="F115" s="175" t="s">
        <v>2631</v>
      </c>
      <c r="G115" s="176" t="s">
        <v>292</v>
      </c>
      <c r="H115" s="177">
        <v>160</v>
      </c>
      <c r="I115" s="178"/>
      <c r="J115" s="179">
        <f t="shared" si="0"/>
        <v>0</v>
      </c>
      <c r="K115" s="175" t="s">
        <v>269</v>
      </c>
      <c r="L115" s="39"/>
      <c r="M115" s="180" t="s">
        <v>5</v>
      </c>
      <c r="N115" s="181" t="s">
        <v>45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220</v>
      </c>
      <c r="AT115" s="22" t="s">
        <v>182</v>
      </c>
      <c r="AU115" s="22" t="s">
        <v>84</v>
      </c>
      <c r="AY115" s="22" t="s">
        <v>180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82</v>
      </c>
      <c r="BK115" s="184">
        <f t="shared" si="9"/>
        <v>0</v>
      </c>
      <c r="BL115" s="22" t="s">
        <v>220</v>
      </c>
      <c r="BM115" s="22" t="s">
        <v>276</v>
      </c>
    </row>
    <row r="116" spans="2:65" s="1" customFormat="1" ht="25.5" customHeight="1">
      <c r="B116" s="172"/>
      <c r="C116" s="173" t="s">
        <v>230</v>
      </c>
      <c r="D116" s="173" t="s">
        <v>182</v>
      </c>
      <c r="E116" s="174" t="s">
        <v>2632</v>
      </c>
      <c r="F116" s="175" t="s">
        <v>2633</v>
      </c>
      <c r="G116" s="176" t="s">
        <v>292</v>
      </c>
      <c r="H116" s="177">
        <v>300</v>
      </c>
      <c r="I116" s="178"/>
      <c r="J116" s="179">
        <f t="shared" si="0"/>
        <v>0</v>
      </c>
      <c r="K116" s="175" t="s">
        <v>269</v>
      </c>
      <c r="L116" s="39"/>
      <c r="M116" s="180" t="s">
        <v>5</v>
      </c>
      <c r="N116" s="181" t="s">
        <v>45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220</v>
      </c>
      <c r="AT116" s="22" t="s">
        <v>182</v>
      </c>
      <c r="AU116" s="22" t="s">
        <v>84</v>
      </c>
      <c r="AY116" s="22" t="s">
        <v>180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82</v>
      </c>
      <c r="BK116" s="184">
        <f t="shared" si="9"/>
        <v>0</v>
      </c>
      <c r="BL116" s="22" t="s">
        <v>220</v>
      </c>
      <c r="BM116" s="22" t="s">
        <v>280</v>
      </c>
    </row>
    <row r="117" spans="2:65" s="1" customFormat="1" ht="25.5" customHeight="1">
      <c r="B117" s="172"/>
      <c r="C117" s="173" t="s">
        <v>10</v>
      </c>
      <c r="D117" s="173" t="s">
        <v>182</v>
      </c>
      <c r="E117" s="174" t="s">
        <v>2634</v>
      </c>
      <c r="F117" s="175" t="s">
        <v>2635</v>
      </c>
      <c r="G117" s="176" t="s">
        <v>292</v>
      </c>
      <c r="H117" s="177">
        <v>300</v>
      </c>
      <c r="I117" s="178"/>
      <c r="J117" s="179">
        <f t="shared" si="0"/>
        <v>0</v>
      </c>
      <c r="K117" s="175" t="s">
        <v>269</v>
      </c>
      <c r="L117" s="39"/>
      <c r="M117" s="180" t="s">
        <v>5</v>
      </c>
      <c r="N117" s="181" t="s">
        <v>45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220</v>
      </c>
      <c r="AT117" s="22" t="s">
        <v>182</v>
      </c>
      <c r="AU117" s="22" t="s">
        <v>84</v>
      </c>
      <c r="AY117" s="22" t="s">
        <v>180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82</v>
      </c>
      <c r="BK117" s="184">
        <f t="shared" si="9"/>
        <v>0</v>
      </c>
      <c r="BL117" s="22" t="s">
        <v>220</v>
      </c>
      <c r="BM117" s="22" t="s">
        <v>284</v>
      </c>
    </row>
    <row r="118" spans="2:65" s="1" customFormat="1" ht="16.5" customHeight="1">
      <c r="B118" s="172"/>
      <c r="C118" s="173" t="s">
        <v>235</v>
      </c>
      <c r="D118" s="173" t="s">
        <v>182</v>
      </c>
      <c r="E118" s="174" t="s">
        <v>2636</v>
      </c>
      <c r="F118" s="175" t="s">
        <v>2637</v>
      </c>
      <c r="G118" s="176" t="s">
        <v>225</v>
      </c>
      <c r="H118" s="177">
        <v>24</v>
      </c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45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220</v>
      </c>
      <c r="AT118" s="22" t="s">
        <v>182</v>
      </c>
      <c r="AU118" s="22" t="s">
        <v>84</v>
      </c>
      <c r="AY118" s="22" t="s">
        <v>180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82</v>
      </c>
      <c r="BK118" s="184">
        <f t="shared" si="9"/>
        <v>0</v>
      </c>
      <c r="BL118" s="22" t="s">
        <v>220</v>
      </c>
      <c r="BM118" s="22" t="s">
        <v>287</v>
      </c>
    </row>
    <row r="119" spans="2:65" s="1" customFormat="1" ht="16.5" customHeight="1">
      <c r="B119" s="172"/>
      <c r="C119" s="173" t="s">
        <v>289</v>
      </c>
      <c r="D119" s="173" t="s">
        <v>182</v>
      </c>
      <c r="E119" s="174" t="s">
        <v>2638</v>
      </c>
      <c r="F119" s="175" t="s">
        <v>2639</v>
      </c>
      <c r="G119" s="176" t="s">
        <v>225</v>
      </c>
      <c r="H119" s="177">
        <v>6</v>
      </c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220</v>
      </c>
      <c r="AT119" s="22" t="s">
        <v>182</v>
      </c>
      <c r="AU119" s="22" t="s">
        <v>84</v>
      </c>
      <c r="AY119" s="22" t="s">
        <v>180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82</v>
      </c>
      <c r="BK119" s="184">
        <f t="shared" si="9"/>
        <v>0</v>
      </c>
      <c r="BL119" s="22" t="s">
        <v>220</v>
      </c>
      <c r="BM119" s="22" t="s">
        <v>293</v>
      </c>
    </row>
    <row r="120" spans="2:65" s="1" customFormat="1" ht="38.25" customHeight="1">
      <c r="B120" s="172"/>
      <c r="C120" s="173" t="s">
        <v>239</v>
      </c>
      <c r="D120" s="173" t="s">
        <v>182</v>
      </c>
      <c r="E120" s="174" t="s">
        <v>2271</v>
      </c>
      <c r="F120" s="175" t="s">
        <v>2272</v>
      </c>
      <c r="G120" s="176" t="s">
        <v>560</v>
      </c>
      <c r="H120" s="212"/>
      <c r="I120" s="178"/>
      <c r="J120" s="179">
        <f t="shared" si="0"/>
        <v>0</v>
      </c>
      <c r="K120" s="175" t="s">
        <v>269</v>
      </c>
      <c r="L120" s="39"/>
      <c r="M120" s="180" t="s">
        <v>5</v>
      </c>
      <c r="N120" s="181" t="s">
        <v>45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220</v>
      </c>
      <c r="AT120" s="22" t="s">
        <v>182</v>
      </c>
      <c r="AU120" s="22" t="s">
        <v>84</v>
      </c>
      <c r="AY120" s="22" t="s">
        <v>180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82</v>
      </c>
      <c r="BK120" s="184">
        <f t="shared" si="9"/>
        <v>0</v>
      </c>
      <c r="BL120" s="22" t="s">
        <v>220</v>
      </c>
      <c r="BM120" s="22" t="s">
        <v>296</v>
      </c>
    </row>
    <row r="121" spans="2:63" s="10" customFormat="1" ht="29.85" customHeight="1">
      <c r="B121" s="159"/>
      <c r="D121" s="160" t="s">
        <v>73</v>
      </c>
      <c r="E121" s="170" t="s">
        <v>2273</v>
      </c>
      <c r="F121" s="170" t="s">
        <v>2274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SUM(P122:P127)</f>
        <v>0</v>
      </c>
      <c r="Q121" s="165"/>
      <c r="R121" s="166">
        <f>SUM(R122:R127)</f>
        <v>0</v>
      </c>
      <c r="S121" s="165"/>
      <c r="T121" s="167">
        <f>SUM(T122:T127)</f>
        <v>0</v>
      </c>
      <c r="AR121" s="160" t="s">
        <v>84</v>
      </c>
      <c r="AT121" s="168" t="s">
        <v>73</v>
      </c>
      <c r="AU121" s="168" t="s">
        <v>82</v>
      </c>
      <c r="AY121" s="160" t="s">
        <v>180</v>
      </c>
      <c r="BK121" s="169">
        <f>SUM(BK122:BK127)</f>
        <v>0</v>
      </c>
    </row>
    <row r="122" spans="2:65" s="1" customFormat="1" ht="25.5" customHeight="1">
      <c r="B122" s="172"/>
      <c r="C122" s="173" t="s">
        <v>298</v>
      </c>
      <c r="D122" s="173" t="s">
        <v>182</v>
      </c>
      <c r="E122" s="174" t="s">
        <v>2640</v>
      </c>
      <c r="F122" s="175" t="s">
        <v>2641</v>
      </c>
      <c r="G122" s="176" t="s">
        <v>292</v>
      </c>
      <c r="H122" s="177">
        <v>80</v>
      </c>
      <c r="I122" s="178"/>
      <c r="J122" s="179">
        <f aca="true" t="shared" si="10" ref="J122:J127">ROUND(I122*H122,2)</f>
        <v>0</v>
      </c>
      <c r="K122" s="175" t="s">
        <v>269</v>
      </c>
      <c r="L122" s="39"/>
      <c r="M122" s="180" t="s">
        <v>5</v>
      </c>
      <c r="N122" s="181" t="s">
        <v>45</v>
      </c>
      <c r="O122" s="40"/>
      <c r="P122" s="182">
        <f aca="true" t="shared" si="11" ref="P122:P127">O122*H122</f>
        <v>0</v>
      </c>
      <c r="Q122" s="182">
        <v>0</v>
      </c>
      <c r="R122" s="182">
        <f aca="true" t="shared" si="12" ref="R122:R127">Q122*H122</f>
        <v>0</v>
      </c>
      <c r="S122" s="182">
        <v>0</v>
      </c>
      <c r="T122" s="183">
        <f aca="true" t="shared" si="13" ref="T122:T127">S122*H122</f>
        <v>0</v>
      </c>
      <c r="AR122" s="22" t="s">
        <v>220</v>
      </c>
      <c r="AT122" s="22" t="s">
        <v>182</v>
      </c>
      <c r="AU122" s="22" t="s">
        <v>84</v>
      </c>
      <c r="AY122" s="22" t="s">
        <v>180</v>
      </c>
      <c r="BE122" s="184">
        <f aca="true" t="shared" si="14" ref="BE122:BE127">IF(N122="základní",J122,0)</f>
        <v>0</v>
      </c>
      <c r="BF122" s="184">
        <f aca="true" t="shared" si="15" ref="BF122:BF127">IF(N122="snížená",J122,0)</f>
        <v>0</v>
      </c>
      <c r="BG122" s="184">
        <f aca="true" t="shared" si="16" ref="BG122:BG127">IF(N122="zákl. přenesená",J122,0)</f>
        <v>0</v>
      </c>
      <c r="BH122" s="184">
        <f aca="true" t="shared" si="17" ref="BH122:BH127">IF(N122="sníž. přenesená",J122,0)</f>
        <v>0</v>
      </c>
      <c r="BI122" s="184">
        <f aca="true" t="shared" si="18" ref="BI122:BI127">IF(N122="nulová",J122,0)</f>
        <v>0</v>
      </c>
      <c r="BJ122" s="22" t="s">
        <v>82</v>
      </c>
      <c r="BK122" s="184">
        <f aca="true" t="shared" si="19" ref="BK122:BK127">ROUND(I122*H122,2)</f>
        <v>0</v>
      </c>
      <c r="BL122" s="22" t="s">
        <v>220</v>
      </c>
      <c r="BM122" s="22" t="s">
        <v>302</v>
      </c>
    </row>
    <row r="123" spans="2:65" s="1" customFormat="1" ht="25.5" customHeight="1">
      <c r="B123" s="172"/>
      <c r="C123" s="173" t="s">
        <v>245</v>
      </c>
      <c r="D123" s="173" t="s">
        <v>182</v>
      </c>
      <c r="E123" s="174" t="s">
        <v>2642</v>
      </c>
      <c r="F123" s="175" t="s">
        <v>2643</v>
      </c>
      <c r="G123" s="176" t="s">
        <v>292</v>
      </c>
      <c r="H123" s="177">
        <v>80</v>
      </c>
      <c r="I123" s="178"/>
      <c r="J123" s="179">
        <f t="shared" si="10"/>
        <v>0</v>
      </c>
      <c r="K123" s="175" t="s">
        <v>269</v>
      </c>
      <c r="L123" s="39"/>
      <c r="M123" s="180" t="s">
        <v>5</v>
      </c>
      <c r="N123" s="181" t="s">
        <v>45</v>
      </c>
      <c r="O123" s="40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2" t="s">
        <v>220</v>
      </c>
      <c r="AT123" s="22" t="s">
        <v>182</v>
      </c>
      <c r="AU123" s="22" t="s">
        <v>84</v>
      </c>
      <c r="AY123" s="22" t="s">
        <v>180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2" t="s">
        <v>82</v>
      </c>
      <c r="BK123" s="184">
        <f t="shared" si="19"/>
        <v>0</v>
      </c>
      <c r="BL123" s="22" t="s">
        <v>220</v>
      </c>
      <c r="BM123" s="22" t="s">
        <v>306</v>
      </c>
    </row>
    <row r="124" spans="2:65" s="1" customFormat="1" ht="16.5" customHeight="1">
      <c r="B124" s="172"/>
      <c r="C124" s="173" t="s">
        <v>307</v>
      </c>
      <c r="D124" s="173" t="s">
        <v>182</v>
      </c>
      <c r="E124" s="174" t="s">
        <v>2644</v>
      </c>
      <c r="F124" s="175" t="s">
        <v>2645</v>
      </c>
      <c r="G124" s="176" t="s">
        <v>292</v>
      </c>
      <c r="H124" s="177">
        <v>160</v>
      </c>
      <c r="I124" s="178"/>
      <c r="J124" s="179">
        <f t="shared" si="10"/>
        <v>0</v>
      </c>
      <c r="K124" s="175" t="s">
        <v>269</v>
      </c>
      <c r="L124" s="39"/>
      <c r="M124" s="180" t="s">
        <v>5</v>
      </c>
      <c r="N124" s="181" t="s">
        <v>45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220</v>
      </c>
      <c r="AT124" s="22" t="s">
        <v>182</v>
      </c>
      <c r="AU124" s="22" t="s">
        <v>84</v>
      </c>
      <c r="AY124" s="22" t="s">
        <v>180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82</v>
      </c>
      <c r="BK124" s="184">
        <f t="shared" si="19"/>
        <v>0</v>
      </c>
      <c r="BL124" s="22" t="s">
        <v>220</v>
      </c>
      <c r="BM124" s="22" t="s">
        <v>310</v>
      </c>
    </row>
    <row r="125" spans="2:65" s="1" customFormat="1" ht="16.5" customHeight="1">
      <c r="B125" s="172"/>
      <c r="C125" s="173" t="s">
        <v>249</v>
      </c>
      <c r="D125" s="173" t="s">
        <v>182</v>
      </c>
      <c r="E125" s="174" t="s">
        <v>2646</v>
      </c>
      <c r="F125" s="175" t="s">
        <v>2647</v>
      </c>
      <c r="G125" s="176" t="s">
        <v>301</v>
      </c>
      <c r="H125" s="177">
        <v>2</v>
      </c>
      <c r="I125" s="178"/>
      <c r="J125" s="179">
        <f t="shared" si="10"/>
        <v>0</v>
      </c>
      <c r="K125" s="175" t="s">
        <v>269</v>
      </c>
      <c r="L125" s="39"/>
      <c r="M125" s="180" t="s">
        <v>5</v>
      </c>
      <c r="N125" s="181" t="s">
        <v>45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220</v>
      </c>
      <c r="AT125" s="22" t="s">
        <v>182</v>
      </c>
      <c r="AU125" s="22" t="s">
        <v>84</v>
      </c>
      <c r="AY125" s="22" t="s">
        <v>180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82</v>
      </c>
      <c r="BK125" s="184">
        <f t="shared" si="19"/>
        <v>0</v>
      </c>
      <c r="BL125" s="22" t="s">
        <v>220</v>
      </c>
      <c r="BM125" s="22" t="s">
        <v>313</v>
      </c>
    </row>
    <row r="126" spans="2:65" s="1" customFormat="1" ht="16.5" customHeight="1">
      <c r="B126" s="172"/>
      <c r="C126" s="173" t="s">
        <v>315</v>
      </c>
      <c r="D126" s="173" t="s">
        <v>182</v>
      </c>
      <c r="E126" s="174" t="s">
        <v>2648</v>
      </c>
      <c r="F126" s="175" t="s">
        <v>2649</v>
      </c>
      <c r="G126" s="176" t="s">
        <v>225</v>
      </c>
      <c r="H126" s="177">
        <v>1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220</v>
      </c>
      <c r="AT126" s="22" t="s">
        <v>182</v>
      </c>
      <c r="AU126" s="22" t="s">
        <v>84</v>
      </c>
      <c r="AY126" s="22" t="s">
        <v>180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82</v>
      </c>
      <c r="BK126" s="184">
        <f t="shared" si="19"/>
        <v>0</v>
      </c>
      <c r="BL126" s="22" t="s">
        <v>220</v>
      </c>
      <c r="BM126" s="22" t="s">
        <v>318</v>
      </c>
    </row>
    <row r="127" spans="2:65" s="1" customFormat="1" ht="38.25" customHeight="1">
      <c r="B127" s="172"/>
      <c r="C127" s="173" t="s">
        <v>255</v>
      </c>
      <c r="D127" s="173" t="s">
        <v>182</v>
      </c>
      <c r="E127" s="174" t="s">
        <v>2279</v>
      </c>
      <c r="F127" s="175" t="s">
        <v>2280</v>
      </c>
      <c r="G127" s="176" t="s">
        <v>560</v>
      </c>
      <c r="H127" s="212"/>
      <c r="I127" s="178"/>
      <c r="J127" s="179">
        <f t="shared" si="10"/>
        <v>0</v>
      </c>
      <c r="K127" s="175" t="s">
        <v>269</v>
      </c>
      <c r="L127" s="39"/>
      <c r="M127" s="180" t="s">
        <v>5</v>
      </c>
      <c r="N127" s="181" t="s">
        <v>45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220</v>
      </c>
      <c r="AT127" s="22" t="s">
        <v>182</v>
      </c>
      <c r="AU127" s="22" t="s">
        <v>84</v>
      </c>
      <c r="AY127" s="22" t="s">
        <v>180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82</v>
      </c>
      <c r="BK127" s="184">
        <f t="shared" si="19"/>
        <v>0</v>
      </c>
      <c r="BL127" s="22" t="s">
        <v>220</v>
      </c>
      <c r="BM127" s="22" t="s">
        <v>325</v>
      </c>
    </row>
    <row r="128" spans="2:63" s="10" customFormat="1" ht="29.85" customHeight="1">
      <c r="B128" s="159"/>
      <c r="D128" s="160" t="s">
        <v>73</v>
      </c>
      <c r="E128" s="170" t="s">
        <v>2650</v>
      </c>
      <c r="F128" s="170" t="s">
        <v>2651</v>
      </c>
      <c r="I128" s="162"/>
      <c r="J128" s="171">
        <f>BK128</f>
        <v>0</v>
      </c>
      <c r="L128" s="159"/>
      <c r="M128" s="164"/>
      <c r="N128" s="165"/>
      <c r="O128" s="165"/>
      <c r="P128" s="166">
        <f>SUM(P129:P132)</f>
        <v>0</v>
      </c>
      <c r="Q128" s="165"/>
      <c r="R128" s="166">
        <f>SUM(R129:R132)</f>
        <v>0</v>
      </c>
      <c r="S128" s="165"/>
      <c r="T128" s="167">
        <f>SUM(T129:T132)</f>
        <v>0</v>
      </c>
      <c r="AR128" s="160" t="s">
        <v>84</v>
      </c>
      <c r="AT128" s="168" t="s">
        <v>73</v>
      </c>
      <c r="AU128" s="168" t="s">
        <v>82</v>
      </c>
      <c r="AY128" s="160" t="s">
        <v>180</v>
      </c>
      <c r="BK128" s="169">
        <f>SUM(BK129:BK132)</f>
        <v>0</v>
      </c>
    </row>
    <row r="129" spans="2:65" s="1" customFormat="1" ht="16.5" customHeight="1">
      <c r="B129" s="172"/>
      <c r="C129" s="173" t="s">
        <v>326</v>
      </c>
      <c r="D129" s="173" t="s">
        <v>182</v>
      </c>
      <c r="E129" s="174" t="s">
        <v>2652</v>
      </c>
      <c r="F129" s="175" t="s">
        <v>2653</v>
      </c>
      <c r="G129" s="176" t="s">
        <v>301</v>
      </c>
      <c r="H129" s="177">
        <v>1</v>
      </c>
      <c r="I129" s="178"/>
      <c r="J129" s="179">
        <f>ROUND(I129*H129,2)</f>
        <v>0</v>
      </c>
      <c r="K129" s="175" t="s">
        <v>5</v>
      </c>
      <c r="L129" s="39"/>
      <c r="M129" s="180" t="s">
        <v>5</v>
      </c>
      <c r="N129" s="181" t="s">
        <v>45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220</v>
      </c>
      <c r="AT129" s="22" t="s">
        <v>182</v>
      </c>
      <c r="AU129" s="22" t="s">
        <v>84</v>
      </c>
      <c r="AY129" s="22" t="s">
        <v>180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82</v>
      </c>
      <c r="BK129" s="184">
        <f>ROUND(I129*H129,2)</f>
        <v>0</v>
      </c>
      <c r="BL129" s="22" t="s">
        <v>220</v>
      </c>
      <c r="BM129" s="22" t="s">
        <v>329</v>
      </c>
    </row>
    <row r="130" spans="2:65" s="1" customFormat="1" ht="16.5" customHeight="1">
      <c r="B130" s="172"/>
      <c r="C130" s="173" t="s">
        <v>258</v>
      </c>
      <c r="D130" s="173" t="s">
        <v>182</v>
      </c>
      <c r="E130" s="174" t="s">
        <v>2654</v>
      </c>
      <c r="F130" s="175" t="s">
        <v>2655</v>
      </c>
      <c r="G130" s="176" t="s">
        <v>301</v>
      </c>
      <c r="H130" s="177">
        <v>3</v>
      </c>
      <c r="I130" s="178"/>
      <c r="J130" s="179">
        <f>ROUND(I130*H130,2)</f>
        <v>0</v>
      </c>
      <c r="K130" s="175" t="s">
        <v>5</v>
      </c>
      <c r="L130" s="39"/>
      <c r="M130" s="180" t="s">
        <v>5</v>
      </c>
      <c r="N130" s="181" t="s">
        <v>45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220</v>
      </c>
      <c r="AT130" s="22" t="s">
        <v>182</v>
      </c>
      <c r="AU130" s="22" t="s">
        <v>84</v>
      </c>
      <c r="AY130" s="22" t="s">
        <v>180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82</v>
      </c>
      <c r="BK130" s="184">
        <f>ROUND(I130*H130,2)</f>
        <v>0</v>
      </c>
      <c r="BL130" s="22" t="s">
        <v>220</v>
      </c>
      <c r="BM130" s="22" t="s">
        <v>332</v>
      </c>
    </row>
    <row r="131" spans="2:65" s="1" customFormat="1" ht="16.5" customHeight="1">
      <c r="B131" s="172"/>
      <c r="C131" s="173" t="s">
        <v>334</v>
      </c>
      <c r="D131" s="173" t="s">
        <v>182</v>
      </c>
      <c r="E131" s="174" t="s">
        <v>2656</v>
      </c>
      <c r="F131" s="175" t="s">
        <v>2657</v>
      </c>
      <c r="G131" s="176" t="s">
        <v>301</v>
      </c>
      <c r="H131" s="177">
        <v>3</v>
      </c>
      <c r="I131" s="178"/>
      <c r="J131" s="179">
        <f>ROUND(I131*H131,2)</f>
        <v>0</v>
      </c>
      <c r="K131" s="175" t="s">
        <v>5</v>
      </c>
      <c r="L131" s="39"/>
      <c r="M131" s="180" t="s">
        <v>5</v>
      </c>
      <c r="N131" s="181" t="s">
        <v>45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220</v>
      </c>
      <c r="AT131" s="22" t="s">
        <v>182</v>
      </c>
      <c r="AU131" s="22" t="s">
        <v>84</v>
      </c>
      <c r="AY131" s="22" t="s">
        <v>180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82</v>
      </c>
      <c r="BK131" s="184">
        <f>ROUND(I131*H131,2)</f>
        <v>0</v>
      </c>
      <c r="BL131" s="22" t="s">
        <v>220</v>
      </c>
      <c r="BM131" s="22" t="s">
        <v>337</v>
      </c>
    </row>
    <row r="132" spans="2:65" s="1" customFormat="1" ht="38.25" customHeight="1">
      <c r="B132" s="172"/>
      <c r="C132" s="173" t="s">
        <v>265</v>
      </c>
      <c r="D132" s="173" t="s">
        <v>182</v>
      </c>
      <c r="E132" s="174" t="s">
        <v>2658</v>
      </c>
      <c r="F132" s="175" t="s">
        <v>2659</v>
      </c>
      <c r="G132" s="176" t="s">
        <v>560</v>
      </c>
      <c r="H132" s="212"/>
      <c r="I132" s="178"/>
      <c r="J132" s="179">
        <f>ROUND(I132*H132,2)</f>
        <v>0</v>
      </c>
      <c r="K132" s="175" t="s">
        <v>269</v>
      </c>
      <c r="L132" s="39"/>
      <c r="M132" s="180" t="s">
        <v>5</v>
      </c>
      <c r="N132" s="18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220</v>
      </c>
      <c r="AT132" s="22" t="s">
        <v>182</v>
      </c>
      <c r="AU132" s="22" t="s">
        <v>84</v>
      </c>
      <c r="AY132" s="22" t="s">
        <v>180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220</v>
      </c>
      <c r="BM132" s="22" t="s">
        <v>341</v>
      </c>
    </row>
    <row r="133" spans="2:63" s="10" customFormat="1" ht="29.85" customHeight="1">
      <c r="B133" s="159"/>
      <c r="D133" s="160" t="s">
        <v>73</v>
      </c>
      <c r="E133" s="170" t="s">
        <v>2343</v>
      </c>
      <c r="F133" s="170" t="s">
        <v>2344</v>
      </c>
      <c r="I133" s="162"/>
      <c r="J133" s="171">
        <f>BK133</f>
        <v>0</v>
      </c>
      <c r="L133" s="159"/>
      <c r="M133" s="164"/>
      <c r="N133" s="165"/>
      <c r="O133" s="165"/>
      <c r="P133" s="166">
        <f>SUM(P134:P137)</f>
        <v>0</v>
      </c>
      <c r="Q133" s="165"/>
      <c r="R133" s="166">
        <f>SUM(R134:R137)</f>
        <v>0</v>
      </c>
      <c r="S133" s="165"/>
      <c r="T133" s="167">
        <f>SUM(T134:T137)</f>
        <v>0</v>
      </c>
      <c r="AR133" s="160" t="s">
        <v>84</v>
      </c>
      <c r="AT133" s="168" t="s">
        <v>73</v>
      </c>
      <c r="AU133" s="168" t="s">
        <v>82</v>
      </c>
      <c r="AY133" s="160" t="s">
        <v>180</v>
      </c>
      <c r="BK133" s="169">
        <f>SUM(BK134:BK137)</f>
        <v>0</v>
      </c>
    </row>
    <row r="134" spans="2:65" s="1" customFormat="1" ht="16.5" customHeight="1">
      <c r="B134" s="172"/>
      <c r="C134" s="173" t="s">
        <v>343</v>
      </c>
      <c r="D134" s="173" t="s">
        <v>182</v>
      </c>
      <c r="E134" s="174" t="s">
        <v>2370</v>
      </c>
      <c r="F134" s="175" t="s">
        <v>2371</v>
      </c>
      <c r="G134" s="176" t="s">
        <v>301</v>
      </c>
      <c r="H134" s="177">
        <v>180</v>
      </c>
      <c r="I134" s="178"/>
      <c r="J134" s="179">
        <f>ROUND(I134*H134,2)</f>
        <v>0</v>
      </c>
      <c r="K134" s="175" t="s">
        <v>269</v>
      </c>
      <c r="L134" s="39"/>
      <c r="M134" s="180" t="s">
        <v>5</v>
      </c>
      <c r="N134" s="181" t="s">
        <v>45</v>
      </c>
      <c r="O134" s="4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2" t="s">
        <v>220</v>
      </c>
      <c r="AT134" s="22" t="s">
        <v>182</v>
      </c>
      <c r="AU134" s="22" t="s">
        <v>84</v>
      </c>
      <c r="AY134" s="22" t="s">
        <v>180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2" t="s">
        <v>82</v>
      </c>
      <c r="BK134" s="184">
        <f>ROUND(I134*H134,2)</f>
        <v>0</v>
      </c>
      <c r="BL134" s="22" t="s">
        <v>220</v>
      </c>
      <c r="BM134" s="22" t="s">
        <v>347</v>
      </c>
    </row>
    <row r="135" spans="2:65" s="1" customFormat="1" ht="25.5" customHeight="1">
      <c r="B135" s="172"/>
      <c r="C135" s="173" t="s">
        <v>270</v>
      </c>
      <c r="D135" s="173" t="s">
        <v>182</v>
      </c>
      <c r="E135" s="174" t="s">
        <v>2372</v>
      </c>
      <c r="F135" s="175" t="s">
        <v>2373</v>
      </c>
      <c r="G135" s="176" t="s">
        <v>301</v>
      </c>
      <c r="H135" s="177">
        <v>55</v>
      </c>
      <c r="I135" s="178"/>
      <c r="J135" s="179">
        <f>ROUND(I135*H135,2)</f>
        <v>0</v>
      </c>
      <c r="K135" s="175" t="s">
        <v>269</v>
      </c>
      <c r="L135" s="39"/>
      <c r="M135" s="180" t="s">
        <v>5</v>
      </c>
      <c r="N135" s="181" t="s">
        <v>45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220</v>
      </c>
      <c r="AT135" s="22" t="s">
        <v>182</v>
      </c>
      <c r="AU135" s="22" t="s">
        <v>84</v>
      </c>
      <c r="AY135" s="22" t="s">
        <v>180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82</v>
      </c>
      <c r="BK135" s="184">
        <f>ROUND(I135*H135,2)</f>
        <v>0</v>
      </c>
      <c r="BL135" s="22" t="s">
        <v>220</v>
      </c>
      <c r="BM135" s="22" t="s">
        <v>351</v>
      </c>
    </row>
    <row r="136" spans="2:65" s="1" customFormat="1" ht="16.5" customHeight="1">
      <c r="B136" s="172"/>
      <c r="C136" s="173" t="s">
        <v>352</v>
      </c>
      <c r="D136" s="173" t="s">
        <v>182</v>
      </c>
      <c r="E136" s="174" t="s">
        <v>2660</v>
      </c>
      <c r="F136" s="175" t="s">
        <v>2661</v>
      </c>
      <c r="G136" s="176" t="s">
        <v>2357</v>
      </c>
      <c r="H136" s="177">
        <v>160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220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220</v>
      </c>
      <c r="BM136" s="22" t="s">
        <v>355</v>
      </c>
    </row>
    <row r="137" spans="2:65" s="1" customFormat="1" ht="38.25" customHeight="1">
      <c r="B137" s="172"/>
      <c r="C137" s="173" t="s">
        <v>276</v>
      </c>
      <c r="D137" s="173" t="s">
        <v>182</v>
      </c>
      <c r="E137" s="174" t="s">
        <v>2392</v>
      </c>
      <c r="F137" s="175" t="s">
        <v>2393</v>
      </c>
      <c r="G137" s="176" t="s">
        <v>560</v>
      </c>
      <c r="H137" s="212"/>
      <c r="I137" s="178"/>
      <c r="J137" s="179">
        <f>ROUND(I137*H137,2)</f>
        <v>0</v>
      </c>
      <c r="K137" s="175" t="s">
        <v>269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220</v>
      </c>
      <c r="AT137" s="22" t="s">
        <v>182</v>
      </c>
      <c r="AU137" s="22" t="s">
        <v>84</v>
      </c>
      <c r="AY137" s="22" t="s">
        <v>180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220</v>
      </c>
      <c r="BM137" s="22" t="s">
        <v>359</v>
      </c>
    </row>
    <row r="138" spans="2:63" s="10" customFormat="1" ht="29.85" customHeight="1">
      <c r="B138" s="159"/>
      <c r="D138" s="160" t="s">
        <v>73</v>
      </c>
      <c r="E138" s="170" t="s">
        <v>730</v>
      </c>
      <c r="F138" s="170" t="s">
        <v>731</v>
      </c>
      <c r="I138" s="162"/>
      <c r="J138" s="171">
        <f>BK138</f>
        <v>0</v>
      </c>
      <c r="L138" s="159"/>
      <c r="M138" s="164"/>
      <c r="N138" s="165"/>
      <c r="O138" s="165"/>
      <c r="P138" s="166">
        <f>P139</f>
        <v>0</v>
      </c>
      <c r="Q138" s="165"/>
      <c r="R138" s="166">
        <f>R139</f>
        <v>0</v>
      </c>
      <c r="S138" s="165"/>
      <c r="T138" s="167">
        <f>T139</f>
        <v>0</v>
      </c>
      <c r="AR138" s="160" t="s">
        <v>84</v>
      </c>
      <c r="AT138" s="168" t="s">
        <v>73</v>
      </c>
      <c r="AU138" s="168" t="s">
        <v>82</v>
      </c>
      <c r="AY138" s="160" t="s">
        <v>180</v>
      </c>
      <c r="BK138" s="169">
        <f>BK139</f>
        <v>0</v>
      </c>
    </row>
    <row r="139" spans="2:65" s="1" customFormat="1" ht="25.5" customHeight="1">
      <c r="B139" s="172"/>
      <c r="C139" s="173" t="s">
        <v>360</v>
      </c>
      <c r="D139" s="173" t="s">
        <v>182</v>
      </c>
      <c r="E139" s="174" t="s">
        <v>2547</v>
      </c>
      <c r="F139" s="175" t="s">
        <v>2548</v>
      </c>
      <c r="G139" s="176" t="s">
        <v>292</v>
      </c>
      <c r="H139" s="177">
        <v>80</v>
      </c>
      <c r="I139" s="178"/>
      <c r="J139" s="179">
        <f>ROUND(I139*H139,2)</f>
        <v>0</v>
      </c>
      <c r="K139" s="175" t="s">
        <v>269</v>
      </c>
      <c r="L139" s="39"/>
      <c r="M139" s="180" t="s">
        <v>5</v>
      </c>
      <c r="N139" s="213" t="s">
        <v>45</v>
      </c>
      <c r="O139" s="21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AR139" s="22" t="s">
        <v>220</v>
      </c>
      <c r="AT139" s="22" t="s">
        <v>182</v>
      </c>
      <c r="AU139" s="22" t="s">
        <v>84</v>
      </c>
      <c r="AY139" s="22" t="s">
        <v>180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82</v>
      </c>
      <c r="BK139" s="184">
        <f>ROUND(I139*H139,2)</f>
        <v>0</v>
      </c>
      <c r="BL139" s="22" t="s">
        <v>220</v>
      </c>
      <c r="BM139" s="22" t="s">
        <v>361</v>
      </c>
    </row>
    <row r="140" spans="2:12" s="1" customFormat="1" ht="6.95" customHeight="1">
      <c r="B140" s="54"/>
      <c r="C140" s="55"/>
      <c r="D140" s="55"/>
      <c r="E140" s="55"/>
      <c r="F140" s="55"/>
      <c r="G140" s="55"/>
      <c r="H140" s="55"/>
      <c r="I140" s="125"/>
      <c r="J140" s="55"/>
      <c r="K140" s="55"/>
      <c r="L140" s="39"/>
    </row>
  </sheetData>
  <autoFilter ref="C85:K139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3" customFormat="1" ht="45" customHeight="1">
      <c r="B3" s="224"/>
      <c r="C3" s="347" t="s">
        <v>2662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2663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2664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2665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2666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2667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2668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2669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2670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2671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81</v>
      </c>
      <c r="F16" s="349" t="s">
        <v>2672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2673</v>
      </c>
      <c r="F17" s="349" t="s">
        <v>2674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2675</v>
      </c>
      <c r="F18" s="349" t="s">
        <v>2676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2677</v>
      </c>
      <c r="F19" s="349" t="s">
        <v>2678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2679</v>
      </c>
      <c r="F20" s="349" t="s">
        <v>2680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2681</v>
      </c>
      <c r="F21" s="349" t="s">
        <v>2682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2683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2684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2685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2686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2687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2688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2689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2690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2691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165</v>
      </c>
      <c r="F34" s="229"/>
      <c r="G34" s="349" t="s">
        <v>2692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2693</v>
      </c>
      <c r="F35" s="229"/>
      <c r="G35" s="349" t="s">
        <v>2694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55</v>
      </c>
      <c r="F36" s="229"/>
      <c r="G36" s="349" t="s">
        <v>2695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166</v>
      </c>
      <c r="F37" s="229"/>
      <c r="G37" s="349" t="s">
        <v>2696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167</v>
      </c>
      <c r="F38" s="229"/>
      <c r="G38" s="349" t="s">
        <v>2697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168</v>
      </c>
      <c r="F39" s="229"/>
      <c r="G39" s="349" t="s">
        <v>2698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2699</v>
      </c>
      <c r="F40" s="229"/>
      <c r="G40" s="349" t="s">
        <v>2700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2701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2702</v>
      </c>
      <c r="F42" s="229"/>
      <c r="G42" s="349" t="s">
        <v>2703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170</v>
      </c>
      <c r="F43" s="229"/>
      <c r="G43" s="349" t="s">
        <v>2704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2705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2706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2707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2708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2709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2710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2711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2712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2713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2714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2715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2716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2717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2718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2719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2720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2721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2722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2723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2724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2725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136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2726</v>
      </c>
      <c r="D74" s="245"/>
      <c r="E74" s="245"/>
      <c r="F74" s="245" t="s">
        <v>2727</v>
      </c>
      <c r="G74" s="246"/>
      <c r="H74" s="245" t="s">
        <v>166</v>
      </c>
      <c r="I74" s="245" t="s">
        <v>59</v>
      </c>
      <c r="J74" s="245" t="s">
        <v>2728</v>
      </c>
      <c r="K74" s="244"/>
    </row>
    <row r="75" spans="2:11" ht="17.25" customHeight="1">
      <c r="B75" s="243"/>
      <c r="C75" s="247" t="s">
        <v>2729</v>
      </c>
      <c r="D75" s="247"/>
      <c r="E75" s="247"/>
      <c r="F75" s="248" t="s">
        <v>2730</v>
      </c>
      <c r="G75" s="249"/>
      <c r="H75" s="247"/>
      <c r="I75" s="247"/>
      <c r="J75" s="247" t="s">
        <v>2731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55</v>
      </c>
      <c r="D77" s="250"/>
      <c r="E77" s="250"/>
      <c r="F77" s="252" t="s">
        <v>2732</v>
      </c>
      <c r="G77" s="251"/>
      <c r="H77" s="233" t="s">
        <v>2733</v>
      </c>
      <c r="I77" s="233" t="s">
        <v>2734</v>
      </c>
      <c r="J77" s="233">
        <v>20</v>
      </c>
      <c r="K77" s="244"/>
    </row>
    <row r="78" spans="2:11" ht="15" customHeight="1">
      <c r="B78" s="243"/>
      <c r="C78" s="233" t="s">
        <v>2735</v>
      </c>
      <c r="D78" s="233"/>
      <c r="E78" s="233"/>
      <c r="F78" s="252" t="s">
        <v>2732</v>
      </c>
      <c r="G78" s="251"/>
      <c r="H78" s="233" t="s">
        <v>2736</v>
      </c>
      <c r="I78" s="233" t="s">
        <v>2734</v>
      </c>
      <c r="J78" s="233">
        <v>120</v>
      </c>
      <c r="K78" s="244"/>
    </row>
    <row r="79" spans="2:11" ht="15" customHeight="1">
      <c r="B79" s="253"/>
      <c r="C79" s="233" t="s">
        <v>2737</v>
      </c>
      <c r="D79" s="233"/>
      <c r="E79" s="233"/>
      <c r="F79" s="252" t="s">
        <v>2738</v>
      </c>
      <c r="G79" s="251"/>
      <c r="H79" s="233" t="s">
        <v>2739</v>
      </c>
      <c r="I79" s="233" t="s">
        <v>2734</v>
      </c>
      <c r="J79" s="233">
        <v>50</v>
      </c>
      <c r="K79" s="244"/>
    </row>
    <row r="80" spans="2:11" ht="15" customHeight="1">
      <c r="B80" s="253"/>
      <c r="C80" s="233" t="s">
        <v>2740</v>
      </c>
      <c r="D80" s="233"/>
      <c r="E80" s="233"/>
      <c r="F80" s="252" t="s">
        <v>2732</v>
      </c>
      <c r="G80" s="251"/>
      <c r="H80" s="233" t="s">
        <v>2741</v>
      </c>
      <c r="I80" s="233" t="s">
        <v>2742</v>
      </c>
      <c r="J80" s="233"/>
      <c r="K80" s="244"/>
    </row>
    <row r="81" spans="2:11" ht="15" customHeight="1">
      <c r="B81" s="253"/>
      <c r="C81" s="254" t="s">
        <v>2743</v>
      </c>
      <c r="D81" s="254"/>
      <c r="E81" s="254"/>
      <c r="F81" s="255" t="s">
        <v>2738</v>
      </c>
      <c r="G81" s="254"/>
      <c r="H81" s="254" t="s">
        <v>2744</v>
      </c>
      <c r="I81" s="254" t="s">
        <v>2734</v>
      </c>
      <c r="J81" s="254">
        <v>15</v>
      </c>
      <c r="K81" s="244"/>
    </row>
    <row r="82" spans="2:11" ht="15" customHeight="1">
      <c r="B82" s="253"/>
      <c r="C82" s="254" t="s">
        <v>2745</v>
      </c>
      <c r="D82" s="254"/>
      <c r="E82" s="254"/>
      <c r="F82" s="255" t="s">
        <v>2738</v>
      </c>
      <c r="G82" s="254"/>
      <c r="H82" s="254" t="s">
        <v>2746</v>
      </c>
      <c r="I82" s="254" t="s">
        <v>2734</v>
      </c>
      <c r="J82" s="254">
        <v>15</v>
      </c>
      <c r="K82" s="244"/>
    </row>
    <row r="83" spans="2:11" ht="15" customHeight="1">
      <c r="B83" s="253"/>
      <c r="C83" s="254" t="s">
        <v>2747</v>
      </c>
      <c r="D83" s="254"/>
      <c r="E83" s="254"/>
      <c r="F83" s="255" t="s">
        <v>2738</v>
      </c>
      <c r="G83" s="254"/>
      <c r="H83" s="254" t="s">
        <v>2748</v>
      </c>
      <c r="I83" s="254" t="s">
        <v>2734</v>
      </c>
      <c r="J83" s="254">
        <v>20</v>
      </c>
      <c r="K83" s="244"/>
    </row>
    <row r="84" spans="2:11" ht="15" customHeight="1">
      <c r="B84" s="253"/>
      <c r="C84" s="254" t="s">
        <v>2749</v>
      </c>
      <c r="D84" s="254"/>
      <c r="E84" s="254"/>
      <c r="F84" s="255" t="s">
        <v>2738</v>
      </c>
      <c r="G84" s="254"/>
      <c r="H84" s="254" t="s">
        <v>2750</v>
      </c>
      <c r="I84" s="254" t="s">
        <v>2734</v>
      </c>
      <c r="J84" s="254">
        <v>20</v>
      </c>
      <c r="K84" s="244"/>
    </row>
    <row r="85" spans="2:11" ht="15" customHeight="1">
      <c r="B85" s="253"/>
      <c r="C85" s="233" t="s">
        <v>2751</v>
      </c>
      <c r="D85" s="233"/>
      <c r="E85" s="233"/>
      <c r="F85" s="252" t="s">
        <v>2738</v>
      </c>
      <c r="G85" s="251"/>
      <c r="H85" s="233" t="s">
        <v>2752</v>
      </c>
      <c r="I85" s="233" t="s">
        <v>2734</v>
      </c>
      <c r="J85" s="233">
        <v>50</v>
      </c>
      <c r="K85" s="244"/>
    </row>
    <row r="86" spans="2:11" ht="15" customHeight="1">
      <c r="B86" s="253"/>
      <c r="C86" s="233" t="s">
        <v>2753</v>
      </c>
      <c r="D86" s="233"/>
      <c r="E86" s="233"/>
      <c r="F86" s="252" t="s">
        <v>2738</v>
      </c>
      <c r="G86" s="251"/>
      <c r="H86" s="233" t="s">
        <v>2754</v>
      </c>
      <c r="I86" s="233" t="s">
        <v>2734</v>
      </c>
      <c r="J86" s="233">
        <v>20</v>
      </c>
      <c r="K86" s="244"/>
    </row>
    <row r="87" spans="2:11" ht="15" customHeight="1">
      <c r="B87" s="253"/>
      <c r="C87" s="233" t="s">
        <v>2755</v>
      </c>
      <c r="D87" s="233"/>
      <c r="E87" s="233"/>
      <c r="F87" s="252" t="s">
        <v>2738</v>
      </c>
      <c r="G87" s="251"/>
      <c r="H87" s="233" t="s">
        <v>2756</v>
      </c>
      <c r="I87" s="233" t="s">
        <v>2734</v>
      </c>
      <c r="J87" s="233">
        <v>20</v>
      </c>
      <c r="K87" s="244"/>
    </row>
    <row r="88" spans="2:11" ht="15" customHeight="1">
      <c r="B88" s="253"/>
      <c r="C88" s="233" t="s">
        <v>2757</v>
      </c>
      <c r="D88" s="233"/>
      <c r="E88" s="233"/>
      <c r="F88" s="252" t="s">
        <v>2738</v>
      </c>
      <c r="G88" s="251"/>
      <c r="H88" s="233" t="s">
        <v>2758</v>
      </c>
      <c r="I88" s="233" t="s">
        <v>2734</v>
      </c>
      <c r="J88" s="233">
        <v>50</v>
      </c>
      <c r="K88" s="244"/>
    </row>
    <row r="89" spans="2:11" ht="15" customHeight="1">
      <c r="B89" s="253"/>
      <c r="C89" s="233" t="s">
        <v>2759</v>
      </c>
      <c r="D89" s="233"/>
      <c r="E89" s="233"/>
      <c r="F89" s="252" t="s">
        <v>2738</v>
      </c>
      <c r="G89" s="251"/>
      <c r="H89" s="233" t="s">
        <v>2759</v>
      </c>
      <c r="I89" s="233" t="s">
        <v>2734</v>
      </c>
      <c r="J89" s="233">
        <v>50</v>
      </c>
      <c r="K89" s="244"/>
    </row>
    <row r="90" spans="2:11" ht="15" customHeight="1">
      <c r="B90" s="253"/>
      <c r="C90" s="233" t="s">
        <v>171</v>
      </c>
      <c r="D90" s="233"/>
      <c r="E90" s="233"/>
      <c r="F90" s="252" t="s">
        <v>2738</v>
      </c>
      <c r="G90" s="251"/>
      <c r="H90" s="233" t="s">
        <v>2760</v>
      </c>
      <c r="I90" s="233" t="s">
        <v>2734</v>
      </c>
      <c r="J90" s="233">
        <v>255</v>
      </c>
      <c r="K90" s="244"/>
    </row>
    <row r="91" spans="2:11" ht="15" customHeight="1">
      <c r="B91" s="253"/>
      <c r="C91" s="233" t="s">
        <v>2761</v>
      </c>
      <c r="D91" s="233"/>
      <c r="E91" s="233"/>
      <c r="F91" s="252" t="s">
        <v>2732</v>
      </c>
      <c r="G91" s="251"/>
      <c r="H91" s="233" t="s">
        <v>2762</v>
      </c>
      <c r="I91" s="233" t="s">
        <v>2763</v>
      </c>
      <c r="J91" s="233"/>
      <c r="K91" s="244"/>
    </row>
    <row r="92" spans="2:11" ht="15" customHeight="1">
      <c r="B92" s="253"/>
      <c r="C92" s="233" t="s">
        <v>2764</v>
      </c>
      <c r="D92" s="233"/>
      <c r="E92" s="233"/>
      <c r="F92" s="252" t="s">
        <v>2732</v>
      </c>
      <c r="G92" s="251"/>
      <c r="H92" s="233" t="s">
        <v>2765</v>
      </c>
      <c r="I92" s="233" t="s">
        <v>2766</v>
      </c>
      <c r="J92" s="233"/>
      <c r="K92" s="244"/>
    </row>
    <row r="93" spans="2:11" ht="15" customHeight="1">
      <c r="B93" s="253"/>
      <c r="C93" s="233" t="s">
        <v>2767</v>
      </c>
      <c r="D93" s="233"/>
      <c r="E93" s="233"/>
      <c r="F93" s="252" t="s">
        <v>2732</v>
      </c>
      <c r="G93" s="251"/>
      <c r="H93" s="233" t="s">
        <v>2767</v>
      </c>
      <c r="I93" s="233" t="s">
        <v>2766</v>
      </c>
      <c r="J93" s="233"/>
      <c r="K93" s="244"/>
    </row>
    <row r="94" spans="2:11" ht="15" customHeight="1">
      <c r="B94" s="253"/>
      <c r="C94" s="233" t="s">
        <v>40</v>
      </c>
      <c r="D94" s="233"/>
      <c r="E94" s="233"/>
      <c r="F94" s="252" t="s">
        <v>2732</v>
      </c>
      <c r="G94" s="251"/>
      <c r="H94" s="233" t="s">
        <v>2768</v>
      </c>
      <c r="I94" s="233" t="s">
        <v>2766</v>
      </c>
      <c r="J94" s="233"/>
      <c r="K94" s="244"/>
    </row>
    <row r="95" spans="2:11" ht="15" customHeight="1">
      <c r="B95" s="253"/>
      <c r="C95" s="233" t="s">
        <v>50</v>
      </c>
      <c r="D95" s="233"/>
      <c r="E95" s="233"/>
      <c r="F95" s="252" t="s">
        <v>2732</v>
      </c>
      <c r="G95" s="251"/>
      <c r="H95" s="233" t="s">
        <v>2769</v>
      </c>
      <c r="I95" s="233" t="s">
        <v>2766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2770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2726</v>
      </c>
      <c r="D101" s="245"/>
      <c r="E101" s="245"/>
      <c r="F101" s="245" t="s">
        <v>2727</v>
      </c>
      <c r="G101" s="246"/>
      <c r="H101" s="245" t="s">
        <v>166</v>
      </c>
      <c r="I101" s="245" t="s">
        <v>59</v>
      </c>
      <c r="J101" s="245" t="s">
        <v>2728</v>
      </c>
      <c r="K101" s="244"/>
    </row>
    <row r="102" spans="2:11" ht="17.25" customHeight="1">
      <c r="B102" s="243"/>
      <c r="C102" s="247" t="s">
        <v>2729</v>
      </c>
      <c r="D102" s="247"/>
      <c r="E102" s="247"/>
      <c r="F102" s="248" t="s">
        <v>2730</v>
      </c>
      <c r="G102" s="249"/>
      <c r="H102" s="247"/>
      <c r="I102" s="247"/>
      <c r="J102" s="247" t="s">
        <v>2731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55</v>
      </c>
      <c r="D104" s="250"/>
      <c r="E104" s="250"/>
      <c r="F104" s="252" t="s">
        <v>2732</v>
      </c>
      <c r="G104" s="261"/>
      <c r="H104" s="233" t="s">
        <v>2771</v>
      </c>
      <c r="I104" s="233" t="s">
        <v>2734</v>
      </c>
      <c r="J104" s="233">
        <v>20</v>
      </c>
      <c r="K104" s="244"/>
    </row>
    <row r="105" spans="2:11" ht="15" customHeight="1">
      <c r="B105" s="243"/>
      <c r="C105" s="233" t="s">
        <v>2735</v>
      </c>
      <c r="D105" s="233"/>
      <c r="E105" s="233"/>
      <c r="F105" s="252" t="s">
        <v>2732</v>
      </c>
      <c r="G105" s="233"/>
      <c r="H105" s="233" t="s">
        <v>2771</v>
      </c>
      <c r="I105" s="233" t="s">
        <v>2734</v>
      </c>
      <c r="J105" s="233">
        <v>120</v>
      </c>
      <c r="K105" s="244"/>
    </row>
    <row r="106" spans="2:11" ht="15" customHeight="1">
      <c r="B106" s="253"/>
      <c r="C106" s="233" t="s">
        <v>2737</v>
      </c>
      <c r="D106" s="233"/>
      <c r="E106" s="233"/>
      <c r="F106" s="252" t="s">
        <v>2738</v>
      </c>
      <c r="G106" s="233"/>
      <c r="H106" s="233" t="s">
        <v>2771</v>
      </c>
      <c r="I106" s="233" t="s">
        <v>2734</v>
      </c>
      <c r="J106" s="233">
        <v>50</v>
      </c>
      <c r="K106" s="244"/>
    </row>
    <row r="107" spans="2:11" ht="15" customHeight="1">
      <c r="B107" s="253"/>
      <c r="C107" s="233" t="s">
        <v>2740</v>
      </c>
      <c r="D107" s="233"/>
      <c r="E107" s="233"/>
      <c r="F107" s="252" t="s">
        <v>2732</v>
      </c>
      <c r="G107" s="233"/>
      <c r="H107" s="233" t="s">
        <v>2771</v>
      </c>
      <c r="I107" s="233" t="s">
        <v>2742</v>
      </c>
      <c r="J107" s="233"/>
      <c r="K107" s="244"/>
    </row>
    <row r="108" spans="2:11" ht="15" customHeight="1">
      <c r="B108" s="253"/>
      <c r="C108" s="233" t="s">
        <v>2751</v>
      </c>
      <c r="D108" s="233"/>
      <c r="E108" s="233"/>
      <c r="F108" s="252" t="s">
        <v>2738</v>
      </c>
      <c r="G108" s="233"/>
      <c r="H108" s="233" t="s">
        <v>2771</v>
      </c>
      <c r="I108" s="233" t="s">
        <v>2734</v>
      </c>
      <c r="J108" s="233">
        <v>50</v>
      </c>
      <c r="K108" s="244"/>
    </row>
    <row r="109" spans="2:11" ht="15" customHeight="1">
      <c r="B109" s="253"/>
      <c r="C109" s="233" t="s">
        <v>2759</v>
      </c>
      <c r="D109" s="233"/>
      <c r="E109" s="233"/>
      <c r="F109" s="252" t="s">
        <v>2738</v>
      </c>
      <c r="G109" s="233"/>
      <c r="H109" s="233" t="s">
        <v>2771</v>
      </c>
      <c r="I109" s="233" t="s">
        <v>2734</v>
      </c>
      <c r="J109" s="233">
        <v>50</v>
      </c>
      <c r="K109" s="244"/>
    </row>
    <row r="110" spans="2:11" ht="15" customHeight="1">
      <c r="B110" s="253"/>
      <c r="C110" s="233" t="s">
        <v>2757</v>
      </c>
      <c r="D110" s="233"/>
      <c r="E110" s="233"/>
      <c r="F110" s="252" t="s">
        <v>2738</v>
      </c>
      <c r="G110" s="233"/>
      <c r="H110" s="233" t="s">
        <v>2771</v>
      </c>
      <c r="I110" s="233" t="s">
        <v>2734</v>
      </c>
      <c r="J110" s="233">
        <v>50</v>
      </c>
      <c r="K110" s="244"/>
    </row>
    <row r="111" spans="2:11" ht="15" customHeight="1">
      <c r="B111" s="253"/>
      <c r="C111" s="233" t="s">
        <v>55</v>
      </c>
      <c r="D111" s="233"/>
      <c r="E111" s="233"/>
      <c r="F111" s="252" t="s">
        <v>2732</v>
      </c>
      <c r="G111" s="233"/>
      <c r="H111" s="233" t="s">
        <v>2772</v>
      </c>
      <c r="I111" s="233" t="s">
        <v>2734</v>
      </c>
      <c r="J111" s="233">
        <v>20</v>
      </c>
      <c r="K111" s="244"/>
    </row>
    <row r="112" spans="2:11" ht="15" customHeight="1">
      <c r="B112" s="253"/>
      <c r="C112" s="233" t="s">
        <v>2773</v>
      </c>
      <c r="D112" s="233"/>
      <c r="E112" s="233"/>
      <c r="F112" s="252" t="s">
        <v>2732</v>
      </c>
      <c r="G112" s="233"/>
      <c r="H112" s="233" t="s">
        <v>2774</v>
      </c>
      <c r="I112" s="233" t="s">
        <v>2734</v>
      </c>
      <c r="J112" s="233">
        <v>120</v>
      </c>
      <c r="K112" s="244"/>
    </row>
    <row r="113" spans="2:11" ht="15" customHeight="1">
      <c r="B113" s="253"/>
      <c r="C113" s="233" t="s">
        <v>40</v>
      </c>
      <c r="D113" s="233"/>
      <c r="E113" s="233"/>
      <c r="F113" s="252" t="s">
        <v>2732</v>
      </c>
      <c r="G113" s="233"/>
      <c r="H113" s="233" t="s">
        <v>2775</v>
      </c>
      <c r="I113" s="233" t="s">
        <v>2766</v>
      </c>
      <c r="J113" s="233"/>
      <c r="K113" s="244"/>
    </row>
    <row r="114" spans="2:11" ht="15" customHeight="1">
      <c r="B114" s="253"/>
      <c r="C114" s="233" t="s">
        <v>50</v>
      </c>
      <c r="D114" s="233"/>
      <c r="E114" s="233"/>
      <c r="F114" s="252" t="s">
        <v>2732</v>
      </c>
      <c r="G114" s="233"/>
      <c r="H114" s="233" t="s">
        <v>2776</v>
      </c>
      <c r="I114" s="233" t="s">
        <v>2766</v>
      </c>
      <c r="J114" s="233"/>
      <c r="K114" s="244"/>
    </row>
    <row r="115" spans="2:11" ht="15" customHeight="1">
      <c r="B115" s="253"/>
      <c r="C115" s="233" t="s">
        <v>59</v>
      </c>
      <c r="D115" s="233"/>
      <c r="E115" s="233"/>
      <c r="F115" s="252" t="s">
        <v>2732</v>
      </c>
      <c r="G115" s="233"/>
      <c r="H115" s="233" t="s">
        <v>2777</v>
      </c>
      <c r="I115" s="233" t="s">
        <v>2778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2779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2726</v>
      </c>
      <c r="D121" s="245"/>
      <c r="E121" s="245"/>
      <c r="F121" s="245" t="s">
        <v>2727</v>
      </c>
      <c r="G121" s="246"/>
      <c r="H121" s="245" t="s">
        <v>166</v>
      </c>
      <c r="I121" s="245" t="s">
        <v>59</v>
      </c>
      <c r="J121" s="245" t="s">
        <v>2728</v>
      </c>
      <c r="K121" s="271"/>
    </row>
    <row r="122" spans="2:11" ht="17.25" customHeight="1">
      <c r="B122" s="270"/>
      <c r="C122" s="247" t="s">
        <v>2729</v>
      </c>
      <c r="D122" s="247"/>
      <c r="E122" s="247"/>
      <c r="F122" s="248" t="s">
        <v>2730</v>
      </c>
      <c r="G122" s="249"/>
      <c r="H122" s="247"/>
      <c r="I122" s="247"/>
      <c r="J122" s="247" t="s">
        <v>2731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2735</v>
      </c>
      <c r="D124" s="250"/>
      <c r="E124" s="250"/>
      <c r="F124" s="252" t="s">
        <v>2732</v>
      </c>
      <c r="G124" s="233"/>
      <c r="H124" s="233" t="s">
        <v>2771</v>
      </c>
      <c r="I124" s="233" t="s">
        <v>2734</v>
      </c>
      <c r="J124" s="233">
        <v>120</v>
      </c>
      <c r="K124" s="274"/>
    </row>
    <row r="125" spans="2:11" ht="15" customHeight="1">
      <c r="B125" s="272"/>
      <c r="C125" s="233" t="s">
        <v>2780</v>
      </c>
      <c r="D125" s="233"/>
      <c r="E125" s="233"/>
      <c r="F125" s="252" t="s">
        <v>2732</v>
      </c>
      <c r="G125" s="233"/>
      <c r="H125" s="233" t="s">
        <v>2781</v>
      </c>
      <c r="I125" s="233" t="s">
        <v>2734</v>
      </c>
      <c r="J125" s="233" t="s">
        <v>2782</v>
      </c>
      <c r="K125" s="274"/>
    </row>
    <row r="126" spans="2:11" ht="15" customHeight="1">
      <c r="B126" s="272"/>
      <c r="C126" s="233" t="s">
        <v>2681</v>
      </c>
      <c r="D126" s="233"/>
      <c r="E126" s="233"/>
      <c r="F126" s="252" t="s">
        <v>2732</v>
      </c>
      <c r="G126" s="233"/>
      <c r="H126" s="233" t="s">
        <v>2783</v>
      </c>
      <c r="I126" s="233" t="s">
        <v>2734</v>
      </c>
      <c r="J126" s="233" t="s">
        <v>2782</v>
      </c>
      <c r="K126" s="274"/>
    </row>
    <row r="127" spans="2:11" ht="15" customHeight="1">
      <c r="B127" s="272"/>
      <c r="C127" s="233" t="s">
        <v>2743</v>
      </c>
      <c r="D127" s="233"/>
      <c r="E127" s="233"/>
      <c r="F127" s="252" t="s">
        <v>2738</v>
      </c>
      <c r="G127" s="233"/>
      <c r="H127" s="233" t="s">
        <v>2744</v>
      </c>
      <c r="I127" s="233" t="s">
        <v>2734</v>
      </c>
      <c r="J127" s="233">
        <v>15</v>
      </c>
      <c r="K127" s="274"/>
    </row>
    <row r="128" spans="2:11" ht="15" customHeight="1">
      <c r="B128" s="272"/>
      <c r="C128" s="254" t="s">
        <v>2745</v>
      </c>
      <c r="D128" s="254"/>
      <c r="E128" s="254"/>
      <c r="F128" s="255" t="s">
        <v>2738</v>
      </c>
      <c r="G128" s="254"/>
      <c r="H128" s="254" t="s">
        <v>2746</v>
      </c>
      <c r="I128" s="254" t="s">
        <v>2734</v>
      </c>
      <c r="J128" s="254">
        <v>15</v>
      </c>
      <c r="K128" s="274"/>
    </row>
    <row r="129" spans="2:11" ht="15" customHeight="1">
      <c r="B129" s="272"/>
      <c r="C129" s="254" t="s">
        <v>2747</v>
      </c>
      <c r="D129" s="254"/>
      <c r="E129" s="254"/>
      <c r="F129" s="255" t="s">
        <v>2738</v>
      </c>
      <c r="G129" s="254"/>
      <c r="H129" s="254" t="s">
        <v>2748</v>
      </c>
      <c r="I129" s="254" t="s">
        <v>2734</v>
      </c>
      <c r="J129" s="254">
        <v>20</v>
      </c>
      <c r="K129" s="274"/>
    </row>
    <row r="130" spans="2:11" ht="15" customHeight="1">
      <c r="B130" s="272"/>
      <c r="C130" s="254" t="s">
        <v>2749</v>
      </c>
      <c r="D130" s="254"/>
      <c r="E130" s="254"/>
      <c r="F130" s="255" t="s">
        <v>2738</v>
      </c>
      <c r="G130" s="254"/>
      <c r="H130" s="254" t="s">
        <v>2750</v>
      </c>
      <c r="I130" s="254" t="s">
        <v>2734</v>
      </c>
      <c r="J130" s="254">
        <v>20</v>
      </c>
      <c r="K130" s="274"/>
    </row>
    <row r="131" spans="2:11" ht="15" customHeight="1">
      <c r="B131" s="272"/>
      <c r="C131" s="233" t="s">
        <v>2737</v>
      </c>
      <c r="D131" s="233"/>
      <c r="E131" s="233"/>
      <c r="F131" s="252" t="s">
        <v>2738</v>
      </c>
      <c r="G131" s="233"/>
      <c r="H131" s="233" t="s">
        <v>2771</v>
      </c>
      <c r="I131" s="233" t="s">
        <v>2734</v>
      </c>
      <c r="J131" s="233">
        <v>50</v>
      </c>
      <c r="K131" s="274"/>
    </row>
    <row r="132" spans="2:11" ht="15" customHeight="1">
      <c r="B132" s="272"/>
      <c r="C132" s="233" t="s">
        <v>2751</v>
      </c>
      <c r="D132" s="233"/>
      <c r="E132" s="233"/>
      <c r="F132" s="252" t="s">
        <v>2738</v>
      </c>
      <c r="G132" s="233"/>
      <c r="H132" s="233" t="s">
        <v>2771</v>
      </c>
      <c r="I132" s="233" t="s">
        <v>2734</v>
      </c>
      <c r="J132" s="233">
        <v>50</v>
      </c>
      <c r="K132" s="274"/>
    </row>
    <row r="133" spans="2:11" ht="15" customHeight="1">
      <c r="B133" s="272"/>
      <c r="C133" s="233" t="s">
        <v>2757</v>
      </c>
      <c r="D133" s="233"/>
      <c r="E133" s="233"/>
      <c r="F133" s="252" t="s">
        <v>2738</v>
      </c>
      <c r="G133" s="233"/>
      <c r="H133" s="233" t="s">
        <v>2771</v>
      </c>
      <c r="I133" s="233" t="s">
        <v>2734</v>
      </c>
      <c r="J133" s="233">
        <v>50</v>
      </c>
      <c r="K133" s="274"/>
    </row>
    <row r="134" spans="2:11" ht="15" customHeight="1">
      <c r="B134" s="272"/>
      <c r="C134" s="233" t="s">
        <v>2759</v>
      </c>
      <c r="D134" s="233"/>
      <c r="E134" s="233"/>
      <c r="F134" s="252" t="s">
        <v>2738</v>
      </c>
      <c r="G134" s="233"/>
      <c r="H134" s="233" t="s">
        <v>2771</v>
      </c>
      <c r="I134" s="233" t="s">
        <v>2734</v>
      </c>
      <c r="J134" s="233">
        <v>50</v>
      </c>
      <c r="K134" s="274"/>
    </row>
    <row r="135" spans="2:11" ht="15" customHeight="1">
      <c r="B135" s="272"/>
      <c r="C135" s="233" t="s">
        <v>171</v>
      </c>
      <c r="D135" s="233"/>
      <c r="E135" s="233"/>
      <c r="F135" s="252" t="s">
        <v>2738</v>
      </c>
      <c r="G135" s="233"/>
      <c r="H135" s="233" t="s">
        <v>2784</v>
      </c>
      <c r="I135" s="233" t="s">
        <v>2734</v>
      </c>
      <c r="J135" s="233">
        <v>255</v>
      </c>
      <c r="K135" s="274"/>
    </row>
    <row r="136" spans="2:11" ht="15" customHeight="1">
      <c r="B136" s="272"/>
      <c r="C136" s="233" t="s">
        <v>2761</v>
      </c>
      <c r="D136" s="233"/>
      <c r="E136" s="233"/>
      <c r="F136" s="252" t="s">
        <v>2732</v>
      </c>
      <c r="G136" s="233"/>
      <c r="H136" s="233" t="s">
        <v>2785</v>
      </c>
      <c r="I136" s="233" t="s">
        <v>2763</v>
      </c>
      <c r="J136" s="233"/>
      <c r="K136" s="274"/>
    </row>
    <row r="137" spans="2:11" ht="15" customHeight="1">
      <c r="B137" s="272"/>
      <c r="C137" s="233" t="s">
        <v>2764</v>
      </c>
      <c r="D137" s="233"/>
      <c r="E137" s="233"/>
      <c r="F137" s="252" t="s">
        <v>2732</v>
      </c>
      <c r="G137" s="233"/>
      <c r="H137" s="233" t="s">
        <v>2786</v>
      </c>
      <c r="I137" s="233" t="s">
        <v>2766</v>
      </c>
      <c r="J137" s="233"/>
      <c r="K137" s="274"/>
    </row>
    <row r="138" spans="2:11" ht="15" customHeight="1">
      <c r="B138" s="272"/>
      <c r="C138" s="233" t="s">
        <v>2767</v>
      </c>
      <c r="D138" s="233"/>
      <c r="E138" s="233"/>
      <c r="F138" s="252" t="s">
        <v>2732</v>
      </c>
      <c r="G138" s="233"/>
      <c r="H138" s="233" t="s">
        <v>2767</v>
      </c>
      <c r="I138" s="233" t="s">
        <v>2766</v>
      </c>
      <c r="J138" s="233"/>
      <c r="K138" s="274"/>
    </row>
    <row r="139" spans="2:11" ht="15" customHeight="1">
      <c r="B139" s="272"/>
      <c r="C139" s="233" t="s">
        <v>40</v>
      </c>
      <c r="D139" s="233"/>
      <c r="E139" s="233"/>
      <c r="F139" s="252" t="s">
        <v>2732</v>
      </c>
      <c r="G139" s="233"/>
      <c r="H139" s="233" t="s">
        <v>2787</v>
      </c>
      <c r="I139" s="233" t="s">
        <v>2766</v>
      </c>
      <c r="J139" s="233"/>
      <c r="K139" s="274"/>
    </row>
    <row r="140" spans="2:11" ht="15" customHeight="1">
      <c r="B140" s="272"/>
      <c r="C140" s="233" t="s">
        <v>2788</v>
      </c>
      <c r="D140" s="233"/>
      <c r="E140" s="233"/>
      <c r="F140" s="252" t="s">
        <v>2732</v>
      </c>
      <c r="G140" s="233"/>
      <c r="H140" s="233" t="s">
        <v>2789</v>
      </c>
      <c r="I140" s="233" t="s">
        <v>2766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2790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2726</v>
      </c>
      <c r="D146" s="245"/>
      <c r="E146" s="245"/>
      <c r="F146" s="245" t="s">
        <v>2727</v>
      </c>
      <c r="G146" s="246"/>
      <c r="H146" s="245" t="s">
        <v>166</v>
      </c>
      <c r="I146" s="245" t="s">
        <v>59</v>
      </c>
      <c r="J146" s="245" t="s">
        <v>2728</v>
      </c>
      <c r="K146" s="244"/>
    </row>
    <row r="147" spans="2:11" ht="17.25" customHeight="1">
      <c r="B147" s="243"/>
      <c r="C147" s="247" t="s">
        <v>2729</v>
      </c>
      <c r="D147" s="247"/>
      <c r="E147" s="247"/>
      <c r="F147" s="248" t="s">
        <v>2730</v>
      </c>
      <c r="G147" s="249"/>
      <c r="H147" s="247"/>
      <c r="I147" s="247"/>
      <c r="J147" s="247" t="s">
        <v>2731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2735</v>
      </c>
      <c r="D149" s="233"/>
      <c r="E149" s="233"/>
      <c r="F149" s="279" t="s">
        <v>2732</v>
      </c>
      <c r="G149" s="233"/>
      <c r="H149" s="278" t="s">
        <v>2771</v>
      </c>
      <c r="I149" s="278" t="s">
        <v>2734</v>
      </c>
      <c r="J149" s="278">
        <v>120</v>
      </c>
      <c r="K149" s="274"/>
    </row>
    <row r="150" spans="2:11" ht="15" customHeight="1">
      <c r="B150" s="253"/>
      <c r="C150" s="278" t="s">
        <v>2780</v>
      </c>
      <c r="D150" s="233"/>
      <c r="E150" s="233"/>
      <c r="F150" s="279" t="s">
        <v>2732</v>
      </c>
      <c r="G150" s="233"/>
      <c r="H150" s="278" t="s">
        <v>2791</v>
      </c>
      <c r="I150" s="278" t="s">
        <v>2734</v>
      </c>
      <c r="J150" s="278" t="s">
        <v>2782</v>
      </c>
      <c r="K150" s="274"/>
    </row>
    <row r="151" spans="2:11" ht="15" customHeight="1">
      <c r="B151" s="253"/>
      <c r="C151" s="278" t="s">
        <v>2681</v>
      </c>
      <c r="D151" s="233"/>
      <c r="E151" s="233"/>
      <c r="F151" s="279" t="s">
        <v>2732</v>
      </c>
      <c r="G151" s="233"/>
      <c r="H151" s="278" t="s">
        <v>2792</v>
      </c>
      <c r="I151" s="278" t="s">
        <v>2734</v>
      </c>
      <c r="J151" s="278" t="s">
        <v>2782</v>
      </c>
      <c r="K151" s="274"/>
    </row>
    <row r="152" spans="2:11" ht="15" customHeight="1">
      <c r="B152" s="253"/>
      <c r="C152" s="278" t="s">
        <v>2737</v>
      </c>
      <c r="D152" s="233"/>
      <c r="E152" s="233"/>
      <c r="F152" s="279" t="s">
        <v>2738</v>
      </c>
      <c r="G152" s="233"/>
      <c r="H152" s="278" t="s">
        <v>2771</v>
      </c>
      <c r="I152" s="278" t="s">
        <v>2734</v>
      </c>
      <c r="J152" s="278">
        <v>50</v>
      </c>
      <c r="K152" s="274"/>
    </row>
    <row r="153" spans="2:11" ht="15" customHeight="1">
      <c r="B153" s="253"/>
      <c r="C153" s="278" t="s">
        <v>2740</v>
      </c>
      <c r="D153" s="233"/>
      <c r="E153" s="233"/>
      <c r="F153" s="279" t="s">
        <v>2732</v>
      </c>
      <c r="G153" s="233"/>
      <c r="H153" s="278" t="s">
        <v>2771</v>
      </c>
      <c r="I153" s="278" t="s">
        <v>2742</v>
      </c>
      <c r="J153" s="278"/>
      <c r="K153" s="274"/>
    </row>
    <row r="154" spans="2:11" ht="15" customHeight="1">
      <c r="B154" s="253"/>
      <c r="C154" s="278" t="s">
        <v>2751</v>
      </c>
      <c r="D154" s="233"/>
      <c r="E154" s="233"/>
      <c r="F154" s="279" t="s">
        <v>2738</v>
      </c>
      <c r="G154" s="233"/>
      <c r="H154" s="278" t="s">
        <v>2771</v>
      </c>
      <c r="I154" s="278" t="s">
        <v>2734</v>
      </c>
      <c r="J154" s="278">
        <v>50</v>
      </c>
      <c r="K154" s="274"/>
    </row>
    <row r="155" spans="2:11" ht="15" customHeight="1">
      <c r="B155" s="253"/>
      <c r="C155" s="278" t="s">
        <v>2759</v>
      </c>
      <c r="D155" s="233"/>
      <c r="E155" s="233"/>
      <c r="F155" s="279" t="s">
        <v>2738</v>
      </c>
      <c r="G155" s="233"/>
      <c r="H155" s="278" t="s">
        <v>2771</v>
      </c>
      <c r="I155" s="278" t="s">
        <v>2734</v>
      </c>
      <c r="J155" s="278">
        <v>50</v>
      </c>
      <c r="K155" s="274"/>
    </row>
    <row r="156" spans="2:11" ht="15" customHeight="1">
      <c r="B156" s="253"/>
      <c r="C156" s="278" t="s">
        <v>2757</v>
      </c>
      <c r="D156" s="233"/>
      <c r="E156" s="233"/>
      <c r="F156" s="279" t="s">
        <v>2738</v>
      </c>
      <c r="G156" s="233"/>
      <c r="H156" s="278" t="s">
        <v>2771</v>
      </c>
      <c r="I156" s="278" t="s">
        <v>2734</v>
      </c>
      <c r="J156" s="278">
        <v>50</v>
      </c>
      <c r="K156" s="274"/>
    </row>
    <row r="157" spans="2:11" ht="15" customHeight="1">
      <c r="B157" s="253"/>
      <c r="C157" s="278" t="s">
        <v>142</v>
      </c>
      <c r="D157" s="233"/>
      <c r="E157" s="233"/>
      <c r="F157" s="279" t="s">
        <v>2732</v>
      </c>
      <c r="G157" s="233"/>
      <c r="H157" s="278" t="s">
        <v>2793</v>
      </c>
      <c r="I157" s="278" t="s">
        <v>2734</v>
      </c>
      <c r="J157" s="278" t="s">
        <v>2794</v>
      </c>
      <c r="K157" s="274"/>
    </row>
    <row r="158" spans="2:11" ht="15" customHeight="1">
      <c r="B158" s="253"/>
      <c r="C158" s="278" t="s">
        <v>2795</v>
      </c>
      <c r="D158" s="233"/>
      <c r="E158" s="233"/>
      <c r="F158" s="279" t="s">
        <v>2732</v>
      </c>
      <c r="G158" s="233"/>
      <c r="H158" s="278" t="s">
        <v>2796</v>
      </c>
      <c r="I158" s="278" t="s">
        <v>2766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2797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2726</v>
      </c>
      <c r="D164" s="245"/>
      <c r="E164" s="245"/>
      <c r="F164" s="245" t="s">
        <v>2727</v>
      </c>
      <c r="G164" s="282"/>
      <c r="H164" s="283" t="s">
        <v>166</v>
      </c>
      <c r="I164" s="283" t="s">
        <v>59</v>
      </c>
      <c r="J164" s="245" t="s">
        <v>2728</v>
      </c>
      <c r="K164" s="225"/>
    </row>
    <row r="165" spans="2:11" ht="17.25" customHeight="1">
      <c r="B165" s="226"/>
      <c r="C165" s="247" t="s">
        <v>2729</v>
      </c>
      <c r="D165" s="247"/>
      <c r="E165" s="247"/>
      <c r="F165" s="248" t="s">
        <v>2730</v>
      </c>
      <c r="G165" s="284"/>
      <c r="H165" s="285"/>
      <c r="I165" s="285"/>
      <c r="J165" s="247" t="s">
        <v>2731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2735</v>
      </c>
      <c r="D167" s="233"/>
      <c r="E167" s="233"/>
      <c r="F167" s="252" t="s">
        <v>2732</v>
      </c>
      <c r="G167" s="233"/>
      <c r="H167" s="233" t="s">
        <v>2771</v>
      </c>
      <c r="I167" s="233" t="s">
        <v>2734</v>
      </c>
      <c r="J167" s="233">
        <v>120</v>
      </c>
      <c r="K167" s="274"/>
    </row>
    <row r="168" spans="2:11" ht="15" customHeight="1">
      <c r="B168" s="253"/>
      <c r="C168" s="233" t="s">
        <v>2780</v>
      </c>
      <c r="D168" s="233"/>
      <c r="E168" s="233"/>
      <c r="F168" s="252" t="s">
        <v>2732</v>
      </c>
      <c r="G168" s="233"/>
      <c r="H168" s="233" t="s">
        <v>2781</v>
      </c>
      <c r="I168" s="233" t="s">
        <v>2734</v>
      </c>
      <c r="J168" s="233" t="s">
        <v>2782</v>
      </c>
      <c r="K168" s="274"/>
    </row>
    <row r="169" spans="2:11" ht="15" customHeight="1">
      <c r="B169" s="253"/>
      <c r="C169" s="233" t="s">
        <v>2681</v>
      </c>
      <c r="D169" s="233"/>
      <c r="E169" s="233"/>
      <c r="F169" s="252" t="s">
        <v>2732</v>
      </c>
      <c r="G169" s="233"/>
      <c r="H169" s="233" t="s">
        <v>2798</v>
      </c>
      <c r="I169" s="233" t="s">
        <v>2734</v>
      </c>
      <c r="J169" s="233" t="s">
        <v>2782</v>
      </c>
      <c r="K169" s="274"/>
    </row>
    <row r="170" spans="2:11" ht="15" customHeight="1">
      <c r="B170" s="253"/>
      <c r="C170" s="233" t="s">
        <v>2737</v>
      </c>
      <c r="D170" s="233"/>
      <c r="E170" s="233"/>
      <c r="F170" s="252" t="s">
        <v>2738</v>
      </c>
      <c r="G170" s="233"/>
      <c r="H170" s="233" t="s">
        <v>2798</v>
      </c>
      <c r="I170" s="233" t="s">
        <v>2734</v>
      </c>
      <c r="J170" s="233">
        <v>50</v>
      </c>
      <c r="K170" s="274"/>
    </row>
    <row r="171" spans="2:11" ht="15" customHeight="1">
      <c r="B171" s="253"/>
      <c r="C171" s="233" t="s">
        <v>2740</v>
      </c>
      <c r="D171" s="233"/>
      <c r="E171" s="233"/>
      <c r="F171" s="252" t="s">
        <v>2732</v>
      </c>
      <c r="G171" s="233"/>
      <c r="H171" s="233" t="s">
        <v>2798</v>
      </c>
      <c r="I171" s="233" t="s">
        <v>2742</v>
      </c>
      <c r="J171" s="233"/>
      <c r="K171" s="274"/>
    </row>
    <row r="172" spans="2:11" ht="15" customHeight="1">
      <c r="B172" s="253"/>
      <c r="C172" s="233" t="s">
        <v>2751</v>
      </c>
      <c r="D172" s="233"/>
      <c r="E172" s="233"/>
      <c r="F172" s="252" t="s">
        <v>2738</v>
      </c>
      <c r="G172" s="233"/>
      <c r="H172" s="233" t="s">
        <v>2798</v>
      </c>
      <c r="I172" s="233" t="s">
        <v>2734</v>
      </c>
      <c r="J172" s="233">
        <v>50</v>
      </c>
      <c r="K172" s="274"/>
    </row>
    <row r="173" spans="2:11" ht="15" customHeight="1">
      <c r="B173" s="253"/>
      <c r="C173" s="233" t="s">
        <v>2759</v>
      </c>
      <c r="D173" s="233"/>
      <c r="E173" s="233"/>
      <c r="F173" s="252" t="s">
        <v>2738</v>
      </c>
      <c r="G173" s="233"/>
      <c r="H173" s="233" t="s">
        <v>2798</v>
      </c>
      <c r="I173" s="233" t="s">
        <v>2734</v>
      </c>
      <c r="J173" s="233">
        <v>50</v>
      </c>
      <c r="K173" s="274"/>
    </row>
    <row r="174" spans="2:11" ht="15" customHeight="1">
      <c r="B174" s="253"/>
      <c r="C174" s="233" t="s">
        <v>2757</v>
      </c>
      <c r="D174" s="233"/>
      <c r="E174" s="233"/>
      <c r="F174" s="252" t="s">
        <v>2738</v>
      </c>
      <c r="G174" s="233"/>
      <c r="H174" s="233" t="s">
        <v>2798</v>
      </c>
      <c r="I174" s="233" t="s">
        <v>2734</v>
      </c>
      <c r="J174" s="233">
        <v>50</v>
      </c>
      <c r="K174" s="274"/>
    </row>
    <row r="175" spans="2:11" ht="15" customHeight="1">
      <c r="B175" s="253"/>
      <c r="C175" s="233" t="s">
        <v>165</v>
      </c>
      <c r="D175" s="233"/>
      <c r="E175" s="233"/>
      <c r="F175" s="252" t="s">
        <v>2732</v>
      </c>
      <c r="G175" s="233"/>
      <c r="H175" s="233" t="s">
        <v>2799</v>
      </c>
      <c r="I175" s="233" t="s">
        <v>2800</v>
      </c>
      <c r="J175" s="233"/>
      <c r="K175" s="274"/>
    </row>
    <row r="176" spans="2:11" ht="15" customHeight="1">
      <c r="B176" s="253"/>
      <c r="C176" s="233" t="s">
        <v>59</v>
      </c>
      <c r="D176" s="233"/>
      <c r="E176" s="233"/>
      <c r="F176" s="252" t="s">
        <v>2732</v>
      </c>
      <c r="G176" s="233"/>
      <c r="H176" s="233" t="s">
        <v>2801</v>
      </c>
      <c r="I176" s="233" t="s">
        <v>2802</v>
      </c>
      <c r="J176" s="233">
        <v>1</v>
      </c>
      <c r="K176" s="274"/>
    </row>
    <row r="177" spans="2:11" ht="15" customHeight="1">
      <c r="B177" s="253"/>
      <c r="C177" s="233" t="s">
        <v>55</v>
      </c>
      <c r="D177" s="233"/>
      <c r="E177" s="233"/>
      <c r="F177" s="252" t="s">
        <v>2732</v>
      </c>
      <c r="G177" s="233"/>
      <c r="H177" s="233" t="s">
        <v>2803</v>
      </c>
      <c r="I177" s="233" t="s">
        <v>2734</v>
      </c>
      <c r="J177" s="233">
        <v>20</v>
      </c>
      <c r="K177" s="274"/>
    </row>
    <row r="178" spans="2:11" ht="15" customHeight="1">
      <c r="B178" s="253"/>
      <c r="C178" s="233" t="s">
        <v>166</v>
      </c>
      <c r="D178" s="233"/>
      <c r="E178" s="233"/>
      <c r="F178" s="252" t="s">
        <v>2732</v>
      </c>
      <c r="G178" s="233"/>
      <c r="H178" s="233" t="s">
        <v>2804</v>
      </c>
      <c r="I178" s="233" t="s">
        <v>2734</v>
      </c>
      <c r="J178" s="233">
        <v>255</v>
      </c>
      <c r="K178" s="274"/>
    </row>
    <row r="179" spans="2:11" ht="15" customHeight="1">
      <c r="B179" s="253"/>
      <c r="C179" s="233" t="s">
        <v>167</v>
      </c>
      <c r="D179" s="233"/>
      <c r="E179" s="233"/>
      <c r="F179" s="252" t="s">
        <v>2732</v>
      </c>
      <c r="G179" s="233"/>
      <c r="H179" s="233" t="s">
        <v>2697</v>
      </c>
      <c r="I179" s="233" t="s">
        <v>2734</v>
      </c>
      <c r="J179" s="233">
        <v>10</v>
      </c>
      <c r="K179" s="274"/>
    </row>
    <row r="180" spans="2:11" ht="15" customHeight="1">
      <c r="B180" s="253"/>
      <c r="C180" s="233" t="s">
        <v>168</v>
      </c>
      <c r="D180" s="233"/>
      <c r="E180" s="233"/>
      <c r="F180" s="252" t="s">
        <v>2732</v>
      </c>
      <c r="G180" s="233"/>
      <c r="H180" s="233" t="s">
        <v>2805</v>
      </c>
      <c r="I180" s="233" t="s">
        <v>2766</v>
      </c>
      <c r="J180" s="233"/>
      <c r="K180" s="274"/>
    </row>
    <row r="181" spans="2:11" ht="15" customHeight="1">
      <c r="B181" s="253"/>
      <c r="C181" s="233" t="s">
        <v>2806</v>
      </c>
      <c r="D181" s="233"/>
      <c r="E181" s="233"/>
      <c r="F181" s="252" t="s">
        <v>2732</v>
      </c>
      <c r="G181" s="233"/>
      <c r="H181" s="233" t="s">
        <v>2807</v>
      </c>
      <c r="I181" s="233" t="s">
        <v>2766</v>
      </c>
      <c r="J181" s="233"/>
      <c r="K181" s="274"/>
    </row>
    <row r="182" spans="2:11" ht="15" customHeight="1">
      <c r="B182" s="253"/>
      <c r="C182" s="233" t="s">
        <v>2795</v>
      </c>
      <c r="D182" s="233"/>
      <c r="E182" s="233"/>
      <c r="F182" s="252" t="s">
        <v>2732</v>
      </c>
      <c r="G182" s="233"/>
      <c r="H182" s="233" t="s">
        <v>2808</v>
      </c>
      <c r="I182" s="233" t="s">
        <v>2766</v>
      </c>
      <c r="J182" s="233"/>
      <c r="K182" s="274"/>
    </row>
    <row r="183" spans="2:11" ht="15" customHeight="1">
      <c r="B183" s="253"/>
      <c r="C183" s="233" t="s">
        <v>170</v>
      </c>
      <c r="D183" s="233"/>
      <c r="E183" s="233"/>
      <c r="F183" s="252" t="s">
        <v>2738</v>
      </c>
      <c r="G183" s="233"/>
      <c r="H183" s="233" t="s">
        <v>2809</v>
      </c>
      <c r="I183" s="233" t="s">
        <v>2734</v>
      </c>
      <c r="J183" s="233">
        <v>50</v>
      </c>
      <c r="K183" s="274"/>
    </row>
    <row r="184" spans="2:11" ht="15" customHeight="1">
      <c r="B184" s="253"/>
      <c r="C184" s="233" t="s">
        <v>2810</v>
      </c>
      <c r="D184" s="233"/>
      <c r="E184" s="233"/>
      <c r="F184" s="252" t="s">
        <v>2738</v>
      </c>
      <c r="G184" s="233"/>
      <c r="H184" s="233" t="s">
        <v>2811</v>
      </c>
      <c r="I184" s="233" t="s">
        <v>2812</v>
      </c>
      <c r="J184" s="233"/>
      <c r="K184" s="274"/>
    </row>
    <row r="185" spans="2:11" ht="15" customHeight="1">
      <c r="B185" s="253"/>
      <c r="C185" s="233" t="s">
        <v>2813</v>
      </c>
      <c r="D185" s="233"/>
      <c r="E185" s="233"/>
      <c r="F185" s="252" t="s">
        <v>2738</v>
      </c>
      <c r="G185" s="233"/>
      <c r="H185" s="233" t="s">
        <v>2814</v>
      </c>
      <c r="I185" s="233" t="s">
        <v>2812</v>
      </c>
      <c r="J185" s="233"/>
      <c r="K185" s="274"/>
    </row>
    <row r="186" spans="2:11" ht="15" customHeight="1">
      <c r="B186" s="253"/>
      <c r="C186" s="233" t="s">
        <v>2815</v>
      </c>
      <c r="D186" s="233"/>
      <c r="E186" s="233"/>
      <c r="F186" s="252" t="s">
        <v>2738</v>
      </c>
      <c r="G186" s="233"/>
      <c r="H186" s="233" t="s">
        <v>2816</v>
      </c>
      <c r="I186" s="233" t="s">
        <v>2812</v>
      </c>
      <c r="J186" s="233"/>
      <c r="K186" s="274"/>
    </row>
    <row r="187" spans="2:11" ht="15" customHeight="1">
      <c r="B187" s="253"/>
      <c r="C187" s="286" t="s">
        <v>2817</v>
      </c>
      <c r="D187" s="233"/>
      <c r="E187" s="233"/>
      <c r="F187" s="252" t="s">
        <v>2738</v>
      </c>
      <c r="G187" s="233"/>
      <c r="H187" s="233" t="s">
        <v>2818</v>
      </c>
      <c r="I187" s="233" t="s">
        <v>2819</v>
      </c>
      <c r="J187" s="287" t="s">
        <v>2820</v>
      </c>
      <c r="K187" s="274"/>
    </row>
    <row r="188" spans="2:11" ht="15" customHeight="1">
      <c r="B188" s="253"/>
      <c r="C188" s="238" t="s">
        <v>44</v>
      </c>
      <c r="D188" s="233"/>
      <c r="E188" s="233"/>
      <c r="F188" s="252" t="s">
        <v>2732</v>
      </c>
      <c r="G188" s="233"/>
      <c r="H188" s="229" t="s">
        <v>2821</v>
      </c>
      <c r="I188" s="233" t="s">
        <v>2822</v>
      </c>
      <c r="J188" s="233"/>
      <c r="K188" s="274"/>
    </row>
    <row r="189" spans="2:11" ht="15" customHeight="1">
      <c r="B189" s="253"/>
      <c r="C189" s="238" t="s">
        <v>2823</v>
      </c>
      <c r="D189" s="233"/>
      <c r="E189" s="233"/>
      <c r="F189" s="252" t="s">
        <v>2732</v>
      </c>
      <c r="G189" s="233"/>
      <c r="H189" s="233" t="s">
        <v>2824</v>
      </c>
      <c r="I189" s="233" t="s">
        <v>2766</v>
      </c>
      <c r="J189" s="233"/>
      <c r="K189" s="274"/>
    </row>
    <row r="190" spans="2:11" ht="15" customHeight="1">
      <c r="B190" s="253"/>
      <c r="C190" s="238" t="s">
        <v>2825</v>
      </c>
      <c r="D190" s="233"/>
      <c r="E190" s="233"/>
      <c r="F190" s="252" t="s">
        <v>2732</v>
      </c>
      <c r="G190" s="233"/>
      <c r="H190" s="233" t="s">
        <v>2826</v>
      </c>
      <c r="I190" s="233" t="s">
        <v>2766</v>
      </c>
      <c r="J190" s="233"/>
      <c r="K190" s="274"/>
    </row>
    <row r="191" spans="2:11" ht="15" customHeight="1">
      <c r="B191" s="253"/>
      <c r="C191" s="238" t="s">
        <v>2827</v>
      </c>
      <c r="D191" s="233"/>
      <c r="E191" s="233"/>
      <c r="F191" s="252" t="s">
        <v>2738</v>
      </c>
      <c r="G191" s="233"/>
      <c r="H191" s="233" t="s">
        <v>2828</v>
      </c>
      <c r="I191" s="233" t="s">
        <v>2766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2829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2830</v>
      </c>
      <c r="D198" s="289"/>
      <c r="E198" s="289"/>
      <c r="F198" s="289" t="s">
        <v>2831</v>
      </c>
      <c r="G198" s="290"/>
      <c r="H198" s="346" t="s">
        <v>2832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2822</v>
      </c>
      <c r="D200" s="233"/>
      <c r="E200" s="233"/>
      <c r="F200" s="252" t="s">
        <v>45</v>
      </c>
      <c r="G200" s="233"/>
      <c r="H200" s="345" t="s">
        <v>2833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46</v>
      </c>
      <c r="G201" s="233"/>
      <c r="H201" s="345" t="s">
        <v>2834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49</v>
      </c>
      <c r="G202" s="233"/>
      <c r="H202" s="345" t="s">
        <v>2835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47</v>
      </c>
      <c r="G203" s="233"/>
      <c r="H203" s="345" t="s">
        <v>2836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48</v>
      </c>
      <c r="G204" s="233"/>
      <c r="H204" s="345" t="s">
        <v>2837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2778</v>
      </c>
      <c r="D206" s="233"/>
      <c r="E206" s="233"/>
      <c r="F206" s="252" t="s">
        <v>81</v>
      </c>
      <c r="G206" s="233"/>
      <c r="H206" s="345" t="s">
        <v>2838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2675</v>
      </c>
      <c r="G207" s="233"/>
      <c r="H207" s="345" t="s">
        <v>2676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2673</v>
      </c>
      <c r="G208" s="233"/>
      <c r="H208" s="345" t="s">
        <v>2839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2677</v>
      </c>
      <c r="G209" s="238"/>
      <c r="H209" s="344" t="s">
        <v>2678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2679</v>
      </c>
      <c r="G210" s="238"/>
      <c r="H210" s="344" t="s">
        <v>2840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2802</v>
      </c>
      <c r="D212" s="259"/>
      <c r="E212" s="259"/>
      <c r="F212" s="252">
        <v>1</v>
      </c>
      <c r="G212" s="238"/>
      <c r="H212" s="344" t="s">
        <v>2841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2842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2843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2844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3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139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ROUND(J94,2)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ROUND(SUM(BE94:BE402),2)</f>
        <v>0</v>
      </c>
      <c r="G30" s="40"/>
      <c r="H30" s="40"/>
      <c r="I30" s="117">
        <v>0.21</v>
      </c>
      <c r="J30" s="116">
        <f>ROUND(ROUND((SUM(BE94:BE402)),2)*I30,2)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ROUND(SUM(BF94:BF402),2)</f>
        <v>0</v>
      </c>
      <c r="G31" s="40"/>
      <c r="H31" s="40"/>
      <c r="I31" s="117">
        <v>0.15</v>
      </c>
      <c r="J31" s="116">
        <f>ROUND(ROUND((SUM(BF94:BF402)),2)*I31,2)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ROUND(SUM(BG94:BG402),2)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ROUND(SUM(BH94:BH402),2)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ROUND(SUM(BI94:BI402),2)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1715a - Stavební čás - 1715a - Stavební část budova A1, A1.2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J94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J95</f>
        <v>0</v>
      </c>
      <c r="K57" s="139"/>
    </row>
    <row r="58" spans="2:11" s="8" customFormat="1" ht="19.9" customHeight="1">
      <c r="B58" s="140"/>
      <c r="C58" s="141"/>
      <c r="D58" s="142" t="s">
        <v>147</v>
      </c>
      <c r="E58" s="143"/>
      <c r="F58" s="143"/>
      <c r="G58" s="143"/>
      <c r="H58" s="143"/>
      <c r="I58" s="144"/>
      <c r="J58" s="145">
        <f>J96</f>
        <v>0</v>
      </c>
      <c r="K58" s="146"/>
    </row>
    <row r="59" spans="2:11" s="8" customFormat="1" ht="19.9" customHeight="1">
      <c r="B59" s="140"/>
      <c r="C59" s="141"/>
      <c r="D59" s="142" t="s">
        <v>148</v>
      </c>
      <c r="E59" s="143"/>
      <c r="F59" s="143"/>
      <c r="G59" s="143"/>
      <c r="H59" s="143"/>
      <c r="I59" s="144"/>
      <c r="J59" s="145">
        <f>J117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J124</f>
        <v>0</v>
      </c>
      <c r="K60" s="146"/>
    </row>
    <row r="61" spans="2:11" s="8" customFormat="1" ht="19.9" customHeight="1">
      <c r="B61" s="140"/>
      <c r="C61" s="141"/>
      <c r="D61" s="142" t="s">
        <v>150</v>
      </c>
      <c r="E61" s="143"/>
      <c r="F61" s="143"/>
      <c r="G61" s="143"/>
      <c r="H61" s="143"/>
      <c r="I61" s="144"/>
      <c r="J61" s="145">
        <f>J225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J274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J283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J285</f>
        <v>0</v>
      </c>
      <c r="K64" s="139"/>
    </row>
    <row r="65" spans="2:11" s="8" customFormat="1" ht="19.9" customHeight="1">
      <c r="B65" s="140"/>
      <c r="C65" s="141"/>
      <c r="D65" s="142" t="s">
        <v>154</v>
      </c>
      <c r="E65" s="143"/>
      <c r="F65" s="143"/>
      <c r="G65" s="143"/>
      <c r="H65" s="143"/>
      <c r="I65" s="144"/>
      <c r="J65" s="145">
        <f>J286</f>
        <v>0</v>
      </c>
      <c r="K65" s="146"/>
    </row>
    <row r="66" spans="2:11" s="8" customFormat="1" ht="19.9" customHeight="1">
      <c r="B66" s="140"/>
      <c r="C66" s="141"/>
      <c r="D66" s="142" t="s">
        <v>155</v>
      </c>
      <c r="E66" s="143"/>
      <c r="F66" s="143"/>
      <c r="G66" s="143"/>
      <c r="H66" s="143"/>
      <c r="I66" s="144"/>
      <c r="J66" s="145">
        <f>J312</f>
        <v>0</v>
      </c>
      <c r="K66" s="146"/>
    </row>
    <row r="67" spans="2:11" s="8" customFormat="1" ht="19.9" customHeight="1">
      <c r="B67" s="140"/>
      <c r="C67" s="141"/>
      <c r="D67" s="142" t="s">
        <v>156</v>
      </c>
      <c r="E67" s="143"/>
      <c r="F67" s="143"/>
      <c r="G67" s="143"/>
      <c r="H67" s="143"/>
      <c r="I67" s="144"/>
      <c r="J67" s="145">
        <f>J318</f>
        <v>0</v>
      </c>
      <c r="K67" s="146"/>
    </row>
    <row r="68" spans="2:11" s="8" customFormat="1" ht="19.9" customHeight="1">
      <c r="B68" s="140"/>
      <c r="C68" s="141"/>
      <c r="D68" s="142" t="s">
        <v>157</v>
      </c>
      <c r="E68" s="143"/>
      <c r="F68" s="143"/>
      <c r="G68" s="143"/>
      <c r="H68" s="143"/>
      <c r="I68" s="144"/>
      <c r="J68" s="145">
        <f>J321</f>
        <v>0</v>
      </c>
      <c r="K68" s="146"/>
    </row>
    <row r="69" spans="2:11" s="8" customFormat="1" ht="19.9" customHeight="1">
      <c r="B69" s="140"/>
      <c r="C69" s="141"/>
      <c r="D69" s="142" t="s">
        <v>158</v>
      </c>
      <c r="E69" s="143"/>
      <c r="F69" s="143"/>
      <c r="G69" s="143"/>
      <c r="H69" s="143"/>
      <c r="I69" s="144"/>
      <c r="J69" s="145">
        <f>J332</f>
        <v>0</v>
      </c>
      <c r="K69" s="146"/>
    </row>
    <row r="70" spans="2:11" s="8" customFormat="1" ht="19.9" customHeight="1">
      <c r="B70" s="140"/>
      <c r="C70" s="141"/>
      <c r="D70" s="142" t="s">
        <v>159</v>
      </c>
      <c r="E70" s="143"/>
      <c r="F70" s="143"/>
      <c r="G70" s="143"/>
      <c r="H70" s="143"/>
      <c r="I70" s="144"/>
      <c r="J70" s="145">
        <f>J360</f>
        <v>0</v>
      </c>
      <c r="K70" s="146"/>
    </row>
    <row r="71" spans="2:11" s="8" customFormat="1" ht="19.9" customHeight="1">
      <c r="B71" s="140"/>
      <c r="C71" s="141"/>
      <c r="D71" s="142" t="s">
        <v>160</v>
      </c>
      <c r="E71" s="143"/>
      <c r="F71" s="143"/>
      <c r="G71" s="143"/>
      <c r="H71" s="143"/>
      <c r="I71" s="144"/>
      <c r="J71" s="145">
        <f>J376</f>
        <v>0</v>
      </c>
      <c r="K71" s="146"/>
    </row>
    <row r="72" spans="2:11" s="8" customFormat="1" ht="19.9" customHeight="1">
      <c r="B72" s="140"/>
      <c r="C72" s="141"/>
      <c r="D72" s="142" t="s">
        <v>161</v>
      </c>
      <c r="E72" s="143"/>
      <c r="F72" s="143"/>
      <c r="G72" s="143"/>
      <c r="H72" s="143"/>
      <c r="I72" s="144"/>
      <c r="J72" s="145">
        <f>J382</f>
        <v>0</v>
      </c>
      <c r="K72" s="146"/>
    </row>
    <row r="73" spans="2:11" s="8" customFormat="1" ht="19.9" customHeight="1">
      <c r="B73" s="140"/>
      <c r="C73" s="141"/>
      <c r="D73" s="142" t="s">
        <v>162</v>
      </c>
      <c r="E73" s="143"/>
      <c r="F73" s="143"/>
      <c r="G73" s="143"/>
      <c r="H73" s="143"/>
      <c r="I73" s="144"/>
      <c r="J73" s="145">
        <f>J390</f>
        <v>0</v>
      </c>
      <c r="K73" s="146"/>
    </row>
    <row r="74" spans="2:11" s="8" customFormat="1" ht="19.9" customHeight="1">
      <c r="B74" s="140"/>
      <c r="C74" s="141"/>
      <c r="D74" s="142" t="s">
        <v>163</v>
      </c>
      <c r="E74" s="143"/>
      <c r="F74" s="143"/>
      <c r="G74" s="143"/>
      <c r="H74" s="143"/>
      <c r="I74" s="144"/>
      <c r="J74" s="145">
        <f>J401</f>
        <v>0</v>
      </c>
      <c r="K74" s="146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04"/>
      <c r="J75" s="40"/>
      <c r="K75" s="43"/>
    </row>
    <row r="76" spans="2:11" s="1" customFormat="1" ht="6.95" customHeight="1">
      <c r="B76" s="54"/>
      <c r="C76" s="55"/>
      <c r="D76" s="55"/>
      <c r="E76" s="55"/>
      <c r="F76" s="55"/>
      <c r="G76" s="55"/>
      <c r="H76" s="55"/>
      <c r="I76" s="125"/>
      <c r="J76" s="55"/>
      <c r="K76" s="56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26"/>
      <c r="J80" s="58"/>
      <c r="K80" s="58"/>
      <c r="L80" s="39"/>
    </row>
    <row r="81" spans="2:12" s="1" customFormat="1" ht="36.95" customHeight="1">
      <c r="B81" s="39"/>
      <c r="C81" s="59" t="s">
        <v>164</v>
      </c>
      <c r="I81" s="147"/>
      <c r="L81" s="39"/>
    </row>
    <row r="82" spans="2:12" s="1" customFormat="1" ht="6.95" customHeight="1">
      <c r="B82" s="39"/>
      <c r="I82" s="147"/>
      <c r="L82" s="39"/>
    </row>
    <row r="83" spans="2:12" s="1" customFormat="1" ht="14.45" customHeight="1">
      <c r="B83" s="39"/>
      <c r="C83" s="61" t="s">
        <v>19</v>
      </c>
      <c r="I83" s="147"/>
      <c r="L83" s="39"/>
    </row>
    <row r="84" spans="2:12" s="1" customFormat="1" ht="16.5" customHeight="1">
      <c r="B84" s="39"/>
      <c r="E84" s="336" t="str">
        <f>E7</f>
        <v>Zateplení budovy SOŠ a SOU dopravní Čáslav (20.11) - revize 3</v>
      </c>
      <c r="F84" s="337"/>
      <c r="G84" s="337"/>
      <c r="H84" s="337"/>
      <c r="I84" s="147"/>
      <c r="L84" s="39"/>
    </row>
    <row r="85" spans="2:12" s="1" customFormat="1" ht="14.45" customHeight="1">
      <c r="B85" s="39"/>
      <c r="C85" s="61" t="s">
        <v>138</v>
      </c>
      <c r="I85" s="147"/>
      <c r="L85" s="39"/>
    </row>
    <row r="86" spans="2:12" s="1" customFormat="1" ht="17.25" customHeight="1">
      <c r="B86" s="39"/>
      <c r="E86" s="329" t="str">
        <f>E9</f>
        <v>1715a - Stavební čás - 1715a - Stavební část budova A1, A1.2</v>
      </c>
      <c r="F86" s="338"/>
      <c r="G86" s="338"/>
      <c r="H86" s="338"/>
      <c r="I86" s="147"/>
      <c r="L86" s="39"/>
    </row>
    <row r="87" spans="2:12" s="1" customFormat="1" ht="6.95" customHeight="1">
      <c r="B87" s="39"/>
      <c r="I87" s="147"/>
      <c r="L87" s="39"/>
    </row>
    <row r="88" spans="2:12" s="1" customFormat="1" ht="18" customHeight="1">
      <c r="B88" s="39"/>
      <c r="C88" s="61" t="s">
        <v>23</v>
      </c>
      <c r="F88" s="148" t="str">
        <f>F12</f>
        <v xml:space="preserve"> </v>
      </c>
      <c r="I88" s="149" t="s">
        <v>25</v>
      </c>
      <c r="J88" s="65" t="str">
        <f>IF(J12="","",J12)</f>
        <v>19. 9. 2018</v>
      </c>
      <c r="L88" s="39"/>
    </row>
    <row r="89" spans="2:12" s="1" customFormat="1" ht="6.95" customHeight="1">
      <c r="B89" s="39"/>
      <c r="I89" s="147"/>
      <c r="L89" s="39"/>
    </row>
    <row r="90" spans="2:12" s="1" customFormat="1" ht="15">
      <c r="B90" s="39"/>
      <c r="C90" s="61" t="s">
        <v>27</v>
      </c>
      <c r="F90" s="148" t="str">
        <f>E15</f>
        <v>SUŠ a SOU dopravní Čáslav, Aug. Sedláčka 1145, Čás</v>
      </c>
      <c r="I90" s="149" t="s">
        <v>34</v>
      </c>
      <c r="J90" s="148" t="str">
        <f>E21</f>
        <v>AZ PROJECT spol. s r.o., Plynárenská 830, Kolín</v>
      </c>
      <c r="L90" s="39"/>
    </row>
    <row r="91" spans="2:12" s="1" customFormat="1" ht="14.45" customHeight="1">
      <c r="B91" s="39"/>
      <c r="C91" s="61" t="s">
        <v>32</v>
      </c>
      <c r="F91" s="148" t="str">
        <f>IF(E18="","",E18)</f>
        <v/>
      </c>
      <c r="I91" s="147"/>
      <c r="L91" s="39"/>
    </row>
    <row r="92" spans="2:12" s="1" customFormat="1" ht="10.35" customHeight="1">
      <c r="B92" s="39"/>
      <c r="I92" s="147"/>
      <c r="L92" s="39"/>
    </row>
    <row r="93" spans="2:20" s="9" customFormat="1" ht="29.25" customHeight="1">
      <c r="B93" s="150"/>
      <c r="C93" s="151" t="s">
        <v>165</v>
      </c>
      <c r="D93" s="152" t="s">
        <v>59</v>
      </c>
      <c r="E93" s="152" t="s">
        <v>55</v>
      </c>
      <c r="F93" s="152" t="s">
        <v>166</v>
      </c>
      <c r="G93" s="152" t="s">
        <v>167</v>
      </c>
      <c r="H93" s="152" t="s">
        <v>168</v>
      </c>
      <c r="I93" s="153" t="s">
        <v>169</v>
      </c>
      <c r="J93" s="152" t="s">
        <v>143</v>
      </c>
      <c r="K93" s="154" t="s">
        <v>170</v>
      </c>
      <c r="L93" s="150"/>
      <c r="M93" s="71" t="s">
        <v>171</v>
      </c>
      <c r="N93" s="72" t="s">
        <v>44</v>
      </c>
      <c r="O93" s="72" t="s">
        <v>172</v>
      </c>
      <c r="P93" s="72" t="s">
        <v>173</v>
      </c>
      <c r="Q93" s="72" t="s">
        <v>174</v>
      </c>
      <c r="R93" s="72" t="s">
        <v>175</v>
      </c>
      <c r="S93" s="72" t="s">
        <v>176</v>
      </c>
      <c r="T93" s="73" t="s">
        <v>177</v>
      </c>
    </row>
    <row r="94" spans="2:63" s="1" customFormat="1" ht="29.25" customHeight="1">
      <c r="B94" s="39"/>
      <c r="C94" s="75" t="s">
        <v>144</v>
      </c>
      <c r="I94" s="147"/>
      <c r="J94" s="155">
        <f>BK94</f>
        <v>0</v>
      </c>
      <c r="L94" s="39"/>
      <c r="M94" s="74"/>
      <c r="N94" s="66"/>
      <c r="O94" s="66"/>
      <c r="P94" s="156">
        <f>P95+P285</f>
        <v>0</v>
      </c>
      <c r="Q94" s="66"/>
      <c r="R94" s="156">
        <f>R95+R285</f>
        <v>5.0189048</v>
      </c>
      <c r="S94" s="66"/>
      <c r="T94" s="157">
        <f>T95+T285</f>
        <v>0</v>
      </c>
      <c r="AT94" s="22" t="s">
        <v>73</v>
      </c>
      <c r="AU94" s="22" t="s">
        <v>145</v>
      </c>
      <c r="BK94" s="158">
        <f>BK95+BK285</f>
        <v>0</v>
      </c>
    </row>
    <row r="95" spans="2:63" s="10" customFormat="1" ht="37.35" customHeight="1">
      <c r="B95" s="159"/>
      <c r="D95" s="160" t="s">
        <v>73</v>
      </c>
      <c r="E95" s="161" t="s">
        <v>178</v>
      </c>
      <c r="F95" s="161" t="s">
        <v>179</v>
      </c>
      <c r="I95" s="162"/>
      <c r="J95" s="163">
        <f>BK95</f>
        <v>0</v>
      </c>
      <c r="L95" s="159"/>
      <c r="M95" s="164"/>
      <c r="N95" s="165"/>
      <c r="O95" s="165"/>
      <c r="P95" s="166">
        <f>P96+P117+P124+P225+P274+P283</f>
        <v>0</v>
      </c>
      <c r="Q95" s="165"/>
      <c r="R95" s="166">
        <f>R96+R117+R124+R225+R274+R283</f>
        <v>0</v>
      </c>
      <c r="S95" s="165"/>
      <c r="T95" s="167">
        <f>T96+T117+T124+T225+T274+T283</f>
        <v>0</v>
      </c>
      <c r="AR95" s="160" t="s">
        <v>82</v>
      </c>
      <c r="AT95" s="168" t="s">
        <v>73</v>
      </c>
      <c r="AU95" s="168" t="s">
        <v>74</v>
      </c>
      <c r="AY95" s="160" t="s">
        <v>180</v>
      </c>
      <c r="BK95" s="169">
        <f>BK96+BK117+BK124+BK225+BK274+BK283</f>
        <v>0</v>
      </c>
    </row>
    <row r="96" spans="2:63" s="10" customFormat="1" ht="19.9" customHeight="1">
      <c r="B96" s="159"/>
      <c r="D96" s="160" t="s">
        <v>73</v>
      </c>
      <c r="E96" s="170" t="s">
        <v>82</v>
      </c>
      <c r="F96" s="170" t="s">
        <v>181</v>
      </c>
      <c r="I96" s="162"/>
      <c r="J96" s="171">
        <f>BK96</f>
        <v>0</v>
      </c>
      <c r="L96" s="159"/>
      <c r="M96" s="164"/>
      <c r="N96" s="165"/>
      <c r="O96" s="165"/>
      <c r="P96" s="166">
        <f>SUM(P97:P116)</f>
        <v>0</v>
      </c>
      <c r="Q96" s="165"/>
      <c r="R96" s="166">
        <f>SUM(R97:R116)</f>
        <v>0</v>
      </c>
      <c r="S96" s="165"/>
      <c r="T96" s="167">
        <f>SUM(T97:T116)</f>
        <v>0</v>
      </c>
      <c r="AR96" s="160" t="s">
        <v>82</v>
      </c>
      <c r="AT96" s="168" t="s">
        <v>73</v>
      </c>
      <c r="AU96" s="168" t="s">
        <v>82</v>
      </c>
      <c r="AY96" s="160" t="s">
        <v>180</v>
      </c>
      <c r="BK96" s="169">
        <f>SUM(BK97:BK116)</f>
        <v>0</v>
      </c>
    </row>
    <row r="97" spans="2:65" s="1" customFormat="1" ht="51" customHeight="1">
      <c r="B97" s="172"/>
      <c r="C97" s="173" t="s">
        <v>82</v>
      </c>
      <c r="D97" s="173" t="s">
        <v>182</v>
      </c>
      <c r="E97" s="174" t="s">
        <v>183</v>
      </c>
      <c r="F97" s="175" t="s">
        <v>184</v>
      </c>
      <c r="G97" s="176" t="s">
        <v>185</v>
      </c>
      <c r="H97" s="177">
        <v>58.375</v>
      </c>
      <c r="I97" s="178"/>
      <c r="J97" s="179">
        <f>ROUND(I97*H97,2)</f>
        <v>0</v>
      </c>
      <c r="K97" s="175" t="s">
        <v>186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84</v>
      </c>
    </row>
    <row r="98" spans="2:51" s="11" customFormat="1" ht="13.5">
      <c r="B98" s="185"/>
      <c r="D98" s="186" t="s">
        <v>188</v>
      </c>
      <c r="E98" s="187" t="s">
        <v>5</v>
      </c>
      <c r="F98" s="188" t="s">
        <v>189</v>
      </c>
      <c r="H98" s="189">
        <v>58.375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188</v>
      </c>
      <c r="AU98" s="187" t="s">
        <v>84</v>
      </c>
      <c r="AV98" s="11" t="s">
        <v>84</v>
      </c>
      <c r="AW98" s="11" t="s">
        <v>38</v>
      </c>
      <c r="AX98" s="11" t="s">
        <v>74</v>
      </c>
      <c r="AY98" s="187" t="s">
        <v>180</v>
      </c>
    </row>
    <row r="99" spans="2:51" s="12" customFormat="1" ht="13.5">
      <c r="B99" s="194"/>
      <c r="D99" s="186" t="s">
        <v>188</v>
      </c>
      <c r="E99" s="195" t="s">
        <v>5</v>
      </c>
      <c r="F99" s="196" t="s">
        <v>190</v>
      </c>
      <c r="H99" s="197">
        <v>58.375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188</v>
      </c>
      <c r="AU99" s="195" t="s">
        <v>84</v>
      </c>
      <c r="AV99" s="12" t="s">
        <v>187</v>
      </c>
      <c r="AW99" s="12" t="s">
        <v>38</v>
      </c>
      <c r="AX99" s="12" t="s">
        <v>82</v>
      </c>
      <c r="AY99" s="195" t="s">
        <v>180</v>
      </c>
    </row>
    <row r="100" spans="2:65" s="1" customFormat="1" ht="38.25" customHeight="1">
      <c r="B100" s="172"/>
      <c r="C100" s="173" t="s">
        <v>84</v>
      </c>
      <c r="D100" s="173" t="s">
        <v>182</v>
      </c>
      <c r="E100" s="174" t="s">
        <v>191</v>
      </c>
      <c r="F100" s="175" t="s">
        <v>192</v>
      </c>
      <c r="G100" s="176" t="s">
        <v>185</v>
      </c>
      <c r="H100" s="177">
        <v>19</v>
      </c>
      <c r="I100" s="178"/>
      <c r="J100" s="179">
        <f>ROUND(I100*H100,2)</f>
        <v>0</v>
      </c>
      <c r="K100" s="175" t="s">
        <v>193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187</v>
      </c>
      <c r="BM100" s="22" t="s">
        <v>187</v>
      </c>
    </row>
    <row r="101" spans="2:51" s="11" customFormat="1" ht="13.5">
      <c r="B101" s="185"/>
      <c r="D101" s="186" t="s">
        <v>188</v>
      </c>
      <c r="E101" s="187" t="s">
        <v>5</v>
      </c>
      <c r="F101" s="188" t="s">
        <v>194</v>
      </c>
      <c r="H101" s="189">
        <v>19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188</v>
      </c>
      <c r="AU101" s="187" t="s">
        <v>84</v>
      </c>
      <c r="AV101" s="11" t="s">
        <v>84</v>
      </c>
      <c r="AW101" s="11" t="s">
        <v>38</v>
      </c>
      <c r="AX101" s="11" t="s">
        <v>74</v>
      </c>
      <c r="AY101" s="187" t="s">
        <v>180</v>
      </c>
    </row>
    <row r="102" spans="2:51" s="12" customFormat="1" ht="13.5">
      <c r="B102" s="194"/>
      <c r="D102" s="186" t="s">
        <v>188</v>
      </c>
      <c r="E102" s="195" t="s">
        <v>5</v>
      </c>
      <c r="F102" s="196" t="s">
        <v>190</v>
      </c>
      <c r="H102" s="197">
        <v>19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188</v>
      </c>
      <c r="AU102" s="195" t="s">
        <v>84</v>
      </c>
      <c r="AV102" s="12" t="s">
        <v>187</v>
      </c>
      <c r="AW102" s="12" t="s">
        <v>38</v>
      </c>
      <c r="AX102" s="12" t="s">
        <v>82</v>
      </c>
      <c r="AY102" s="195" t="s">
        <v>180</v>
      </c>
    </row>
    <row r="103" spans="2:65" s="1" customFormat="1" ht="16.5" customHeight="1">
      <c r="B103" s="172"/>
      <c r="C103" s="173" t="s">
        <v>195</v>
      </c>
      <c r="D103" s="173" t="s">
        <v>182</v>
      </c>
      <c r="E103" s="174" t="s">
        <v>196</v>
      </c>
      <c r="F103" s="175" t="s">
        <v>197</v>
      </c>
      <c r="G103" s="176" t="s">
        <v>198</v>
      </c>
      <c r="H103" s="177">
        <v>3.746</v>
      </c>
      <c r="I103" s="178"/>
      <c r="J103" s="179">
        <f>ROUND(I103*H103,2)</f>
        <v>0</v>
      </c>
      <c r="K103" s="175" t="s">
        <v>199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187</v>
      </c>
      <c r="BM103" s="22" t="s">
        <v>200</v>
      </c>
    </row>
    <row r="104" spans="2:51" s="11" customFormat="1" ht="13.5">
      <c r="B104" s="185"/>
      <c r="D104" s="186" t="s">
        <v>188</v>
      </c>
      <c r="E104" s="187" t="s">
        <v>5</v>
      </c>
      <c r="F104" s="188" t="s">
        <v>201</v>
      </c>
      <c r="H104" s="189">
        <v>3.746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188</v>
      </c>
      <c r="AU104" s="187" t="s">
        <v>84</v>
      </c>
      <c r="AV104" s="11" t="s">
        <v>84</v>
      </c>
      <c r="AW104" s="11" t="s">
        <v>38</v>
      </c>
      <c r="AX104" s="11" t="s">
        <v>74</v>
      </c>
      <c r="AY104" s="187" t="s">
        <v>180</v>
      </c>
    </row>
    <row r="105" spans="2:51" s="12" customFormat="1" ht="13.5">
      <c r="B105" s="194"/>
      <c r="D105" s="186" t="s">
        <v>188</v>
      </c>
      <c r="E105" s="195" t="s">
        <v>5</v>
      </c>
      <c r="F105" s="196" t="s">
        <v>190</v>
      </c>
      <c r="H105" s="197">
        <v>3.746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188</v>
      </c>
      <c r="AU105" s="195" t="s">
        <v>84</v>
      </c>
      <c r="AV105" s="12" t="s">
        <v>187</v>
      </c>
      <c r="AW105" s="12" t="s">
        <v>38</v>
      </c>
      <c r="AX105" s="12" t="s">
        <v>82</v>
      </c>
      <c r="AY105" s="195" t="s">
        <v>180</v>
      </c>
    </row>
    <row r="106" spans="2:65" s="1" customFormat="1" ht="16.5" customHeight="1">
      <c r="B106" s="172"/>
      <c r="C106" s="173" t="s">
        <v>187</v>
      </c>
      <c r="D106" s="173" t="s">
        <v>182</v>
      </c>
      <c r="E106" s="174" t="s">
        <v>202</v>
      </c>
      <c r="F106" s="175" t="s">
        <v>203</v>
      </c>
      <c r="G106" s="176" t="s">
        <v>198</v>
      </c>
      <c r="H106" s="177">
        <v>1.873</v>
      </c>
      <c r="I106" s="178"/>
      <c r="J106" s="179">
        <f>ROUND(I106*H106,2)</f>
        <v>0</v>
      </c>
      <c r="K106" s="175" t="s">
        <v>199</v>
      </c>
      <c r="L106" s="39"/>
      <c r="M106" s="180" t="s">
        <v>5</v>
      </c>
      <c r="N106" s="181" t="s">
        <v>45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187</v>
      </c>
      <c r="AT106" s="22" t="s">
        <v>182</v>
      </c>
      <c r="AU106" s="22" t="s">
        <v>84</v>
      </c>
      <c r="AY106" s="22" t="s">
        <v>180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82</v>
      </c>
      <c r="BK106" s="184">
        <f>ROUND(I106*H106,2)</f>
        <v>0</v>
      </c>
      <c r="BL106" s="22" t="s">
        <v>187</v>
      </c>
      <c r="BM106" s="22" t="s">
        <v>204</v>
      </c>
    </row>
    <row r="107" spans="2:51" s="11" customFormat="1" ht="13.5">
      <c r="B107" s="185"/>
      <c r="D107" s="186" t="s">
        <v>188</v>
      </c>
      <c r="E107" s="187" t="s">
        <v>5</v>
      </c>
      <c r="F107" s="188" t="s">
        <v>205</v>
      </c>
      <c r="H107" s="189">
        <v>1.873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188</v>
      </c>
      <c r="AU107" s="187" t="s">
        <v>84</v>
      </c>
      <c r="AV107" s="11" t="s">
        <v>84</v>
      </c>
      <c r="AW107" s="11" t="s">
        <v>38</v>
      </c>
      <c r="AX107" s="11" t="s">
        <v>74</v>
      </c>
      <c r="AY107" s="187" t="s">
        <v>180</v>
      </c>
    </row>
    <row r="108" spans="2:51" s="12" customFormat="1" ht="13.5">
      <c r="B108" s="194"/>
      <c r="D108" s="186" t="s">
        <v>188</v>
      </c>
      <c r="E108" s="195" t="s">
        <v>5</v>
      </c>
      <c r="F108" s="196" t="s">
        <v>190</v>
      </c>
      <c r="H108" s="197">
        <v>1.873</v>
      </c>
      <c r="I108" s="198"/>
      <c r="L108" s="194"/>
      <c r="M108" s="199"/>
      <c r="N108" s="200"/>
      <c r="O108" s="200"/>
      <c r="P108" s="200"/>
      <c r="Q108" s="200"/>
      <c r="R108" s="200"/>
      <c r="S108" s="200"/>
      <c r="T108" s="201"/>
      <c r="AT108" s="195" t="s">
        <v>188</v>
      </c>
      <c r="AU108" s="195" t="s">
        <v>84</v>
      </c>
      <c r="AV108" s="12" t="s">
        <v>187</v>
      </c>
      <c r="AW108" s="12" t="s">
        <v>38</v>
      </c>
      <c r="AX108" s="12" t="s">
        <v>82</v>
      </c>
      <c r="AY108" s="195" t="s">
        <v>180</v>
      </c>
    </row>
    <row r="109" spans="2:65" s="1" customFormat="1" ht="38.25" customHeight="1">
      <c r="B109" s="172"/>
      <c r="C109" s="173" t="s">
        <v>206</v>
      </c>
      <c r="D109" s="173" t="s">
        <v>182</v>
      </c>
      <c r="E109" s="174" t="s">
        <v>207</v>
      </c>
      <c r="F109" s="175" t="s">
        <v>208</v>
      </c>
      <c r="G109" s="176" t="s">
        <v>198</v>
      </c>
      <c r="H109" s="177">
        <v>3.746</v>
      </c>
      <c r="I109" s="178"/>
      <c r="J109" s="179">
        <f>ROUND(I109*H109,2)</f>
        <v>0</v>
      </c>
      <c r="K109" s="175" t="s">
        <v>193</v>
      </c>
      <c r="L109" s="39"/>
      <c r="M109" s="180" t="s">
        <v>5</v>
      </c>
      <c r="N109" s="181" t="s">
        <v>45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187</v>
      </c>
      <c r="AT109" s="22" t="s">
        <v>182</v>
      </c>
      <c r="AU109" s="22" t="s">
        <v>84</v>
      </c>
      <c r="AY109" s="22" t="s">
        <v>180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82</v>
      </c>
      <c r="BK109" s="184">
        <f>ROUND(I109*H109,2)</f>
        <v>0</v>
      </c>
      <c r="BL109" s="22" t="s">
        <v>187</v>
      </c>
      <c r="BM109" s="22" t="s">
        <v>209</v>
      </c>
    </row>
    <row r="110" spans="2:65" s="1" customFormat="1" ht="16.5" customHeight="1">
      <c r="B110" s="172"/>
      <c r="C110" s="173" t="s">
        <v>200</v>
      </c>
      <c r="D110" s="173" t="s">
        <v>182</v>
      </c>
      <c r="E110" s="174" t="s">
        <v>210</v>
      </c>
      <c r="F110" s="175" t="s">
        <v>211</v>
      </c>
      <c r="G110" s="176" t="s">
        <v>198</v>
      </c>
      <c r="H110" s="177">
        <v>3.746</v>
      </c>
      <c r="I110" s="178"/>
      <c r="J110" s="179">
        <f>ROUND(I110*H110,2)</f>
        <v>0</v>
      </c>
      <c r="K110" s="175" t="s">
        <v>199</v>
      </c>
      <c r="L110" s="39"/>
      <c r="M110" s="180" t="s">
        <v>5</v>
      </c>
      <c r="N110" s="181" t="s">
        <v>45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82</v>
      </c>
      <c r="BK110" s="184">
        <f>ROUND(I110*H110,2)</f>
        <v>0</v>
      </c>
      <c r="BL110" s="22" t="s">
        <v>187</v>
      </c>
      <c r="BM110" s="22" t="s">
        <v>212</v>
      </c>
    </row>
    <row r="111" spans="2:65" s="1" customFormat="1" ht="16.5" customHeight="1">
      <c r="B111" s="172"/>
      <c r="C111" s="173" t="s">
        <v>213</v>
      </c>
      <c r="D111" s="173" t="s">
        <v>182</v>
      </c>
      <c r="E111" s="174" t="s">
        <v>214</v>
      </c>
      <c r="F111" s="175" t="s">
        <v>215</v>
      </c>
      <c r="G111" s="176" t="s">
        <v>198</v>
      </c>
      <c r="H111" s="177">
        <v>3.746</v>
      </c>
      <c r="I111" s="178"/>
      <c r="J111" s="179">
        <f>ROUND(I111*H111,2)</f>
        <v>0</v>
      </c>
      <c r="K111" s="175" t="s">
        <v>199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216</v>
      </c>
    </row>
    <row r="112" spans="2:65" s="1" customFormat="1" ht="16.5" customHeight="1">
      <c r="B112" s="172"/>
      <c r="C112" s="173" t="s">
        <v>204</v>
      </c>
      <c r="D112" s="173" t="s">
        <v>182</v>
      </c>
      <c r="E112" s="174" t="s">
        <v>217</v>
      </c>
      <c r="F112" s="175" t="s">
        <v>218</v>
      </c>
      <c r="G112" s="176" t="s">
        <v>219</v>
      </c>
      <c r="H112" s="177">
        <v>7.117</v>
      </c>
      <c r="I112" s="178"/>
      <c r="J112" s="179">
        <f>ROUND(I112*H112,2)</f>
        <v>0</v>
      </c>
      <c r="K112" s="175" t="s">
        <v>199</v>
      </c>
      <c r="L112" s="39"/>
      <c r="M112" s="180" t="s">
        <v>5</v>
      </c>
      <c r="N112" s="181" t="s">
        <v>45</v>
      </c>
      <c r="O112" s="40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22" t="s">
        <v>187</v>
      </c>
      <c r="AT112" s="22" t="s">
        <v>182</v>
      </c>
      <c r="AU112" s="22" t="s">
        <v>84</v>
      </c>
      <c r="AY112" s="22" t="s">
        <v>180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2" t="s">
        <v>82</v>
      </c>
      <c r="BK112" s="184">
        <f>ROUND(I112*H112,2)</f>
        <v>0</v>
      </c>
      <c r="BL112" s="22" t="s">
        <v>187</v>
      </c>
      <c r="BM112" s="22" t="s">
        <v>220</v>
      </c>
    </row>
    <row r="113" spans="2:51" s="11" customFormat="1" ht="13.5">
      <c r="B113" s="185"/>
      <c r="D113" s="186" t="s">
        <v>188</v>
      </c>
      <c r="E113" s="187" t="s">
        <v>5</v>
      </c>
      <c r="F113" s="188" t="s">
        <v>221</v>
      </c>
      <c r="H113" s="189">
        <v>7.117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188</v>
      </c>
      <c r="AU113" s="187" t="s">
        <v>84</v>
      </c>
      <c r="AV113" s="11" t="s">
        <v>84</v>
      </c>
      <c r="AW113" s="11" t="s">
        <v>38</v>
      </c>
      <c r="AX113" s="11" t="s">
        <v>74</v>
      </c>
      <c r="AY113" s="187" t="s">
        <v>180</v>
      </c>
    </row>
    <row r="114" spans="2:51" s="12" customFormat="1" ht="13.5">
      <c r="B114" s="194"/>
      <c r="D114" s="186" t="s">
        <v>188</v>
      </c>
      <c r="E114" s="195" t="s">
        <v>5</v>
      </c>
      <c r="F114" s="196" t="s">
        <v>190</v>
      </c>
      <c r="H114" s="197">
        <v>7.117</v>
      </c>
      <c r="I114" s="198"/>
      <c r="L114" s="194"/>
      <c r="M114" s="199"/>
      <c r="N114" s="200"/>
      <c r="O114" s="200"/>
      <c r="P114" s="200"/>
      <c r="Q114" s="200"/>
      <c r="R114" s="200"/>
      <c r="S114" s="200"/>
      <c r="T114" s="201"/>
      <c r="AT114" s="195" t="s">
        <v>188</v>
      </c>
      <c r="AU114" s="195" t="s">
        <v>84</v>
      </c>
      <c r="AV114" s="12" t="s">
        <v>187</v>
      </c>
      <c r="AW114" s="12" t="s">
        <v>38</v>
      </c>
      <c r="AX114" s="12" t="s">
        <v>82</v>
      </c>
      <c r="AY114" s="195" t="s">
        <v>180</v>
      </c>
    </row>
    <row r="115" spans="2:65" s="1" customFormat="1" ht="16.5" customHeight="1">
      <c r="B115" s="172"/>
      <c r="C115" s="173" t="s">
        <v>222</v>
      </c>
      <c r="D115" s="173" t="s">
        <v>182</v>
      </c>
      <c r="E115" s="174" t="s">
        <v>223</v>
      </c>
      <c r="F115" s="175" t="s">
        <v>224</v>
      </c>
      <c r="G115" s="176" t="s">
        <v>225</v>
      </c>
      <c r="H115" s="177">
        <v>1</v>
      </c>
      <c r="I115" s="178"/>
      <c r="J115" s="179">
        <f>ROUND(I115*H115,2)</f>
        <v>0</v>
      </c>
      <c r="K115" s="175" t="s">
        <v>5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226</v>
      </c>
    </row>
    <row r="116" spans="2:65" s="1" customFormat="1" ht="16.5" customHeight="1">
      <c r="B116" s="172"/>
      <c r="C116" s="173" t="s">
        <v>209</v>
      </c>
      <c r="D116" s="173" t="s">
        <v>182</v>
      </c>
      <c r="E116" s="174" t="s">
        <v>227</v>
      </c>
      <c r="F116" s="175" t="s">
        <v>228</v>
      </c>
      <c r="G116" s="176" t="s">
        <v>229</v>
      </c>
      <c r="H116" s="177">
        <v>1</v>
      </c>
      <c r="I116" s="178"/>
      <c r="J116" s="179">
        <f>ROUND(I116*H116,2)</f>
        <v>0</v>
      </c>
      <c r="K116" s="175" t="s">
        <v>5</v>
      </c>
      <c r="L116" s="39"/>
      <c r="M116" s="180" t="s">
        <v>5</v>
      </c>
      <c r="N116" s="181" t="s">
        <v>45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187</v>
      </c>
      <c r="AT116" s="22" t="s">
        <v>182</v>
      </c>
      <c r="AU116" s="22" t="s">
        <v>84</v>
      </c>
      <c r="AY116" s="22" t="s">
        <v>180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82</v>
      </c>
      <c r="BK116" s="184">
        <f>ROUND(I116*H116,2)</f>
        <v>0</v>
      </c>
      <c r="BL116" s="22" t="s">
        <v>187</v>
      </c>
      <c r="BM116" s="22" t="s">
        <v>230</v>
      </c>
    </row>
    <row r="117" spans="2:63" s="10" customFormat="1" ht="29.85" customHeight="1">
      <c r="B117" s="159"/>
      <c r="D117" s="160" t="s">
        <v>73</v>
      </c>
      <c r="E117" s="170" t="s">
        <v>206</v>
      </c>
      <c r="F117" s="170" t="s">
        <v>231</v>
      </c>
      <c r="I117" s="162"/>
      <c r="J117" s="171">
        <f>BK117</f>
        <v>0</v>
      </c>
      <c r="L117" s="159"/>
      <c r="M117" s="164"/>
      <c r="N117" s="165"/>
      <c r="O117" s="165"/>
      <c r="P117" s="166">
        <f>SUM(P118:P123)</f>
        <v>0</v>
      </c>
      <c r="Q117" s="165"/>
      <c r="R117" s="166">
        <f>SUM(R118:R123)</f>
        <v>0</v>
      </c>
      <c r="S117" s="165"/>
      <c r="T117" s="167">
        <f>SUM(T118:T123)</f>
        <v>0</v>
      </c>
      <c r="AR117" s="160" t="s">
        <v>82</v>
      </c>
      <c r="AT117" s="168" t="s">
        <v>73</v>
      </c>
      <c r="AU117" s="168" t="s">
        <v>82</v>
      </c>
      <c r="AY117" s="160" t="s">
        <v>180</v>
      </c>
      <c r="BK117" s="169">
        <f>SUM(BK118:BK123)</f>
        <v>0</v>
      </c>
    </row>
    <row r="118" spans="2:65" s="1" customFormat="1" ht="25.5" customHeight="1">
      <c r="B118" s="172"/>
      <c r="C118" s="173" t="s">
        <v>232</v>
      </c>
      <c r="D118" s="173" t="s">
        <v>182</v>
      </c>
      <c r="E118" s="174" t="s">
        <v>233</v>
      </c>
      <c r="F118" s="175" t="s">
        <v>234</v>
      </c>
      <c r="G118" s="176" t="s">
        <v>185</v>
      </c>
      <c r="H118" s="177">
        <v>56.885</v>
      </c>
      <c r="I118" s="178"/>
      <c r="J118" s="179">
        <f>ROUND(I118*H118,2)</f>
        <v>0</v>
      </c>
      <c r="K118" s="175" t="s">
        <v>186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187</v>
      </c>
      <c r="AT118" s="22" t="s">
        <v>182</v>
      </c>
      <c r="AU118" s="22" t="s">
        <v>84</v>
      </c>
      <c r="AY118" s="22" t="s">
        <v>180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187</v>
      </c>
      <c r="BM118" s="22" t="s">
        <v>235</v>
      </c>
    </row>
    <row r="119" spans="2:51" s="11" customFormat="1" ht="13.5">
      <c r="B119" s="185"/>
      <c r="D119" s="186" t="s">
        <v>188</v>
      </c>
      <c r="E119" s="187" t="s">
        <v>5</v>
      </c>
      <c r="F119" s="188" t="s">
        <v>236</v>
      </c>
      <c r="H119" s="189">
        <v>56.885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188</v>
      </c>
      <c r="AU119" s="187" t="s">
        <v>84</v>
      </c>
      <c r="AV119" s="11" t="s">
        <v>84</v>
      </c>
      <c r="AW119" s="11" t="s">
        <v>38</v>
      </c>
      <c r="AX119" s="11" t="s">
        <v>74</v>
      </c>
      <c r="AY119" s="187" t="s">
        <v>180</v>
      </c>
    </row>
    <row r="120" spans="2:51" s="12" customFormat="1" ht="13.5">
      <c r="B120" s="194"/>
      <c r="D120" s="186" t="s">
        <v>188</v>
      </c>
      <c r="E120" s="195" t="s">
        <v>5</v>
      </c>
      <c r="F120" s="196" t="s">
        <v>190</v>
      </c>
      <c r="H120" s="197">
        <v>56.885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188</v>
      </c>
      <c r="AU120" s="195" t="s">
        <v>84</v>
      </c>
      <c r="AV120" s="12" t="s">
        <v>187</v>
      </c>
      <c r="AW120" s="12" t="s">
        <v>38</v>
      </c>
      <c r="AX120" s="12" t="s">
        <v>82</v>
      </c>
      <c r="AY120" s="195" t="s">
        <v>180</v>
      </c>
    </row>
    <row r="121" spans="2:65" s="1" customFormat="1" ht="16.5" customHeight="1">
      <c r="B121" s="172"/>
      <c r="C121" s="173" t="s">
        <v>212</v>
      </c>
      <c r="D121" s="173" t="s">
        <v>182</v>
      </c>
      <c r="E121" s="174" t="s">
        <v>237</v>
      </c>
      <c r="F121" s="175" t="s">
        <v>238</v>
      </c>
      <c r="G121" s="176" t="s">
        <v>185</v>
      </c>
      <c r="H121" s="177">
        <v>19</v>
      </c>
      <c r="I121" s="178"/>
      <c r="J121" s="179">
        <f>ROUND(I121*H121,2)</f>
        <v>0</v>
      </c>
      <c r="K121" s="175" t="s">
        <v>193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187</v>
      </c>
      <c r="BM121" s="22" t="s">
        <v>239</v>
      </c>
    </row>
    <row r="122" spans="2:51" s="11" customFormat="1" ht="13.5">
      <c r="B122" s="185"/>
      <c r="D122" s="186" t="s">
        <v>188</v>
      </c>
      <c r="E122" s="187" t="s">
        <v>5</v>
      </c>
      <c r="F122" s="188" t="s">
        <v>240</v>
      </c>
      <c r="H122" s="189">
        <v>19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188</v>
      </c>
      <c r="AU122" s="187" t="s">
        <v>84</v>
      </c>
      <c r="AV122" s="11" t="s">
        <v>84</v>
      </c>
      <c r="AW122" s="11" t="s">
        <v>38</v>
      </c>
      <c r="AX122" s="11" t="s">
        <v>74</v>
      </c>
      <c r="AY122" s="187" t="s">
        <v>180</v>
      </c>
    </row>
    <row r="123" spans="2:51" s="12" customFormat="1" ht="13.5">
      <c r="B123" s="194"/>
      <c r="D123" s="186" t="s">
        <v>188</v>
      </c>
      <c r="E123" s="195" t="s">
        <v>5</v>
      </c>
      <c r="F123" s="196" t="s">
        <v>190</v>
      </c>
      <c r="H123" s="197">
        <v>19</v>
      </c>
      <c r="I123" s="198"/>
      <c r="L123" s="194"/>
      <c r="M123" s="199"/>
      <c r="N123" s="200"/>
      <c r="O123" s="200"/>
      <c r="P123" s="200"/>
      <c r="Q123" s="200"/>
      <c r="R123" s="200"/>
      <c r="S123" s="200"/>
      <c r="T123" s="201"/>
      <c r="AT123" s="195" t="s">
        <v>188</v>
      </c>
      <c r="AU123" s="195" t="s">
        <v>84</v>
      </c>
      <c r="AV123" s="12" t="s">
        <v>187</v>
      </c>
      <c r="AW123" s="12" t="s">
        <v>38</v>
      </c>
      <c r="AX123" s="12" t="s">
        <v>82</v>
      </c>
      <c r="AY123" s="195" t="s">
        <v>180</v>
      </c>
    </row>
    <row r="124" spans="2:63" s="10" customFormat="1" ht="29.85" customHeight="1">
      <c r="B124" s="159"/>
      <c r="D124" s="160" t="s">
        <v>73</v>
      </c>
      <c r="E124" s="170" t="s">
        <v>200</v>
      </c>
      <c r="F124" s="170" t="s">
        <v>241</v>
      </c>
      <c r="I124" s="162"/>
      <c r="J124" s="171">
        <f>BK124</f>
        <v>0</v>
      </c>
      <c r="L124" s="159"/>
      <c r="M124" s="164"/>
      <c r="N124" s="165"/>
      <c r="O124" s="165"/>
      <c r="P124" s="166">
        <f>SUM(P125:P224)</f>
        <v>0</v>
      </c>
      <c r="Q124" s="165"/>
      <c r="R124" s="166">
        <f>SUM(R125:R224)</f>
        <v>0</v>
      </c>
      <c r="S124" s="165"/>
      <c r="T124" s="167">
        <f>SUM(T125:T224)</f>
        <v>0</v>
      </c>
      <c r="AR124" s="160" t="s">
        <v>82</v>
      </c>
      <c r="AT124" s="168" t="s">
        <v>73</v>
      </c>
      <c r="AU124" s="168" t="s">
        <v>82</v>
      </c>
      <c r="AY124" s="160" t="s">
        <v>180</v>
      </c>
      <c r="BK124" s="169">
        <f>SUM(BK125:BK224)</f>
        <v>0</v>
      </c>
    </row>
    <row r="125" spans="2:65" s="1" customFormat="1" ht="38.25" customHeight="1">
      <c r="B125" s="172"/>
      <c r="C125" s="173" t="s">
        <v>242</v>
      </c>
      <c r="D125" s="173" t="s">
        <v>182</v>
      </c>
      <c r="E125" s="174" t="s">
        <v>243</v>
      </c>
      <c r="F125" s="175" t="s">
        <v>244</v>
      </c>
      <c r="G125" s="176" t="s">
        <v>185</v>
      </c>
      <c r="H125" s="177">
        <v>357.3</v>
      </c>
      <c r="I125" s="178"/>
      <c r="J125" s="179">
        <f>ROUND(I125*H125,2)</f>
        <v>0</v>
      </c>
      <c r="K125" s="175" t="s">
        <v>193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187</v>
      </c>
      <c r="BM125" s="22" t="s">
        <v>245</v>
      </c>
    </row>
    <row r="126" spans="2:51" s="11" customFormat="1" ht="13.5">
      <c r="B126" s="185"/>
      <c r="D126" s="186" t="s">
        <v>188</v>
      </c>
      <c r="E126" s="187" t="s">
        <v>5</v>
      </c>
      <c r="F126" s="188" t="s">
        <v>246</v>
      </c>
      <c r="H126" s="189">
        <v>357.3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188</v>
      </c>
      <c r="AU126" s="187" t="s">
        <v>84</v>
      </c>
      <c r="AV126" s="11" t="s">
        <v>84</v>
      </c>
      <c r="AW126" s="11" t="s">
        <v>38</v>
      </c>
      <c r="AX126" s="11" t="s">
        <v>74</v>
      </c>
      <c r="AY126" s="187" t="s">
        <v>180</v>
      </c>
    </row>
    <row r="127" spans="2:51" s="12" customFormat="1" ht="13.5">
      <c r="B127" s="194"/>
      <c r="D127" s="186" t="s">
        <v>188</v>
      </c>
      <c r="E127" s="195" t="s">
        <v>5</v>
      </c>
      <c r="F127" s="196" t="s">
        <v>190</v>
      </c>
      <c r="H127" s="197">
        <v>357.3</v>
      </c>
      <c r="I127" s="198"/>
      <c r="L127" s="194"/>
      <c r="M127" s="199"/>
      <c r="N127" s="200"/>
      <c r="O127" s="200"/>
      <c r="P127" s="200"/>
      <c r="Q127" s="200"/>
      <c r="R127" s="200"/>
      <c r="S127" s="200"/>
      <c r="T127" s="201"/>
      <c r="AT127" s="195" t="s">
        <v>188</v>
      </c>
      <c r="AU127" s="195" t="s">
        <v>84</v>
      </c>
      <c r="AV127" s="12" t="s">
        <v>187</v>
      </c>
      <c r="AW127" s="12" t="s">
        <v>38</v>
      </c>
      <c r="AX127" s="12" t="s">
        <v>82</v>
      </c>
      <c r="AY127" s="195" t="s">
        <v>180</v>
      </c>
    </row>
    <row r="128" spans="2:65" s="1" customFormat="1" ht="16.5" customHeight="1">
      <c r="B128" s="172"/>
      <c r="C128" s="173" t="s">
        <v>216</v>
      </c>
      <c r="D128" s="173" t="s">
        <v>182</v>
      </c>
      <c r="E128" s="174" t="s">
        <v>247</v>
      </c>
      <c r="F128" s="175" t="s">
        <v>248</v>
      </c>
      <c r="G128" s="176" t="s">
        <v>185</v>
      </c>
      <c r="H128" s="177">
        <v>1052.086</v>
      </c>
      <c r="I128" s="178"/>
      <c r="J128" s="179">
        <f>ROUND(I128*H128,2)</f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187</v>
      </c>
      <c r="AT128" s="22" t="s">
        <v>182</v>
      </c>
      <c r="AU128" s="22" t="s">
        <v>84</v>
      </c>
      <c r="AY128" s="22" t="s">
        <v>180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82</v>
      </c>
      <c r="BK128" s="184">
        <f>ROUND(I128*H128,2)</f>
        <v>0</v>
      </c>
      <c r="BL128" s="22" t="s">
        <v>187</v>
      </c>
      <c r="BM128" s="22" t="s">
        <v>249</v>
      </c>
    </row>
    <row r="129" spans="2:51" s="11" customFormat="1" ht="27">
      <c r="B129" s="185"/>
      <c r="D129" s="186" t="s">
        <v>188</v>
      </c>
      <c r="E129" s="187" t="s">
        <v>5</v>
      </c>
      <c r="F129" s="188" t="s">
        <v>250</v>
      </c>
      <c r="H129" s="189">
        <v>1237.777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188</v>
      </c>
      <c r="AU129" s="187" t="s">
        <v>84</v>
      </c>
      <c r="AV129" s="11" t="s">
        <v>84</v>
      </c>
      <c r="AW129" s="11" t="s">
        <v>38</v>
      </c>
      <c r="AX129" s="11" t="s">
        <v>74</v>
      </c>
      <c r="AY129" s="187" t="s">
        <v>180</v>
      </c>
    </row>
    <row r="130" spans="2:51" s="11" customFormat="1" ht="13.5">
      <c r="B130" s="185"/>
      <c r="D130" s="186" t="s">
        <v>188</v>
      </c>
      <c r="E130" s="187" t="s">
        <v>5</v>
      </c>
      <c r="F130" s="188" t="s">
        <v>251</v>
      </c>
      <c r="H130" s="189">
        <v>58.71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188</v>
      </c>
      <c r="AU130" s="187" t="s">
        <v>84</v>
      </c>
      <c r="AV130" s="11" t="s">
        <v>84</v>
      </c>
      <c r="AW130" s="11" t="s">
        <v>38</v>
      </c>
      <c r="AX130" s="11" t="s">
        <v>74</v>
      </c>
      <c r="AY130" s="187" t="s">
        <v>180</v>
      </c>
    </row>
    <row r="131" spans="2:51" s="11" customFormat="1" ht="40.5">
      <c r="B131" s="185"/>
      <c r="D131" s="186" t="s">
        <v>188</v>
      </c>
      <c r="E131" s="187" t="s">
        <v>5</v>
      </c>
      <c r="F131" s="188" t="s">
        <v>252</v>
      </c>
      <c r="H131" s="189">
        <v>-244.401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188</v>
      </c>
      <c r="AU131" s="187" t="s">
        <v>84</v>
      </c>
      <c r="AV131" s="11" t="s">
        <v>84</v>
      </c>
      <c r="AW131" s="11" t="s">
        <v>38</v>
      </c>
      <c r="AX131" s="11" t="s">
        <v>74</v>
      </c>
      <c r="AY131" s="187" t="s">
        <v>180</v>
      </c>
    </row>
    <row r="132" spans="2:51" s="12" customFormat="1" ht="13.5">
      <c r="B132" s="194"/>
      <c r="D132" s="186" t="s">
        <v>188</v>
      </c>
      <c r="E132" s="195" t="s">
        <v>5</v>
      </c>
      <c r="F132" s="196" t="s">
        <v>190</v>
      </c>
      <c r="H132" s="197">
        <v>1052.086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195" t="s">
        <v>188</v>
      </c>
      <c r="AU132" s="195" t="s">
        <v>84</v>
      </c>
      <c r="AV132" s="12" t="s">
        <v>187</v>
      </c>
      <c r="AW132" s="12" t="s">
        <v>38</v>
      </c>
      <c r="AX132" s="12" t="s">
        <v>82</v>
      </c>
      <c r="AY132" s="195" t="s">
        <v>180</v>
      </c>
    </row>
    <row r="133" spans="2:65" s="1" customFormat="1" ht="16.5" customHeight="1">
      <c r="B133" s="172"/>
      <c r="C133" s="173" t="s">
        <v>11</v>
      </c>
      <c r="D133" s="173" t="s">
        <v>182</v>
      </c>
      <c r="E133" s="174" t="s">
        <v>253</v>
      </c>
      <c r="F133" s="175" t="s">
        <v>254</v>
      </c>
      <c r="G133" s="176" t="s">
        <v>185</v>
      </c>
      <c r="H133" s="177">
        <v>357.3</v>
      </c>
      <c r="I133" s="178"/>
      <c r="J133" s="179">
        <f>ROUND(I133*H133,2)</f>
        <v>0</v>
      </c>
      <c r="K133" s="175" t="s">
        <v>5</v>
      </c>
      <c r="L133" s="39"/>
      <c r="M133" s="180" t="s">
        <v>5</v>
      </c>
      <c r="N133" s="181" t="s">
        <v>45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187</v>
      </c>
      <c r="AT133" s="22" t="s">
        <v>182</v>
      </c>
      <c r="AU133" s="22" t="s">
        <v>84</v>
      </c>
      <c r="AY133" s="22" t="s">
        <v>180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82</v>
      </c>
      <c r="BK133" s="184">
        <f>ROUND(I133*H133,2)</f>
        <v>0</v>
      </c>
      <c r="BL133" s="22" t="s">
        <v>187</v>
      </c>
      <c r="BM133" s="22" t="s">
        <v>255</v>
      </c>
    </row>
    <row r="134" spans="2:65" s="1" customFormat="1" ht="25.5" customHeight="1">
      <c r="B134" s="172"/>
      <c r="C134" s="173" t="s">
        <v>220</v>
      </c>
      <c r="D134" s="173" t="s">
        <v>182</v>
      </c>
      <c r="E134" s="174" t="s">
        <v>256</v>
      </c>
      <c r="F134" s="175" t="s">
        <v>257</v>
      </c>
      <c r="G134" s="176" t="s">
        <v>185</v>
      </c>
      <c r="H134" s="177">
        <v>251.877</v>
      </c>
      <c r="I134" s="178"/>
      <c r="J134" s="179">
        <f>ROUND(I134*H134,2)</f>
        <v>0</v>
      </c>
      <c r="K134" s="175" t="s">
        <v>5</v>
      </c>
      <c r="L134" s="39"/>
      <c r="M134" s="180" t="s">
        <v>5</v>
      </c>
      <c r="N134" s="181" t="s">
        <v>45</v>
      </c>
      <c r="O134" s="4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2" t="s">
        <v>187</v>
      </c>
      <c r="AT134" s="22" t="s">
        <v>182</v>
      </c>
      <c r="AU134" s="22" t="s">
        <v>84</v>
      </c>
      <c r="AY134" s="22" t="s">
        <v>180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2" t="s">
        <v>82</v>
      </c>
      <c r="BK134" s="184">
        <f>ROUND(I134*H134,2)</f>
        <v>0</v>
      </c>
      <c r="BL134" s="22" t="s">
        <v>187</v>
      </c>
      <c r="BM134" s="22" t="s">
        <v>258</v>
      </c>
    </row>
    <row r="135" spans="2:51" s="11" customFormat="1" ht="13.5">
      <c r="B135" s="185"/>
      <c r="D135" s="186" t="s">
        <v>188</v>
      </c>
      <c r="E135" s="187" t="s">
        <v>5</v>
      </c>
      <c r="F135" s="188" t="s">
        <v>259</v>
      </c>
      <c r="H135" s="189">
        <v>61.68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188</v>
      </c>
      <c r="AU135" s="187" t="s">
        <v>84</v>
      </c>
      <c r="AV135" s="11" t="s">
        <v>84</v>
      </c>
      <c r="AW135" s="11" t="s">
        <v>38</v>
      </c>
      <c r="AX135" s="11" t="s">
        <v>74</v>
      </c>
      <c r="AY135" s="187" t="s">
        <v>180</v>
      </c>
    </row>
    <row r="136" spans="2:51" s="11" customFormat="1" ht="27">
      <c r="B136" s="185"/>
      <c r="D136" s="186" t="s">
        <v>188</v>
      </c>
      <c r="E136" s="187" t="s">
        <v>5</v>
      </c>
      <c r="F136" s="188" t="s">
        <v>260</v>
      </c>
      <c r="H136" s="189">
        <v>188.775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87" t="s">
        <v>188</v>
      </c>
      <c r="AU136" s="187" t="s">
        <v>84</v>
      </c>
      <c r="AV136" s="11" t="s">
        <v>84</v>
      </c>
      <c r="AW136" s="11" t="s">
        <v>38</v>
      </c>
      <c r="AX136" s="11" t="s">
        <v>74</v>
      </c>
      <c r="AY136" s="187" t="s">
        <v>180</v>
      </c>
    </row>
    <row r="137" spans="2:51" s="11" customFormat="1" ht="13.5">
      <c r="B137" s="185"/>
      <c r="D137" s="186" t="s">
        <v>188</v>
      </c>
      <c r="E137" s="187" t="s">
        <v>5</v>
      </c>
      <c r="F137" s="188" t="s">
        <v>261</v>
      </c>
      <c r="H137" s="189">
        <v>1.422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188</v>
      </c>
      <c r="AU137" s="187" t="s">
        <v>84</v>
      </c>
      <c r="AV137" s="11" t="s">
        <v>84</v>
      </c>
      <c r="AW137" s="11" t="s">
        <v>38</v>
      </c>
      <c r="AX137" s="11" t="s">
        <v>74</v>
      </c>
      <c r="AY137" s="187" t="s">
        <v>180</v>
      </c>
    </row>
    <row r="138" spans="2:51" s="12" customFormat="1" ht="13.5">
      <c r="B138" s="194"/>
      <c r="D138" s="186" t="s">
        <v>188</v>
      </c>
      <c r="E138" s="195" t="s">
        <v>5</v>
      </c>
      <c r="F138" s="196" t="s">
        <v>190</v>
      </c>
      <c r="H138" s="197">
        <v>251.877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188</v>
      </c>
      <c r="AU138" s="195" t="s">
        <v>84</v>
      </c>
      <c r="AV138" s="12" t="s">
        <v>187</v>
      </c>
      <c r="AW138" s="12" t="s">
        <v>38</v>
      </c>
      <c r="AX138" s="12" t="s">
        <v>82</v>
      </c>
      <c r="AY138" s="195" t="s">
        <v>180</v>
      </c>
    </row>
    <row r="139" spans="2:65" s="1" customFormat="1" ht="16.5" customHeight="1">
      <c r="B139" s="172"/>
      <c r="C139" s="173" t="s">
        <v>262</v>
      </c>
      <c r="D139" s="173" t="s">
        <v>182</v>
      </c>
      <c r="E139" s="174" t="s">
        <v>263</v>
      </c>
      <c r="F139" s="175" t="s">
        <v>264</v>
      </c>
      <c r="G139" s="176" t="s">
        <v>185</v>
      </c>
      <c r="H139" s="177">
        <v>111.63</v>
      </c>
      <c r="I139" s="178"/>
      <c r="J139" s="179">
        <f>ROUND(I139*H139,2)</f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187</v>
      </c>
      <c r="AT139" s="22" t="s">
        <v>182</v>
      </c>
      <c r="AU139" s="22" t="s">
        <v>84</v>
      </c>
      <c r="AY139" s="22" t="s">
        <v>180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82</v>
      </c>
      <c r="BK139" s="184">
        <f>ROUND(I139*H139,2)</f>
        <v>0</v>
      </c>
      <c r="BL139" s="22" t="s">
        <v>187</v>
      </c>
      <c r="BM139" s="22" t="s">
        <v>265</v>
      </c>
    </row>
    <row r="140" spans="2:51" s="11" customFormat="1" ht="13.5">
      <c r="B140" s="185"/>
      <c r="D140" s="186" t="s">
        <v>188</v>
      </c>
      <c r="E140" s="187" t="s">
        <v>5</v>
      </c>
      <c r="F140" s="188" t="s">
        <v>266</v>
      </c>
      <c r="H140" s="189">
        <v>111.63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188</v>
      </c>
      <c r="AU140" s="187" t="s">
        <v>84</v>
      </c>
      <c r="AV140" s="11" t="s">
        <v>84</v>
      </c>
      <c r="AW140" s="11" t="s">
        <v>38</v>
      </c>
      <c r="AX140" s="11" t="s">
        <v>74</v>
      </c>
      <c r="AY140" s="187" t="s">
        <v>180</v>
      </c>
    </row>
    <row r="141" spans="2:51" s="12" customFormat="1" ht="13.5">
      <c r="B141" s="194"/>
      <c r="D141" s="186" t="s">
        <v>188</v>
      </c>
      <c r="E141" s="195" t="s">
        <v>5</v>
      </c>
      <c r="F141" s="196" t="s">
        <v>190</v>
      </c>
      <c r="H141" s="197">
        <v>111.63</v>
      </c>
      <c r="I141" s="198"/>
      <c r="L141" s="194"/>
      <c r="M141" s="199"/>
      <c r="N141" s="200"/>
      <c r="O141" s="200"/>
      <c r="P141" s="200"/>
      <c r="Q141" s="200"/>
      <c r="R141" s="200"/>
      <c r="S141" s="200"/>
      <c r="T141" s="201"/>
      <c r="AT141" s="195" t="s">
        <v>188</v>
      </c>
      <c r="AU141" s="195" t="s">
        <v>84</v>
      </c>
      <c r="AV141" s="12" t="s">
        <v>187</v>
      </c>
      <c r="AW141" s="12" t="s">
        <v>38</v>
      </c>
      <c r="AX141" s="12" t="s">
        <v>82</v>
      </c>
      <c r="AY141" s="195" t="s">
        <v>180</v>
      </c>
    </row>
    <row r="142" spans="2:65" s="1" customFormat="1" ht="25.5" customHeight="1">
      <c r="B142" s="172"/>
      <c r="C142" s="173" t="s">
        <v>226</v>
      </c>
      <c r="D142" s="173" t="s">
        <v>182</v>
      </c>
      <c r="E142" s="174" t="s">
        <v>267</v>
      </c>
      <c r="F142" s="175" t="s">
        <v>268</v>
      </c>
      <c r="G142" s="176" t="s">
        <v>185</v>
      </c>
      <c r="H142" s="177">
        <v>357.3</v>
      </c>
      <c r="I142" s="178"/>
      <c r="J142" s="179">
        <f>ROUND(I142*H142,2)</f>
        <v>0</v>
      </c>
      <c r="K142" s="175" t="s">
        <v>269</v>
      </c>
      <c r="L142" s="39"/>
      <c r="M142" s="180" t="s">
        <v>5</v>
      </c>
      <c r="N142" s="181" t="s">
        <v>45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187</v>
      </c>
      <c r="AT142" s="22" t="s">
        <v>182</v>
      </c>
      <c r="AU142" s="22" t="s">
        <v>84</v>
      </c>
      <c r="AY142" s="22" t="s">
        <v>180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82</v>
      </c>
      <c r="BK142" s="184">
        <f>ROUND(I142*H142,2)</f>
        <v>0</v>
      </c>
      <c r="BL142" s="22" t="s">
        <v>187</v>
      </c>
      <c r="BM142" s="22" t="s">
        <v>270</v>
      </c>
    </row>
    <row r="143" spans="2:51" s="11" customFormat="1" ht="13.5">
      <c r="B143" s="185"/>
      <c r="D143" s="186" t="s">
        <v>188</v>
      </c>
      <c r="E143" s="187" t="s">
        <v>5</v>
      </c>
      <c r="F143" s="188" t="s">
        <v>271</v>
      </c>
      <c r="H143" s="189">
        <v>357.3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188</v>
      </c>
      <c r="AU143" s="187" t="s">
        <v>84</v>
      </c>
      <c r="AV143" s="11" t="s">
        <v>84</v>
      </c>
      <c r="AW143" s="11" t="s">
        <v>38</v>
      </c>
      <c r="AX143" s="11" t="s">
        <v>74</v>
      </c>
      <c r="AY143" s="187" t="s">
        <v>180</v>
      </c>
    </row>
    <row r="144" spans="2:51" s="12" customFormat="1" ht="13.5">
      <c r="B144" s="194"/>
      <c r="D144" s="186" t="s">
        <v>188</v>
      </c>
      <c r="E144" s="195" t="s">
        <v>5</v>
      </c>
      <c r="F144" s="196" t="s">
        <v>190</v>
      </c>
      <c r="H144" s="197">
        <v>357.3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188</v>
      </c>
      <c r="AU144" s="195" t="s">
        <v>84</v>
      </c>
      <c r="AV144" s="12" t="s">
        <v>187</v>
      </c>
      <c r="AW144" s="12" t="s">
        <v>38</v>
      </c>
      <c r="AX144" s="12" t="s">
        <v>82</v>
      </c>
      <c r="AY144" s="195" t="s">
        <v>180</v>
      </c>
    </row>
    <row r="145" spans="2:65" s="1" customFormat="1" ht="51" customHeight="1">
      <c r="B145" s="172"/>
      <c r="C145" s="202" t="s">
        <v>272</v>
      </c>
      <c r="D145" s="202" t="s">
        <v>273</v>
      </c>
      <c r="E145" s="203" t="s">
        <v>274</v>
      </c>
      <c r="F145" s="204" t="s">
        <v>275</v>
      </c>
      <c r="G145" s="205" t="s">
        <v>185</v>
      </c>
      <c r="H145" s="206">
        <v>364.446</v>
      </c>
      <c r="I145" s="207"/>
      <c r="J145" s="208">
        <f>ROUND(I145*H145,2)</f>
        <v>0</v>
      </c>
      <c r="K145" s="204" t="s">
        <v>193</v>
      </c>
      <c r="L145" s="209"/>
      <c r="M145" s="210" t="s">
        <v>5</v>
      </c>
      <c r="N145" s="211" t="s">
        <v>45</v>
      </c>
      <c r="O145" s="4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2" t="s">
        <v>204</v>
      </c>
      <c r="AT145" s="22" t="s">
        <v>273</v>
      </c>
      <c r="AU145" s="22" t="s">
        <v>84</v>
      </c>
      <c r="AY145" s="22" t="s">
        <v>180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82</v>
      </c>
      <c r="BK145" s="184">
        <f>ROUND(I145*H145,2)</f>
        <v>0</v>
      </c>
      <c r="BL145" s="22" t="s">
        <v>187</v>
      </c>
      <c r="BM145" s="22" t="s">
        <v>276</v>
      </c>
    </row>
    <row r="146" spans="2:51" s="11" customFormat="1" ht="13.5">
      <c r="B146" s="185"/>
      <c r="D146" s="186" t="s">
        <v>188</v>
      </c>
      <c r="E146" s="187" t="s">
        <v>5</v>
      </c>
      <c r="F146" s="188" t="s">
        <v>277</v>
      </c>
      <c r="H146" s="189">
        <v>364.446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188</v>
      </c>
      <c r="AU146" s="187" t="s">
        <v>84</v>
      </c>
      <c r="AV146" s="11" t="s">
        <v>84</v>
      </c>
      <c r="AW146" s="11" t="s">
        <v>38</v>
      </c>
      <c r="AX146" s="11" t="s">
        <v>74</v>
      </c>
      <c r="AY146" s="187" t="s">
        <v>180</v>
      </c>
    </row>
    <row r="147" spans="2:51" s="12" customFormat="1" ht="13.5">
      <c r="B147" s="194"/>
      <c r="D147" s="186" t="s">
        <v>188</v>
      </c>
      <c r="E147" s="195" t="s">
        <v>5</v>
      </c>
      <c r="F147" s="196" t="s">
        <v>190</v>
      </c>
      <c r="H147" s="197">
        <v>364.446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188</v>
      </c>
      <c r="AU147" s="195" t="s">
        <v>84</v>
      </c>
      <c r="AV147" s="12" t="s">
        <v>187</v>
      </c>
      <c r="AW147" s="12" t="s">
        <v>38</v>
      </c>
      <c r="AX147" s="12" t="s">
        <v>82</v>
      </c>
      <c r="AY147" s="195" t="s">
        <v>180</v>
      </c>
    </row>
    <row r="148" spans="2:65" s="1" customFormat="1" ht="16.5" customHeight="1">
      <c r="B148" s="172"/>
      <c r="C148" s="173" t="s">
        <v>230</v>
      </c>
      <c r="D148" s="173" t="s">
        <v>182</v>
      </c>
      <c r="E148" s="174" t="s">
        <v>278</v>
      </c>
      <c r="F148" s="175" t="s">
        <v>279</v>
      </c>
      <c r="G148" s="176" t="s">
        <v>185</v>
      </c>
      <c r="H148" s="177">
        <v>357.3</v>
      </c>
      <c r="I148" s="178"/>
      <c r="J148" s="179">
        <f>ROUND(I148*H148,2)</f>
        <v>0</v>
      </c>
      <c r="K148" s="175" t="s">
        <v>5</v>
      </c>
      <c r="L148" s="39"/>
      <c r="M148" s="180" t="s">
        <v>5</v>
      </c>
      <c r="N148" s="181" t="s">
        <v>45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187</v>
      </c>
      <c r="AT148" s="22" t="s">
        <v>182</v>
      </c>
      <c r="AU148" s="22" t="s">
        <v>84</v>
      </c>
      <c r="AY148" s="22" t="s">
        <v>180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82</v>
      </c>
      <c r="BK148" s="184">
        <f>ROUND(I148*H148,2)</f>
        <v>0</v>
      </c>
      <c r="BL148" s="22" t="s">
        <v>187</v>
      </c>
      <c r="BM148" s="22" t="s">
        <v>280</v>
      </c>
    </row>
    <row r="149" spans="2:65" s="1" customFormat="1" ht="16.5" customHeight="1">
      <c r="B149" s="172"/>
      <c r="C149" s="173" t="s">
        <v>10</v>
      </c>
      <c r="D149" s="173" t="s">
        <v>182</v>
      </c>
      <c r="E149" s="174" t="s">
        <v>281</v>
      </c>
      <c r="F149" s="175" t="s">
        <v>282</v>
      </c>
      <c r="G149" s="176" t="s">
        <v>283</v>
      </c>
      <c r="H149" s="177">
        <v>1</v>
      </c>
      <c r="I149" s="178"/>
      <c r="J149" s="179">
        <f>ROUND(I149*H149,2)</f>
        <v>0</v>
      </c>
      <c r="K149" s="175" t="s">
        <v>5</v>
      </c>
      <c r="L149" s="39"/>
      <c r="M149" s="180" t="s">
        <v>5</v>
      </c>
      <c r="N149" s="181" t="s">
        <v>45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187</v>
      </c>
      <c r="AT149" s="22" t="s">
        <v>182</v>
      </c>
      <c r="AU149" s="22" t="s">
        <v>84</v>
      </c>
      <c r="AY149" s="22" t="s">
        <v>180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82</v>
      </c>
      <c r="BK149" s="184">
        <f>ROUND(I149*H149,2)</f>
        <v>0</v>
      </c>
      <c r="BL149" s="22" t="s">
        <v>187</v>
      </c>
      <c r="BM149" s="22" t="s">
        <v>284</v>
      </c>
    </row>
    <row r="150" spans="2:65" s="1" customFormat="1" ht="25.5" customHeight="1">
      <c r="B150" s="172"/>
      <c r="C150" s="173" t="s">
        <v>235</v>
      </c>
      <c r="D150" s="173" t="s">
        <v>182</v>
      </c>
      <c r="E150" s="174" t="s">
        <v>285</v>
      </c>
      <c r="F150" s="175" t="s">
        <v>286</v>
      </c>
      <c r="G150" s="176" t="s">
        <v>185</v>
      </c>
      <c r="H150" s="177">
        <v>29.42</v>
      </c>
      <c r="I150" s="178"/>
      <c r="J150" s="179">
        <f>ROUND(I150*H150,2)</f>
        <v>0</v>
      </c>
      <c r="K150" s="175" t="s">
        <v>269</v>
      </c>
      <c r="L150" s="39"/>
      <c r="M150" s="180" t="s">
        <v>5</v>
      </c>
      <c r="N150" s="181" t="s">
        <v>45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187</v>
      </c>
      <c r="AT150" s="22" t="s">
        <v>182</v>
      </c>
      <c r="AU150" s="22" t="s">
        <v>84</v>
      </c>
      <c r="AY150" s="22" t="s">
        <v>180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82</v>
      </c>
      <c r="BK150" s="184">
        <f>ROUND(I150*H150,2)</f>
        <v>0</v>
      </c>
      <c r="BL150" s="22" t="s">
        <v>187</v>
      </c>
      <c r="BM150" s="22" t="s">
        <v>287</v>
      </c>
    </row>
    <row r="151" spans="2:51" s="11" customFormat="1" ht="13.5">
      <c r="B151" s="185"/>
      <c r="D151" s="186" t="s">
        <v>188</v>
      </c>
      <c r="E151" s="187" t="s">
        <v>5</v>
      </c>
      <c r="F151" s="188" t="s">
        <v>288</v>
      </c>
      <c r="H151" s="189">
        <v>29.42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188</v>
      </c>
      <c r="AU151" s="187" t="s">
        <v>84</v>
      </c>
      <c r="AV151" s="11" t="s">
        <v>84</v>
      </c>
      <c r="AW151" s="11" t="s">
        <v>38</v>
      </c>
      <c r="AX151" s="11" t="s">
        <v>74</v>
      </c>
      <c r="AY151" s="187" t="s">
        <v>180</v>
      </c>
    </row>
    <row r="152" spans="2:51" s="12" customFormat="1" ht="13.5">
      <c r="B152" s="194"/>
      <c r="D152" s="186" t="s">
        <v>188</v>
      </c>
      <c r="E152" s="195" t="s">
        <v>5</v>
      </c>
      <c r="F152" s="196" t="s">
        <v>190</v>
      </c>
      <c r="H152" s="197">
        <v>29.42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188</v>
      </c>
      <c r="AU152" s="195" t="s">
        <v>84</v>
      </c>
      <c r="AV152" s="12" t="s">
        <v>187</v>
      </c>
      <c r="AW152" s="12" t="s">
        <v>38</v>
      </c>
      <c r="AX152" s="12" t="s">
        <v>82</v>
      </c>
      <c r="AY152" s="195" t="s">
        <v>180</v>
      </c>
    </row>
    <row r="153" spans="2:65" s="1" customFormat="1" ht="16.5" customHeight="1">
      <c r="B153" s="172"/>
      <c r="C153" s="173" t="s">
        <v>289</v>
      </c>
      <c r="D153" s="173" t="s">
        <v>182</v>
      </c>
      <c r="E153" s="174" t="s">
        <v>290</v>
      </c>
      <c r="F153" s="175" t="s">
        <v>291</v>
      </c>
      <c r="G153" s="176" t="s">
        <v>292</v>
      </c>
      <c r="H153" s="177">
        <v>115.25</v>
      </c>
      <c r="I153" s="178"/>
      <c r="J153" s="179">
        <f>ROUND(I153*H153,2)</f>
        <v>0</v>
      </c>
      <c r="K153" s="175" t="s">
        <v>199</v>
      </c>
      <c r="L153" s="39"/>
      <c r="M153" s="180" t="s">
        <v>5</v>
      </c>
      <c r="N153" s="181" t="s">
        <v>45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187</v>
      </c>
      <c r="AT153" s="22" t="s">
        <v>182</v>
      </c>
      <c r="AU153" s="22" t="s">
        <v>84</v>
      </c>
      <c r="AY153" s="22" t="s">
        <v>180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82</v>
      </c>
      <c r="BK153" s="184">
        <f>ROUND(I153*H153,2)</f>
        <v>0</v>
      </c>
      <c r="BL153" s="22" t="s">
        <v>187</v>
      </c>
      <c r="BM153" s="22" t="s">
        <v>293</v>
      </c>
    </row>
    <row r="154" spans="2:65" s="1" customFormat="1" ht="25.5" customHeight="1">
      <c r="B154" s="172"/>
      <c r="C154" s="202" t="s">
        <v>239</v>
      </c>
      <c r="D154" s="202" t="s">
        <v>273</v>
      </c>
      <c r="E154" s="203" t="s">
        <v>294</v>
      </c>
      <c r="F154" s="204" t="s">
        <v>295</v>
      </c>
      <c r="G154" s="205" t="s">
        <v>292</v>
      </c>
      <c r="H154" s="206">
        <v>115.25</v>
      </c>
      <c r="I154" s="207"/>
      <c r="J154" s="208">
        <f>ROUND(I154*H154,2)</f>
        <v>0</v>
      </c>
      <c r="K154" s="204" t="s">
        <v>5</v>
      </c>
      <c r="L154" s="209"/>
      <c r="M154" s="210" t="s">
        <v>5</v>
      </c>
      <c r="N154" s="211" t="s">
        <v>45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204</v>
      </c>
      <c r="AT154" s="22" t="s">
        <v>273</v>
      </c>
      <c r="AU154" s="22" t="s">
        <v>84</v>
      </c>
      <c r="AY154" s="22" t="s">
        <v>180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82</v>
      </c>
      <c r="BK154" s="184">
        <f>ROUND(I154*H154,2)</f>
        <v>0</v>
      </c>
      <c r="BL154" s="22" t="s">
        <v>187</v>
      </c>
      <c r="BM154" s="22" t="s">
        <v>296</v>
      </c>
    </row>
    <row r="155" spans="2:51" s="11" customFormat="1" ht="13.5">
      <c r="B155" s="185"/>
      <c r="D155" s="186" t="s">
        <v>188</v>
      </c>
      <c r="E155" s="187" t="s">
        <v>5</v>
      </c>
      <c r="F155" s="188" t="s">
        <v>297</v>
      </c>
      <c r="H155" s="189">
        <v>115.25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188</v>
      </c>
      <c r="AU155" s="187" t="s">
        <v>84</v>
      </c>
      <c r="AV155" s="11" t="s">
        <v>84</v>
      </c>
      <c r="AW155" s="11" t="s">
        <v>38</v>
      </c>
      <c r="AX155" s="11" t="s">
        <v>74</v>
      </c>
      <c r="AY155" s="187" t="s">
        <v>180</v>
      </c>
    </row>
    <row r="156" spans="2:51" s="12" customFormat="1" ht="13.5">
      <c r="B156" s="194"/>
      <c r="D156" s="186" t="s">
        <v>188</v>
      </c>
      <c r="E156" s="195" t="s">
        <v>5</v>
      </c>
      <c r="F156" s="196" t="s">
        <v>190</v>
      </c>
      <c r="H156" s="197">
        <v>115.25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188</v>
      </c>
      <c r="AU156" s="195" t="s">
        <v>84</v>
      </c>
      <c r="AV156" s="12" t="s">
        <v>187</v>
      </c>
      <c r="AW156" s="12" t="s">
        <v>38</v>
      </c>
      <c r="AX156" s="12" t="s">
        <v>82</v>
      </c>
      <c r="AY156" s="195" t="s">
        <v>180</v>
      </c>
    </row>
    <row r="157" spans="2:65" s="1" customFormat="1" ht="16.5" customHeight="1">
      <c r="B157" s="172"/>
      <c r="C157" s="202" t="s">
        <v>298</v>
      </c>
      <c r="D157" s="202" t="s">
        <v>273</v>
      </c>
      <c r="E157" s="203" t="s">
        <v>299</v>
      </c>
      <c r="F157" s="204" t="s">
        <v>300</v>
      </c>
      <c r="G157" s="205" t="s">
        <v>301</v>
      </c>
      <c r="H157" s="206">
        <v>345.75</v>
      </c>
      <c r="I157" s="207"/>
      <c r="J157" s="208">
        <f>ROUND(I157*H157,2)</f>
        <v>0</v>
      </c>
      <c r="K157" s="204" t="s">
        <v>199</v>
      </c>
      <c r="L157" s="209"/>
      <c r="M157" s="210" t="s">
        <v>5</v>
      </c>
      <c r="N157" s="211" t="s">
        <v>45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204</v>
      </c>
      <c r="AT157" s="22" t="s">
        <v>273</v>
      </c>
      <c r="AU157" s="22" t="s">
        <v>84</v>
      </c>
      <c r="AY157" s="22" t="s">
        <v>180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187</v>
      </c>
      <c r="BM157" s="22" t="s">
        <v>302</v>
      </c>
    </row>
    <row r="158" spans="2:51" s="11" customFormat="1" ht="13.5">
      <c r="B158" s="185"/>
      <c r="D158" s="186" t="s">
        <v>188</v>
      </c>
      <c r="E158" s="187" t="s">
        <v>5</v>
      </c>
      <c r="F158" s="188" t="s">
        <v>303</v>
      </c>
      <c r="H158" s="189">
        <v>345.75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188</v>
      </c>
      <c r="AU158" s="187" t="s">
        <v>84</v>
      </c>
      <c r="AV158" s="11" t="s">
        <v>84</v>
      </c>
      <c r="AW158" s="11" t="s">
        <v>38</v>
      </c>
      <c r="AX158" s="11" t="s">
        <v>74</v>
      </c>
      <c r="AY158" s="187" t="s">
        <v>180</v>
      </c>
    </row>
    <row r="159" spans="2:51" s="12" customFormat="1" ht="13.5">
      <c r="B159" s="194"/>
      <c r="D159" s="186" t="s">
        <v>188</v>
      </c>
      <c r="E159" s="195" t="s">
        <v>5</v>
      </c>
      <c r="F159" s="196" t="s">
        <v>190</v>
      </c>
      <c r="H159" s="197">
        <v>345.75</v>
      </c>
      <c r="I159" s="198"/>
      <c r="L159" s="194"/>
      <c r="M159" s="199"/>
      <c r="N159" s="200"/>
      <c r="O159" s="200"/>
      <c r="P159" s="200"/>
      <c r="Q159" s="200"/>
      <c r="R159" s="200"/>
      <c r="S159" s="200"/>
      <c r="T159" s="201"/>
      <c r="AT159" s="195" t="s">
        <v>188</v>
      </c>
      <c r="AU159" s="195" t="s">
        <v>84</v>
      </c>
      <c r="AV159" s="12" t="s">
        <v>187</v>
      </c>
      <c r="AW159" s="12" t="s">
        <v>38</v>
      </c>
      <c r="AX159" s="12" t="s">
        <v>82</v>
      </c>
      <c r="AY159" s="195" t="s">
        <v>180</v>
      </c>
    </row>
    <row r="160" spans="2:65" s="1" customFormat="1" ht="25.5" customHeight="1">
      <c r="B160" s="172"/>
      <c r="C160" s="202" t="s">
        <v>245</v>
      </c>
      <c r="D160" s="202" t="s">
        <v>273</v>
      </c>
      <c r="E160" s="203" t="s">
        <v>304</v>
      </c>
      <c r="F160" s="204" t="s">
        <v>305</v>
      </c>
      <c r="G160" s="205" t="s">
        <v>301</v>
      </c>
      <c r="H160" s="206">
        <v>115.25</v>
      </c>
      <c r="I160" s="207"/>
      <c r="J160" s="208">
        <f>ROUND(I160*H160,2)</f>
        <v>0</v>
      </c>
      <c r="K160" s="204" t="s">
        <v>186</v>
      </c>
      <c r="L160" s="209"/>
      <c r="M160" s="210" t="s">
        <v>5</v>
      </c>
      <c r="N160" s="211" t="s">
        <v>45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204</v>
      </c>
      <c r="AT160" s="22" t="s">
        <v>273</v>
      </c>
      <c r="AU160" s="22" t="s">
        <v>84</v>
      </c>
      <c r="AY160" s="22" t="s">
        <v>180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82</v>
      </c>
      <c r="BK160" s="184">
        <f>ROUND(I160*H160,2)</f>
        <v>0</v>
      </c>
      <c r="BL160" s="22" t="s">
        <v>187</v>
      </c>
      <c r="BM160" s="22" t="s">
        <v>306</v>
      </c>
    </row>
    <row r="161" spans="2:65" s="1" customFormat="1" ht="25.5" customHeight="1">
      <c r="B161" s="172"/>
      <c r="C161" s="202" t="s">
        <v>307</v>
      </c>
      <c r="D161" s="202" t="s">
        <v>273</v>
      </c>
      <c r="E161" s="203" t="s">
        <v>308</v>
      </c>
      <c r="F161" s="204" t="s">
        <v>309</v>
      </c>
      <c r="G161" s="205" t="s">
        <v>301</v>
      </c>
      <c r="H161" s="206">
        <v>345.75</v>
      </c>
      <c r="I161" s="207"/>
      <c r="J161" s="208">
        <f>ROUND(I161*H161,2)</f>
        <v>0</v>
      </c>
      <c r="K161" s="204" t="s">
        <v>186</v>
      </c>
      <c r="L161" s="209"/>
      <c r="M161" s="210" t="s">
        <v>5</v>
      </c>
      <c r="N161" s="211" t="s">
        <v>45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2" t="s">
        <v>204</v>
      </c>
      <c r="AT161" s="22" t="s">
        <v>273</v>
      </c>
      <c r="AU161" s="22" t="s">
        <v>84</v>
      </c>
      <c r="AY161" s="22" t="s">
        <v>180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82</v>
      </c>
      <c r="BK161" s="184">
        <f>ROUND(I161*H161,2)</f>
        <v>0</v>
      </c>
      <c r="BL161" s="22" t="s">
        <v>187</v>
      </c>
      <c r="BM161" s="22" t="s">
        <v>310</v>
      </c>
    </row>
    <row r="162" spans="2:51" s="11" customFormat="1" ht="13.5">
      <c r="B162" s="185"/>
      <c r="D162" s="186" t="s">
        <v>188</v>
      </c>
      <c r="E162" s="187" t="s">
        <v>5</v>
      </c>
      <c r="F162" s="188" t="s">
        <v>303</v>
      </c>
      <c r="H162" s="189">
        <v>345.75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188</v>
      </c>
      <c r="AU162" s="187" t="s">
        <v>84</v>
      </c>
      <c r="AV162" s="11" t="s">
        <v>84</v>
      </c>
      <c r="AW162" s="11" t="s">
        <v>38</v>
      </c>
      <c r="AX162" s="11" t="s">
        <v>74</v>
      </c>
      <c r="AY162" s="187" t="s">
        <v>180</v>
      </c>
    </row>
    <row r="163" spans="2:51" s="12" customFormat="1" ht="13.5">
      <c r="B163" s="194"/>
      <c r="D163" s="186" t="s">
        <v>188</v>
      </c>
      <c r="E163" s="195" t="s">
        <v>5</v>
      </c>
      <c r="F163" s="196" t="s">
        <v>190</v>
      </c>
      <c r="H163" s="197">
        <v>345.75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188</v>
      </c>
      <c r="AU163" s="195" t="s">
        <v>84</v>
      </c>
      <c r="AV163" s="12" t="s">
        <v>187</v>
      </c>
      <c r="AW163" s="12" t="s">
        <v>38</v>
      </c>
      <c r="AX163" s="12" t="s">
        <v>82</v>
      </c>
      <c r="AY163" s="195" t="s">
        <v>180</v>
      </c>
    </row>
    <row r="164" spans="2:65" s="1" customFormat="1" ht="16.5" customHeight="1">
      <c r="B164" s="172"/>
      <c r="C164" s="173" t="s">
        <v>249</v>
      </c>
      <c r="D164" s="173" t="s">
        <v>182</v>
      </c>
      <c r="E164" s="174" t="s">
        <v>311</v>
      </c>
      <c r="F164" s="175" t="s">
        <v>312</v>
      </c>
      <c r="G164" s="176" t="s">
        <v>292</v>
      </c>
      <c r="H164" s="177">
        <v>1296.87</v>
      </c>
      <c r="I164" s="178"/>
      <c r="J164" s="179">
        <f>ROUND(I164*H164,2)</f>
        <v>0</v>
      </c>
      <c r="K164" s="175" t="s">
        <v>199</v>
      </c>
      <c r="L164" s="39"/>
      <c r="M164" s="180" t="s">
        <v>5</v>
      </c>
      <c r="N164" s="181" t="s">
        <v>45</v>
      </c>
      <c r="O164" s="40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22" t="s">
        <v>187</v>
      </c>
      <c r="AT164" s="22" t="s">
        <v>182</v>
      </c>
      <c r="AU164" s="22" t="s">
        <v>84</v>
      </c>
      <c r="AY164" s="22" t="s">
        <v>180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82</v>
      </c>
      <c r="BK164" s="184">
        <f>ROUND(I164*H164,2)</f>
        <v>0</v>
      </c>
      <c r="BL164" s="22" t="s">
        <v>187</v>
      </c>
      <c r="BM164" s="22" t="s">
        <v>313</v>
      </c>
    </row>
    <row r="165" spans="2:51" s="11" customFormat="1" ht="13.5">
      <c r="B165" s="185"/>
      <c r="D165" s="186" t="s">
        <v>188</v>
      </c>
      <c r="E165" s="187" t="s">
        <v>5</v>
      </c>
      <c r="F165" s="188" t="s">
        <v>314</v>
      </c>
      <c r="H165" s="189">
        <v>1296.87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188</v>
      </c>
      <c r="AU165" s="187" t="s">
        <v>84</v>
      </c>
      <c r="AV165" s="11" t="s">
        <v>84</v>
      </c>
      <c r="AW165" s="11" t="s">
        <v>38</v>
      </c>
      <c r="AX165" s="11" t="s">
        <v>74</v>
      </c>
      <c r="AY165" s="187" t="s">
        <v>180</v>
      </c>
    </row>
    <row r="166" spans="2:51" s="12" customFormat="1" ht="13.5">
      <c r="B166" s="194"/>
      <c r="D166" s="186" t="s">
        <v>188</v>
      </c>
      <c r="E166" s="195" t="s">
        <v>5</v>
      </c>
      <c r="F166" s="196" t="s">
        <v>190</v>
      </c>
      <c r="H166" s="197">
        <v>1296.87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195" t="s">
        <v>188</v>
      </c>
      <c r="AU166" s="195" t="s">
        <v>84</v>
      </c>
      <c r="AV166" s="12" t="s">
        <v>187</v>
      </c>
      <c r="AW166" s="12" t="s">
        <v>38</v>
      </c>
      <c r="AX166" s="12" t="s">
        <v>82</v>
      </c>
      <c r="AY166" s="195" t="s">
        <v>180</v>
      </c>
    </row>
    <row r="167" spans="2:65" s="1" customFormat="1" ht="16.5" customHeight="1">
      <c r="B167" s="172"/>
      <c r="C167" s="202" t="s">
        <v>315</v>
      </c>
      <c r="D167" s="202" t="s">
        <v>273</v>
      </c>
      <c r="E167" s="203" t="s">
        <v>316</v>
      </c>
      <c r="F167" s="204" t="s">
        <v>317</v>
      </c>
      <c r="G167" s="205" t="s">
        <v>292</v>
      </c>
      <c r="H167" s="206">
        <v>429.177</v>
      </c>
      <c r="I167" s="207"/>
      <c r="J167" s="208">
        <f>ROUND(I167*H167,2)</f>
        <v>0</v>
      </c>
      <c r="K167" s="204" t="s">
        <v>199</v>
      </c>
      <c r="L167" s="209"/>
      <c r="M167" s="210" t="s">
        <v>5</v>
      </c>
      <c r="N167" s="211" t="s">
        <v>45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2" t="s">
        <v>204</v>
      </c>
      <c r="AT167" s="22" t="s">
        <v>273</v>
      </c>
      <c r="AU167" s="22" t="s">
        <v>84</v>
      </c>
      <c r="AY167" s="22" t="s">
        <v>180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82</v>
      </c>
      <c r="BK167" s="184">
        <f>ROUND(I167*H167,2)</f>
        <v>0</v>
      </c>
      <c r="BL167" s="22" t="s">
        <v>187</v>
      </c>
      <c r="BM167" s="22" t="s">
        <v>318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319</v>
      </c>
      <c r="H168" s="189">
        <v>185.2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1" customFormat="1" ht="13.5">
      <c r="B169" s="185"/>
      <c r="D169" s="186" t="s">
        <v>188</v>
      </c>
      <c r="E169" s="187" t="s">
        <v>5</v>
      </c>
      <c r="F169" s="188" t="s">
        <v>320</v>
      </c>
      <c r="H169" s="189">
        <v>0.8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188</v>
      </c>
      <c r="AU169" s="187" t="s">
        <v>84</v>
      </c>
      <c r="AV169" s="11" t="s">
        <v>84</v>
      </c>
      <c r="AW169" s="11" t="s">
        <v>38</v>
      </c>
      <c r="AX169" s="11" t="s">
        <v>74</v>
      </c>
      <c r="AY169" s="187" t="s">
        <v>180</v>
      </c>
    </row>
    <row r="170" spans="2:51" s="11" customFormat="1" ht="13.5">
      <c r="B170" s="185"/>
      <c r="D170" s="186" t="s">
        <v>188</v>
      </c>
      <c r="E170" s="187" t="s">
        <v>5</v>
      </c>
      <c r="F170" s="188" t="s">
        <v>321</v>
      </c>
      <c r="H170" s="189">
        <v>222.74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188</v>
      </c>
      <c r="AU170" s="187" t="s">
        <v>84</v>
      </c>
      <c r="AV170" s="11" t="s">
        <v>84</v>
      </c>
      <c r="AW170" s="11" t="s">
        <v>38</v>
      </c>
      <c r="AX170" s="11" t="s">
        <v>74</v>
      </c>
      <c r="AY170" s="187" t="s">
        <v>180</v>
      </c>
    </row>
    <row r="171" spans="2:51" s="12" customFormat="1" ht="13.5">
      <c r="B171" s="194"/>
      <c r="D171" s="186" t="s">
        <v>188</v>
      </c>
      <c r="E171" s="195" t="s">
        <v>5</v>
      </c>
      <c r="F171" s="196" t="s">
        <v>190</v>
      </c>
      <c r="H171" s="197">
        <v>408.74</v>
      </c>
      <c r="I171" s="198"/>
      <c r="L171" s="194"/>
      <c r="M171" s="199"/>
      <c r="N171" s="200"/>
      <c r="O171" s="200"/>
      <c r="P171" s="200"/>
      <c r="Q171" s="200"/>
      <c r="R171" s="200"/>
      <c r="S171" s="200"/>
      <c r="T171" s="201"/>
      <c r="AT171" s="195" t="s">
        <v>188</v>
      </c>
      <c r="AU171" s="195" t="s">
        <v>84</v>
      </c>
      <c r="AV171" s="12" t="s">
        <v>187</v>
      </c>
      <c r="AW171" s="12" t="s">
        <v>38</v>
      </c>
      <c r="AX171" s="12" t="s">
        <v>74</v>
      </c>
      <c r="AY171" s="195" t="s">
        <v>180</v>
      </c>
    </row>
    <row r="172" spans="2:51" s="11" customFormat="1" ht="13.5">
      <c r="B172" s="185"/>
      <c r="D172" s="186" t="s">
        <v>188</v>
      </c>
      <c r="E172" s="187" t="s">
        <v>5</v>
      </c>
      <c r="F172" s="188" t="s">
        <v>322</v>
      </c>
      <c r="H172" s="189">
        <v>429.177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188</v>
      </c>
      <c r="AU172" s="187" t="s">
        <v>84</v>
      </c>
      <c r="AV172" s="11" t="s">
        <v>84</v>
      </c>
      <c r="AW172" s="11" t="s">
        <v>38</v>
      </c>
      <c r="AX172" s="11" t="s">
        <v>74</v>
      </c>
      <c r="AY172" s="187" t="s">
        <v>180</v>
      </c>
    </row>
    <row r="173" spans="2:51" s="12" customFormat="1" ht="13.5">
      <c r="B173" s="194"/>
      <c r="D173" s="186" t="s">
        <v>188</v>
      </c>
      <c r="E173" s="195" t="s">
        <v>5</v>
      </c>
      <c r="F173" s="196" t="s">
        <v>190</v>
      </c>
      <c r="H173" s="197">
        <v>429.177</v>
      </c>
      <c r="I173" s="198"/>
      <c r="L173" s="194"/>
      <c r="M173" s="199"/>
      <c r="N173" s="200"/>
      <c r="O173" s="200"/>
      <c r="P173" s="200"/>
      <c r="Q173" s="200"/>
      <c r="R173" s="200"/>
      <c r="S173" s="200"/>
      <c r="T173" s="201"/>
      <c r="AT173" s="195" t="s">
        <v>188</v>
      </c>
      <c r="AU173" s="195" t="s">
        <v>84</v>
      </c>
      <c r="AV173" s="12" t="s">
        <v>187</v>
      </c>
      <c r="AW173" s="12" t="s">
        <v>38</v>
      </c>
      <c r="AX173" s="12" t="s">
        <v>82</v>
      </c>
      <c r="AY173" s="195" t="s">
        <v>180</v>
      </c>
    </row>
    <row r="174" spans="2:65" s="1" customFormat="1" ht="16.5" customHeight="1">
      <c r="B174" s="172"/>
      <c r="C174" s="202" t="s">
        <v>255</v>
      </c>
      <c r="D174" s="202" t="s">
        <v>273</v>
      </c>
      <c r="E174" s="203" t="s">
        <v>323</v>
      </c>
      <c r="F174" s="204" t="s">
        <v>324</v>
      </c>
      <c r="G174" s="205" t="s">
        <v>292</v>
      </c>
      <c r="H174" s="206">
        <v>194.46</v>
      </c>
      <c r="I174" s="207"/>
      <c r="J174" s="208">
        <f>ROUND(I174*H174,2)</f>
        <v>0</v>
      </c>
      <c r="K174" s="204" t="s">
        <v>199</v>
      </c>
      <c r="L174" s="209"/>
      <c r="M174" s="210" t="s">
        <v>5</v>
      </c>
      <c r="N174" s="211" t="s">
        <v>45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204</v>
      </c>
      <c r="AT174" s="22" t="s">
        <v>273</v>
      </c>
      <c r="AU174" s="22" t="s">
        <v>84</v>
      </c>
      <c r="AY174" s="22" t="s">
        <v>180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82</v>
      </c>
      <c r="BK174" s="184">
        <f>ROUND(I174*H174,2)</f>
        <v>0</v>
      </c>
      <c r="BL174" s="22" t="s">
        <v>187</v>
      </c>
      <c r="BM174" s="22" t="s">
        <v>325</v>
      </c>
    </row>
    <row r="175" spans="2:65" s="1" customFormat="1" ht="16.5" customHeight="1">
      <c r="B175" s="172"/>
      <c r="C175" s="202" t="s">
        <v>326</v>
      </c>
      <c r="D175" s="202" t="s">
        <v>273</v>
      </c>
      <c r="E175" s="203" t="s">
        <v>327</v>
      </c>
      <c r="F175" s="204" t="s">
        <v>328</v>
      </c>
      <c r="G175" s="205" t="s">
        <v>292</v>
      </c>
      <c r="H175" s="206">
        <v>326.97</v>
      </c>
      <c r="I175" s="207"/>
      <c r="J175" s="208">
        <f>ROUND(I175*H175,2)</f>
        <v>0</v>
      </c>
      <c r="K175" s="204" t="s">
        <v>199</v>
      </c>
      <c r="L175" s="209"/>
      <c r="M175" s="210" t="s">
        <v>5</v>
      </c>
      <c r="N175" s="211" t="s">
        <v>45</v>
      </c>
      <c r="O175" s="4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2" t="s">
        <v>204</v>
      </c>
      <c r="AT175" s="22" t="s">
        <v>273</v>
      </c>
      <c r="AU175" s="22" t="s">
        <v>84</v>
      </c>
      <c r="AY175" s="22" t="s">
        <v>180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82</v>
      </c>
      <c r="BK175" s="184">
        <f>ROUND(I175*H175,2)</f>
        <v>0</v>
      </c>
      <c r="BL175" s="22" t="s">
        <v>187</v>
      </c>
      <c r="BM175" s="22" t="s">
        <v>329</v>
      </c>
    </row>
    <row r="176" spans="2:65" s="1" customFormat="1" ht="16.5" customHeight="1">
      <c r="B176" s="172"/>
      <c r="C176" s="202" t="s">
        <v>258</v>
      </c>
      <c r="D176" s="202" t="s">
        <v>273</v>
      </c>
      <c r="E176" s="203" t="s">
        <v>330</v>
      </c>
      <c r="F176" s="204" t="s">
        <v>331</v>
      </c>
      <c r="G176" s="205" t="s">
        <v>292</v>
      </c>
      <c r="H176" s="206">
        <v>311.4</v>
      </c>
      <c r="I176" s="207"/>
      <c r="J176" s="208">
        <f>ROUND(I176*H176,2)</f>
        <v>0</v>
      </c>
      <c r="K176" s="204" t="s">
        <v>199</v>
      </c>
      <c r="L176" s="209"/>
      <c r="M176" s="210" t="s">
        <v>5</v>
      </c>
      <c r="N176" s="21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204</v>
      </c>
      <c r="AT176" s="22" t="s">
        <v>273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187</v>
      </c>
      <c r="BM176" s="22" t="s">
        <v>332</v>
      </c>
    </row>
    <row r="177" spans="2:51" s="11" customFormat="1" ht="13.5">
      <c r="B177" s="185"/>
      <c r="D177" s="186" t="s">
        <v>188</v>
      </c>
      <c r="E177" s="187" t="s">
        <v>5</v>
      </c>
      <c r="F177" s="188" t="s">
        <v>333</v>
      </c>
      <c r="H177" s="189">
        <v>311.4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188</v>
      </c>
      <c r="AU177" s="187" t="s">
        <v>84</v>
      </c>
      <c r="AV177" s="11" t="s">
        <v>84</v>
      </c>
      <c r="AW177" s="11" t="s">
        <v>38</v>
      </c>
      <c r="AX177" s="11" t="s">
        <v>74</v>
      </c>
      <c r="AY177" s="187" t="s">
        <v>180</v>
      </c>
    </row>
    <row r="178" spans="2:51" s="12" customFormat="1" ht="13.5">
      <c r="B178" s="194"/>
      <c r="D178" s="186" t="s">
        <v>188</v>
      </c>
      <c r="E178" s="195" t="s">
        <v>5</v>
      </c>
      <c r="F178" s="196" t="s">
        <v>190</v>
      </c>
      <c r="H178" s="197">
        <v>311.4</v>
      </c>
      <c r="I178" s="198"/>
      <c r="L178" s="194"/>
      <c r="M178" s="199"/>
      <c r="N178" s="200"/>
      <c r="O178" s="200"/>
      <c r="P178" s="200"/>
      <c r="Q178" s="200"/>
      <c r="R178" s="200"/>
      <c r="S178" s="200"/>
      <c r="T178" s="201"/>
      <c r="AT178" s="195" t="s">
        <v>188</v>
      </c>
      <c r="AU178" s="195" t="s">
        <v>84</v>
      </c>
      <c r="AV178" s="12" t="s">
        <v>187</v>
      </c>
      <c r="AW178" s="12" t="s">
        <v>38</v>
      </c>
      <c r="AX178" s="12" t="s">
        <v>82</v>
      </c>
      <c r="AY178" s="195" t="s">
        <v>180</v>
      </c>
    </row>
    <row r="179" spans="2:65" s="1" customFormat="1" ht="16.5" customHeight="1">
      <c r="B179" s="172"/>
      <c r="C179" s="202" t="s">
        <v>334</v>
      </c>
      <c r="D179" s="202" t="s">
        <v>273</v>
      </c>
      <c r="E179" s="203" t="s">
        <v>335</v>
      </c>
      <c r="F179" s="204" t="s">
        <v>336</v>
      </c>
      <c r="G179" s="205" t="s">
        <v>292</v>
      </c>
      <c r="H179" s="206">
        <v>44.48</v>
      </c>
      <c r="I179" s="207"/>
      <c r="J179" s="208">
        <f>ROUND(I179*H179,2)</f>
        <v>0</v>
      </c>
      <c r="K179" s="204" t="s">
        <v>199</v>
      </c>
      <c r="L179" s="209"/>
      <c r="M179" s="210" t="s">
        <v>5</v>
      </c>
      <c r="N179" s="211" t="s">
        <v>45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204</v>
      </c>
      <c r="AT179" s="22" t="s">
        <v>273</v>
      </c>
      <c r="AU179" s="22" t="s">
        <v>84</v>
      </c>
      <c r="AY179" s="22" t="s">
        <v>180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82</v>
      </c>
      <c r="BK179" s="184">
        <f>ROUND(I179*H179,2)</f>
        <v>0</v>
      </c>
      <c r="BL179" s="22" t="s">
        <v>187</v>
      </c>
      <c r="BM179" s="22" t="s">
        <v>337</v>
      </c>
    </row>
    <row r="180" spans="2:51" s="11" customFormat="1" ht="13.5">
      <c r="B180" s="185"/>
      <c r="D180" s="186" t="s">
        <v>188</v>
      </c>
      <c r="E180" s="187" t="s">
        <v>5</v>
      </c>
      <c r="F180" s="188" t="s">
        <v>338</v>
      </c>
      <c r="H180" s="189">
        <v>44.48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188</v>
      </c>
      <c r="AU180" s="187" t="s">
        <v>84</v>
      </c>
      <c r="AV180" s="11" t="s">
        <v>84</v>
      </c>
      <c r="AW180" s="11" t="s">
        <v>38</v>
      </c>
      <c r="AX180" s="11" t="s">
        <v>74</v>
      </c>
      <c r="AY180" s="187" t="s">
        <v>180</v>
      </c>
    </row>
    <row r="181" spans="2:51" s="12" customFormat="1" ht="13.5">
      <c r="B181" s="194"/>
      <c r="D181" s="186" t="s">
        <v>188</v>
      </c>
      <c r="E181" s="195" t="s">
        <v>5</v>
      </c>
      <c r="F181" s="196" t="s">
        <v>190</v>
      </c>
      <c r="H181" s="197">
        <v>44.48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188</v>
      </c>
      <c r="AU181" s="195" t="s">
        <v>84</v>
      </c>
      <c r="AV181" s="12" t="s">
        <v>187</v>
      </c>
      <c r="AW181" s="12" t="s">
        <v>38</v>
      </c>
      <c r="AX181" s="12" t="s">
        <v>82</v>
      </c>
      <c r="AY181" s="195" t="s">
        <v>180</v>
      </c>
    </row>
    <row r="182" spans="2:65" s="1" customFormat="1" ht="25.5" customHeight="1">
      <c r="B182" s="172"/>
      <c r="C182" s="202" t="s">
        <v>265</v>
      </c>
      <c r="D182" s="202" t="s">
        <v>273</v>
      </c>
      <c r="E182" s="203" t="s">
        <v>339</v>
      </c>
      <c r="F182" s="204" t="s">
        <v>340</v>
      </c>
      <c r="G182" s="205" t="s">
        <v>292</v>
      </c>
      <c r="H182" s="206">
        <v>10.82</v>
      </c>
      <c r="I182" s="207"/>
      <c r="J182" s="208">
        <f>ROUND(I182*H182,2)</f>
        <v>0</v>
      </c>
      <c r="K182" s="204" t="s">
        <v>186</v>
      </c>
      <c r="L182" s="209"/>
      <c r="M182" s="210" t="s">
        <v>5</v>
      </c>
      <c r="N182" s="211" t="s">
        <v>45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204</v>
      </c>
      <c r="AT182" s="22" t="s">
        <v>273</v>
      </c>
      <c r="AU182" s="22" t="s">
        <v>84</v>
      </c>
      <c r="AY182" s="22" t="s">
        <v>180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82</v>
      </c>
      <c r="BK182" s="184">
        <f>ROUND(I182*H182,2)</f>
        <v>0</v>
      </c>
      <c r="BL182" s="22" t="s">
        <v>187</v>
      </c>
      <c r="BM182" s="22" t="s">
        <v>341</v>
      </c>
    </row>
    <row r="183" spans="2:51" s="11" customFormat="1" ht="13.5">
      <c r="B183" s="185"/>
      <c r="D183" s="186" t="s">
        <v>188</v>
      </c>
      <c r="E183" s="187" t="s">
        <v>5</v>
      </c>
      <c r="F183" s="188" t="s">
        <v>342</v>
      </c>
      <c r="H183" s="189">
        <v>10.82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188</v>
      </c>
      <c r="AU183" s="187" t="s">
        <v>84</v>
      </c>
      <c r="AV183" s="11" t="s">
        <v>84</v>
      </c>
      <c r="AW183" s="11" t="s">
        <v>38</v>
      </c>
      <c r="AX183" s="11" t="s">
        <v>74</v>
      </c>
      <c r="AY183" s="187" t="s">
        <v>180</v>
      </c>
    </row>
    <row r="184" spans="2:51" s="12" customFormat="1" ht="13.5">
      <c r="B184" s="194"/>
      <c r="D184" s="186" t="s">
        <v>188</v>
      </c>
      <c r="E184" s="195" t="s">
        <v>5</v>
      </c>
      <c r="F184" s="196" t="s">
        <v>190</v>
      </c>
      <c r="H184" s="197">
        <v>10.82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188</v>
      </c>
      <c r="AU184" s="195" t="s">
        <v>84</v>
      </c>
      <c r="AV184" s="12" t="s">
        <v>187</v>
      </c>
      <c r="AW184" s="12" t="s">
        <v>38</v>
      </c>
      <c r="AX184" s="12" t="s">
        <v>82</v>
      </c>
      <c r="AY184" s="195" t="s">
        <v>180</v>
      </c>
    </row>
    <row r="185" spans="2:65" s="1" customFormat="1" ht="25.5" customHeight="1">
      <c r="B185" s="172"/>
      <c r="C185" s="173" t="s">
        <v>343</v>
      </c>
      <c r="D185" s="173" t="s">
        <v>182</v>
      </c>
      <c r="E185" s="174" t="s">
        <v>344</v>
      </c>
      <c r="F185" s="175" t="s">
        <v>345</v>
      </c>
      <c r="G185" s="176" t="s">
        <v>185</v>
      </c>
      <c r="H185" s="177">
        <v>43.51</v>
      </c>
      <c r="I185" s="178"/>
      <c r="J185" s="179">
        <f>ROUND(I185*H185,2)</f>
        <v>0</v>
      </c>
      <c r="K185" s="175" t="s">
        <v>346</v>
      </c>
      <c r="L185" s="39"/>
      <c r="M185" s="180" t="s">
        <v>5</v>
      </c>
      <c r="N185" s="181" t="s">
        <v>45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2" t="s">
        <v>187</v>
      </c>
      <c r="AT185" s="22" t="s">
        <v>182</v>
      </c>
      <c r="AU185" s="22" t="s">
        <v>84</v>
      </c>
      <c r="AY185" s="22" t="s">
        <v>180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2" t="s">
        <v>82</v>
      </c>
      <c r="BK185" s="184">
        <f>ROUND(I185*H185,2)</f>
        <v>0</v>
      </c>
      <c r="BL185" s="22" t="s">
        <v>187</v>
      </c>
      <c r="BM185" s="22" t="s">
        <v>347</v>
      </c>
    </row>
    <row r="186" spans="2:51" s="11" customFormat="1" ht="13.5">
      <c r="B186" s="185"/>
      <c r="D186" s="186" t="s">
        <v>188</v>
      </c>
      <c r="E186" s="187" t="s">
        <v>5</v>
      </c>
      <c r="F186" s="188" t="s">
        <v>348</v>
      </c>
      <c r="H186" s="189">
        <v>43.51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188</v>
      </c>
      <c r="AU186" s="187" t="s">
        <v>84</v>
      </c>
      <c r="AV186" s="11" t="s">
        <v>84</v>
      </c>
      <c r="AW186" s="11" t="s">
        <v>38</v>
      </c>
      <c r="AX186" s="11" t="s">
        <v>74</v>
      </c>
      <c r="AY186" s="187" t="s">
        <v>180</v>
      </c>
    </row>
    <row r="187" spans="2:51" s="12" customFormat="1" ht="13.5">
      <c r="B187" s="194"/>
      <c r="D187" s="186" t="s">
        <v>188</v>
      </c>
      <c r="E187" s="195" t="s">
        <v>5</v>
      </c>
      <c r="F187" s="196" t="s">
        <v>190</v>
      </c>
      <c r="H187" s="197">
        <v>43.51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188</v>
      </c>
      <c r="AU187" s="195" t="s">
        <v>84</v>
      </c>
      <c r="AV187" s="12" t="s">
        <v>187</v>
      </c>
      <c r="AW187" s="12" t="s">
        <v>38</v>
      </c>
      <c r="AX187" s="12" t="s">
        <v>82</v>
      </c>
      <c r="AY187" s="195" t="s">
        <v>180</v>
      </c>
    </row>
    <row r="188" spans="2:65" s="1" customFormat="1" ht="25.5" customHeight="1">
      <c r="B188" s="172"/>
      <c r="C188" s="202" t="s">
        <v>270</v>
      </c>
      <c r="D188" s="202" t="s">
        <v>273</v>
      </c>
      <c r="E188" s="203" t="s">
        <v>349</v>
      </c>
      <c r="F188" s="204" t="s">
        <v>350</v>
      </c>
      <c r="G188" s="205" t="s">
        <v>198</v>
      </c>
      <c r="H188" s="206">
        <v>1.331</v>
      </c>
      <c r="I188" s="207"/>
      <c r="J188" s="208">
        <f>ROUND(I188*H188,2)</f>
        <v>0</v>
      </c>
      <c r="K188" s="204" t="s">
        <v>193</v>
      </c>
      <c r="L188" s="209"/>
      <c r="M188" s="210" t="s">
        <v>5</v>
      </c>
      <c r="N188" s="211" t="s">
        <v>45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204</v>
      </c>
      <c r="AT188" s="22" t="s">
        <v>273</v>
      </c>
      <c r="AU188" s="22" t="s">
        <v>84</v>
      </c>
      <c r="AY188" s="22" t="s">
        <v>180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82</v>
      </c>
      <c r="BK188" s="184">
        <f>ROUND(I188*H188,2)</f>
        <v>0</v>
      </c>
      <c r="BL188" s="22" t="s">
        <v>187</v>
      </c>
      <c r="BM188" s="22" t="s">
        <v>351</v>
      </c>
    </row>
    <row r="189" spans="2:65" s="1" customFormat="1" ht="25.5" customHeight="1">
      <c r="B189" s="172"/>
      <c r="C189" s="173" t="s">
        <v>352</v>
      </c>
      <c r="D189" s="173" t="s">
        <v>182</v>
      </c>
      <c r="E189" s="174" t="s">
        <v>353</v>
      </c>
      <c r="F189" s="175" t="s">
        <v>354</v>
      </c>
      <c r="G189" s="176" t="s">
        <v>185</v>
      </c>
      <c r="H189" s="177">
        <v>1009.43</v>
      </c>
      <c r="I189" s="178"/>
      <c r="J189" s="179">
        <f>ROUND(I189*H189,2)</f>
        <v>0</v>
      </c>
      <c r="K189" s="175" t="s">
        <v>269</v>
      </c>
      <c r="L189" s="39"/>
      <c r="M189" s="180" t="s">
        <v>5</v>
      </c>
      <c r="N189" s="181" t="s">
        <v>45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187</v>
      </c>
      <c r="AT189" s="22" t="s">
        <v>182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187</v>
      </c>
      <c r="BM189" s="22" t="s">
        <v>355</v>
      </c>
    </row>
    <row r="190" spans="2:51" s="11" customFormat="1" ht="13.5">
      <c r="B190" s="185"/>
      <c r="D190" s="186" t="s">
        <v>188</v>
      </c>
      <c r="E190" s="187" t="s">
        <v>5</v>
      </c>
      <c r="F190" s="188" t="s">
        <v>356</v>
      </c>
      <c r="H190" s="189">
        <v>1009.43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188</v>
      </c>
      <c r="AU190" s="187" t="s">
        <v>84</v>
      </c>
      <c r="AV190" s="11" t="s">
        <v>84</v>
      </c>
      <c r="AW190" s="11" t="s">
        <v>38</v>
      </c>
      <c r="AX190" s="11" t="s">
        <v>74</v>
      </c>
      <c r="AY190" s="187" t="s">
        <v>180</v>
      </c>
    </row>
    <row r="191" spans="2:51" s="12" customFormat="1" ht="13.5">
      <c r="B191" s="194"/>
      <c r="D191" s="186" t="s">
        <v>188</v>
      </c>
      <c r="E191" s="195" t="s">
        <v>5</v>
      </c>
      <c r="F191" s="196" t="s">
        <v>190</v>
      </c>
      <c r="H191" s="197">
        <v>1009.43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188</v>
      </c>
      <c r="AU191" s="195" t="s">
        <v>84</v>
      </c>
      <c r="AV191" s="12" t="s">
        <v>187</v>
      </c>
      <c r="AW191" s="12" t="s">
        <v>38</v>
      </c>
      <c r="AX191" s="12" t="s">
        <v>82</v>
      </c>
      <c r="AY191" s="195" t="s">
        <v>180</v>
      </c>
    </row>
    <row r="192" spans="2:65" s="1" customFormat="1" ht="16.5" customHeight="1">
      <c r="B192" s="172"/>
      <c r="C192" s="202" t="s">
        <v>276</v>
      </c>
      <c r="D192" s="202" t="s">
        <v>273</v>
      </c>
      <c r="E192" s="203" t="s">
        <v>357</v>
      </c>
      <c r="F192" s="204" t="s">
        <v>358</v>
      </c>
      <c r="G192" s="205" t="s">
        <v>185</v>
      </c>
      <c r="H192" s="206">
        <v>868.52</v>
      </c>
      <c r="I192" s="207"/>
      <c r="J192" s="208">
        <f>ROUND(I192*H192,2)</f>
        <v>0</v>
      </c>
      <c r="K192" s="204" t="s">
        <v>269</v>
      </c>
      <c r="L192" s="209"/>
      <c r="M192" s="210" t="s">
        <v>5</v>
      </c>
      <c r="N192" s="211" t="s">
        <v>45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204</v>
      </c>
      <c r="AT192" s="22" t="s">
        <v>273</v>
      </c>
      <c r="AU192" s="22" t="s">
        <v>84</v>
      </c>
      <c r="AY192" s="22" t="s">
        <v>180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82</v>
      </c>
      <c r="BK192" s="184">
        <f>ROUND(I192*H192,2)</f>
        <v>0</v>
      </c>
      <c r="BL192" s="22" t="s">
        <v>187</v>
      </c>
      <c r="BM192" s="22" t="s">
        <v>359</v>
      </c>
    </row>
    <row r="193" spans="2:65" s="1" customFormat="1" ht="25.5" customHeight="1">
      <c r="B193" s="172"/>
      <c r="C193" s="202" t="s">
        <v>360</v>
      </c>
      <c r="D193" s="202" t="s">
        <v>273</v>
      </c>
      <c r="E193" s="203" t="s">
        <v>349</v>
      </c>
      <c r="F193" s="204" t="s">
        <v>350</v>
      </c>
      <c r="G193" s="205" t="s">
        <v>198</v>
      </c>
      <c r="H193" s="206">
        <v>25.364</v>
      </c>
      <c r="I193" s="207"/>
      <c r="J193" s="208">
        <f>ROUND(I193*H193,2)</f>
        <v>0</v>
      </c>
      <c r="K193" s="204" t="s">
        <v>193</v>
      </c>
      <c r="L193" s="209"/>
      <c r="M193" s="210" t="s">
        <v>5</v>
      </c>
      <c r="N193" s="211" t="s">
        <v>45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2" t="s">
        <v>204</v>
      </c>
      <c r="AT193" s="22" t="s">
        <v>273</v>
      </c>
      <c r="AU193" s="22" t="s">
        <v>84</v>
      </c>
      <c r="AY193" s="22" t="s">
        <v>180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2" t="s">
        <v>82</v>
      </c>
      <c r="BK193" s="184">
        <f>ROUND(I193*H193,2)</f>
        <v>0</v>
      </c>
      <c r="BL193" s="22" t="s">
        <v>187</v>
      </c>
      <c r="BM193" s="22" t="s">
        <v>361</v>
      </c>
    </row>
    <row r="194" spans="2:51" s="11" customFormat="1" ht="13.5">
      <c r="B194" s="185"/>
      <c r="D194" s="186" t="s">
        <v>188</v>
      </c>
      <c r="E194" s="187" t="s">
        <v>5</v>
      </c>
      <c r="F194" s="188" t="s">
        <v>362</v>
      </c>
      <c r="H194" s="189">
        <v>25.364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188</v>
      </c>
      <c r="AU194" s="187" t="s">
        <v>84</v>
      </c>
      <c r="AV194" s="11" t="s">
        <v>84</v>
      </c>
      <c r="AW194" s="11" t="s">
        <v>38</v>
      </c>
      <c r="AX194" s="11" t="s">
        <v>82</v>
      </c>
      <c r="AY194" s="187" t="s">
        <v>180</v>
      </c>
    </row>
    <row r="195" spans="2:65" s="1" customFormat="1" ht="25.5" customHeight="1">
      <c r="B195" s="172"/>
      <c r="C195" s="173" t="s">
        <v>280</v>
      </c>
      <c r="D195" s="173" t="s">
        <v>182</v>
      </c>
      <c r="E195" s="174" t="s">
        <v>363</v>
      </c>
      <c r="F195" s="175" t="s">
        <v>364</v>
      </c>
      <c r="G195" s="176" t="s">
        <v>185</v>
      </c>
      <c r="H195" s="177">
        <v>3.4</v>
      </c>
      <c r="I195" s="178"/>
      <c r="J195" s="179">
        <f>ROUND(I195*H195,2)</f>
        <v>0</v>
      </c>
      <c r="K195" s="175" t="s">
        <v>193</v>
      </c>
      <c r="L195" s="39"/>
      <c r="M195" s="180" t="s">
        <v>5</v>
      </c>
      <c r="N195" s="181" t="s">
        <v>45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187</v>
      </c>
      <c r="AT195" s="22" t="s">
        <v>182</v>
      </c>
      <c r="AU195" s="22" t="s">
        <v>84</v>
      </c>
      <c r="AY195" s="22" t="s">
        <v>180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82</v>
      </c>
      <c r="BK195" s="184">
        <f>ROUND(I195*H195,2)</f>
        <v>0</v>
      </c>
      <c r="BL195" s="22" t="s">
        <v>187</v>
      </c>
      <c r="BM195" s="22" t="s">
        <v>365</v>
      </c>
    </row>
    <row r="196" spans="2:51" s="11" customFormat="1" ht="13.5">
      <c r="B196" s="185"/>
      <c r="D196" s="186" t="s">
        <v>188</v>
      </c>
      <c r="E196" s="187" t="s">
        <v>5</v>
      </c>
      <c r="F196" s="188" t="s">
        <v>366</v>
      </c>
      <c r="H196" s="189">
        <v>3.4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188</v>
      </c>
      <c r="AU196" s="187" t="s">
        <v>84</v>
      </c>
      <c r="AV196" s="11" t="s">
        <v>84</v>
      </c>
      <c r="AW196" s="11" t="s">
        <v>38</v>
      </c>
      <c r="AX196" s="11" t="s">
        <v>74</v>
      </c>
      <c r="AY196" s="187" t="s">
        <v>180</v>
      </c>
    </row>
    <row r="197" spans="2:51" s="12" customFormat="1" ht="13.5">
      <c r="B197" s="194"/>
      <c r="D197" s="186" t="s">
        <v>188</v>
      </c>
      <c r="E197" s="195" t="s">
        <v>5</v>
      </c>
      <c r="F197" s="196" t="s">
        <v>190</v>
      </c>
      <c r="H197" s="197">
        <v>3.4</v>
      </c>
      <c r="I197" s="198"/>
      <c r="L197" s="194"/>
      <c r="M197" s="199"/>
      <c r="N197" s="200"/>
      <c r="O197" s="200"/>
      <c r="P197" s="200"/>
      <c r="Q197" s="200"/>
      <c r="R197" s="200"/>
      <c r="S197" s="200"/>
      <c r="T197" s="201"/>
      <c r="AT197" s="195" t="s">
        <v>188</v>
      </c>
      <c r="AU197" s="195" t="s">
        <v>84</v>
      </c>
      <c r="AV197" s="12" t="s">
        <v>187</v>
      </c>
      <c r="AW197" s="12" t="s">
        <v>38</v>
      </c>
      <c r="AX197" s="12" t="s">
        <v>82</v>
      </c>
      <c r="AY197" s="195" t="s">
        <v>180</v>
      </c>
    </row>
    <row r="198" spans="2:65" s="1" customFormat="1" ht="38.25" customHeight="1">
      <c r="B198" s="172"/>
      <c r="C198" s="202" t="s">
        <v>367</v>
      </c>
      <c r="D198" s="202" t="s">
        <v>273</v>
      </c>
      <c r="E198" s="203" t="s">
        <v>368</v>
      </c>
      <c r="F198" s="204" t="s">
        <v>369</v>
      </c>
      <c r="G198" s="205" t="s">
        <v>185</v>
      </c>
      <c r="H198" s="206">
        <v>3.468</v>
      </c>
      <c r="I198" s="207"/>
      <c r="J198" s="208">
        <f>ROUND(I198*H198,2)</f>
        <v>0</v>
      </c>
      <c r="K198" s="204" t="s">
        <v>193</v>
      </c>
      <c r="L198" s="209"/>
      <c r="M198" s="210" t="s">
        <v>5</v>
      </c>
      <c r="N198" s="211" t="s">
        <v>45</v>
      </c>
      <c r="O198" s="40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AR198" s="22" t="s">
        <v>204</v>
      </c>
      <c r="AT198" s="22" t="s">
        <v>273</v>
      </c>
      <c r="AU198" s="22" t="s">
        <v>84</v>
      </c>
      <c r="AY198" s="22" t="s">
        <v>180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22" t="s">
        <v>82</v>
      </c>
      <c r="BK198" s="184">
        <f>ROUND(I198*H198,2)</f>
        <v>0</v>
      </c>
      <c r="BL198" s="22" t="s">
        <v>187</v>
      </c>
      <c r="BM198" s="22" t="s">
        <v>370</v>
      </c>
    </row>
    <row r="199" spans="2:51" s="11" customFormat="1" ht="13.5">
      <c r="B199" s="185"/>
      <c r="D199" s="186" t="s">
        <v>188</v>
      </c>
      <c r="E199" s="187" t="s">
        <v>5</v>
      </c>
      <c r="F199" s="188" t="s">
        <v>371</v>
      </c>
      <c r="H199" s="189">
        <v>3.468</v>
      </c>
      <c r="I199" s="190"/>
      <c r="L199" s="185"/>
      <c r="M199" s="191"/>
      <c r="N199" s="192"/>
      <c r="O199" s="192"/>
      <c r="P199" s="192"/>
      <c r="Q199" s="192"/>
      <c r="R199" s="192"/>
      <c r="S199" s="192"/>
      <c r="T199" s="193"/>
      <c r="AT199" s="187" t="s">
        <v>188</v>
      </c>
      <c r="AU199" s="187" t="s">
        <v>84</v>
      </c>
      <c r="AV199" s="11" t="s">
        <v>84</v>
      </c>
      <c r="AW199" s="11" t="s">
        <v>38</v>
      </c>
      <c r="AX199" s="11" t="s">
        <v>74</v>
      </c>
      <c r="AY199" s="187" t="s">
        <v>180</v>
      </c>
    </row>
    <row r="200" spans="2:51" s="12" customFormat="1" ht="13.5">
      <c r="B200" s="194"/>
      <c r="D200" s="186" t="s">
        <v>188</v>
      </c>
      <c r="E200" s="195" t="s">
        <v>5</v>
      </c>
      <c r="F200" s="196" t="s">
        <v>190</v>
      </c>
      <c r="H200" s="197">
        <v>3.468</v>
      </c>
      <c r="I200" s="198"/>
      <c r="L200" s="194"/>
      <c r="M200" s="199"/>
      <c r="N200" s="200"/>
      <c r="O200" s="200"/>
      <c r="P200" s="200"/>
      <c r="Q200" s="200"/>
      <c r="R200" s="200"/>
      <c r="S200" s="200"/>
      <c r="T200" s="201"/>
      <c r="AT200" s="195" t="s">
        <v>188</v>
      </c>
      <c r="AU200" s="195" t="s">
        <v>84</v>
      </c>
      <c r="AV200" s="12" t="s">
        <v>187</v>
      </c>
      <c r="AW200" s="12" t="s">
        <v>38</v>
      </c>
      <c r="AX200" s="12" t="s">
        <v>82</v>
      </c>
      <c r="AY200" s="195" t="s">
        <v>180</v>
      </c>
    </row>
    <row r="201" spans="2:65" s="1" customFormat="1" ht="25.5" customHeight="1">
      <c r="B201" s="172"/>
      <c r="C201" s="173" t="s">
        <v>284</v>
      </c>
      <c r="D201" s="173" t="s">
        <v>182</v>
      </c>
      <c r="E201" s="174" t="s">
        <v>372</v>
      </c>
      <c r="F201" s="175" t="s">
        <v>373</v>
      </c>
      <c r="G201" s="176" t="s">
        <v>185</v>
      </c>
      <c r="H201" s="177">
        <v>18.85</v>
      </c>
      <c r="I201" s="178"/>
      <c r="J201" s="179">
        <f>ROUND(I201*H201,2)</f>
        <v>0</v>
      </c>
      <c r="K201" s="175" t="s">
        <v>269</v>
      </c>
      <c r="L201" s="39"/>
      <c r="M201" s="180" t="s">
        <v>5</v>
      </c>
      <c r="N201" s="181" t="s">
        <v>45</v>
      </c>
      <c r="O201" s="40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2" t="s">
        <v>187</v>
      </c>
      <c r="AT201" s="22" t="s">
        <v>182</v>
      </c>
      <c r="AU201" s="22" t="s">
        <v>84</v>
      </c>
      <c r="AY201" s="22" t="s">
        <v>180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2" t="s">
        <v>82</v>
      </c>
      <c r="BK201" s="184">
        <f>ROUND(I201*H201,2)</f>
        <v>0</v>
      </c>
      <c r="BL201" s="22" t="s">
        <v>187</v>
      </c>
      <c r="BM201" s="22" t="s">
        <v>374</v>
      </c>
    </row>
    <row r="202" spans="2:65" s="1" customFormat="1" ht="16.5" customHeight="1">
      <c r="B202" s="172"/>
      <c r="C202" s="202" t="s">
        <v>375</v>
      </c>
      <c r="D202" s="202" t="s">
        <v>273</v>
      </c>
      <c r="E202" s="203" t="s">
        <v>376</v>
      </c>
      <c r="F202" s="204" t="s">
        <v>377</v>
      </c>
      <c r="G202" s="205" t="s">
        <v>185</v>
      </c>
      <c r="H202" s="206">
        <v>19.227</v>
      </c>
      <c r="I202" s="207"/>
      <c r="J202" s="208">
        <f>ROUND(I202*H202,2)</f>
        <v>0</v>
      </c>
      <c r="K202" s="204" t="s">
        <v>269</v>
      </c>
      <c r="L202" s="209"/>
      <c r="M202" s="210" t="s">
        <v>5</v>
      </c>
      <c r="N202" s="211" t="s">
        <v>45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204</v>
      </c>
      <c r="AT202" s="22" t="s">
        <v>273</v>
      </c>
      <c r="AU202" s="22" t="s">
        <v>84</v>
      </c>
      <c r="AY202" s="22" t="s">
        <v>180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82</v>
      </c>
      <c r="BK202" s="184">
        <f>ROUND(I202*H202,2)</f>
        <v>0</v>
      </c>
      <c r="BL202" s="22" t="s">
        <v>187</v>
      </c>
      <c r="BM202" s="22" t="s">
        <v>378</v>
      </c>
    </row>
    <row r="203" spans="2:51" s="11" customFormat="1" ht="13.5">
      <c r="B203" s="185"/>
      <c r="D203" s="186" t="s">
        <v>188</v>
      </c>
      <c r="E203" s="187" t="s">
        <v>5</v>
      </c>
      <c r="F203" s="188" t="s">
        <v>379</v>
      </c>
      <c r="H203" s="189">
        <v>19.227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188</v>
      </c>
      <c r="AU203" s="187" t="s">
        <v>84</v>
      </c>
      <c r="AV203" s="11" t="s">
        <v>84</v>
      </c>
      <c r="AW203" s="11" t="s">
        <v>38</v>
      </c>
      <c r="AX203" s="11" t="s">
        <v>74</v>
      </c>
      <c r="AY203" s="187" t="s">
        <v>180</v>
      </c>
    </row>
    <row r="204" spans="2:51" s="12" customFormat="1" ht="13.5">
      <c r="B204" s="194"/>
      <c r="D204" s="186" t="s">
        <v>188</v>
      </c>
      <c r="E204" s="195" t="s">
        <v>5</v>
      </c>
      <c r="F204" s="196" t="s">
        <v>190</v>
      </c>
      <c r="H204" s="197">
        <v>19.227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188</v>
      </c>
      <c r="AU204" s="195" t="s">
        <v>84</v>
      </c>
      <c r="AV204" s="12" t="s">
        <v>187</v>
      </c>
      <c r="AW204" s="12" t="s">
        <v>38</v>
      </c>
      <c r="AX204" s="12" t="s">
        <v>82</v>
      </c>
      <c r="AY204" s="195" t="s">
        <v>180</v>
      </c>
    </row>
    <row r="205" spans="2:65" s="1" customFormat="1" ht="25.5" customHeight="1">
      <c r="B205" s="172"/>
      <c r="C205" s="173" t="s">
        <v>287</v>
      </c>
      <c r="D205" s="173" t="s">
        <v>182</v>
      </c>
      <c r="E205" s="174" t="s">
        <v>380</v>
      </c>
      <c r="F205" s="175" t="s">
        <v>381</v>
      </c>
      <c r="G205" s="176" t="s">
        <v>185</v>
      </c>
      <c r="H205" s="177">
        <v>29.28</v>
      </c>
      <c r="I205" s="178"/>
      <c r="J205" s="179">
        <f>ROUND(I205*H205,2)</f>
        <v>0</v>
      </c>
      <c r="K205" s="175" t="s">
        <v>193</v>
      </c>
      <c r="L205" s="39"/>
      <c r="M205" s="180" t="s">
        <v>5</v>
      </c>
      <c r="N205" s="181" t="s">
        <v>45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187</v>
      </c>
      <c r="AT205" s="22" t="s">
        <v>182</v>
      </c>
      <c r="AU205" s="22" t="s">
        <v>84</v>
      </c>
      <c r="AY205" s="22" t="s">
        <v>180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82</v>
      </c>
      <c r="BK205" s="184">
        <f>ROUND(I205*H205,2)</f>
        <v>0</v>
      </c>
      <c r="BL205" s="22" t="s">
        <v>187</v>
      </c>
      <c r="BM205" s="22" t="s">
        <v>382</v>
      </c>
    </row>
    <row r="206" spans="2:51" s="11" customFormat="1" ht="13.5">
      <c r="B206" s="185"/>
      <c r="D206" s="186" t="s">
        <v>188</v>
      </c>
      <c r="E206" s="187" t="s">
        <v>5</v>
      </c>
      <c r="F206" s="188" t="s">
        <v>383</v>
      </c>
      <c r="H206" s="189">
        <v>29.28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188</v>
      </c>
      <c r="AU206" s="187" t="s">
        <v>84</v>
      </c>
      <c r="AV206" s="11" t="s">
        <v>84</v>
      </c>
      <c r="AW206" s="11" t="s">
        <v>38</v>
      </c>
      <c r="AX206" s="11" t="s">
        <v>82</v>
      </c>
      <c r="AY206" s="187" t="s">
        <v>180</v>
      </c>
    </row>
    <row r="207" spans="2:65" s="1" customFormat="1" ht="25.5" customHeight="1">
      <c r="B207" s="172"/>
      <c r="C207" s="173" t="s">
        <v>384</v>
      </c>
      <c r="D207" s="173" t="s">
        <v>182</v>
      </c>
      <c r="E207" s="174" t="s">
        <v>385</v>
      </c>
      <c r="F207" s="175" t="s">
        <v>386</v>
      </c>
      <c r="G207" s="176" t="s">
        <v>185</v>
      </c>
      <c r="H207" s="177">
        <v>1052.086</v>
      </c>
      <c r="I207" s="178"/>
      <c r="J207" s="179">
        <f>ROUND(I207*H207,2)</f>
        <v>0</v>
      </c>
      <c r="K207" s="175" t="s">
        <v>186</v>
      </c>
      <c r="L207" s="39"/>
      <c r="M207" s="180" t="s">
        <v>5</v>
      </c>
      <c r="N207" s="181" t="s">
        <v>45</v>
      </c>
      <c r="O207" s="4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2" t="s">
        <v>187</v>
      </c>
      <c r="AT207" s="22" t="s">
        <v>182</v>
      </c>
      <c r="AU207" s="22" t="s">
        <v>84</v>
      </c>
      <c r="AY207" s="22" t="s">
        <v>180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2" t="s">
        <v>82</v>
      </c>
      <c r="BK207" s="184">
        <f>ROUND(I207*H207,2)</f>
        <v>0</v>
      </c>
      <c r="BL207" s="22" t="s">
        <v>187</v>
      </c>
      <c r="BM207" s="22" t="s">
        <v>387</v>
      </c>
    </row>
    <row r="208" spans="2:65" s="1" customFormat="1" ht="25.5" customHeight="1">
      <c r="B208" s="172"/>
      <c r="C208" s="173" t="s">
        <v>293</v>
      </c>
      <c r="D208" s="173" t="s">
        <v>182</v>
      </c>
      <c r="E208" s="174" t="s">
        <v>388</v>
      </c>
      <c r="F208" s="175" t="s">
        <v>389</v>
      </c>
      <c r="G208" s="176" t="s">
        <v>185</v>
      </c>
      <c r="H208" s="177">
        <v>884.11</v>
      </c>
      <c r="I208" s="178"/>
      <c r="J208" s="179">
        <f>ROUND(I208*H208,2)</f>
        <v>0</v>
      </c>
      <c r="K208" s="175" t="s">
        <v>346</v>
      </c>
      <c r="L208" s="39"/>
      <c r="M208" s="180" t="s">
        <v>5</v>
      </c>
      <c r="N208" s="18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187</v>
      </c>
      <c r="AT208" s="22" t="s">
        <v>182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187</v>
      </c>
      <c r="BM208" s="22" t="s">
        <v>390</v>
      </c>
    </row>
    <row r="209" spans="2:51" s="11" customFormat="1" ht="13.5">
      <c r="B209" s="185"/>
      <c r="D209" s="186" t="s">
        <v>188</v>
      </c>
      <c r="E209" s="187" t="s">
        <v>5</v>
      </c>
      <c r="F209" s="188" t="s">
        <v>391</v>
      </c>
      <c r="H209" s="189">
        <v>884.11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188</v>
      </c>
      <c r="AU209" s="187" t="s">
        <v>84</v>
      </c>
      <c r="AV209" s="11" t="s">
        <v>84</v>
      </c>
      <c r="AW209" s="11" t="s">
        <v>38</v>
      </c>
      <c r="AX209" s="11" t="s">
        <v>74</v>
      </c>
      <c r="AY209" s="187" t="s">
        <v>180</v>
      </c>
    </row>
    <row r="210" spans="2:51" s="12" customFormat="1" ht="13.5">
      <c r="B210" s="194"/>
      <c r="D210" s="186" t="s">
        <v>188</v>
      </c>
      <c r="E210" s="195" t="s">
        <v>5</v>
      </c>
      <c r="F210" s="196" t="s">
        <v>190</v>
      </c>
      <c r="H210" s="197">
        <v>884.11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5" t="s">
        <v>188</v>
      </c>
      <c r="AU210" s="195" t="s">
        <v>84</v>
      </c>
      <c r="AV210" s="12" t="s">
        <v>187</v>
      </c>
      <c r="AW210" s="12" t="s">
        <v>38</v>
      </c>
      <c r="AX210" s="12" t="s">
        <v>82</v>
      </c>
      <c r="AY210" s="195" t="s">
        <v>180</v>
      </c>
    </row>
    <row r="211" spans="2:65" s="1" customFormat="1" ht="25.5" customHeight="1">
      <c r="B211" s="172"/>
      <c r="C211" s="173" t="s">
        <v>392</v>
      </c>
      <c r="D211" s="173" t="s">
        <v>182</v>
      </c>
      <c r="E211" s="174" t="s">
        <v>393</v>
      </c>
      <c r="F211" s="175" t="s">
        <v>394</v>
      </c>
      <c r="G211" s="176" t="s">
        <v>185</v>
      </c>
      <c r="H211" s="177">
        <v>29.28</v>
      </c>
      <c r="I211" s="178"/>
      <c r="J211" s="179">
        <f>ROUND(I211*H211,2)</f>
        <v>0</v>
      </c>
      <c r="K211" s="175" t="s">
        <v>346</v>
      </c>
      <c r="L211" s="39"/>
      <c r="M211" s="180" t="s">
        <v>5</v>
      </c>
      <c r="N211" s="181" t="s">
        <v>45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187</v>
      </c>
      <c r="AT211" s="22" t="s">
        <v>182</v>
      </c>
      <c r="AU211" s="22" t="s">
        <v>84</v>
      </c>
      <c r="AY211" s="22" t="s">
        <v>180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82</v>
      </c>
      <c r="BK211" s="184">
        <f>ROUND(I211*H211,2)</f>
        <v>0</v>
      </c>
      <c r="BL211" s="22" t="s">
        <v>187</v>
      </c>
      <c r="BM211" s="22" t="s">
        <v>395</v>
      </c>
    </row>
    <row r="212" spans="2:51" s="11" customFormat="1" ht="13.5">
      <c r="B212" s="185"/>
      <c r="D212" s="186" t="s">
        <v>188</v>
      </c>
      <c r="E212" s="187" t="s">
        <v>5</v>
      </c>
      <c r="F212" s="188" t="s">
        <v>383</v>
      </c>
      <c r="H212" s="189">
        <v>29.28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188</v>
      </c>
      <c r="AU212" s="187" t="s">
        <v>84</v>
      </c>
      <c r="AV212" s="11" t="s">
        <v>84</v>
      </c>
      <c r="AW212" s="11" t="s">
        <v>38</v>
      </c>
      <c r="AX212" s="11" t="s">
        <v>82</v>
      </c>
      <c r="AY212" s="187" t="s">
        <v>180</v>
      </c>
    </row>
    <row r="213" spans="2:65" s="1" customFormat="1" ht="16.5" customHeight="1">
      <c r="B213" s="172"/>
      <c r="C213" s="173" t="s">
        <v>296</v>
      </c>
      <c r="D213" s="173" t="s">
        <v>182</v>
      </c>
      <c r="E213" s="174" t="s">
        <v>396</v>
      </c>
      <c r="F213" s="175" t="s">
        <v>397</v>
      </c>
      <c r="G213" s="176" t="s">
        <v>185</v>
      </c>
      <c r="H213" s="177">
        <v>244.401</v>
      </c>
      <c r="I213" s="178"/>
      <c r="J213" s="179">
        <f>ROUND(I213*H213,2)</f>
        <v>0</v>
      </c>
      <c r="K213" s="175" t="s">
        <v>199</v>
      </c>
      <c r="L213" s="39"/>
      <c r="M213" s="180" t="s">
        <v>5</v>
      </c>
      <c r="N213" s="181" t="s">
        <v>45</v>
      </c>
      <c r="O213" s="40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22" t="s">
        <v>187</v>
      </c>
      <c r="AT213" s="22" t="s">
        <v>182</v>
      </c>
      <c r="AU213" s="22" t="s">
        <v>84</v>
      </c>
      <c r="AY213" s="22" t="s">
        <v>180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2" t="s">
        <v>82</v>
      </c>
      <c r="BK213" s="184">
        <f>ROUND(I213*H213,2)</f>
        <v>0</v>
      </c>
      <c r="BL213" s="22" t="s">
        <v>187</v>
      </c>
      <c r="BM213" s="22" t="s">
        <v>398</v>
      </c>
    </row>
    <row r="214" spans="2:51" s="11" customFormat="1" ht="27">
      <c r="B214" s="185"/>
      <c r="D214" s="186" t="s">
        <v>188</v>
      </c>
      <c r="E214" s="187" t="s">
        <v>5</v>
      </c>
      <c r="F214" s="188" t="s">
        <v>399</v>
      </c>
      <c r="H214" s="189">
        <v>244.401</v>
      </c>
      <c r="I214" s="190"/>
      <c r="L214" s="185"/>
      <c r="M214" s="191"/>
      <c r="N214" s="192"/>
      <c r="O214" s="192"/>
      <c r="P214" s="192"/>
      <c r="Q214" s="192"/>
      <c r="R214" s="192"/>
      <c r="S214" s="192"/>
      <c r="T214" s="193"/>
      <c r="AT214" s="187" t="s">
        <v>188</v>
      </c>
      <c r="AU214" s="187" t="s">
        <v>84</v>
      </c>
      <c r="AV214" s="11" t="s">
        <v>84</v>
      </c>
      <c r="AW214" s="11" t="s">
        <v>38</v>
      </c>
      <c r="AX214" s="11" t="s">
        <v>74</v>
      </c>
      <c r="AY214" s="187" t="s">
        <v>180</v>
      </c>
    </row>
    <row r="215" spans="2:51" s="12" customFormat="1" ht="13.5">
      <c r="B215" s="194"/>
      <c r="D215" s="186" t="s">
        <v>188</v>
      </c>
      <c r="E215" s="195" t="s">
        <v>5</v>
      </c>
      <c r="F215" s="196" t="s">
        <v>190</v>
      </c>
      <c r="H215" s="197">
        <v>244.401</v>
      </c>
      <c r="I215" s="198"/>
      <c r="L215" s="194"/>
      <c r="M215" s="199"/>
      <c r="N215" s="200"/>
      <c r="O215" s="200"/>
      <c r="P215" s="200"/>
      <c r="Q215" s="200"/>
      <c r="R215" s="200"/>
      <c r="S215" s="200"/>
      <c r="T215" s="201"/>
      <c r="AT215" s="195" t="s">
        <v>188</v>
      </c>
      <c r="AU215" s="195" t="s">
        <v>84</v>
      </c>
      <c r="AV215" s="12" t="s">
        <v>187</v>
      </c>
      <c r="AW215" s="12" t="s">
        <v>38</v>
      </c>
      <c r="AX215" s="12" t="s">
        <v>82</v>
      </c>
      <c r="AY215" s="195" t="s">
        <v>180</v>
      </c>
    </row>
    <row r="216" spans="2:65" s="1" customFormat="1" ht="16.5" customHeight="1">
      <c r="B216" s="172"/>
      <c r="C216" s="173" t="s">
        <v>400</v>
      </c>
      <c r="D216" s="173" t="s">
        <v>182</v>
      </c>
      <c r="E216" s="174" t="s">
        <v>401</v>
      </c>
      <c r="F216" s="175" t="s">
        <v>402</v>
      </c>
      <c r="G216" s="176" t="s">
        <v>185</v>
      </c>
      <c r="H216" s="177">
        <v>93.315</v>
      </c>
      <c r="I216" s="178"/>
      <c r="J216" s="179">
        <f>ROUND(I216*H216,2)</f>
        <v>0</v>
      </c>
      <c r="K216" s="175" t="s">
        <v>193</v>
      </c>
      <c r="L216" s="39"/>
      <c r="M216" s="180" t="s">
        <v>5</v>
      </c>
      <c r="N216" s="181" t="s">
        <v>45</v>
      </c>
      <c r="O216" s="40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2" t="s">
        <v>187</v>
      </c>
      <c r="AT216" s="22" t="s">
        <v>182</v>
      </c>
      <c r="AU216" s="22" t="s">
        <v>84</v>
      </c>
      <c r="AY216" s="22" t="s">
        <v>180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2" t="s">
        <v>82</v>
      </c>
      <c r="BK216" s="184">
        <f>ROUND(I216*H216,2)</f>
        <v>0</v>
      </c>
      <c r="BL216" s="22" t="s">
        <v>187</v>
      </c>
      <c r="BM216" s="22" t="s">
        <v>403</v>
      </c>
    </row>
    <row r="217" spans="2:51" s="11" customFormat="1" ht="13.5">
      <c r="B217" s="185"/>
      <c r="D217" s="186" t="s">
        <v>188</v>
      </c>
      <c r="E217" s="187" t="s">
        <v>5</v>
      </c>
      <c r="F217" s="188" t="s">
        <v>404</v>
      </c>
      <c r="H217" s="189">
        <v>93.315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188</v>
      </c>
      <c r="AU217" s="187" t="s">
        <v>84</v>
      </c>
      <c r="AV217" s="11" t="s">
        <v>84</v>
      </c>
      <c r="AW217" s="11" t="s">
        <v>38</v>
      </c>
      <c r="AX217" s="11" t="s">
        <v>74</v>
      </c>
      <c r="AY217" s="187" t="s">
        <v>180</v>
      </c>
    </row>
    <row r="218" spans="2:51" s="12" customFormat="1" ht="13.5">
      <c r="B218" s="194"/>
      <c r="D218" s="186" t="s">
        <v>188</v>
      </c>
      <c r="E218" s="195" t="s">
        <v>5</v>
      </c>
      <c r="F218" s="196" t="s">
        <v>190</v>
      </c>
      <c r="H218" s="197">
        <v>93.315</v>
      </c>
      <c r="I218" s="198"/>
      <c r="L218" s="194"/>
      <c r="M218" s="199"/>
      <c r="N218" s="200"/>
      <c r="O218" s="200"/>
      <c r="P218" s="200"/>
      <c r="Q218" s="200"/>
      <c r="R218" s="200"/>
      <c r="S218" s="200"/>
      <c r="T218" s="201"/>
      <c r="AT218" s="195" t="s">
        <v>188</v>
      </c>
      <c r="AU218" s="195" t="s">
        <v>84</v>
      </c>
      <c r="AV218" s="12" t="s">
        <v>187</v>
      </c>
      <c r="AW218" s="12" t="s">
        <v>38</v>
      </c>
      <c r="AX218" s="12" t="s">
        <v>82</v>
      </c>
      <c r="AY218" s="195" t="s">
        <v>180</v>
      </c>
    </row>
    <row r="219" spans="2:65" s="1" customFormat="1" ht="25.5" customHeight="1">
      <c r="B219" s="172"/>
      <c r="C219" s="173" t="s">
        <v>302</v>
      </c>
      <c r="D219" s="173" t="s">
        <v>182</v>
      </c>
      <c r="E219" s="174" t="s">
        <v>405</v>
      </c>
      <c r="F219" s="175" t="s">
        <v>406</v>
      </c>
      <c r="G219" s="176" t="s">
        <v>292</v>
      </c>
      <c r="H219" s="177">
        <v>1.5</v>
      </c>
      <c r="I219" s="178"/>
      <c r="J219" s="179">
        <f>ROUND(I219*H219,2)</f>
        <v>0</v>
      </c>
      <c r="K219" s="175" t="s">
        <v>5</v>
      </c>
      <c r="L219" s="39"/>
      <c r="M219" s="180" t="s">
        <v>5</v>
      </c>
      <c r="N219" s="181" t="s">
        <v>45</v>
      </c>
      <c r="O219" s="40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22" t="s">
        <v>187</v>
      </c>
      <c r="AT219" s="22" t="s">
        <v>182</v>
      </c>
      <c r="AU219" s="22" t="s">
        <v>84</v>
      </c>
      <c r="AY219" s="22" t="s">
        <v>180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2" t="s">
        <v>82</v>
      </c>
      <c r="BK219" s="184">
        <f>ROUND(I219*H219,2)</f>
        <v>0</v>
      </c>
      <c r="BL219" s="22" t="s">
        <v>187</v>
      </c>
      <c r="BM219" s="22" t="s">
        <v>407</v>
      </c>
    </row>
    <row r="220" spans="2:51" s="11" customFormat="1" ht="13.5">
      <c r="B220" s="185"/>
      <c r="D220" s="186" t="s">
        <v>188</v>
      </c>
      <c r="E220" s="187" t="s">
        <v>5</v>
      </c>
      <c r="F220" s="188" t="s">
        <v>408</v>
      </c>
      <c r="H220" s="189">
        <v>1.5</v>
      </c>
      <c r="I220" s="190"/>
      <c r="L220" s="185"/>
      <c r="M220" s="191"/>
      <c r="N220" s="192"/>
      <c r="O220" s="192"/>
      <c r="P220" s="192"/>
      <c r="Q220" s="192"/>
      <c r="R220" s="192"/>
      <c r="S220" s="192"/>
      <c r="T220" s="193"/>
      <c r="AT220" s="187" t="s">
        <v>188</v>
      </c>
      <c r="AU220" s="187" t="s">
        <v>84</v>
      </c>
      <c r="AV220" s="11" t="s">
        <v>84</v>
      </c>
      <c r="AW220" s="11" t="s">
        <v>38</v>
      </c>
      <c r="AX220" s="11" t="s">
        <v>74</v>
      </c>
      <c r="AY220" s="187" t="s">
        <v>180</v>
      </c>
    </row>
    <row r="221" spans="2:51" s="12" customFormat="1" ht="13.5">
      <c r="B221" s="194"/>
      <c r="D221" s="186" t="s">
        <v>188</v>
      </c>
      <c r="E221" s="195" t="s">
        <v>5</v>
      </c>
      <c r="F221" s="196" t="s">
        <v>190</v>
      </c>
      <c r="H221" s="197">
        <v>1.5</v>
      </c>
      <c r="I221" s="198"/>
      <c r="L221" s="194"/>
      <c r="M221" s="199"/>
      <c r="N221" s="200"/>
      <c r="O221" s="200"/>
      <c r="P221" s="200"/>
      <c r="Q221" s="200"/>
      <c r="R221" s="200"/>
      <c r="S221" s="200"/>
      <c r="T221" s="201"/>
      <c r="AT221" s="195" t="s">
        <v>188</v>
      </c>
      <c r="AU221" s="195" t="s">
        <v>84</v>
      </c>
      <c r="AV221" s="12" t="s">
        <v>187</v>
      </c>
      <c r="AW221" s="12" t="s">
        <v>38</v>
      </c>
      <c r="AX221" s="12" t="s">
        <v>82</v>
      </c>
      <c r="AY221" s="195" t="s">
        <v>180</v>
      </c>
    </row>
    <row r="222" spans="2:65" s="1" customFormat="1" ht="25.5" customHeight="1">
      <c r="B222" s="172"/>
      <c r="C222" s="173" t="s">
        <v>409</v>
      </c>
      <c r="D222" s="173" t="s">
        <v>182</v>
      </c>
      <c r="E222" s="174" t="s">
        <v>410</v>
      </c>
      <c r="F222" s="175" t="s">
        <v>411</v>
      </c>
      <c r="G222" s="176" t="s">
        <v>185</v>
      </c>
      <c r="H222" s="177">
        <v>37.075</v>
      </c>
      <c r="I222" s="178"/>
      <c r="J222" s="179">
        <f>ROUND(I222*H222,2)</f>
        <v>0</v>
      </c>
      <c r="K222" s="175" t="s">
        <v>186</v>
      </c>
      <c r="L222" s="39"/>
      <c r="M222" s="180" t="s">
        <v>5</v>
      </c>
      <c r="N222" s="181" t="s">
        <v>45</v>
      </c>
      <c r="O222" s="40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AR222" s="22" t="s">
        <v>187</v>
      </c>
      <c r="AT222" s="22" t="s">
        <v>182</v>
      </c>
      <c r="AU222" s="22" t="s">
        <v>84</v>
      </c>
      <c r="AY222" s="22" t="s">
        <v>180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22" t="s">
        <v>82</v>
      </c>
      <c r="BK222" s="184">
        <f>ROUND(I222*H222,2)</f>
        <v>0</v>
      </c>
      <c r="BL222" s="22" t="s">
        <v>187</v>
      </c>
      <c r="BM222" s="22" t="s">
        <v>412</v>
      </c>
    </row>
    <row r="223" spans="2:51" s="11" customFormat="1" ht="13.5">
      <c r="B223" s="185"/>
      <c r="D223" s="186" t="s">
        <v>188</v>
      </c>
      <c r="E223" s="187" t="s">
        <v>5</v>
      </c>
      <c r="F223" s="188" t="s">
        <v>413</v>
      </c>
      <c r="H223" s="189">
        <v>37.075</v>
      </c>
      <c r="I223" s="190"/>
      <c r="L223" s="185"/>
      <c r="M223" s="191"/>
      <c r="N223" s="192"/>
      <c r="O223" s="192"/>
      <c r="P223" s="192"/>
      <c r="Q223" s="192"/>
      <c r="R223" s="192"/>
      <c r="S223" s="192"/>
      <c r="T223" s="193"/>
      <c r="AT223" s="187" t="s">
        <v>188</v>
      </c>
      <c r="AU223" s="187" t="s">
        <v>84</v>
      </c>
      <c r="AV223" s="11" t="s">
        <v>84</v>
      </c>
      <c r="AW223" s="11" t="s">
        <v>38</v>
      </c>
      <c r="AX223" s="11" t="s">
        <v>74</v>
      </c>
      <c r="AY223" s="187" t="s">
        <v>180</v>
      </c>
    </row>
    <row r="224" spans="2:51" s="12" customFormat="1" ht="13.5">
      <c r="B224" s="194"/>
      <c r="D224" s="186" t="s">
        <v>188</v>
      </c>
      <c r="E224" s="195" t="s">
        <v>5</v>
      </c>
      <c r="F224" s="196" t="s">
        <v>190</v>
      </c>
      <c r="H224" s="197">
        <v>37.075</v>
      </c>
      <c r="I224" s="198"/>
      <c r="L224" s="194"/>
      <c r="M224" s="199"/>
      <c r="N224" s="200"/>
      <c r="O224" s="200"/>
      <c r="P224" s="200"/>
      <c r="Q224" s="200"/>
      <c r="R224" s="200"/>
      <c r="S224" s="200"/>
      <c r="T224" s="201"/>
      <c r="AT224" s="195" t="s">
        <v>188</v>
      </c>
      <c r="AU224" s="195" t="s">
        <v>84</v>
      </c>
      <c r="AV224" s="12" t="s">
        <v>187</v>
      </c>
      <c r="AW224" s="12" t="s">
        <v>38</v>
      </c>
      <c r="AX224" s="12" t="s">
        <v>82</v>
      </c>
      <c r="AY224" s="195" t="s">
        <v>180</v>
      </c>
    </row>
    <row r="225" spans="2:63" s="10" customFormat="1" ht="29.85" customHeight="1">
      <c r="B225" s="159"/>
      <c r="D225" s="160" t="s">
        <v>73</v>
      </c>
      <c r="E225" s="170" t="s">
        <v>222</v>
      </c>
      <c r="F225" s="170" t="s">
        <v>414</v>
      </c>
      <c r="I225" s="162"/>
      <c r="J225" s="171">
        <f>BK225</f>
        <v>0</v>
      </c>
      <c r="L225" s="159"/>
      <c r="M225" s="164"/>
      <c r="N225" s="165"/>
      <c r="O225" s="165"/>
      <c r="P225" s="166">
        <f>SUM(P226:P273)</f>
        <v>0</v>
      </c>
      <c r="Q225" s="165"/>
      <c r="R225" s="166">
        <f>SUM(R226:R273)</f>
        <v>0</v>
      </c>
      <c r="S225" s="165"/>
      <c r="T225" s="167">
        <f>SUM(T226:T273)</f>
        <v>0</v>
      </c>
      <c r="AR225" s="160" t="s">
        <v>82</v>
      </c>
      <c r="AT225" s="168" t="s">
        <v>73</v>
      </c>
      <c r="AU225" s="168" t="s">
        <v>82</v>
      </c>
      <c r="AY225" s="160" t="s">
        <v>180</v>
      </c>
      <c r="BK225" s="169">
        <f>SUM(BK226:BK273)</f>
        <v>0</v>
      </c>
    </row>
    <row r="226" spans="2:65" s="1" customFormat="1" ht="25.5" customHeight="1">
      <c r="B226" s="172"/>
      <c r="C226" s="173" t="s">
        <v>306</v>
      </c>
      <c r="D226" s="173" t="s">
        <v>182</v>
      </c>
      <c r="E226" s="174" t="s">
        <v>415</v>
      </c>
      <c r="F226" s="175" t="s">
        <v>416</v>
      </c>
      <c r="G226" s="176" t="s">
        <v>292</v>
      </c>
      <c r="H226" s="177">
        <v>40.8</v>
      </c>
      <c r="I226" s="178"/>
      <c r="J226" s="179">
        <f>ROUND(I226*H226,2)</f>
        <v>0</v>
      </c>
      <c r="K226" s="175" t="s">
        <v>193</v>
      </c>
      <c r="L226" s="39"/>
      <c r="M226" s="180" t="s">
        <v>5</v>
      </c>
      <c r="N226" s="181" t="s">
        <v>45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187</v>
      </c>
      <c r="AT226" s="22" t="s">
        <v>182</v>
      </c>
      <c r="AU226" s="22" t="s">
        <v>84</v>
      </c>
      <c r="AY226" s="22" t="s">
        <v>180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82</v>
      </c>
      <c r="BK226" s="184">
        <f>ROUND(I226*H226,2)</f>
        <v>0</v>
      </c>
      <c r="BL226" s="22" t="s">
        <v>187</v>
      </c>
      <c r="BM226" s="22" t="s">
        <v>417</v>
      </c>
    </row>
    <row r="227" spans="2:51" s="11" customFormat="1" ht="13.5">
      <c r="B227" s="185"/>
      <c r="D227" s="186" t="s">
        <v>188</v>
      </c>
      <c r="E227" s="187" t="s">
        <v>5</v>
      </c>
      <c r="F227" s="188" t="s">
        <v>418</v>
      </c>
      <c r="H227" s="189">
        <v>40.8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188</v>
      </c>
      <c r="AU227" s="187" t="s">
        <v>84</v>
      </c>
      <c r="AV227" s="11" t="s">
        <v>84</v>
      </c>
      <c r="AW227" s="11" t="s">
        <v>38</v>
      </c>
      <c r="AX227" s="11" t="s">
        <v>74</v>
      </c>
      <c r="AY227" s="187" t="s">
        <v>180</v>
      </c>
    </row>
    <row r="228" spans="2:51" s="12" customFormat="1" ht="13.5">
      <c r="B228" s="194"/>
      <c r="D228" s="186" t="s">
        <v>188</v>
      </c>
      <c r="E228" s="195" t="s">
        <v>5</v>
      </c>
      <c r="F228" s="196" t="s">
        <v>190</v>
      </c>
      <c r="H228" s="197">
        <v>40.8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188</v>
      </c>
      <c r="AU228" s="195" t="s">
        <v>84</v>
      </c>
      <c r="AV228" s="12" t="s">
        <v>187</v>
      </c>
      <c r="AW228" s="12" t="s">
        <v>38</v>
      </c>
      <c r="AX228" s="12" t="s">
        <v>82</v>
      </c>
      <c r="AY228" s="195" t="s">
        <v>180</v>
      </c>
    </row>
    <row r="229" spans="2:65" s="1" customFormat="1" ht="38.25" customHeight="1">
      <c r="B229" s="172"/>
      <c r="C229" s="173" t="s">
        <v>419</v>
      </c>
      <c r="D229" s="173" t="s">
        <v>182</v>
      </c>
      <c r="E229" s="174" t="s">
        <v>420</v>
      </c>
      <c r="F229" s="175" t="s">
        <v>421</v>
      </c>
      <c r="G229" s="176" t="s">
        <v>185</v>
      </c>
      <c r="H229" s="177">
        <v>1225.647</v>
      </c>
      <c r="I229" s="178"/>
      <c r="J229" s="179">
        <f>ROUND(I229*H229,2)</f>
        <v>0</v>
      </c>
      <c r="K229" s="175" t="s">
        <v>186</v>
      </c>
      <c r="L229" s="39"/>
      <c r="M229" s="180" t="s">
        <v>5</v>
      </c>
      <c r="N229" s="181" t="s">
        <v>45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187</v>
      </c>
      <c r="AT229" s="22" t="s">
        <v>182</v>
      </c>
      <c r="AU229" s="22" t="s">
        <v>84</v>
      </c>
      <c r="AY229" s="22" t="s">
        <v>180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82</v>
      </c>
      <c r="BK229" s="184">
        <f>ROUND(I229*H229,2)</f>
        <v>0</v>
      </c>
      <c r="BL229" s="22" t="s">
        <v>187</v>
      </c>
      <c r="BM229" s="22" t="s">
        <v>422</v>
      </c>
    </row>
    <row r="230" spans="2:51" s="11" customFormat="1" ht="13.5">
      <c r="B230" s="185"/>
      <c r="D230" s="186" t="s">
        <v>188</v>
      </c>
      <c r="E230" s="187" t="s">
        <v>5</v>
      </c>
      <c r="F230" s="188" t="s">
        <v>423</v>
      </c>
      <c r="H230" s="189">
        <v>1225.647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188</v>
      </c>
      <c r="AU230" s="187" t="s">
        <v>84</v>
      </c>
      <c r="AV230" s="11" t="s">
        <v>84</v>
      </c>
      <c r="AW230" s="11" t="s">
        <v>38</v>
      </c>
      <c r="AX230" s="11" t="s">
        <v>74</v>
      </c>
      <c r="AY230" s="187" t="s">
        <v>180</v>
      </c>
    </row>
    <row r="231" spans="2:51" s="12" customFormat="1" ht="13.5">
      <c r="B231" s="194"/>
      <c r="D231" s="186" t="s">
        <v>188</v>
      </c>
      <c r="E231" s="195" t="s">
        <v>5</v>
      </c>
      <c r="F231" s="196" t="s">
        <v>190</v>
      </c>
      <c r="H231" s="197">
        <v>1225.647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188</v>
      </c>
      <c r="AU231" s="195" t="s">
        <v>84</v>
      </c>
      <c r="AV231" s="12" t="s">
        <v>187</v>
      </c>
      <c r="AW231" s="12" t="s">
        <v>38</v>
      </c>
      <c r="AX231" s="12" t="s">
        <v>82</v>
      </c>
      <c r="AY231" s="195" t="s">
        <v>180</v>
      </c>
    </row>
    <row r="232" spans="2:65" s="1" customFormat="1" ht="38.25" customHeight="1">
      <c r="B232" s="172"/>
      <c r="C232" s="173" t="s">
        <v>310</v>
      </c>
      <c r="D232" s="173" t="s">
        <v>182</v>
      </c>
      <c r="E232" s="174" t="s">
        <v>424</v>
      </c>
      <c r="F232" s="175" t="s">
        <v>425</v>
      </c>
      <c r="G232" s="176" t="s">
        <v>185</v>
      </c>
      <c r="H232" s="177">
        <v>73538.82</v>
      </c>
      <c r="I232" s="178"/>
      <c r="J232" s="179">
        <f>ROUND(I232*H232,2)</f>
        <v>0</v>
      </c>
      <c r="K232" s="175" t="s">
        <v>186</v>
      </c>
      <c r="L232" s="39"/>
      <c r="M232" s="180" t="s">
        <v>5</v>
      </c>
      <c r="N232" s="181" t="s">
        <v>45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187</v>
      </c>
      <c r="AT232" s="22" t="s">
        <v>182</v>
      </c>
      <c r="AU232" s="22" t="s">
        <v>84</v>
      </c>
      <c r="AY232" s="22" t="s">
        <v>180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82</v>
      </c>
      <c r="BK232" s="184">
        <f>ROUND(I232*H232,2)</f>
        <v>0</v>
      </c>
      <c r="BL232" s="22" t="s">
        <v>187</v>
      </c>
      <c r="BM232" s="22" t="s">
        <v>426</v>
      </c>
    </row>
    <row r="233" spans="2:51" s="11" customFormat="1" ht="13.5">
      <c r="B233" s="185"/>
      <c r="D233" s="186" t="s">
        <v>188</v>
      </c>
      <c r="E233" s="187" t="s">
        <v>5</v>
      </c>
      <c r="F233" s="188" t="s">
        <v>427</v>
      </c>
      <c r="H233" s="189">
        <v>73538.82</v>
      </c>
      <c r="I233" s="190"/>
      <c r="L233" s="185"/>
      <c r="M233" s="191"/>
      <c r="N233" s="192"/>
      <c r="O233" s="192"/>
      <c r="P233" s="192"/>
      <c r="Q233" s="192"/>
      <c r="R233" s="192"/>
      <c r="S233" s="192"/>
      <c r="T233" s="193"/>
      <c r="AT233" s="187" t="s">
        <v>188</v>
      </c>
      <c r="AU233" s="187" t="s">
        <v>84</v>
      </c>
      <c r="AV233" s="11" t="s">
        <v>84</v>
      </c>
      <c r="AW233" s="11" t="s">
        <v>38</v>
      </c>
      <c r="AX233" s="11" t="s">
        <v>74</v>
      </c>
      <c r="AY233" s="187" t="s">
        <v>180</v>
      </c>
    </row>
    <row r="234" spans="2:51" s="12" customFormat="1" ht="13.5">
      <c r="B234" s="194"/>
      <c r="D234" s="186" t="s">
        <v>188</v>
      </c>
      <c r="E234" s="195" t="s">
        <v>5</v>
      </c>
      <c r="F234" s="196" t="s">
        <v>190</v>
      </c>
      <c r="H234" s="197">
        <v>73538.82</v>
      </c>
      <c r="I234" s="198"/>
      <c r="L234" s="194"/>
      <c r="M234" s="199"/>
      <c r="N234" s="200"/>
      <c r="O234" s="200"/>
      <c r="P234" s="200"/>
      <c r="Q234" s="200"/>
      <c r="R234" s="200"/>
      <c r="S234" s="200"/>
      <c r="T234" s="201"/>
      <c r="AT234" s="195" t="s">
        <v>188</v>
      </c>
      <c r="AU234" s="195" t="s">
        <v>84</v>
      </c>
      <c r="AV234" s="12" t="s">
        <v>187</v>
      </c>
      <c r="AW234" s="12" t="s">
        <v>38</v>
      </c>
      <c r="AX234" s="12" t="s">
        <v>82</v>
      </c>
      <c r="AY234" s="195" t="s">
        <v>180</v>
      </c>
    </row>
    <row r="235" spans="2:65" s="1" customFormat="1" ht="38.25" customHeight="1">
      <c r="B235" s="172"/>
      <c r="C235" s="173" t="s">
        <v>428</v>
      </c>
      <c r="D235" s="173" t="s">
        <v>182</v>
      </c>
      <c r="E235" s="174" t="s">
        <v>429</v>
      </c>
      <c r="F235" s="175" t="s">
        <v>430</v>
      </c>
      <c r="G235" s="176" t="s">
        <v>185</v>
      </c>
      <c r="H235" s="177">
        <v>1225.647</v>
      </c>
      <c r="I235" s="178"/>
      <c r="J235" s="179">
        <f>ROUND(I235*H235,2)</f>
        <v>0</v>
      </c>
      <c r="K235" s="175" t="s">
        <v>186</v>
      </c>
      <c r="L235" s="39"/>
      <c r="M235" s="180" t="s">
        <v>5</v>
      </c>
      <c r="N235" s="181" t="s">
        <v>45</v>
      </c>
      <c r="O235" s="40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AR235" s="22" t="s">
        <v>187</v>
      </c>
      <c r="AT235" s="22" t="s">
        <v>182</v>
      </c>
      <c r="AU235" s="22" t="s">
        <v>84</v>
      </c>
      <c r="AY235" s="22" t="s">
        <v>180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22" t="s">
        <v>82</v>
      </c>
      <c r="BK235" s="184">
        <f>ROUND(I235*H235,2)</f>
        <v>0</v>
      </c>
      <c r="BL235" s="22" t="s">
        <v>187</v>
      </c>
      <c r="BM235" s="22" t="s">
        <v>431</v>
      </c>
    </row>
    <row r="236" spans="2:65" s="1" customFormat="1" ht="25.5" customHeight="1">
      <c r="B236" s="172"/>
      <c r="C236" s="173" t="s">
        <v>313</v>
      </c>
      <c r="D236" s="173" t="s">
        <v>182</v>
      </c>
      <c r="E236" s="174" t="s">
        <v>432</v>
      </c>
      <c r="F236" s="175" t="s">
        <v>433</v>
      </c>
      <c r="G236" s="176" t="s">
        <v>185</v>
      </c>
      <c r="H236" s="177">
        <v>1225.647</v>
      </c>
      <c r="I236" s="178"/>
      <c r="J236" s="179">
        <f>ROUND(I236*H236,2)</f>
        <v>0</v>
      </c>
      <c r="K236" s="175" t="s">
        <v>434</v>
      </c>
      <c r="L236" s="39"/>
      <c r="M236" s="180" t="s">
        <v>5</v>
      </c>
      <c r="N236" s="181" t="s">
        <v>45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187</v>
      </c>
      <c r="AT236" s="22" t="s">
        <v>182</v>
      </c>
      <c r="AU236" s="22" t="s">
        <v>84</v>
      </c>
      <c r="AY236" s="22" t="s">
        <v>180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82</v>
      </c>
      <c r="BK236" s="184">
        <f>ROUND(I236*H236,2)</f>
        <v>0</v>
      </c>
      <c r="BL236" s="22" t="s">
        <v>187</v>
      </c>
      <c r="BM236" s="22" t="s">
        <v>435</v>
      </c>
    </row>
    <row r="237" spans="2:51" s="11" customFormat="1" ht="13.5">
      <c r="B237" s="185"/>
      <c r="D237" s="186" t="s">
        <v>188</v>
      </c>
      <c r="E237" s="187" t="s">
        <v>5</v>
      </c>
      <c r="F237" s="188" t="s">
        <v>436</v>
      </c>
      <c r="H237" s="189">
        <v>1225.647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188</v>
      </c>
      <c r="AU237" s="187" t="s">
        <v>84</v>
      </c>
      <c r="AV237" s="11" t="s">
        <v>84</v>
      </c>
      <c r="AW237" s="11" t="s">
        <v>38</v>
      </c>
      <c r="AX237" s="11" t="s">
        <v>74</v>
      </c>
      <c r="AY237" s="187" t="s">
        <v>180</v>
      </c>
    </row>
    <row r="238" spans="2:51" s="12" customFormat="1" ht="13.5">
      <c r="B238" s="194"/>
      <c r="D238" s="186" t="s">
        <v>188</v>
      </c>
      <c r="E238" s="195" t="s">
        <v>5</v>
      </c>
      <c r="F238" s="196" t="s">
        <v>190</v>
      </c>
      <c r="H238" s="197">
        <v>1225.647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188</v>
      </c>
      <c r="AU238" s="195" t="s">
        <v>84</v>
      </c>
      <c r="AV238" s="12" t="s">
        <v>187</v>
      </c>
      <c r="AW238" s="12" t="s">
        <v>38</v>
      </c>
      <c r="AX238" s="12" t="s">
        <v>82</v>
      </c>
      <c r="AY238" s="195" t="s">
        <v>180</v>
      </c>
    </row>
    <row r="239" spans="2:65" s="1" customFormat="1" ht="25.5" customHeight="1">
      <c r="B239" s="172"/>
      <c r="C239" s="173" t="s">
        <v>437</v>
      </c>
      <c r="D239" s="173" t="s">
        <v>182</v>
      </c>
      <c r="E239" s="174" t="s">
        <v>438</v>
      </c>
      <c r="F239" s="175" t="s">
        <v>439</v>
      </c>
      <c r="G239" s="176" t="s">
        <v>185</v>
      </c>
      <c r="H239" s="177">
        <v>73538.82</v>
      </c>
      <c r="I239" s="178"/>
      <c r="J239" s="179">
        <f>ROUND(I239*H239,2)</f>
        <v>0</v>
      </c>
      <c r="K239" s="175" t="s">
        <v>434</v>
      </c>
      <c r="L239" s="39"/>
      <c r="M239" s="180" t="s">
        <v>5</v>
      </c>
      <c r="N239" s="181" t="s">
        <v>45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187</v>
      </c>
      <c r="AT239" s="22" t="s">
        <v>182</v>
      </c>
      <c r="AU239" s="22" t="s">
        <v>84</v>
      </c>
      <c r="AY239" s="22" t="s">
        <v>180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82</v>
      </c>
      <c r="BK239" s="184">
        <f>ROUND(I239*H239,2)</f>
        <v>0</v>
      </c>
      <c r="BL239" s="22" t="s">
        <v>187</v>
      </c>
      <c r="BM239" s="22" t="s">
        <v>440</v>
      </c>
    </row>
    <row r="240" spans="2:51" s="11" customFormat="1" ht="13.5">
      <c r="B240" s="185"/>
      <c r="D240" s="186" t="s">
        <v>188</v>
      </c>
      <c r="E240" s="187" t="s">
        <v>5</v>
      </c>
      <c r="F240" s="188" t="s">
        <v>427</v>
      </c>
      <c r="H240" s="189">
        <v>73538.82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188</v>
      </c>
      <c r="AU240" s="187" t="s">
        <v>84</v>
      </c>
      <c r="AV240" s="11" t="s">
        <v>84</v>
      </c>
      <c r="AW240" s="11" t="s">
        <v>38</v>
      </c>
      <c r="AX240" s="11" t="s">
        <v>74</v>
      </c>
      <c r="AY240" s="187" t="s">
        <v>180</v>
      </c>
    </row>
    <row r="241" spans="2:51" s="12" customFormat="1" ht="13.5">
      <c r="B241" s="194"/>
      <c r="D241" s="186" t="s">
        <v>188</v>
      </c>
      <c r="E241" s="195" t="s">
        <v>5</v>
      </c>
      <c r="F241" s="196" t="s">
        <v>190</v>
      </c>
      <c r="H241" s="197">
        <v>73538.82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5" t="s">
        <v>188</v>
      </c>
      <c r="AU241" s="195" t="s">
        <v>84</v>
      </c>
      <c r="AV241" s="12" t="s">
        <v>187</v>
      </c>
      <c r="AW241" s="12" t="s">
        <v>38</v>
      </c>
      <c r="AX241" s="12" t="s">
        <v>82</v>
      </c>
      <c r="AY241" s="195" t="s">
        <v>180</v>
      </c>
    </row>
    <row r="242" spans="2:65" s="1" customFormat="1" ht="25.5" customHeight="1">
      <c r="B242" s="172"/>
      <c r="C242" s="173" t="s">
        <v>318</v>
      </c>
      <c r="D242" s="173" t="s">
        <v>182</v>
      </c>
      <c r="E242" s="174" t="s">
        <v>441</v>
      </c>
      <c r="F242" s="175" t="s">
        <v>442</v>
      </c>
      <c r="G242" s="176" t="s">
        <v>185</v>
      </c>
      <c r="H242" s="177">
        <v>1225.647</v>
      </c>
      <c r="I242" s="178"/>
      <c r="J242" s="179">
        <f>ROUND(I242*H242,2)</f>
        <v>0</v>
      </c>
      <c r="K242" s="175" t="s">
        <v>434</v>
      </c>
      <c r="L242" s="39"/>
      <c r="M242" s="180" t="s">
        <v>5</v>
      </c>
      <c r="N242" s="181" t="s">
        <v>45</v>
      </c>
      <c r="O242" s="40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2" t="s">
        <v>187</v>
      </c>
      <c r="AT242" s="22" t="s">
        <v>182</v>
      </c>
      <c r="AU242" s="22" t="s">
        <v>84</v>
      </c>
      <c r="AY242" s="22" t="s">
        <v>180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2" t="s">
        <v>82</v>
      </c>
      <c r="BK242" s="184">
        <f>ROUND(I242*H242,2)</f>
        <v>0</v>
      </c>
      <c r="BL242" s="22" t="s">
        <v>187</v>
      </c>
      <c r="BM242" s="22" t="s">
        <v>443</v>
      </c>
    </row>
    <row r="243" spans="2:65" s="1" customFormat="1" ht="63.75" customHeight="1">
      <c r="B243" s="172"/>
      <c r="C243" s="173" t="s">
        <v>444</v>
      </c>
      <c r="D243" s="173" t="s">
        <v>182</v>
      </c>
      <c r="E243" s="174" t="s">
        <v>445</v>
      </c>
      <c r="F243" s="175" t="s">
        <v>446</v>
      </c>
      <c r="G243" s="176" t="s">
        <v>185</v>
      </c>
      <c r="H243" s="177">
        <v>371.3</v>
      </c>
      <c r="I243" s="178"/>
      <c r="J243" s="179">
        <f>ROUND(I243*H243,2)</f>
        <v>0</v>
      </c>
      <c r="K243" s="175" t="s">
        <v>193</v>
      </c>
      <c r="L243" s="39"/>
      <c r="M243" s="180" t="s">
        <v>5</v>
      </c>
      <c r="N243" s="181" t="s">
        <v>45</v>
      </c>
      <c r="O243" s="40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2" t="s">
        <v>187</v>
      </c>
      <c r="AT243" s="22" t="s">
        <v>182</v>
      </c>
      <c r="AU243" s="22" t="s">
        <v>84</v>
      </c>
      <c r="AY243" s="22" t="s">
        <v>180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82</v>
      </c>
      <c r="BK243" s="184">
        <f>ROUND(I243*H243,2)</f>
        <v>0</v>
      </c>
      <c r="BL243" s="22" t="s">
        <v>187</v>
      </c>
      <c r="BM243" s="22" t="s">
        <v>447</v>
      </c>
    </row>
    <row r="244" spans="2:51" s="11" customFormat="1" ht="13.5">
      <c r="B244" s="185"/>
      <c r="D244" s="186" t="s">
        <v>188</v>
      </c>
      <c r="E244" s="187" t="s">
        <v>5</v>
      </c>
      <c r="F244" s="188" t="s">
        <v>448</v>
      </c>
      <c r="H244" s="189">
        <v>371.3</v>
      </c>
      <c r="I244" s="190"/>
      <c r="L244" s="185"/>
      <c r="M244" s="191"/>
      <c r="N244" s="192"/>
      <c r="O244" s="192"/>
      <c r="P244" s="192"/>
      <c r="Q244" s="192"/>
      <c r="R244" s="192"/>
      <c r="S244" s="192"/>
      <c r="T244" s="193"/>
      <c r="AT244" s="187" t="s">
        <v>188</v>
      </c>
      <c r="AU244" s="187" t="s">
        <v>84</v>
      </c>
      <c r="AV244" s="11" t="s">
        <v>84</v>
      </c>
      <c r="AW244" s="11" t="s">
        <v>38</v>
      </c>
      <c r="AX244" s="11" t="s">
        <v>74</v>
      </c>
      <c r="AY244" s="187" t="s">
        <v>180</v>
      </c>
    </row>
    <row r="245" spans="2:51" s="12" customFormat="1" ht="13.5">
      <c r="B245" s="194"/>
      <c r="D245" s="186" t="s">
        <v>188</v>
      </c>
      <c r="E245" s="195" t="s">
        <v>5</v>
      </c>
      <c r="F245" s="196" t="s">
        <v>190</v>
      </c>
      <c r="H245" s="197">
        <v>371.3</v>
      </c>
      <c r="I245" s="198"/>
      <c r="L245" s="194"/>
      <c r="M245" s="199"/>
      <c r="N245" s="200"/>
      <c r="O245" s="200"/>
      <c r="P245" s="200"/>
      <c r="Q245" s="200"/>
      <c r="R245" s="200"/>
      <c r="S245" s="200"/>
      <c r="T245" s="201"/>
      <c r="AT245" s="195" t="s">
        <v>188</v>
      </c>
      <c r="AU245" s="195" t="s">
        <v>84</v>
      </c>
      <c r="AV245" s="12" t="s">
        <v>187</v>
      </c>
      <c r="AW245" s="12" t="s">
        <v>38</v>
      </c>
      <c r="AX245" s="12" t="s">
        <v>82</v>
      </c>
      <c r="AY245" s="195" t="s">
        <v>180</v>
      </c>
    </row>
    <row r="246" spans="2:65" s="1" customFormat="1" ht="25.5" customHeight="1">
      <c r="B246" s="172"/>
      <c r="C246" s="173" t="s">
        <v>325</v>
      </c>
      <c r="D246" s="173" t="s">
        <v>182</v>
      </c>
      <c r="E246" s="174" t="s">
        <v>449</v>
      </c>
      <c r="F246" s="175" t="s">
        <v>450</v>
      </c>
      <c r="G246" s="176" t="s">
        <v>185</v>
      </c>
      <c r="H246" s="177">
        <v>483.22</v>
      </c>
      <c r="I246" s="178"/>
      <c r="J246" s="179">
        <f>ROUND(I246*H246,2)</f>
        <v>0</v>
      </c>
      <c r="K246" s="175" t="s">
        <v>193</v>
      </c>
      <c r="L246" s="39"/>
      <c r="M246" s="180" t="s">
        <v>5</v>
      </c>
      <c r="N246" s="181" t="s">
        <v>45</v>
      </c>
      <c r="O246" s="40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AR246" s="22" t="s">
        <v>187</v>
      </c>
      <c r="AT246" s="22" t="s">
        <v>182</v>
      </c>
      <c r="AU246" s="22" t="s">
        <v>84</v>
      </c>
      <c r="AY246" s="22" t="s">
        <v>180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2" t="s">
        <v>82</v>
      </c>
      <c r="BK246" s="184">
        <f>ROUND(I246*H246,2)</f>
        <v>0</v>
      </c>
      <c r="BL246" s="22" t="s">
        <v>187</v>
      </c>
      <c r="BM246" s="22" t="s">
        <v>451</v>
      </c>
    </row>
    <row r="247" spans="2:51" s="11" customFormat="1" ht="13.5">
      <c r="B247" s="185"/>
      <c r="D247" s="186" t="s">
        <v>188</v>
      </c>
      <c r="E247" s="187" t="s">
        <v>5</v>
      </c>
      <c r="F247" s="188" t="s">
        <v>452</v>
      </c>
      <c r="H247" s="189">
        <v>483.22</v>
      </c>
      <c r="I247" s="190"/>
      <c r="L247" s="185"/>
      <c r="M247" s="191"/>
      <c r="N247" s="192"/>
      <c r="O247" s="192"/>
      <c r="P247" s="192"/>
      <c r="Q247" s="192"/>
      <c r="R247" s="192"/>
      <c r="S247" s="192"/>
      <c r="T247" s="193"/>
      <c r="AT247" s="187" t="s">
        <v>188</v>
      </c>
      <c r="AU247" s="187" t="s">
        <v>84</v>
      </c>
      <c r="AV247" s="11" t="s">
        <v>84</v>
      </c>
      <c r="AW247" s="11" t="s">
        <v>38</v>
      </c>
      <c r="AX247" s="11" t="s">
        <v>74</v>
      </c>
      <c r="AY247" s="187" t="s">
        <v>180</v>
      </c>
    </row>
    <row r="248" spans="2:51" s="12" customFormat="1" ht="13.5">
      <c r="B248" s="194"/>
      <c r="D248" s="186" t="s">
        <v>188</v>
      </c>
      <c r="E248" s="195" t="s">
        <v>5</v>
      </c>
      <c r="F248" s="196" t="s">
        <v>190</v>
      </c>
      <c r="H248" s="197">
        <v>483.22</v>
      </c>
      <c r="I248" s="198"/>
      <c r="L248" s="194"/>
      <c r="M248" s="199"/>
      <c r="N248" s="200"/>
      <c r="O248" s="200"/>
      <c r="P248" s="200"/>
      <c r="Q248" s="200"/>
      <c r="R248" s="200"/>
      <c r="S248" s="200"/>
      <c r="T248" s="201"/>
      <c r="AT248" s="195" t="s">
        <v>188</v>
      </c>
      <c r="AU248" s="195" t="s">
        <v>84</v>
      </c>
      <c r="AV248" s="12" t="s">
        <v>187</v>
      </c>
      <c r="AW248" s="12" t="s">
        <v>38</v>
      </c>
      <c r="AX248" s="12" t="s">
        <v>82</v>
      </c>
      <c r="AY248" s="195" t="s">
        <v>180</v>
      </c>
    </row>
    <row r="249" spans="2:65" s="1" customFormat="1" ht="25.5" customHeight="1">
      <c r="B249" s="172"/>
      <c r="C249" s="173" t="s">
        <v>453</v>
      </c>
      <c r="D249" s="173" t="s">
        <v>182</v>
      </c>
      <c r="E249" s="174" t="s">
        <v>454</v>
      </c>
      <c r="F249" s="175" t="s">
        <v>455</v>
      </c>
      <c r="G249" s="176" t="s">
        <v>198</v>
      </c>
      <c r="H249" s="177">
        <v>6.163</v>
      </c>
      <c r="I249" s="178"/>
      <c r="J249" s="179">
        <f>ROUND(I249*H249,2)</f>
        <v>0</v>
      </c>
      <c r="K249" s="175" t="s">
        <v>346</v>
      </c>
      <c r="L249" s="39"/>
      <c r="M249" s="180" t="s">
        <v>5</v>
      </c>
      <c r="N249" s="181" t="s">
        <v>45</v>
      </c>
      <c r="O249" s="40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AR249" s="22" t="s">
        <v>187</v>
      </c>
      <c r="AT249" s="22" t="s">
        <v>182</v>
      </c>
      <c r="AU249" s="22" t="s">
        <v>84</v>
      </c>
      <c r="AY249" s="22" t="s">
        <v>180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22" t="s">
        <v>82</v>
      </c>
      <c r="BK249" s="184">
        <f>ROUND(I249*H249,2)</f>
        <v>0</v>
      </c>
      <c r="BL249" s="22" t="s">
        <v>187</v>
      </c>
      <c r="BM249" s="22" t="s">
        <v>456</v>
      </c>
    </row>
    <row r="250" spans="2:51" s="11" customFormat="1" ht="13.5">
      <c r="B250" s="185"/>
      <c r="D250" s="186" t="s">
        <v>188</v>
      </c>
      <c r="E250" s="187" t="s">
        <v>5</v>
      </c>
      <c r="F250" s="188" t="s">
        <v>457</v>
      </c>
      <c r="H250" s="189">
        <v>6.163</v>
      </c>
      <c r="I250" s="190"/>
      <c r="L250" s="185"/>
      <c r="M250" s="191"/>
      <c r="N250" s="192"/>
      <c r="O250" s="192"/>
      <c r="P250" s="192"/>
      <c r="Q250" s="192"/>
      <c r="R250" s="192"/>
      <c r="S250" s="192"/>
      <c r="T250" s="193"/>
      <c r="AT250" s="187" t="s">
        <v>188</v>
      </c>
      <c r="AU250" s="187" t="s">
        <v>84</v>
      </c>
      <c r="AV250" s="11" t="s">
        <v>84</v>
      </c>
      <c r="AW250" s="11" t="s">
        <v>38</v>
      </c>
      <c r="AX250" s="11" t="s">
        <v>74</v>
      </c>
      <c r="AY250" s="187" t="s">
        <v>180</v>
      </c>
    </row>
    <row r="251" spans="2:51" s="12" customFormat="1" ht="13.5">
      <c r="B251" s="194"/>
      <c r="D251" s="186" t="s">
        <v>188</v>
      </c>
      <c r="E251" s="195" t="s">
        <v>5</v>
      </c>
      <c r="F251" s="196" t="s">
        <v>190</v>
      </c>
      <c r="H251" s="197">
        <v>6.163</v>
      </c>
      <c r="I251" s="198"/>
      <c r="L251" s="194"/>
      <c r="M251" s="199"/>
      <c r="N251" s="200"/>
      <c r="O251" s="200"/>
      <c r="P251" s="200"/>
      <c r="Q251" s="200"/>
      <c r="R251" s="200"/>
      <c r="S251" s="200"/>
      <c r="T251" s="201"/>
      <c r="AT251" s="195" t="s">
        <v>188</v>
      </c>
      <c r="AU251" s="195" t="s">
        <v>84</v>
      </c>
      <c r="AV251" s="12" t="s">
        <v>187</v>
      </c>
      <c r="AW251" s="12" t="s">
        <v>38</v>
      </c>
      <c r="AX251" s="12" t="s">
        <v>82</v>
      </c>
      <c r="AY251" s="195" t="s">
        <v>180</v>
      </c>
    </row>
    <row r="252" spans="2:65" s="1" customFormat="1" ht="38.25" customHeight="1">
      <c r="B252" s="172"/>
      <c r="C252" s="173" t="s">
        <v>329</v>
      </c>
      <c r="D252" s="173" t="s">
        <v>182</v>
      </c>
      <c r="E252" s="174" t="s">
        <v>458</v>
      </c>
      <c r="F252" s="175" t="s">
        <v>459</v>
      </c>
      <c r="G252" s="176" t="s">
        <v>185</v>
      </c>
      <c r="H252" s="177">
        <v>37.075</v>
      </c>
      <c r="I252" s="178"/>
      <c r="J252" s="179">
        <f>ROUND(I252*H252,2)</f>
        <v>0</v>
      </c>
      <c r="K252" s="175" t="s">
        <v>193</v>
      </c>
      <c r="L252" s="39"/>
      <c r="M252" s="180" t="s">
        <v>5</v>
      </c>
      <c r="N252" s="181" t="s">
        <v>45</v>
      </c>
      <c r="O252" s="40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AR252" s="22" t="s">
        <v>187</v>
      </c>
      <c r="AT252" s="22" t="s">
        <v>182</v>
      </c>
      <c r="AU252" s="22" t="s">
        <v>84</v>
      </c>
      <c r="AY252" s="22" t="s">
        <v>180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22" t="s">
        <v>82</v>
      </c>
      <c r="BK252" s="184">
        <f>ROUND(I252*H252,2)</f>
        <v>0</v>
      </c>
      <c r="BL252" s="22" t="s">
        <v>187</v>
      </c>
      <c r="BM252" s="22" t="s">
        <v>460</v>
      </c>
    </row>
    <row r="253" spans="2:65" s="1" customFormat="1" ht="16.5" customHeight="1">
      <c r="B253" s="172"/>
      <c r="C253" s="173" t="s">
        <v>461</v>
      </c>
      <c r="D253" s="173" t="s">
        <v>182</v>
      </c>
      <c r="E253" s="174" t="s">
        <v>462</v>
      </c>
      <c r="F253" s="175" t="s">
        <v>463</v>
      </c>
      <c r="G253" s="176" t="s">
        <v>185</v>
      </c>
      <c r="H253" s="177">
        <v>17.385</v>
      </c>
      <c r="I253" s="178"/>
      <c r="J253" s="179">
        <f>ROUND(I253*H253,2)</f>
        <v>0</v>
      </c>
      <c r="K253" s="175" t="s">
        <v>199</v>
      </c>
      <c r="L253" s="39"/>
      <c r="M253" s="180" t="s">
        <v>5</v>
      </c>
      <c r="N253" s="181" t="s">
        <v>45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187</v>
      </c>
      <c r="AT253" s="22" t="s">
        <v>182</v>
      </c>
      <c r="AU253" s="22" t="s">
        <v>84</v>
      </c>
      <c r="AY253" s="22" t="s">
        <v>180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82</v>
      </c>
      <c r="BK253" s="184">
        <f>ROUND(I253*H253,2)</f>
        <v>0</v>
      </c>
      <c r="BL253" s="22" t="s">
        <v>187</v>
      </c>
      <c r="BM253" s="22" t="s">
        <v>464</v>
      </c>
    </row>
    <row r="254" spans="2:51" s="11" customFormat="1" ht="13.5">
      <c r="B254" s="185"/>
      <c r="D254" s="186" t="s">
        <v>188</v>
      </c>
      <c r="E254" s="187" t="s">
        <v>5</v>
      </c>
      <c r="F254" s="188" t="s">
        <v>465</v>
      </c>
      <c r="H254" s="189">
        <v>17.385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188</v>
      </c>
      <c r="AU254" s="187" t="s">
        <v>84</v>
      </c>
      <c r="AV254" s="11" t="s">
        <v>84</v>
      </c>
      <c r="AW254" s="11" t="s">
        <v>38</v>
      </c>
      <c r="AX254" s="11" t="s">
        <v>74</v>
      </c>
      <c r="AY254" s="187" t="s">
        <v>180</v>
      </c>
    </row>
    <row r="255" spans="2:51" s="12" customFormat="1" ht="13.5">
      <c r="B255" s="194"/>
      <c r="D255" s="186" t="s">
        <v>188</v>
      </c>
      <c r="E255" s="195" t="s">
        <v>5</v>
      </c>
      <c r="F255" s="196" t="s">
        <v>190</v>
      </c>
      <c r="H255" s="197">
        <v>17.385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188</v>
      </c>
      <c r="AU255" s="195" t="s">
        <v>84</v>
      </c>
      <c r="AV255" s="12" t="s">
        <v>187</v>
      </c>
      <c r="AW255" s="12" t="s">
        <v>38</v>
      </c>
      <c r="AX255" s="12" t="s">
        <v>82</v>
      </c>
      <c r="AY255" s="195" t="s">
        <v>180</v>
      </c>
    </row>
    <row r="256" spans="2:65" s="1" customFormat="1" ht="16.5" customHeight="1">
      <c r="B256" s="172"/>
      <c r="C256" s="173" t="s">
        <v>332</v>
      </c>
      <c r="D256" s="173" t="s">
        <v>182</v>
      </c>
      <c r="E256" s="174" t="s">
        <v>466</v>
      </c>
      <c r="F256" s="175" t="s">
        <v>467</v>
      </c>
      <c r="G256" s="176" t="s">
        <v>185</v>
      </c>
      <c r="H256" s="177">
        <v>41.13</v>
      </c>
      <c r="I256" s="178"/>
      <c r="J256" s="179">
        <f>ROUND(I256*H256,2)</f>
        <v>0</v>
      </c>
      <c r="K256" s="175" t="s">
        <v>199</v>
      </c>
      <c r="L256" s="39"/>
      <c r="M256" s="180" t="s">
        <v>5</v>
      </c>
      <c r="N256" s="181" t="s">
        <v>45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187</v>
      </c>
      <c r="AT256" s="22" t="s">
        <v>182</v>
      </c>
      <c r="AU256" s="22" t="s">
        <v>84</v>
      </c>
      <c r="AY256" s="22" t="s">
        <v>180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82</v>
      </c>
      <c r="BK256" s="184">
        <f>ROUND(I256*H256,2)</f>
        <v>0</v>
      </c>
      <c r="BL256" s="22" t="s">
        <v>187</v>
      </c>
      <c r="BM256" s="22" t="s">
        <v>468</v>
      </c>
    </row>
    <row r="257" spans="2:51" s="11" customFormat="1" ht="13.5">
      <c r="B257" s="185"/>
      <c r="D257" s="186" t="s">
        <v>188</v>
      </c>
      <c r="E257" s="187" t="s">
        <v>5</v>
      </c>
      <c r="F257" s="188" t="s">
        <v>469</v>
      </c>
      <c r="H257" s="189">
        <v>41.13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188</v>
      </c>
      <c r="AU257" s="187" t="s">
        <v>84</v>
      </c>
      <c r="AV257" s="11" t="s">
        <v>84</v>
      </c>
      <c r="AW257" s="11" t="s">
        <v>38</v>
      </c>
      <c r="AX257" s="11" t="s">
        <v>74</v>
      </c>
      <c r="AY257" s="187" t="s">
        <v>180</v>
      </c>
    </row>
    <row r="258" spans="2:51" s="12" customFormat="1" ht="13.5">
      <c r="B258" s="194"/>
      <c r="D258" s="186" t="s">
        <v>188</v>
      </c>
      <c r="E258" s="195" t="s">
        <v>5</v>
      </c>
      <c r="F258" s="196" t="s">
        <v>190</v>
      </c>
      <c r="H258" s="197">
        <v>41.13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188</v>
      </c>
      <c r="AU258" s="195" t="s">
        <v>84</v>
      </c>
      <c r="AV258" s="12" t="s">
        <v>187</v>
      </c>
      <c r="AW258" s="12" t="s">
        <v>38</v>
      </c>
      <c r="AX258" s="12" t="s">
        <v>82</v>
      </c>
      <c r="AY258" s="195" t="s">
        <v>180</v>
      </c>
    </row>
    <row r="259" spans="2:65" s="1" customFormat="1" ht="16.5" customHeight="1">
      <c r="B259" s="172"/>
      <c r="C259" s="173" t="s">
        <v>470</v>
      </c>
      <c r="D259" s="173" t="s">
        <v>182</v>
      </c>
      <c r="E259" s="174" t="s">
        <v>471</v>
      </c>
      <c r="F259" s="175" t="s">
        <v>472</v>
      </c>
      <c r="G259" s="176" t="s">
        <v>185</v>
      </c>
      <c r="H259" s="177">
        <v>166.88</v>
      </c>
      <c r="I259" s="178"/>
      <c r="J259" s="179">
        <f>ROUND(I259*H259,2)</f>
        <v>0</v>
      </c>
      <c r="K259" s="175" t="s">
        <v>199</v>
      </c>
      <c r="L259" s="39"/>
      <c r="M259" s="180" t="s">
        <v>5</v>
      </c>
      <c r="N259" s="181" t="s">
        <v>45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187</v>
      </c>
      <c r="AT259" s="22" t="s">
        <v>182</v>
      </c>
      <c r="AU259" s="22" t="s">
        <v>84</v>
      </c>
      <c r="AY259" s="22" t="s">
        <v>180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82</v>
      </c>
      <c r="BK259" s="184">
        <f>ROUND(I259*H259,2)</f>
        <v>0</v>
      </c>
      <c r="BL259" s="22" t="s">
        <v>187</v>
      </c>
      <c r="BM259" s="22" t="s">
        <v>473</v>
      </c>
    </row>
    <row r="260" spans="2:51" s="11" customFormat="1" ht="13.5">
      <c r="B260" s="185"/>
      <c r="D260" s="186" t="s">
        <v>188</v>
      </c>
      <c r="E260" s="187" t="s">
        <v>5</v>
      </c>
      <c r="F260" s="188" t="s">
        <v>474</v>
      </c>
      <c r="H260" s="189">
        <v>166.88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188</v>
      </c>
      <c r="AU260" s="187" t="s">
        <v>84</v>
      </c>
      <c r="AV260" s="11" t="s">
        <v>84</v>
      </c>
      <c r="AW260" s="11" t="s">
        <v>38</v>
      </c>
      <c r="AX260" s="11" t="s">
        <v>74</v>
      </c>
      <c r="AY260" s="187" t="s">
        <v>180</v>
      </c>
    </row>
    <row r="261" spans="2:51" s="12" customFormat="1" ht="13.5">
      <c r="B261" s="194"/>
      <c r="D261" s="186" t="s">
        <v>188</v>
      </c>
      <c r="E261" s="195" t="s">
        <v>5</v>
      </c>
      <c r="F261" s="196" t="s">
        <v>190</v>
      </c>
      <c r="H261" s="197">
        <v>166.88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188</v>
      </c>
      <c r="AU261" s="195" t="s">
        <v>84</v>
      </c>
      <c r="AV261" s="12" t="s">
        <v>187</v>
      </c>
      <c r="AW261" s="12" t="s">
        <v>38</v>
      </c>
      <c r="AX261" s="12" t="s">
        <v>82</v>
      </c>
      <c r="AY261" s="195" t="s">
        <v>180</v>
      </c>
    </row>
    <row r="262" spans="2:65" s="1" customFormat="1" ht="16.5" customHeight="1">
      <c r="B262" s="172"/>
      <c r="C262" s="173" t="s">
        <v>337</v>
      </c>
      <c r="D262" s="173" t="s">
        <v>182</v>
      </c>
      <c r="E262" s="174" t="s">
        <v>475</v>
      </c>
      <c r="F262" s="175" t="s">
        <v>476</v>
      </c>
      <c r="G262" s="176" t="s">
        <v>185</v>
      </c>
      <c r="H262" s="177">
        <v>13.23</v>
      </c>
      <c r="I262" s="178"/>
      <c r="J262" s="179">
        <f>ROUND(I262*H262,2)</f>
        <v>0</v>
      </c>
      <c r="K262" s="175" t="s">
        <v>199</v>
      </c>
      <c r="L262" s="39"/>
      <c r="M262" s="180" t="s">
        <v>5</v>
      </c>
      <c r="N262" s="181" t="s">
        <v>45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187</v>
      </c>
      <c r="AT262" s="22" t="s">
        <v>182</v>
      </c>
      <c r="AU262" s="22" t="s">
        <v>84</v>
      </c>
      <c r="AY262" s="22" t="s">
        <v>180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82</v>
      </c>
      <c r="BK262" s="184">
        <f>ROUND(I262*H262,2)</f>
        <v>0</v>
      </c>
      <c r="BL262" s="22" t="s">
        <v>187</v>
      </c>
      <c r="BM262" s="22" t="s">
        <v>477</v>
      </c>
    </row>
    <row r="263" spans="2:51" s="11" customFormat="1" ht="13.5">
      <c r="B263" s="185"/>
      <c r="D263" s="186" t="s">
        <v>188</v>
      </c>
      <c r="E263" s="187" t="s">
        <v>5</v>
      </c>
      <c r="F263" s="188" t="s">
        <v>478</v>
      </c>
      <c r="H263" s="189">
        <v>13.23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188</v>
      </c>
      <c r="AU263" s="187" t="s">
        <v>84</v>
      </c>
      <c r="AV263" s="11" t="s">
        <v>84</v>
      </c>
      <c r="AW263" s="11" t="s">
        <v>38</v>
      </c>
      <c r="AX263" s="11" t="s">
        <v>74</v>
      </c>
      <c r="AY263" s="187" t="s">
        <v>180</v>
      </c>
    </row>
    <row r="264" spans="2:51" s="12" customFormat="1" ht="13.5">
      <c r="B264" s="194"/>
      <c r="D264" s="186" t="s">
        <v>188</v>
      </c>
      <c r="E264" s="195" t="s">
        <v>5</v>
      </c>
      <c r="F264" s="196" t="s">
        <v>190</v>
      </c>
      <c r="H264" s="197">
        <v>13.23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5" t="s">
        <v>188</v>
      </c>
      <c r="AU264" s="195" t="s">
        <v>84</v>
      </c>
      <c r="AV264" s="12" t="s">
        <v>187</v>
      </c>
      <c r="AW264" s="12" t="s">
        <v>38</v>
      </c>
      <c r="AX264" s="12" t="s">
        <v>82</v>
      </c>
      <c r="AY264" s="195" t="s">
        <v>180</v>
      </c>
    </row>
    <row r="265" spans="2:65" s="1" customFormat="1" ht="16.5" customHeight="1">
      <c r="B265" s="172"/>
      <c r="C265" s="173" t="s">
        <v>479</v>
      </c>
      <c r="D265" s="173" t="s">
        <v>182</v>
      </c>
      <c r="E265" s="174" t="s">
        <v>480</v>
      </c>
      <c r="F265" s="175" t="s">
        <v>481</v>
      </c>
      <c r="G265" s="176" t="s">
        <v>185</v>
      </c>
      <c r="H265" s="177">
        <v>1.576</v>
      </c>
      <c r="I265" s="178"/>
      <c r="J265" s="179">
        <f>ROUND(I265*H265,2)</f>
        <v>0</v>
      </c>
      <c r="K265" s="175" t="s">
        <v>199</v>
      </c>
      <c r="L265" s="39"/>
      <c r="M265" s="180" t="s">
        <v>5</v>
      </c>
      <c r="N265" s="181" t="s">
        <v>45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187</v>
      </c>
      <c r="AT265" s="22" t="s">
        <v>182</v>
      </c>
      <c r="AU265" s="22" t="s">
        <v>84</v>
      </c>
      <c r="AY265" s="22" t="s">
        <v>180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82</v>
      </c>
      <c r="BK265" s="184">
        <f>ROUND(I265*H265,2)</f>
        <v>0</v>
      </c>
      <c r="BL265" s="22" t="s">
        <v>187</v>
      </c>
      <c r="BM265" s="22" t="s">
        <v>482</v>
      </c>
    </row>
    <row r="266" spans="2:51" s="11" customFormat="1" ht="13.5">
      <c r="B266" s="185"/>
      <c r="D266" s="186" t="s">
        <v>188</v>
      </c>
      <c r="E266" s="187" t="s">
        <v>5</v>
      </c>
      <c r="F266" s="188" t="s">
        <v>483</v>
      </c>
      <c r="H266" s="189">
        <v>1.576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188</v>
      </c>
      <c r="AU266" s="187" t="s">
        <v>84</v>
      </c>
      <c r="AV266" s="11" t="s">
        <v>84</v>
      </c>
      <c r="AW266" s="11" t="s">
        <v>38</v>
      </c>
      <c r="AX266" s="11" t="s">
        <v>74</v>
      </c>
      <c r="AY266" s="187" t="s">
        <v>180</v>
      </c>
    </row>
    <row r="267" spans="2:51" s="12" customFormat="1" ht="13.5">
      <c r="B267" s="194"/>
      <c r="D267" s="186" t="s">
        <v>188</v>
      </c>
      <c r="E267" s="195" t="s">
        <v>5</v>
      </c>
      <c r="F267" s="196" t="s">
        <v>190</v>
      </c>
      <c r="H267" s="197">
        <v>1.576</v>
      </c>
      <c r="I267" s="198"/>
      <c r="L267" s="194"/>
      <c r="M267" s="199"/>
      <c r="N267" s="200"/>
      <c r="O267" s="200"/>
      <c r="P267" s="200"/>
      <c r="Q267" s="200"/>
      <c r="R267" s="200"/>
      <c r="S267" s="200"/>
      <c r="T267" s="201"/>
      <c r="AT267" s="195" t="s">
        <v>188</v>
      </c>
      <c r="AU267" s="195" t="s">
        <v>84</v>
      </c>
      <c r="AV267" s="12" t="s">
        <v>187</v>
      </c>
      <c r="AW267" s="12" t="s">
        <v>38</v>
      </c>
      <c r="AX267" s="12" t="s">
        <v>82</v>
      </c>
      <c r="AY267" s="195" t="s">
        <v>180</v>
      </c>
    </row>
    <row r="268" spans="2:65" s="1" customFormat="1" ht="25.5" customHeight="1">
      <c r="B268" s="172"/>
      <c r="C268" s="173" t="s">
        <v>341</v>
      </c>
      <c r="D268" s="173" t="s">
        <v>182</v>
      </c>
      <c r="E268" s="174" t="s">
        <v>484</v>
      </c>
      <c r="F268" s="175" t="s">
        <v>485</v>
      </c>
      <c r="G268" s="176" t="s">
        <v>292</v>
      </c>
      <c r="H268" s="177">
        <v>1.5</v>
      </c>
      <c r="I268" s="178"/>
      <c r="J268" s="179">
        <f>ROUND(I268*H268,2)</f>
        <v>0</v>
      </c>
      <c r="K268" s="175" t="s">
        <v>269</v>
      </c>
      <c r="L268" s="39"/>
      <c r="M268" s="180" t="s">
        <v>5</v>
      </c>
      <c r="N268" s="181" t="s">
        <v>45</v>
      </c>
      <c r="O268" s="40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22" t="s">
        <v>187</v>
      </c>
      <c r="AT268" s="22" t="s">
        <v>182</v>
      </c>
      <c r="AU268" s="22" t="s">
        <v>84</v>
      </c>
      <c r="AY268" s="22" t="s">
        <v>180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82</v>
      </c>
      <c r="BK268" s="184">
        <f>ROUND(I268*H268,2)</f>
        <v>0</v>
      </c>
      <c r="BL268" s="22" t="s">
        <v>187</v>
      </c>
      <c r="BM268" s="22" t="s">
        <v>486</v>
      </c>
    </row>
    <row r="269" spans="2:51" s="11" customFormat="1" ht="13.5">
      <c r="B269" s="185"/>
      <c r="D269" s="186" t="s">
        <v>188</v>
      </c>
      <c r="E269" s="187" t="s">
        <v>5</v>
      </c>
      <c r="F269" s="188" t="s">
        <v>487</v>
      </c>
      <c r="H269" s="189">
        <v>1.5</v>
      </c>
      <c r="I269" s="190"/>
      <c r="L269" s="185"/>
      <c r="M269" s="191"/>
      <c r="N269" s="192"/>
      <c r="O269" s="192"/>
      <c r="P269" s="192"/>
      <c r="Q269" s="192"/>
      <c r="R269" s="192"/>
      <c r="S269" s="192"/>
      <c r="T269" s="193"/>
      <c r="AT269" s="187" t="s">
        <v>188</v>
      </c>
      <c r="AU269" s="187" t="s">
        <v>84</v>
      </c>
      <c r="AV269" s="11" t="s">
        <v>84</v>
      </c>
      <c r="AW269" s="11" t="s">
        <v>38</v>
      </c>
      <c r="AX269" s="11" t="s">
        <v>74</v>
      </c>
      <c r="AY269" s="187" t="s">
        <v>180</v>
      </c>
    </row>
    <row r="270" spans="2:51" s="12" customFormat="1" ht="13.5">
      <c r="B270" s="194"/>
      <c r="D270" s="186" t="s">
        <v>188</v>
      </c>
      <c r="E270" s="195" t="s">
        <v>5</v>
      </c>
      <c r="F270" s="196" t="s">
        <v>190</v>
      </c>
      <c r="H270" s="197">
        <v>1.5</v>
      </c>
      <c r="I270" s="198"/>
      <c r="L270" s="194"/>
      <c r="M270" s="199"/>
      <c r="N270" s="200"/>
      <c r="O270" s="200"/>
      <c r="P270" s="200"/>
      <c r="Q270" s="200"/>
      <c r="R270" s="200"/>
      <c r="S270" s="200"/>
      <c r="T270" s="201"/>
      <c r="AT270" s="195" t="s">
        <v>188</v>
      </c>
      <c r="AU270" s="195" t="s">
        <v>84</v>
      </c>
      <c r="AV270" s="12" t="s">
        <v>187</v>
      </c>
      <c r="AW270" s="12" t="s">
        <v>38</v>
      </c>
      <c r="AX270" s="12" t="s">
        <v>82</v>
      </c>
      <c r="AY270" s="195" t="s">
        <v>180</v>
      </c>
    </row>
    <row r="271" spans="2:65" s="1" customFormat="1" ht="38.25" customHeight="1">
      <c r="B271" s="172"/>
      <c r="C271" s="173" t="s">
        <v>488</v>
      </c>
      <c r="D271" s="173" t="s">
        <v>182</v>
      </c>
      <c r="E271" s="174" t="s">
        <v>489</v>
      </c>
      <c r="F271" s="175" t="s">
        <v>490</v>
      </c>
      <c r="G271" s="176" t="s">
        <v>185</v>
      </c>
      <c r="H271" s="177">
        <v>126.543</v>
      </c>
      <c r="I271" s="178"/>
      <c r="J271" s="179">
        <f>ROUND(I271*H271,2)</f>
        <v>0</v>
      </c>
      <c r="K271" s="175" t="s">
        <v>193</v>
      </c>
      <c r="L271" s="39"/>
      <c r="M271" s="180" t="s">
        <v>5</v>
      </c>
      <c r="N271" s="181" t="s">
        <v>45</v>
      </c>
      <c r="O271" s="40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AR271" s="22" t="s">
        <v>187</v>
      </c>
      <c r="AT271" s="22" t="s">
        <v>182</v>
      </c>
      <c r="AU271" s="22" t="s">
        <v>84</v>
      </c>
      <c r="AY271" s="22" t="s">
        <v>180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2" t="s">
        <v>82</v>
      </c>
      <c r="BK271" s="184">
        <f>ROUND(I271*H271,2)</f>
        <v>0</v>
      </c>
      <c r="BL271" s="22" t="s">
        <v>187</v>
      </c>
      <c r="BM271" s="22" t="s">
        <v>491</v>
      </c>
    </row>
    <row r="272" spans="2:51" s="11" customFormat="1" ht="13.5">
      <c r="B272" s="185"/>
      <c r="D272" s="186" t="s">
        <v>188</v>
      </c>
      <c r="E272" s="187" t="s">
        <v>5</v>
      </c>
      <c r="F272" s="188" t="s">
        <v>492</v>
      </c>
      <c r="H272" s="189">
        <v>126.543</v>
      </c>
      <c r="I272" s="190"/>
      <c r="L272" s="185"/>
      <c r="M272" s="191"/>
      <c r="N272" s="192"/>
      <c r="O272" s="192"/>
      <c r="P272" s="192"/>
      <c r="Q272" s="192"/>
      <c r="R272" s="192"/>
      <c r="S272" s="192"/>
      <c r="T272" s="193"/>
      <c r="AT272" s="187" t="s">
        <v>188</v>
      </c>
      <c r="AU272" s="187" t="s">
        <v>84</v>
      </c>
      <c r="AV272" s="11" t="s">
        <v>84</v>
      </c>
      <c r="AW272" s="11" t="s">
        <v>38</v>
      </c>
      <c r="AX272" s="11" t="s">
        <v>74</v>
      </c>
      <c r="AY272" s="187" t="s">
        <v>180</v>
      </c>
    </row>
    <row r="273" spans="2:51" s="12" customFormat="1" ht="13.5">
      <c r="B273" s="194"/>
      <c r="D273" s="186" t="s">
        <v>188</v>
      </c>
      <c r="E273" s="195" t="s">
        <v>5</v>
      </c>
      <c r="F273" s="196" t="s">
        <v>190</v>
      </c>
      <c r="H273" s="197">
        <v>126.543</v>
      </c>
      <c r="I273" s="198"/>
      <c r="L273" s="194"/>
      <c r="M273" s="199"/>
      <c r="N273" s="200"/>
      <c r="O273" s="200"/>
      <c r="P273" s="200"/>
      <c r="Q273" s="200"/>
      <c r="R273" s="200"/>
      <c r="S273" s="200"/>
      <c r="T273" s="201"/>
      <c r="AT273" s="195" t="s">
        <v>188</v>
      </c>
      <c r="AU273" s="195" t="s">
        <v>84</v>
      </c>
      <c r="AV273" s="12" t="s">
        <v>187</v>
      </c>
      <c r="AW273" s="12" t="s">
        <v>38</v>
      </c>
      <c r="AX273" s="12" t="s">
        <v>82</v>
      </c>
      <c r="AY273" s="195" t="s">
        <v>180</v>
      </c>
    </row>
    <row r="274" spans="2:63" s="10" customFormat="1" ht="29.85" customHeight="1">
      <c r="B274" s="159"/>
      <c r="D274" s="160" t="s">
        <v>73</v>
      </c>
      <c r="E274" s="170" t="s">
        <v>493</v>
      </c>
      <c r="F274" s="170" t="s">
        <v>494</v>
      </c>
      <c r="I274" s="162"/>
      <c r="J274" s="171">
        <f>BK274</f>
        <v>0</v>
      </c>
      <c r="L274" s="159"/>
      <c r="M274" s="164"/>
      <c r="N274" s="165"/>
      <c r="O274" s="165"/>
      <c r="P274" s="166">
        <f>SUM(P275:P282)</f>
        <v>0</v>
      </c>
      <c r="Q274" s="165"/>
      <c r="R274" s="166">
        <f>SUM(R275:R282)</f>
        <v>0</v>
      </c>
      <c r="S274" s="165"/>
      <c r="T274" s="167">
        <f>SUM(T275:T282)</f>
        <v>0</v>
      </c>
      <c r="AR274" s="160" t="s">
        <v>82</v>
      </c>
      <c r="AT274" s="168" t="s">
        <v>73</v>
      </c>
      <c r="AU274" s="168" t="s">
        <v>82</v>
      </c>
      <c r="AY274" s="160" t="s">
        <v>180</v>
      </c>
      <c r="BK274" s="169">
        <f>SUM(BK275:BK282)</f>
        <v>0</v>
      </c>
    </row>
    <row r="275" spans="2:65" s="1" customFormat="1" ht="25.5" customHeight="1">
      <c r="B275" s="172"/>
      <c r="C275" s="173" t="s">
        <v>347</v>
      </c>
      <c r="D275" s="173" t="s">
        <v>182</v>
      </c>
      <c r="E275" s="174" t="s">
        <v>495</v>
      </c>
      <c r="F275" s="175" t="s">
        <v>496</v>
      </c>
      <c r="G275" s="176" t="s">
        <v>219</v>
      </c>
      <c r="H275" s="177">
        <v>56.884</v>
      </c>
      <c r="I275" s="178"/>
      <c r="J275" s="179">
        <f>ROUND(I275*H275,2)</f>
        <v>0</v>
      </c>
      <c r="K275" s="175" t="s">
        <v>434</v>
      </c>
      <c r="L275" s="39"/>
      <c r="M275" s="180" t="s">
        <v>5</v>
      </c>
      <c r="N275" s="181" t="s">
        <v>45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187</v>
      </c>
      <c r="AT275" s="22" t="s">
        <v>182</v>
      </c>
      <c r="AU275" s="22" t="s">
        <v>84</v>
      </c>
      <c r="AY275" s="22" t="s">
        <v>180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82</v>
      </c>
      <c r="BK275" s="184">
        <f>ROUND(I275*H275,2)</f>
        <v>0</v>
      </c>
      <c r="BL275" s="22" t="s">
        <v>187</v>
      </c>
      <c r="BM275" s="22" t="s">
        <v>497</v>
      </c>
    </row>
    <row r="276" spans="2:51" s="11" customFormat="1" ht="13.5">
      <c r="B276" s="185"/>
      <c r="D276" s="186" t="s">
        <v>188</v>
      </c>
      <c r="E276" s="187" t="s">
        <v>5</v>
      </c>
      <c r="F276" s="188" t="s">
        <v>498</v>
      </c>
      <c r="H276" s="189">
        <v>56.884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87" t="s">
        <v>188</v>
      </c>
      <c r="AU276" s="187" t="s">
        <v>84</v>
      </c>
      <c r="AV276" s="11" t="s">
        <v>84</v>
      </c>
      <c r="AW276" s="11" t="s">
        <v>38</v>
      </c>
      <c r="AX276" s="11" t="s">
        <v>74</v>
      </c>
      <c r="AY276" s="187" t="s">
        <v>180</v>
      </c>
    </row>
    <row r="277" spans="2:51" s="12" customFormat="1" ht="13.5">
      <c r="B277" s="194"/>
      <c r="D277" s="186" t="s">
        <v>188</v>
      </c>
      <c r="E277" s="195" t="s">
        <v>5</v>
      </c>
      <c r="F277" s="196" t="s">
        <v>190</v>
      </c>
      <c r="H277" s="197">
        <v>56.884</v>
      </c>
      <c r="I277" s="198"/>
      <c r="L277" s="194"/>
      <c r="M277" s="199"/>
      <c r="N277" s="200"/>
      <c r="O277" s="200"/>
      <c r="P277" s="200"/>
      <c r="Q277" s="200"/>
      <c r="R277" s="200"/>
      <c r="S277" s="200"/>
      <c r="T277" s="201"/>
      <c r="AT277" s="195" t="s">
        <v>188</v>
      </c>
      <c r="AU277" s="195" t="s">
        <v>84</v>
      </c>
      <c r="AV277" s="12" t="s">
        <v>187</v>
      </c>
      <c r="AW277" s="12" t="s">
        <v>38</v>
      </c>
      <c r="AX277" s="12" t="s">
        <v>82</v>
      </c>
      <c r="AY277" s="195" t="s">
        <v>180</v>
      </c>
    </row>
    <row r="278" spans="2:65" s="1" customFormat="1" ht="25.5" customHeight="1">
      <c r="B278" s="172"/>
      <c r="C278" s="173" t="s">
        <v>499</v>
      </c>
      <c r="D278" s="173" t="s">
        <v>182</v>
      </c>
      <c r="E278" s="174" t="s">
        <v>500</v>
      </c>
      <c r="F278" s="175" t="s">
        <v>501</v>
      </c>
      <c r="G278" s="176" t="s">
        <v>219</v>
      </c>
      <c r="H278" s="177">
        <v>56.884</v>
      </c>
      <c r="I278" s="178"/>
      <c r="J278" s="179">
        <f>ROUND(I278*H278,2)</f>
        <v>0</v>
      </c>
      <c r="K278" s="175" t="s">
        <v>434</v>
      </c>
      <c r="L278" s="39"/>
      <c r="M278" s="180" t="s">
        <v>5</v>
      </c>
      <c r="N278" s="181" t="s">
        <v>45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187</v>
      </c>
      <c r="AT278" s="22" t="s">
        <v>182</v>
      </c>
      <c r="AU278" s="22" t="s">
        <v>84</v>
      </c>
      <c r="AY278" s="22" t="s">
        <v>180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82</v>
      </c>
      <c r="BK278" s="184">
        <f>ROUND(I278*H278,2)</f>
        <v>0</v>
      </c>
      <c r="BL278" s="22" t="s">
        <v>187</v>
      </c>
      <c r="BM278" s="22" t="s">
        <v>502</v>
      </c>
    </row>
    <row r="279" spans="2:65" s="1" customFormat="1" ht="25.5" customHeight="1">
      <c r="B279" s="172"/>
      <c r="C279" s="173" t="s">
        <v>351</v>
      </c>
      <c r="D279" s="173" t="s">
        <v>182</v>
      </c>
      <c r="E279" s="174" t="s">
        <v>503</v>
      </c>
      <c r="F279" s="175" t="s">
        <v>504</v>
      </c>
      <c r="G279" s="176" t="s">
        <v>219</v>
      </c>
      <c r="H279" s="177">
        <v>227.536</v>
      </c>
      <c r="I279" s="178"/>
      <c r="J279" s="179">
        <f>ROUND(I279*H279,2)</f>
        <v>0</v>
      </c>
      <c r="K279" s="175" t="s">
        <v>434</v>
      </c>
      <c r="L279" s="39"/>
      <c r="M279" s="180" t="s">
        <v>5</v>
      </c>
      <c r="N279" s="181" t="s">
        <v>45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187</v>
      </c>
      <c r="AT279" s="22" t="s">
        <v>182</v>
      </c>
      <c r="AU279" s="22" t="s">
        <v>84</v>
      </c>
      <c r="AY279" s="22" t="s">
        <v>180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82</v>
      </c>
      <c r="BK279" s="184">
        <f>ROUND(I279*H279,2)</f>
        <v>0</v>
      </c>
      <c r="BL279" s="22" t="s">
        <v>187</v>
      </c>
      <c r="BM279" s="22" t="s">
        <v>505</v>
      </c>
    </row>
    <row r="280" spans="2:51" s="11" customFormat="1" ht="13.5">
      <c r="B280" s="185"/>
      <c r="D280" s="186" t="s">
        <v>188</v>
      </c>
      <c r="E280" s="187" t="s">
        <v>5</v>
      </c>
      <c r="F280" s="188" t="s">
        <v>506</v>
      </c>
      <c r="H280" s="189">
        <v>227.536</v>
      </c>
      <c r="I280" s="190"/>
      <c r="L280" s="185"/>
      <c r="M280" s="191"/>
      <c r="N280" s="192"/>
      <c r="O280" s="192"/>
      <c r="P280" s="192"/>
      <c r="Q280" s="192"/>
      <c r="R280" s="192"/>
      <c r="S280" s="192"/>
      <c r="T280" s="193"/>
      <c r="AT280" s="187" t="s">
        <v>188</v>
      </c>
      <c r="AU280" s="187" t="s">
        <v>84</v>
      </c>
      <c r="AV280" s="11" t="s">
        <v>84</v>
      </c>
      <c r="AW280" s="11" t="s">
        <v>38</v>
      </c>
      <c r="AX280" s="11" t="s">
        <v>74</v>
      </c>
      <c r="AY280" s="187" t="s">
        <v>180</v>
      </c>
    </row>
    <row r="281" spans="2:51" s="12" customFormat="1" ht="13.5">
      <c r="B281" s="194"/>
      <c r="D281" s="186" t="s">
        <v>188</v>
      </c>
      <c r="E281" s="195" t="s">
        <v>5</v>
      </c>
      <c r="F281" s="196" t="s">
        <v>190</v>
      </c>
      <c r="H281" s="197">
        <v>227.536</v>
      </c>
      <c r="I281" s="198"/>
      <c r="L281" s="194"/>
      <c r="M281" s="199"/>
      <c r="N281" s="200"/>
      <c r="O281" s="200"/>
      <c r="P281" s="200"/>
      <c r="Q281" s="200"/>
      <c r="R281" s="200"/>
      <c r="S281" s="200"/>
      <c r="T281" s="201"/>
      <c r="AT281" s="195" t="s">
        <v>188</v>
      </c>
      <c r="AU281" s="195" t="s">
        <v>84</v>
      </c>
      <c r="AV281" s="12" t="s">
        <v>187</v>
      </c>
      <c r="AW281" s="12" t="s">
        <v>38</v>
      </c>
      <c r="AX281" s="12" t="s">
        <v>82</v>
      </c>
      <c r="AY281" s="195" t="s">
        <v>180</v>
      </c>
    </row>
    <row r="282" spans="2:65" s="1" customFormat="1" ht="16.5" customHeight="1">
      <c r="B282" s="172"/>
      <c r="C282" s="173" t="s">
        <v>507</v>
      </c>
      <c r="D282" s="173" t="s">
        <v>182</v>
      </c>
      <c r="E282" s="174" t="s">
        <v>508</v>
      </c>
      <c r="F282" s="175" t="s">
        <v>509</v>
      </c>
      <c r="G282" s="176" t="s">
        <v>219</v>
      </c>
      <c r="H282" s="177">
        <v>56.884</v>
      </c>
      <c r="I282" s="178"/>
      <c r="J282" s="179">
        <f>ROUND(I282*H282,2)</f>
        <v>0</v>
      </c>
      <c r="K282" s="175" t="s">
        <v>199</v>
      </c>
      <c r="L282" s="39"/>
      <c r="M282" s="180" t="s">
        <v>5</v>
      </c>
      <c r="N282" s="181" t="s">
        <v>45</v>
      </c>
      <c r="O282" s="40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2" t="s">
        <v>187</v>
      </c>
      <c r="AT282" s="22" t="s">
        <v>182</v>
      </c>
      <c r="AU282" s="22" t="s">
        <v>84</v>
      </c>
      <c r="AY282" s="22" t="s">
        <v>180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2" t="s">
        <v>82</v>
      </c>
      <c r="BK282" s="184">
        <f>ROUND(I282*H282,2)</f>
        <v>0</v>
      </c>
      <c r="BL282" s="22" t="s">
        <v>187</v>
      </c>
      <c r="BM282" s="22" t="s">
        <v>510</v>
      </c>
    </row>
    <row r="283" spans="2:63" s="10" customFormat="1" ht="29.85" customHeight="1">
      <c r="B283" s="159"/>
      <c r="D283" s="160" t="s">
        <v>73</v>
      </c>
      <c r="E283" s="170" t="s">
        <v>511</v>
      </c>
      <c r="F283" s="170" t="s">
        <v>512</v>
      </c>
      <c r="I283" s="162"/>
      <c r="J283" s="171">
        <f>BK283</f>
        <v>0</v>
      </c>
      <c r="L283" s="159"/>
      <c r="M283" s="164"/>
      <c r="N283" s="165"/>
      <c r="O283" s="165"/>
      <c r="P283" s="166">
        <f>P284</f>
        <v>0</v>
      </c>
      <c r="Q283" s="165"/>
      <c r="R283" s="166">
        <f>R284</f>
        <v>0</v>
      </c>
      <c r="S283" s="165"/>
      <c r="T283" s="167">
        <f>T284</f>
        <v>0</v>
      </c>
      <c r="AR283" s="160" t="s">
        <v>82</v>
      </c>
      <c r="AT283" s="168" t="s">
        <v>73</v>
      </c>
      <c r="AU283" s="168" t="s">
        <v>82</v>
      </c>
      <c r="AY283" s="160" t="s">
        <v>180</v>
      </c>
      <c r="BK283" s="169">
        <f>BK284</f>
        <v>0</v>
      </c>
    </row>
    <row r="284" spans="2:65" s="1" customFormat="1" ht="38.25" customHeight="1">
      <c r="B284" s="172"/>
      <c r="C284" s="173" t="s">
        <v>355</v>
      </c>
      <c r="D284" s="173" t="s">
        <v>182</v>
      </c>
      <c r="E284" s="174" t="s">
        <v>513</v>
      </c>
      <c r="F284" s="175" t="s">
        <v>514</v>
      </c>
      <c r="G284" s="176" t="s">
        <v>219</v>
      </c>
      <c r="H284" s="177">
        <v>76.121</v>
      </c>
      <c r="I284" s="178"/>
      <c r="J284" s="179">
        <f>ROUND(I284*H284,2)</f>
        <v>0</v>
      </c>
      <c r="K284" s="175" t="s">
        <v>269</v>
      </c>
      <c r="L284" s="39"/>
      <c r="M284" s="180" t="s">
        <v>5</v>
      </c>
      <c r="N284" s="181" t="s">
        <v>45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187</v>
      </c>
      <c r="AT284" s="22" t="s">
        <v>182</v>
      </c>
      <c r="AU284" s="22" t="s">
        <v>84</v>
      </c>
      <c r="AY284" s="22" t="s">
        <v>180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82</v>
      </c>
      <c r="BK284" s="184">
        <f>ROUND(I284*H284,2)</f>
        <v>0</v>
      </c>
      <c r="BL284" s="22" t="s">
        <v>187</v>
      </c>
      <c r="BM284" s="22" t="s">
        <v>515</v>
      </c>
    </row>
    <row r="285" spans="2:63" s="10" customFormat="1" ht="37.35" customHeight="1">
      <c r="B285" s="159"/>
      <c r="D285" s="160" t="s">
        <v>73</v>
      </c>
      <c r="E285" s="161" t="s">
        <v>516</v>
      </c>
      <c r="F285" s="161" t="s">
        <v>517</v>
      </c>
      <c r="I285" s="162"/>
      <c r="J285" s="163">
        <f>BK285</f>
        <v>0</v>
      </c>
      <c r="L285" s="159"/>
      <c r="M285" s="164"/>
      <c r="N285" s="165"/>
      <c r="O285" s="165"/>
      <c r="P285" s="166">
        <f>P286+P312+P318+P321+P332+P360+P376+P382+P390+P401</f>
        <v>0</v>
      </c>
      <c r="Q285" s="165"/>
      <c r="R285" s="166">
        <f>R286+R312+R318+R321+R332+R360+R376+R382+R390+R401</f>
        <v>5.0189048</v>
      </c>
      <c r="S285" s="165"/>
      <c r="T285" s="167">
        <f>T286+T312+T318+T321+T332+T360+T376+T382+T390+T401</f>
        <v>0</v>
      </c>
      <c r="AR285" s="160" t="s">
        <v>84</v>
      </c>
      <c r="AT285" s="168" t="s">
        <v>73</v>
      </c>
      <c r="AU285" s="168" t="s">
        <v>74</v>
      </c>
      <c r="AY285" s="160" t="s">
        <v>180</v>
      </c>
      <c r="BK285" s="169">
        <f>BK286+BK312+BK318+BK321+BK332+BK360+BK376+BK382+BK390+BK401</f>
        <v>0</v>
      </c>
    </row>
    <row r="286" spans="2:63" s="10" customFormat="1" ht="19.9" customHeight="1">
      <c r="B286" s="159"/>
      <c r="D286" s="160" t="s">
        <v>73</v>
      </c>
      <c r="E286" s="170" t="s">
        <v>518</v>
      </c>
      <c r="F286" s="170" t="s">
        <v>519</v>
      </c>
      <c r="I286" s="162"/>
      <c r="J286" s="171">
        <f>BK286</f>
        <v>0</v>
      </c>
      <c r="L286" s="159"/>
      <c r="M286" s="164"/>
      <c r="N286" s="165"/>
      <c r="O286" s="165"/>
      <c r="P286" s="166">
        <f>SUM(P287:P311)</f>
        <v>0</v>
      </c>
      <c r="Q286" s="165"/>
      <c r="R286" s="166">
        <f>SUM(R287:R311)</f>
        <v>0</v>
      </c>
      <c r="S286" s="165"/>
      <c r="T286" s="167">
        <f>SUM(T287:T311)</f>
        <v>0</v>
      </c>
      <c r="AR286" s="160" t="s">
        <v>84</v>
      </c>
      <c r="AT286" s="168" t="s">
        <v>73</v>
      </c>
      <c r="AU286" s="168" t="s">
        <v>82</v>
      </c>
      <c r="AY286" s="160" t="s">
        <v>180</v>
      </c>
      <c r="BK286" s="169">
        <f>SUM(BK287:BK311)</f>
        <v>0</v>
      </c>
    </row>
    <row r="287" spans="2:65" s="1" customFormat="1" ht="38.25" customHeight="1">
      <c r="B287" s="172"/>
      <c r="C287" s="173" t="s">
        <v>520</v>
      </c>
      <c r="D287" s="173" t="s">
        <v>182</v>
      </c>
      <c r="E287" s="174" t="s">
        <v>521</v>
      </c>
      <c r="F287" s="175" t="s">
        <v>522</v>
      </c>
      <c r="G287" s="176" t="s">
        <v>198</v>
      </c>
      <c r="H287" s="177">
        <v>14.672</v>
      </c>
      <c r="I287" s="178"/>
      <c r="J287" s="179">
        <f>ROUND(I287*H287,2)</f>
        <v>0</v>
      </c>
      <c r="K287" s="175" t="s">
        <v>269</v>
      </c>
      <c r="L287" s="39"/>
      <c r="M287" s="180" t="s">
        <v>5</v>
      </c>
      <c r="N287" s="181" t="s">
        <v>45</v>
      </c>
      <c r="O287" s="4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22" t="s">
        <v>220</v>
      </c>
      <c r="AT287" s="22" t="s">
        <v>182</v>
      </c>
      <c r="AU287" s="22" t="s">
        <v>84</v>
      </c>
      <c r="AY287" s="22" t="s">
        <v>180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2" t="s">
        <v>82</v>
      </c>
      <c r="BK287" s="184">
        <f>ROUND(I287*H287,2)</f>
        <v>0</v>
      </c>
      <c r="BL287" s="22" t="s">
        <v>220</v>
      </c>
      <c r="BM287" s="22" t="s">
        <v>523</v>
      </c>
    </row>
    <row r="288" spans="2:51" s="11" customFormat="1" ht="13.5">
      <c r="B288" s="185"/>
      <c r="D288" s="186" t="s">
        <v>188</v>
      </c>
      <c r="E288" s="187" t="s">
        <v>5</v>
      </c>
      <c r="F288" s="188" t="s">
        <v>524</v>
      </c>
      <c r="H288" s="189">
        <v>14.672</v>
      </c>
      <c r="I288" s="190"/>
      <c r="L288" s="185"/>
      <c r="M288" s="191"/>
      <c r="N288" s="192"/>
      <c r="O288" s="192"/>
      <c r="P288" s="192"/>
      <c r="Q288" s="192"/>
      <c r="R288" s="192"/>
      <c r="S288" s="192"/>
      <c r="T288" s="193"/>
      <c r="AT288" s="187" t="s">
        <v>188</v>
      </c>
      <c r="AU288" s="187" t="s">
        <v>84</v>
      </c>
      <c r="AV288" s="11" t="s">
        <v>84</v>
      </c>
      <c r="AW288" s="11" t="s">
        <v>38</v>
      </c>
      <c r="AX288" s="11" t="s">
        <v>74</v>
      </c>
      <c r="AY288" s="187" t="s">
        <v>180</v>
      </c>
    </row>
    <row r="289" spans="2:51" s="12" customFormat="1" ht="13.5">
      <c r="B289" s="194"/>
      <c r="D289" s="186" t="s">
        <v>188</v>
      </c>
      <c r="E289" s="195" t="s">
        <v>5</v>
      </c>
      <c r="F289" s="196" t="s">
        <v>190</v>
      </c>
      <c r="H289" s="197">
        <v>14.672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5" t="s">
        <v>188</v>
      </c>
      <c r="AU289" s="195" t="s">
        <v>84</v>
      </c>
      <c r="AV289" s="12" t="s">
        <v>187</v>
      </c>
      <c r="AW289" s="12" t="s">
        <v>38</v>
      </c>
      <c r="AX289" s="12" t="s">
        <v>82</v>
      </c>
      <c r="AY289" s="195" t="s">
        <v>180</v>
      </c>
    </row>
    <row r="290" spans="2:65" s="1" customFormat="1" ht="25.5" customHeight="1">
      <c r="B290" s="172"/>
      <c r="C290" s="173" t="s">
        <v>359</v>
      </c>
      <c r="D290" s="173" t="s">
        <v>182</v>
      </c>
      <c r="E290" s="174" t="s">
        <v>525</v>
      </c>
      <c r="F290" s="175" t="s">
        <v>526</v>
      </c>
      <c r="G290" s="176" t="s">
        <v>185</v>
      </c>
      <c r="H290" s="177">
        <v>1787.36</v>
      </c>
      <c r="I290" s="178"/>
      <c r="J290" s="179">
        <f>ROUND(I290*H290,2)</f>
        <v>0</v>
      </c>
      <c r="K290" s="175" t="s">
        <v>186</v>
      </c>
      <c r="L290" s="39"/>
      <c r="M290" s="180" t="s">
        <v>5</v>
      </c>
      <c r="N290" s="181" t="s">
        <v>45</v>
      </c>
      <c r="O290" s="40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22" t="s">
        <v>220</v>
      </c>
      <c r="AT290" s="22" t="s">
        <v>182</v>
      </c>
      <c r="AU290" s="22" t="s">
        <v>84</v>
      </c>
      <c r="AY290" s="22" t="s">
        <v>180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2" t="s">
        <v>82</v>
      </c>
      <c r="BK290" s="184">
        <f>ROUND(I290*H290,2)</f>
        <v>0</v>
      </c>
      <c r="BL290" s="22" t="s">
        <v>220</v>
      </c>
      <c r="BM290" s="22" t="s">
        <v>527</v>
      </c>
    </row>
    <row r="291" spans="2:51" s="11" customFormat="1" ht="13.5">
      <c r="B291" s="185"/>
      <c r="D291" s="186" t="s">
        <v>188</v>
      </c>
      <c r="E291" s="187" t="s">
        <v>5</v>
      </c>
      <c r="F291" s="188" t="s">
        <v>528</v>
      </c>
      <c r="H291" s="189">
        <v>1787.36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87" t="s">
        <v>188</v>
      </c>
      <c r="AU291" s="187" t="s">
        <v>84</v>
      </c>
      <c r="AV291" s="11" t="s">
        <v>84</v>
      </c>
      <c r="AW291" s="11" t="s">
        <v>38</v>
      </c>
      <c r="AX291" s="11" t="s">
        <v>74</v>
      </c>
      <c r="AY291" s="187" t="s">
        <v>180</v>
      </c>
    </row>
    <row r="292" spans="2:51" s="12" customFormat="1" ht="13.5">
      <c r="B292" s="194"/>
      <c r="D292" s="186" t="s">
        <v>188</v>
      </c>
      <c r="E292" s="195" t="s">
        <v>5</v>
      </c>
      <c r="F292" s="196" t="s">
        <v>190</v>
      </c>
      <c r="H292" s="197">
        <v>1787.36</v>
      </c>
      <c r="I292" s="198"/>
      <c r="L292" s="194"/>
      <c r="M292" s="199"/>
      <c r="N292" s="200"/>
      <c r="O292" s="200"/>
      <c r="P292" s="200"/>
      <c r="Q292" s="200"/>
      <c r="R292" s="200"/>
      <c r="S292" s="200"/>
      <c r="T292" s="201"/>
      <c r="AT292" s="195" t="s">
        <v>188</v>
      </c>
      <c r="AU292" s="195" t="s">
        <v>84</v>
      </c>
      <c r="AV292" s="12" t="s">
        <v>187</v>
      </c>
      <c r="AW292" s="12" t="s">
        <v>38</v>
      </c>
      <c r="AX292" s="12" t="s">
        <v>82</v>
      </c>
      <c r="AY292" s="195" t="s">
        <v>180</v>
      </c>
    </row>
    <row r="293" spans="2:65" s="1" customFormat="1" ht="51" customHeight="1">
      <c r="B293" s="172"/>
      <c r="C293" s="202" t="s">
        <v>529</v>
      </c>
      <c r="D293" s="202" t="s">
        <v>273</v>
      </c>
      <c r="E293" s="203" t="s">
        <v>530</v>
      </c>
      <c r="F293" s="204" t="s">
        <v>531</v>
      </c>
      <c r="G293" s="205" t="s">
        <v>185</v>
      </c>
      <c r="H293" s="206">
        <v>1823.107</v>
      </c>
      <c r="I293" s="207"/>
      <c r="J293" s="208">
        <f>ROUND(I293*H293,2)</f>
        <v>0</v>
      </c>
      <c r="K293" s="204" t="s">
        <v>193</v>
      </c>
      <c r="L293" s="209"/>
      <c r="M293" s="210" t="s">
        <v>5</v>
      </c>
      <c r="N293" s="211" t="s">
        <v>45</v>
      </c>
      <c r="O293" s="40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22" t="s">
        <v>258</v>
      </c>
      <c r="AT293" s="22" t="s">
        <v>273</v>
      </c>
      <c r="AU293" s="22" t="s">
        <v>84</v>
      </c>
      <c r="AY293" s="22" t="s">
        <v>180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22" t="s">
        <v>82</v>
      </c>
      <c r="BK293" s="184">
        <f>ROUND(I293*H293,2)</f>
        <v>0</v>
      </c>
      <c r="BL293" s="22" t="s">
        <v>220</v>
      </c>
      <c r="BM293" s="22" t="s">
        <v>532</v>
      </c>
    </row>
    <row r="294" spans="2:51" s="11" customFormat="1" ht="13.5">
      <c r="B294" s="185"/>
      <c r="D294" s="186" t="s">
        <v>188</v>
      </c>
      <c r="E294" s="187" t="s">
        <v>5</v>
      </c>
      <c r="F294" s="188" t="s">
        <v>533</v>
      </c>
      <c r="H294" s="189">
        <v>1823.107</v>
      </c>
      <c r="I294" s="190"/>
      <c r="L294" s="185"/>
      <c r="M294" s="191"/>
      <c r="N294" s="192"/>
      <c r="O294" s="192"/>
      <c r="P294" s="192"/>
      <c r="Q294" s="192"/>
      <c r="R294" s="192"/>
      <c r="S294" s="192"/>
      <c r="T294" s="193"/>
      <c r="AT294" s="187" t="s">
        <v>188</v>
      </c>
      <c r="AU294" s="187" t="s">
        <v>84</v>
      </c>
      <c r="AV294" s="11" t="s">
        <v>84</v>
      </c>
      <c r="AW294" s="11" t="s">
        <v>38</v>
      </c>
      <c r="AX294" s="11" t="s">
        <v>74</v>
      </c>
      <c r="AY294" s="187" t="s">
        <v>180</v>
      </c>
    </row>
    <row r="295" spans="2:51" s="12" customFormat="1" ht="13.5">
      <c r="B295" s="194"/>
      <c r="D295" s="186" t="s">
        <v>188</v>
      </c>
      <c r="E295" s="195" t="s">
        <v>5</v>
      </c>
      <c r="F295" s="196" t="s">
        <v>190</v>
      </c>
      <c r="H295" s="197">
        <v>1823.107</v>
      </c>
      <c r="I295" s="198"/>
      <c r="L295" s="194"/>
      <c r="M295" s="199"/>
      <c r="N295" s="200"/>
      <c r="O295" s="200"/>
      <c r="P295" s="200"/>
      <c r="Q295" s="200"/>
      <c r="R295" s="200"/>
      <c r="S295" s="200"/>
      <c r="T295" s="201"/>
      <c r="AT295" s="195" t="s">
        <v>188</v>
      </c>
      <c r="AU295" s="195" t="s">
        <v>84</v>
      </c>
      <c r="AV295" s="12" t="s">
        <v>187</v>
      </c>
      <c r="AW295" s="12" t="s">
        <v>38</v>
      </c>
      <c r="AX295" s="12" t="s">
        <v>82</v>
      </c>
      <c r="AY295" s="195" t="s">
        <v>180</v>
      </c>
    </row>
    <row r="296" spans="2:65" s="1" customFormat="1" ht="25.5" customHeight="1">
      <c r="B296" s="172"/>
      <c r="C296" s="173" t="s">
        <v>361</v>
      </c>
      <c r="D296" s="173" t="s">
        <v>182</v>
      </c>
      <c r="E296" s="174" t="s">
        <v>534</v>
      </c>
      <c r="F296" s="175" t="s">
        <v>535</v>
      </c>
      <c r="G296" s="176" t="s">
        <v>185</v>
      </c>
      <c r="H296" s="177">
        <v>139.3</v>
      </c>
      <c r="I296" s="178"/>
      <c r="J296" s="179">
        <f>ROUND(I296*H296,2)</f>
        <v>0</v>
      </c>
      <c r="K296" s="175" t="s">
        <v>193</v>
      </c>
      <c r="L296" s="39"/>
      <c r="M296" s="180" t="s">
        <v>5</v>
      </c>
      <c r="N296" s="181" t="s">
        <v>45</v>
      </c>
      <c r="O296" s="40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AR296" s="22" t="s">
        <v>220</v>
      </c>
      <c r="AT296" s="22" t="s">
        <v>182</v>
      </c>
      <c r="AU296" s="22" t="s">
        <v>84</v>
      </c>
      <c r="AY296" s="22" t="s">
        <v>180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22" t="s">
        <v>82</v>
      </c>
      <c r="BK296" s="184">
        <f>ROUND(I296*H296,2)</f>
        <v>0</v>
      </c>
      <c r="BL296" s="22" t="s">
        <v>220</v>
      </c>
      <c r="BM296" s="22" t="s">
        <v>536</v>
      </c>
    </row>
    <row r="297" spans="2:65" s="1" customFormat="1" ht="16.5" customHeight="1">
      <c r="B297" s="172"/>
      <c r="C297" s="202" t="s">
        <v>537</v>
      </c>
      <c r="D297" s="202" t="s">
        <v>273</v>
      </c>
      <c r="E297" s="203" t="s">
        <v>376</v>
      </c>
      <c r="F297" s="204" t="s">
        <v>377</v>
      </c>
      <c r="G297" s="205" t="s">
        <v>185</v>
      </c>
      <c r="H297" s="206">
        <v>142.086</v>
      </c>
      <c r="I297" s="207"/>
      <c r="J297" s="208">
        <f>ROUND(I297*H297,2)</f>
        <v>0</v>
      </c>
      <c r="K297" s="204" t="s">
        <v>269</v>
      </c>
      <c r="L297" s="209"/>
      <c r="M297" s="210" t="s">
        <v>5</v>
      </c>
      <c r="N297" s="211" t="s">
        <v>45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258</v>
      </c>
      <c r="AT297" s="22" t="s">
        <v>273</v>
      </c>
      <c r="AU297" s="22" t="s">
        <v>84</v>
      </c>
      <c r="AY297" s="22" t="s">
        <v>180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82</v>
      </c>
      <c r="BK297" s="184">
        <f>ROUND(I297*H297,2)</f>
        <v>0</v>
      </c>
      <c r="BL297" s="22" t="s">
        <v>220</v>
      </c>
      <c r="BM297" s="22" t="s">
        <v>538</v>
      </c>
    </row>
    <row r="298" spans="2:51" s="11" customFormat="1" ht="13.5">
      <c r="B298" s="185"/>
      <c r="D298" s="186" t="s">
        <v>188</v>
      </c>
      <c r="F298" s="188" t="s">
        <v>539</v>
      </c>
      <c r="H298" s="189">
        <v>142.086</v>
      </c>
      <c r="I298" s="190"/>
      <c r="L298" s="185"/>
      <c r="M298" s="191"/>
      <c r="N298" s="192"/>
      <c r="O298" s="192"/>
      <c r="P298" s="192"/>
      <c r="Q298" s="192"/>
      <c r="R298" s="192"/>
      <c r="S298" s="192"/>
      <c r="T298" s="193"/>
      <c r="AT298" s="187" t="s">
        <v>188</v>
      </c>
      <c r="AU298" s="187" t="s">
        <v>84</v>
      </c>
      <c r="AV298" s="11" t="s">
        <v>84</v>
      </c>
      <c r="AW298" s="11" t="s">
        <v>6</v>
      </c>
      <c r="AX298" s="11" t="s">
        <v>82</v>
      </c>
      <c r="AY298" s="187" t="s">
        <v>180</v>
      </c>
    </row>
    <row r="299" spans="2:65" s="1" customFormat="1" ht="25.5" customHeight="1">
      <c r="B299" s="172"/>
      <c r="C299" s="173" t="s">
        <v>365</v>
      </c>
      <c r="D299" s="173" t="s">
        <v>182</v>
      </c>
      <c r="E299" s="174" t="s">
        <v>540</v>
      </c>
      <c r="F299" s="175" t="s">
        <v>541</v>
      </c>
      <c r="G299" s="176" t="s">
        <v>185</v>
      </c>
      <c r="H299" s="177">
        <v>3.565</v>
      </c>
      <c r="I299" s="178"/>
      <c r="J299" s="179">
        <f>ROUND(I299*H299,2)</f>
        <v>0</v>
      </c>
      <c r="K299" s="175" t="s">
        <v>269</v>
      </c>
      <c r="L299" s="39"/>
      <c r="M299" s="180" t="s">
        <v>5</v>
      </c>
      <c r="N299" s="181" t="s">
        <v>45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220</v>
      </c>
      <c r="AT299" s="22" t="s">
        <v>182</v>
      </c>
      <c r="AU299" s="22" t="s">
        <v>84</v>
      </c>
      <c r="AY299" s="22" t="s">
        <v>180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82</v>
      </c>
      <c r="BK299" s="184">
        <f>ROUND(I299*H299,2)</f>
        <v>0</v>
      </c>
      <c r="BL299" s="22" t="s">
        <v>220</v>
      </c>
      <c r="BM299" s="22" t="s">
        <v>542</v>
      </c>
    </row>
    <row r="300" spans="2:51" s="11" customFormat="1" ht="13.5">
      <c r="B300" s="185"/>
      <c r="D300" s="186" t="s">
        <v>188</v>
      </c>
      <c r="E300" s="187" t="s">
        <v>5</v>
      </c>
      <c r="F300" s="188" t="s">
        <v>543</v>
      </c>
      <c r="H300" s="189">
        <v>3.565</v>
      </c>
      <c r="I300" s="190"/>
      <c r="L300" s="185"/>
      <c r="M300" s="191"/>
      <c r="N300" s="192"/>
      <c r="O300" s="192"/>
      <c r="P300" s="192"/>
      <c r="Q300" s="192"/>
      <c r="R300" s="192"/>
      <c r="S300" s="192"/>
      <c r="T300" s="193"/>
      <c r="AT300" s="187" t="s">
        <v>188</v>
      </c>
      <c r="AU300" s="187" t="s">
        <v>84</v>
      </c>
      <c r="AV300" s="11" t="s">
        <v>84</v>
      </c>
      <c r="AW300" s="11" t="s">
        <v>38</v>
      </c>
      <c r="AX300" s="11" t="s">
        <v>74</v>
      </c>
      <c r="AY300" s="187" t="s">
        <v>180</v>
      </c>
    </row>
    <row r="301" spans="2:51" s="12" customFormat="1" ht="13.5">
      <c r="B301" s="194"/>
      <c r="D301" s="186" t="s">
        <v>188</v>
      </c>
      <c r="E301" s="195" t="s">
        <v>5</v>
      </c>
      <c r="F301" s="196" t="s">
        <v>190</v>
      </c>
      <c r="H301" s="197">
        <v>3.565</v>
      </c>
      <c r="I301" s="198"/>
      <c r="L301" s="194"/>
      <c r="M301" s="199"/>
      <c r="N301" s="200"/>
      <c r="O301" s="200"/>
      <c r="P301" s="200"/>
      <c r="Q301" s="200"/>
      <c r="R301" s="200"/>
      <c r="S301" s="200"/>
      <c r="T301" s="201"/>
      <c r="AT301" s="195" t="s">
        <v>188</v>
      </c>
      <c r="AU301" s="195" t="s">
        <v>84</v>
      </c>
      <c r="AV301" s="12" t="s">
        <v>187</v>
      </c>
      <c r="AW301" s="12" t="s">
        <v>38</v>
      </c>
      <c r="AX301" s="12" t="s">
        <v>82</v>
      </c>
      <c r="AY301" s="195" t="s">
        <v>180</v>
      </c>
    </row>
    <row r="302" spans="2:65" s="1" customFormat="1" ht="25.5" customHeight="1">
      <c r="B302" s="172"/>
      <c r="C302" s="202" t="s">
        <v>544</v>
      </c>
      <c r="D302" s="202" t="s">
        <v>273</v>
      </c>
      <c r="E302" s="203" t="s">
        <v>545</v>
      </c>
      <c r="F302" s="204" t="s">
        <v>546</v>
      </c>
      <c r="G302" s="205" t="s">
        <v>185</v>
      </c>
      <c r="H302" s="206">
        <v>3.636</v>
      </c>
      <c r="I302" s="207"/>
      <c r="J302" s="208">
        <f>ROUND(I302*H302,2)</f>
        <v>0</v>
      </c>
      <c r="K302" s="204" t="s">
        <v>269</v>
      </c>
      <c r="L302" s="209"/>
      <c r="M302" s="210" t="s">
        <v>5</v>
      </c>
      <c r="N302" s="211" t="s">
        <v>45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258</v>
      </c>
      <c r="AT302" s="22" t="s">
        <v>273</v>
      </c>
      <c r="AU302" s="22" t="s">
        <v>84</v>
      </c>
      <c r="AY302" s="22" t="s">
        <v>180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82</v>
      </c>
      <c r="BK302" s="184">
        <f>ROUND(I302*H302,2)</f>
        <v>0</v>
      </c>
      <c r="BL302" s="22" t="s">
        <v>220</v>
      </c>
      <c r="BM302" s="22" t="s">
        <v>547</v>
      </c>
    </row>
    <row r="303" spans="2:51" s="11" customFormat="1" ht="13.5">
      <c r="B303" s="185"/>
      <c r="D303" s="186" t="s">
        <v>188</v>
      </c>
      <c r="E303" s="187" t="s">
        <v>5</v>
      </c>
      <c r="F303" s="188" t="s">
        <v>548</v>
      </c>
      <c r="H303" s="189">
        <v>3.636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188</v>
      </c>
      <c r="AU303" s="187" t="s">
        <v>84</v>
      </c>
      <c r="AV303" s="11" t="s">
        <v>84</v>
      </c>
      <c r="AW303" s="11" t="s">
        <v>38</v>
      </c>
      <c r="AX303" s="11" t="s">
        <v>74</v>
      </c>
      <c r="AY303" s="187" t="s">
        <v>180</v>
      </c>
    </row>
    <row r="304" spans="2:51" s="12" customFormat="1" ht="13.5">
      <c r="B304" s="194"/>
      <c r="D304" s="186" t="s">
        <v>188</v>
      </c>
      <c r="E304" s="195" t="s">
        <v>5</v>
      </c>
      <c r="F304" s="196" t="s">
        <v>190</v>
      </c>
      <c r="H304" s="197">
        <v>3.636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188</v>
      </c>
      <c r="AU304" s="195" t="s">
        <v>84</v>
      </c>
      <c r="AV304" s="12" t="s">
        <v>187</v>
      </c>
      <c r="AW304" s="12" t="s">
        <v>38</v>
      </c>
      <c r="AX304" s="12" t="s">
        <v>82</v>
      </c>
      <c r="AY304" s="195" t="s">
        <v>180</v>
      </c>
    </row>
    <row r="305" spans="2:65" s="1" customFormat="1" ht="38.25" customHeight="1">
      <c r="B305" s="172"/>
      <c r="C305" s="173" t="s">
        <v>370</v>
      </c>
      <c r="D305" s="173" t="s">
        <v>182</v>
      </c>
      <c r="E305" s="174" t="s">
        <v>549</v>
      </c>
      <c r="F305" s="175" t="s">
        <v>550</v>
      </c>
      <c r="G305" s="176" t="s">
        <v>185</v>
      </c>
      <c r="H305" s="177">
        <v>465.82</v>
      </c>
      <c r="I305" s="178"/>
      <c r="J305" s="179">
        <f>ROUND(I305*H305,2)</f>
        <v>0</v>
      </c>
      <c r="K305" s="175" t="s">
        <v>193</v>
      </c>
      <c r="L305" s="39"/>
      <c r="M305" s="180" t="s">
        <v>5</v>
      </c>
      <c r="N305" s="181" t="s">
        <v>45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220</v>
      </c>
      <c r="AT305" s="22" t="s">
        <v>182</v>
      </c>
      <c r="AU305" s="22" t="s">
        <v>84</v>
      </c>
      <c r="AY305" s="22" t="s">
        <v>180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82</v>
      </c>
      <c r="BK305" s="184">
        <f>ROUND(I305*H305,2)</f>
        <v>0</v>
      </c>
      <c r="BL305" s="22" t="s">
        <v>220</v>
      </c>
      <c r="BM305" s="22" t="s">
        <v>551</v>
      </c>
    </row>
    <row r="306" spans="2:51" s="11" customFormat="1" ht="13.5">
      <c r="B306" s="185"/>
      <c r="D306" s="186" t="s">
        <v>188</v>
      </c>
      <c r="E306" s="187" t="s">
        <v>5</v>
      </c>
      <c r="F306" s="188" t="s">
        <v>552</v>
      </c>
      <c r="H306" s="189">
        <v>465.82</v>
      </c>
      <c r="I306" s="190"/>
      <c r="L306" s="185"/>
      <c r="M306" s="191"/>
      <c r="N306" s="192"/>
      <c r="O306" s="192"/>
      <c r="P306" s="192"/>
      <c r="Q306" s="192"/>
      <c r="R306" s="192"/>
      <c r="S306" s="192"/>
      <c r="T306" s="193"/>
      <c r="AT306" s="187" t="s">
        <v>188</v>
      </c>
      <c r="AU306" s="187" t="s">
        <v>84</v>
      </c>
      <c r="AV306" s="11" t="s">
        <v>84</v>
      </c>
      <c r="AW306" s="11" t="s">
        <v>38</v>
      </c>
      <c r="AX306" s="11" t="s">
        <v>74</v>
      </c>
      <c r="AY306" s="187" t="s">
        <v>180</v>
      </c>
    </row>
    <row r="307" spans="2:51" s="12" customFormat="1" ht="13.5">
      <c r="B307" s="194"/>
      <c r="D307" s="186" t="s">
        <v>188</v>
      </c>
      <c r="E307" s="195" t="s">
        <v>5</v>
      </c>
      <c r="F307" s="196" t="s">
        <v>190</v>
      </c>
      <c r="H307" s="197">
        <v>465.82</v>
      </c>
      <c r="I307" s="198"/>
      <c r="L307" s="194"/>
      <c r="M307" s="199"/>
      <c r="N307" s="200"/>
      <c r="O307" s="200"/>
      <c r="P307" s="200"/>
      <c r="Q307" s="200"/>
      <c r="R307" s="200"/>
      <c r="S307" s="200"/>
      <c r="T307" s="201"/>
      <c r="AT307" s="195" t="s">
        <v>188</v>
      </c>
      <c r="AU307" s="195" t="s">
        <v>84</v>
      </c>
      <c r="AV307" s="12" t="s">
        <v>187</v>
      </c>
      <c r="AW307" s="12" t="s">
        <v>38</v>
      </c>
      <c r="AX307" s="12" t="s">
        <v>82</v>
      </c>
      <c r="AY307" s="195" t="s">
        <v>180</v>
      </c>
    </row>
    <row r="308" spans="2:65" s="1" customFormat="1" ht="25.5" customHeight="1">
      <c r="B308" s="172"/>
      <c r="C308" s="202" t="s">
        <v>553</v>
      </c>
      <c r="D308" s="202" t="s">
        <v>273</v>
      </c>
      <c r="E308" s="203" t="s">
        <v>554</v>
      </c>
      <c r="F308" s="204" t="s">
        <v>555</v>
      </c>
      <c r="G308" s="205" t="s">
        <v>185</v>
      </c>
      <c r="H308" s="206">
        <v>512.402</v>
      </c>
      <c r="I308" s="207"/>
      <c r="J308" s="208">
        <f>ROUND(I308*H308,2)</f>
        <v>0</v>
      </c>
      <c r="K308" s="204" t="s">
        <v>193</v>
      </c>
      <c r="L308" s="209"/>
      <c r="M308" s="210" t="s">
        <v>5</v>
      </c>
      <c r="N308" s="211" t="s">
        <v>45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2" t="s">
        <v>258</v>
      </c>
      <c r="AT308" s="22" t="s">
        <v>273</v>
      </c>
      <c r="AU308" s="22" t="s">
        <v>84</v>
      </c>
      <c r="AY308" s="22" t="s">
        <v>180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2" t="s">
        <v>82</v>
      </c>
      <c r="BK308" s="184">
        <f>ROUND(I308*H308,2)</f>
        <v>0</v>
      </c>
      <c r="BL308" s="22" t="s">
        <v>220</v>
      </c>
      <c r="BM308" s="22" t="s">
        <v>556</v>
      </c>
    </row>
    <row r="309" spans="2:51" s="11" customFormat="1" ht="13.5">
      <c r="B309" s="185"/>
      <c r="D309" s="186" t="s">
        <v>188</v>
      </c>
      <c r="E309" s="187" t="s">
        <v>5</v>
      </c>
      <c r="F309" s="188" t="s">
        <v>557</v>
      </c>
      <c r="H309" s="189">
        <v>512.402</v>
      </c>
      <c r="I309" s="190"/>
      <c r="L309" s="185"/>
      <c r="M309" s="191"/>
      <c r="N309" s="192"/>
      <c r="O309" s="192"/>
      <c r="P309" s="192"/>
      <c r="Q309" s="192"/>
      <c r="R309" s="192"/>
      <c r="S309" s="192"/>
      <c r="T309" s="193"/>
      <c r="AT309" s="187" t="s">
        <v>188</v>
      </c>
      <c r="AU309" s="187" t="s">
        <v>84</v>
      </c>
      <c r="AV309" s="11" t="s">
        <v>84</v>
      </c>
      <c r="AW309" s="11" t="s">
        <v>38</v>
      </c>
      <c r="AX309" s="11" t="s">
        <v>74</v>
      </c>
      <c r="AY309" s="187" t="s">
        <v>180</v>
      </c>
    </row>
    <row r="310" spans="2:51" s="12" customFormat="1" ht="13.5">
      <c r="B310" s="194"/>
      <c r="D310" s="186" t="s">
        <v>188</v>
      </c>
      <c r="E310" s="195" t="s">
        <v>5</v>
      </c>
      <c r="F310" s="196" t="s">
        <v>190</v>
      </c>
      <c r="H310" s="197">
        <v>512.402</v>
      </c>
      <c r="I310" s="198"/>
      <c r="L310" s="194"/>
      <c r="M310" s="199"/>
      <c r="N310" s="200"/>
      <c r="O310" s="200"/>
      <c r="P310" s="200"/>
      <c r="Q310" s="200"/>
      <c r="R310" s="200"/>
      <c r="S310" s="200"/>
      <c r="T310" s="201"/>
      <c r="AT310" s="195" t="s">
        <v>188</v>
      </c>
      <c r="AU310" s="195" t="s">
        <v>84</v>
      </c>
      <c r="AV310" s="12" t="s">
        <v>187</v>
      </c>
      <c r="AW310" s="12" t="s">
        <v>38</v>
      </c>
      <c r="AX310" s="12" t="s">
        <v>82</v>
      </c>
      <c r="AY310" s="195" t="s">
        <v>180</v>
      </c>
    </row>
    <row r="311" spans="2:65" s="1" customFormat="1" ht="38.25" customHeight="1">
      <c r="B311" s="172"/>
      <c r="C311" s="173" t="s">
        <v>374</v>
      </c>
      <c r="D311" s="173" t="s">
        <v>182</v>
      </c>
      <c r="E311" s="174" t="s">
        <v>558</v>
      </c>
      <c r="F311" s="175" t="s">
        <v>559</v>
      </c>
      <c r="G311" s="176" t="s">
        <v>560</v>
      </c>
      <c r="H311" s="212"/>
      <c r="I311" s="178"/>
      <c r="J311" s="179">
        <f>ROUND(I311*H311,2)</f>
        <v>0</v>
      </c>
      <c r="K311" s="175" t="s">
        <v>193</v>
      </c>
      <c r="L311" s="39"/>
      <c r="M311" s="180" t="s">
        <v>5</v>
      </c>
      <c r="N311" s="181" t="s">
        <v>45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220</v>
      </c>
      <c r="AT311" s="22" t="s">
        <v>182</v>
      </c>
      <c r="AU311" s="22" t="s">
        <v>84</v>
      </c>
      <c r="AY311" s="22" t="s">
        <v>180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82</v>
      </c>
      <c r="BK311" s="184">
        <f>ROUND(I311*H311,2)</f>
        <v>0</v>
      </c>
      <c r="BL311" s="22" t="s">
        <v>220</v>
      </c>
      <c r="BM311" s="22" t="s">
        <v>561</v>
      </c>
    </row>
    <row r="312" spans="2:63" s="10" customFormat="1" ht="29.85" customHeight="1">
      <c r="B312" s="159"/>
      <c r="D312" s="160" t="s">
        <v>73</v>
      </c>
      <c r="E312" s="170" t="s">
        <v>562</v>
      </c>
      <c r="F312" s="170" t="s">
        <v>563</v>
      </c>
      <c r="I312" s="162"/>
      <c r="J312" s="171">
        <f>BK312</f>
        <v>0</v>
      </c>
      <c r="L312" s="159"/>
      <c r="M312" s="164"/>
      <c r="N312" s="165"/>
      <c r="O312" s="165"/>
      <c r="P312" s="166">
        <f>SUM(P313:P317)</f>
        <v>0</v>
      </c>
      <c r="Q312" s="165"/>
      <c r="R312" s="166">
        <f>SUM(R313:R317)</f>
        <v>0</v>
      </c>
      <c r="S312" s="165"/>
      <c r="T312" s="167">
        <f>SUM(T313:T317)</f>
        <v>0</v>
      </c>
      <c r="AR312" s="160" t="s">
        <v>84</v>
      </c>
      <c r="AT312" s="168" t="s">
        <v>73</v>
      </c>
      <c r="AU312" s="168" t="s">
        <v>82</v>
      </c>
      <c r="AY312" s="160" t="s">
        <v>180</v>
      </c>
      <c r="BK312" s="169">
        <f>SUM(BK313:BK317)</f>
        <v>0</v>
      </c>
    </row>
    <row r="313" spans="2:65" s="1" customFormat="1" ht="16.5" customHeight="1">
      <c r="B313" s="172"/>
      <c r="C313" s="173" t="s">
        <v>564</v>
      </c>
      <c r="D313" s="173" t="s">
        <v>182</v>
      </c>
      <c r="E313" s="174" t="s">
        <v>565</v>
      </c>
      <c r="F313" s="175" t="s">
        <v>566</v>
      </c>
      <c r="G313" s="176" t="s">
        <v>301</v>
      </c>
      <c r="H313" s="177">
        <v>10</v>
      </c>
      <c r="I313" s="178"/>
      <c r="J313" s="179">
        <f>ROUND(I313*H313,2)</f>
        <v>0</v>
      </c>
      <c r="K313" s="175" t="s">
        <v>193</v>
      </c>
      <c r="L313" s="39"/>
      <c r="M313" s="180" t="s">
        <v>5</v>
      </c>
      <c r="N313" s="181" t="s">
        <v>45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220</v>
      </c>
      <c r="AT313" s="22" t="s">
        <v>182</v>
      </c>
      <c r="AU313" s="22" t="s">
        <v>84</v>
      </c>
      <c r="AY313" s="22" t="s">
        <v>180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82</v>
      </c>
      <c r="BK313" s="184">
        <f>ROUND(I313*H313,2)</f>
        <v>0</v>
      </c>
      <c r="BL313" s="22" t="s">
        <v>220</v>
      </c>
      <c r="BM313" s="22" t="s">
        <v>567</v>
      </c>
    </row>
    <row r="314" spans="2:65" s="1" customFormat="1" ht="16.5" customHeight="1">
      <c r="B314" s="172"/>
      <c r="C314" s="173" t="s">
        <v>378</v>
      </c>
      <c r="D314" s="173" t="s">
        <v>182</v>
      </c>
      <c r="E314" s="174" t="s">
        <v>568</v>
      </c>
      <c r="F314" s="175" t="s">
        <v>569</v>
      </c>
      <c r="G314" s="176" t="s">
        <v>301</v>
      </c>
      <c r="H314" s="177">
        <v>10</v>
      </c>
      <c r="I314" s="178"/>
      <c r="J314" s="179">
        <f>ROUND(I314*H314,2)</f>
        <v>0</v>
      </c>
      <c r="K314" s="175" t="s">
        <v>5</v>
      </c>
      <c r="L314" s="39"/>
      <c r="M314" s="180" t="s">
        <v>5</v>
      </c>
      <c r="N314" s="181" t="s">
        <v>45</v>
      </c>
      <c r="O314" s="40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22" t="s">
        <v>220</v>
      </c>
      <c r="AT314" s="22" t="s">
        <v>182</v>
      </c>
      <c r="AU314" s="22" t="s">
        <v>84</v>
      </c>
      <c r="AY314" s="22" t="s">
        <v>180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82</v>
      </c>
      <c r="BK314" s="184">
        <f>ROUND(I314*H314,2)</f>
        <v>0</v>
      </c>
      <c r="BL314" s="22" t="s">
        <v>220</v>
      </c>
      <c r="BM314" s="22" t="s">
        <v>570</v>
      </c>
    </row>
    <row r="315" spans="2:65" s="1" customFormat="1" ht="16.5" customHeight="1">
      <c r="B315" s="172"/>
      <c r="C315" s="173" t="s">
        <v>571</v>
      </c>
      <c r="D315" s="173" t="s">
        <v>182</v>
      </c>
      <c r="E315" s="174" t="s">
        <v>572</v>
      </c>
      <c r="F315" s="175" t="s">
        <v>573</v>
      </c>
      <c r="G315" s="176" t="s">
        <v>301</v>
      </c>
      <c r="H315" s="177">
        <v>10</v>
      </c>
      <c r="I315" s="178"/>
      <c r="J315" s="179">
        <f>ROUND(I315*H315,2)</f>
        <v>0</v>
      </c>
      <c r="K315" s="175" t="s">
        <v>193</v>
      </c>
      <c r="L315" s="39"/>
      <c r="M315" s="180" t="s">
        <v>5</v>
      </c>
      <c r="N315" s="181" t="s">
        <v>45</v>
      </c>
      <c r="O315" s="40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AR315" s="22" t="s">
        <v>220</v>
      </c>
      <c r="AT315" s="22" t="s">
        <v>182</v>
      </c>
      <c r="AU315" s="22" t="s">
        <v>84</v>
      </c>
      <c r="AY315" s="22" t="s">
        <v>180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2" t="s">
        <v>82</v>
      </c>
      <c r="BK315" s="184">
        <f>ROUND(I315*H315,2)</f>
        <v>0</v>
      </c>
      <c r="BL315" s="22" t="s">
        <v>220</v>
      </c>
      <c r="BM315" s="22" t="s">
        <v>574</v>
      </c>
    </row>
    <row r="316" spans="2:65" s="1" customFormat="1" ht="16.5" customHeight="1">
      <c r="B316" s="172"/>
      <c r="C316" s="173" t="s">
        <v>382</v>
      </c>
      <c r="D316" s="173" t="s">
        <v>182</v>
      </c>
      <c r="E316" s="174" t="s">
        <v>575</v>
      </c>
      <c r="F316" s="175" t="s">
        <v>576</v>
      </c>
      <c r="G316" s="176" t="s">
        <v>301</v>
      </c>
      <c r="H316" s="177">
        <v>6</v>
      </c>
      <c r="I316" s="178"/>
      <c r="J316" s="179">
        <f>ROUND(I316*H316,2)</f>
        <v>0</v>
      </c>
      <c r="K316" s="175" t="s">
        <v>5</v>
      </c>
      <c r="L316" s="39"/>
      <c r="M316" s="180" t="s">
        <v>5</v>
      </c>
      <c r="N316" s="181" t="s">
        <v>45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220</v>
      </c>
      <c r="AT316" s="22" t="s">
        <v>182</v>
      </c>
      <c r="AU316" s="22" t="s">
        <v>84</v>
      </c>
      <c r="AY316" s="22" t="s">
        <v>180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82</v>
      </c>
      <c r="BK316" s="184">
        <f>ROUND(I316*H316,2)</f>
        <v>0</v>
      </c>
      <c r="BL316" s="22" t="s">
        <v>220</v>
      </c>
      <c r="BM316" s="22" t="s">
        <v>577</v>
      </c>
    </row>
    <row r="317" spans="2:65" s="1" customFormat="1" ht="38.25" customHeight="1">
      <c r="B317" s="172"/>
      <c r="C317" s="173" t="s">
        <v>578</v>
      </c>
      <c r="D317" s="173" t="s">
        <v>182</v>
      </c>
      <c r="E317" s="174" t="s">
        <v>579</v>
      </c>
      <c r="F317" s="175" t="s">
        <v>580</v>
      </c>
      <c r="G317" s="176" t="s">
        <v>560</v>
      </c>
      <c r="H317" s="212"/>
      <c r="I317" s="178"/>
      <c r="J317" s="179">
        <f>ROUND(I317*H317,2)</f>
        <v>0</v>
      </c>
      <c r="K317" s="175" t="s">
        <v>193</v>
      </c>
      <c r="L317" s="39"/>
      <c r="M317" s="180" t="s">
        <v>5</v>
      </c>
      <c r="N317" s="181" t="s">
        <v>45</v>
      </c>
      <c r="O317" s="4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22" t="s">
        <v>220</v>
      </c>
      <c r="AT317" s="22" t="s">
        <v>182</v>
      </c>
      <c r="AU317" s="22" t="s">
        <v>84</v>
      </c>
      <c r="AY317" s="22" t="s">
        <v>180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22" t="s">
        <v>82</v>
      </c>
      <c r="BK317" s="184">
        <f>ROUND(I317*H317,2)</f>
        <v>0</v>
      </c>
      <c r="BL317" s="22" t="s">
        <v>220</v>
      </c>
      <c r="BM317" s="22" t="s">
        <v>581</v>
      </c>
    </row>
    <row r="318" spans="2:63" s="10" customFormat="1" ht="29.85" customHeight="1">
      <c r="B318" s="159"/>
      <c r="D318" s="160" t="s">
        <v>73</v>
      </c>
      <c r="E318" s="170" t="s">
        <v>582</v>
      </c>
      <c r="F318" s="170" t="s">
        <v>583</v>
      </c>
      <c r="I318" s="162"/>
      <c r="J318" s="171">
        <f>BK318</f>
        <v>0</v>
      </c>
      <c r="L318" s="159"/>
      <c r="M318" s="164"/>
      <c r="N318" s="165"/>
      <c r="O318" s="165"/>
      <c r="P318" s="166">
        <f>SUM(P319:P320)</f>
        <v>0</v>
      </c>
      <c r="Q318" s="165"/>
      <c r="R318" s="166">
        <f>SUM(R319:R320)</f>
        <v>0</v>
      </c>
      <c r="S318" s="165"/>
      <c r="T318" s="167">
        <f>SUM(T319:T320)</f>
        <v>0</v>
      </c>
      <c r="AR318" s="160" t="s">
        <v>84</v>
      </c>
      <c r="AT318" s="168" t="s">
        <v>73</v>
      </c>
      <c r="AU318" s="168" t="s">
        <v>82</v>
      </c>
      <c r="AY318" s="160" t="s">
        <v>180</v>
      </c>
      <c r="BK318" s="169">
        <f>SUM(BK319:BK320)</f>
        <v>0</v>
      </c>
    </row>
    <row r="319" spans="2:65" s="1" customFormat="1" ht="16.5" customHeight="1">
      <c r="B319" s="172"/>
      <c r="C319" s="173" t="s">
        <v>387</v>
      </c>
      <c r="D319" s="173" t="s">
        <v>182</v>
      </c>
      <c r="E319" s="174" t="s">
        <v>584</v>
      </c>
      <c r="F319" s="175" t="s">
        <v>585</v>
      </c>
      <c r="G319" s="176" t="s">
        <v>301</v>
      </c>
      <c r="H319" s="177">
        <v>1</v>
      </c>
      <c r="I319" s="178"/>
      <c r="J319" s="179">
        <f>ROUND(I319*H319,2)</f>
        <v>0</v>
      </c>
      <c r="K319" s="175" t="s">
        <v>5</v>
      </c>
      <c r="L319" s="39"/>
      <c r="M319" s="180" t="s">
        <v>5</v>
      </c>
      <c r="N319" s="181" t="s">
        <v>45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220</v>
      </c>
      <c r="AT319" s="22" t="s">
        <v>182</v>
      </c>
      <c r="AU319" s="22" t="s">
        <v>84</v>
      </c>
      <c r="AY319" s="22" t="s">
        <v>180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82</v>
      </c>
      <c r="BK319" s="184">
        <f>ROUND(I319*H319,2)</f>
        <v>0</v>
      </c>
      <c r="BL319" s="22" t="s">
        <v>220</v>
      </c>
      <c r="BM319" s="22" t="s">
        <v>586</v>
      </c>
    </row>
    <row r="320" spans="2:65" s="1" customFormat="1" ht="16.5" customHeight="1">
      <c r="B320" s="172"/>
      <c r="C320" s="173" t="s">
        <v>587</v>
      </c>
      <c r="D320" s="173" t="s">
        <v>182</v>
      </c>
      <c r="E320" s="174" t="s">
        <v>588</v>
      </c>
      <c r="F320" s="175" t="s">
        <v>589</v>
      </c>
      <c r="G320" s="176" t="s">
        <v>229</v>
      </c>
      <c r="H320" s="177">
        <v>1</v>
      </c>
      <c r="I320" s="178"/>
      <c r="J320" s="179">
        <f>ROUND(I320*H320,2)</f>
        <v>0</v>
      </c>
      <c r="K320" s="175" t="s">
        <v>5</v>
      </c>
      <c r="L320" s="39"/>
      <c r="M320" s="180" t="s">
        <v>5</v>
      </c>
      <c r="N320" s="181" t="s">
        <v>45</v>
      </c>
      <c r="O320" s="40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AR320" s="22" t="s">
        <v>220</v>
      </c>
      <c r="AT320" s="22" t="s">
        <v>182</v>
      </c>
      <c r="AU320" s="22" t="s">
        <v>84</v>
      </c>
      <c r="AY320" s="22" t="s">
        <v>180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22" t="s">
        <v>82</v>
      </c>
      <c r="BK320" s="184">
        <f>ROUND(I320*H320,2)</f>
        <v>0</v>
      </c>
      <c r="BL320" s="22" t="s">
        <v>220</v>
      </c>
      <c r="BM320" s="22" t="s">
        <v>590</v>
      </c>
    </row>
    <row r="321" spans="2:63" s="10" customFormat="1" ht="29.85" customHeight="1">
      <c r="B321" s="159"/>
      <c r="D321" s="160" t="s">
        <v>73</v>
      </c>
      <c r="E321" s="170" t="s">
        <v>591</v>
      </c>
      <c r="F321" s="170" t="s">
        <v>592</v>
      </c>
      <c r="I321" s="162"/>
      <c r="J321" s="171">
        <f>BK321</f>
        <v>0</v>
      </c>
      <c r="L321" s="159"/>
      <c r="M321" s="164"/>
      <c r="N321" s="165"/>
      <c r="O321" s="165"/>
      <c r="P321" s="166">
        <f>SUM(P322:P331)</f>
        <v>0</v>
      </c>
      <c r="Q321" s="165"/>
      <c r="R321" s="166">
        <f>SUM(R322:R331)</f>
        <v>5.0189048</v>
      </c>
      <c r="S321" s="165"/>
      <c r="T321" s="167">
        <f>SUM(T322:T331)</f>
        <v>0</v>
      </c>
      <c r="AR321" s="160" t="s">
        <v>84</v>
      </c>
      <c r="AT321" s="168" t="s">
        <v>73</v>
      </c>
      <c r="AU321" s="168" t="s">
        <v>82</v>
      </c>
      <c r="AY321" s="160" t="s">
        <v>180</v>
      </c>
      <c r="BK321" s="169">
        <f>SUM(BK322:BK331)</f>
        <v>0</v>
      </c>
    </row>
    <row r="322" spans="2:65" s="1" customFormat="1" ht="25.5" customHeight="1">
      <c r="B322" s="172"/>
      <c r="C322" s="173" t="s">
        <v>390</v>
      </c>
      <c r="D322" s="173" t="s">
        <v>182</v>
      </c>
      <c r="E322" s="174" t="s">
        <v>593</v>
      </c>
      <c r="F322" s="175" t="s">
        <v>594</v>
      </c>
      <c r="G322" s="176" t="s">
        <v>185</v>
      </c>
      <c r="H322" s="177">
        <v>446.84</v>
      </c>
      <c r="I322" s="178"/>
      <c r="J322" s="179">
        <f>ROUND(I322*H322,2)</f>
        <v>0</v>
      </c>
      <c r="K322" s="175" t="s">
        <v>193</v>
      </c>
      <c r="L322" s="39"/>
      <c r="M322" s="180" t="s">
        <v>5</v>
      </c>
      <c r="N322" s="181" t="s">
        <v>45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220</v>
      </c>
      <c r="AT322" s="22" t="s">
        <v>182</v>
      </c>
      <c r="AU322" s="22" t="s">
        <v>84</v>
      </c>
      <c r="AY322" s="22" t="s">
        <v>180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82</v>
      </c>
      <c r="BK322" s="184">
        <f>ROUND(I322*H322,2)</f>
        <v>0</v>
      </c>
      <c r="BL322" s="22" t="s">
        <v>220</v>
      </c>
      <c r="BM322" s="22" t="s">
        <v>595</v>
      </c>
    </row>
    <row r="323" spans="2:65" s="1" customFormat="1" ht="16.5" customHeight="1">
      <c r="B323" s="172"/>
      <c r="C323" s="202" t="s">
        <v>596</v>
      </c>
      <c r="D323" s="202" t="s">
        <v>273</v>
      </c>
      <c r="E323" s="203" t="s">
        <v>597</v>
      </c>
      <c r="F323" s="204" t="s">
        <v>598</v>
      </c>
      <c r="G323" s="205" t="s">
        <v>185</v>
      </c>
      <c r="H323" s="206">
        <v>482.587</v>
      </c>
      <c r="I323" s="207"/>
      <c r="J323" s="208">
        <f>ROUND(I323*H323,2)</f>
        <v>0</v>
      </c>
      <c r="K323" s="204" t="s">
        <v>599</v>
      </c>
      <c r="L323" s="209"/>
      <c r="M323" s="210" t="s">
        <v>5</v>
      </c>
      <c r="N323" s="211" t="s">
        <v>45</v>
      </c>
      <c r="O323" s="40"/>
      <c r="P323" s="182">
        <f>O323*H323</f>
        <v>0</v>
      </c>
      <c r="Q323" s="182">
        <v>0.0104</v>
      </c>
      <c r="R323" s="182">
        <f>Q323*H323</f>
        <v>5.0189048</v>
      </c>
      <c r="S323" s="182">
        <v>0</v>
      </c>
      <c r="T323" s="183">
        <f>S323*H323</f>
        <v>0</v>
      </c>
      <c r="AR323" s="22" t="s">
        <v>258</v>
      </c>
      <c r="AT323" s="22" t="s">
        <v>273</v>
      </c>
      <c r="AU323" s="22" t="s">
        <v>84</v>
      </c>
      <c r="AY323" s="22" t="s">
        <v>180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22" t="s">
        <v>82</v>
      </c>
      <c r="BK323" s="184">
        <f>ROUND(I323*H323,2)</f>
        <v>0</v>
      </c>
      <c r="BL323" s="22" t="s">
        <v>220</v>
      </c>
      <c r="BM323" s="22" t="s">
        <v>600</v>
      </c>
    </row>
    <row r="324" spans="2:51" s="11" customFormat="1" ht="13.5">
      <c r="B324" s="185"/>
      <c r="D324" s="186" t="s">
        <v>188</v>
      </c>
      <c r="F324" s="188" t="s">
        <v>601</v>
      </c>
      <c r="H324" s="189">
        <v>482.587</v>
      </c>
      <c r="I324" s="190"/>
      <c r="L324" s="185"/>
      <c r="M324" s="191"/>
      <c r="N324" s="192"/>
      <c r="O324" s="192"/>
      <c r="P324" s="192"/>
      <c r="Q324" s="192"/>
      <c r="R324" s="192"/>
      <c r="S324" s="192"/>
      <c r="T324" s="193"/>
      <c r="AT324" s="187" t="s">
        <v>188</v>
      </c>
      <c r="AU324" s="187" t="s">
        <v>84</v>
      </c>
      <c r="AV324" s="11" t="s">
        <v>84</v>
      </c>
      <c r="AW324" s="11" t="s">
        <v>6</v>
      </c>
      <c r="AX324" s="11" t="s">
        <v>82</v>
      </c>
      <c r="AY324" s="187" t="s">
        <v>180</v>
      </c>
    </row>
    <row r="325" spans="2:65" s="1" customFormat="1" ht="16.5" customHeight="1">
      <c r="B325" s="172"/>
      <c r="C325" s="202" t="s">
        <v>602</v>
      </c>
      <c r="D325" s="202" t="s">
        <v>273</v>
      </c>
      <c r="E325" s="203" t="s">
        <v>603</v>
      </c>
      <c r="F325" s="204" t="s">
        <v>604</v>
      </c>
      <c r="G325" s="205" t="s">
        <v>5</v>
      </c>
      <c r="H325" s="206">
        <v>0</v>
      </c>
      <c r="I325" s="207"/>
      <c r="J325" s="208">
        <f>ROUND(I325*H325,2)</f>
        <v>0</v>
      </c>
      <c r="K325" s="204" t="s">
        <v>5</v>
      </c>
      <c r="L325" s="209"/>
      <c r="M325" s="210" t="s">
        <v>5</v>
      </c>
      <c r="N325" s="211" t="s">
        <v>45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258</v>
      </c>
      <c r="AT325" s="22" t="s">
        <v>273</v>
      </c>
      <c r="AU325" s="22" t="s">
        <v>84</v>
      </c>
      <c r="AY325" s="22" t="s">
        <v>180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82</v>
      </c>
      <c r="BK325" s="184">
        <f>ROUND(I325*H325,2)</f>
        <v>0</v>
      </c>
      <c r="BL325" s="22" t="s">
        <v>220</v>
      </c>
      <c r="BM325" s="22" t="s">
        <v>605</v>
      </c>
    </row>
    <row r="326" spans="2:65" s="1" customFormat="1" ht="51" customHeight="1">
      <c r="B326" s="172"/>
      <c r="C326" s="173" t="s">
        <v>395</v>
      </c>
      <c r="D326" s="173" t="s">
        <v>182</v>
      </c>
      <c r="E326" s="174" t="s">
        <v>606</v>
      </c>
      <c r="F326" s="175" t="s">
        <v>607</v>
      </c>
      <c r="G326" s="176" t="s">
        <v>229</v>
      </c>
      <c r="H326" s="177">
        <v>1</v>
      </c>
      <c r="I326" s="178"/>
      <c r="J326" s="179">
        <f>ROUND(I326*H326,2)</f>
        <v>0</v>
      </c>
      <c r="K326" s="175" t="s">
        <v>5</v>
      </c>
      <c r="L326" s="39"/>
      <c r="M326" s="180" t="s">
        <v>5</v>
      </c>
      <c r="N326" s="181" t="s">
        <v>45</v>
      </c>
      <c r="O326" s="40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AR326" s="22" t="s">
        <v>220</v>
      </c>
      <c r="AT326" s="22" t="s">
        <v>182</v>
      </c>
      <c r="AU326" s="22" t="s">
        <v>84</v>
      </c>
      <c r="AY326" s="22" t="s">
        <v>180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22" t="s">
        <v>82</v>
      </c>
      <c r="BK326" s="184">
        <f>ROUND(I326*H326,2)</f>
        <v>0</v>
      </c>
      <c r="BL326" s="22" t="s">
        <v>220</v>
      </c>
      <c r="BM326" s="22" t="s">
        <v>608</v>
      </c>
    </row>
    <row r="327" spans="2:65" s="1" customFormat="1" ht="16.5" customHeight="1">
      <c r="B327" s="172"/>
      <c r="C327" s="202" t="s">
        <v>609</v>
      </c>
      <c r="D327" s="202" t="s">
        <v>273</v>
      </c>
      <c r="E327" s="203" t="s">
        <v>610</v>
      </c>
      <c r="F327" s="204" t="s">
        <v>604</v>
      </c>
      <c r="G327" s="205" t="s">
        <v>5</v>
      </c>
      <c r="H327" s="206">
        <v>0</v>
      </c>
      <c r="I327" s="207"/>
      <c r="J327" s="208">
        <f>ROUND(I327*H327,2)</f>
        <v>0</v>
      </c>
      <c r="K327" s="204" t="s">
        <v>5</v>
      </c>
      <c r="L327" s="209"/>
      <c r="M327" s="210" t="s">
        <v>5</v>
      </c>
      <c r="N327" s="211" t="s">
        <v>45</v>
      </c>
      <c r="O327" s="4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3">
        <f>S327*H327</f>
        <v>0</v>
      </c>
      <c r="AR327" s="22" t="s">
        <v>258</v>
      </c>
      <c r="AT327" s="22" t="s">
        <v>273</v>
      </c>
      <c r="AU327" s="22" t="s">
        <v>84</v>
      </c>
      <c r="AY327" s="22" t="s">
        <v>180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22" t="s">
        <v>82</v>
      </c>
      <c r="BK327" s="184">
        <f>ROUND(I327*H327,2)</f>
        <v>0</v>
      </c>
      <c r="BL327" s="22" t="s">
        <v>220</v>
      </c>
      <c r="BM327" s="22" t="s">
        <v>611</v>
      </c>
    </row>
    <row r="328" spans="2:65" s="1" customFormat="1" ht="16.5" customHeight="1">
      <c r="B328" s="172"/>
      <c r="C328" s="173" t="s">
        <v>398</v>
      </c>
      <c r="D328" s="173" t="s">
        <v>182</v>
      </c>
      <c r="E328" s="174" t="s">
        <v>612</v>
      </c>
      <c r="F328" s="175" t="s">
        <v>613</v>
      </c>
      <c r="G328" s="176" t="s">
        <v>185</v>
      </c>
      <c r="H328" s="177">
        <v>893.68</v>
      </c>
      <c r="I328" s="178"/>
      <c r="J328" s="179">
        <f>ROUND(I328*H328,2)</f>
        <v>0</v>
      </c>
      <c r="K328" s="175" t="s">
        <v>193</v>
      </c>
      <c r="L328" s="39"/>
      <c r="M328" s="180" t="s">
        <v>5</v>
      </c>
      <c r="N328" s="181" t="s">
        <v>45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220</v>
      </c>
      <c r="AT328" s="22" t="s">
        <v>182</v>
      </c>
      <c r="AU328" s="22" t="s">
        <v>84</v>
      </c>
      <c r="AY328" s="22" t="s">
        <v>180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82</v>
      </c>
      <c r="BK328" s="184">
        <f>ROUND(I328*H328,2)</f>
        <v>0</v>
      </c>
      <c r="BL328" s="22" t="s">
        <v>220</v>
      </c>
      <c r="BM328" s="22" t="s">
        <v>614</v>
      </c>
    </row>
    <row r="329" spans="2:51" s="11" customFormat="1" ht="13.5">
      <c r="B329" s="185"/>
      <c r="D329" s="186" t="s">
        <v>188</v>
      </c>
      <c r="E329" s="187" t="s">
        <v>5</v>
      </c>
      <c r="F329" s="188" t="s">
        <v>615</v>
      </c>
      <c r="H329" s="189">
        <v>893.68</v>
      </c>
      <c r="I329" s="190"/>
      <c r="L329" s="185"/>
      <c r="M329" s="191"/>
      <c r="N329" s="192"/>
      <c r="O329" s="192"/>
      <c r="P329" s="192"/>
      <c r="Q329" s="192"/>
      <c r="R329" s="192"/>
      <c r="S329" s="192"/>
      <c r="T329" s="193"/>
      <c r="AT329" s="187" t="s">
        <v>188</v>
      </c>
      <c r="AU329" s="187" t="s">
        <v>84</v>
      </c>
      <c r="AV329" s="11" t="s">
        <v>84</v>
      </c>
      <c r="AW329" s="11" t="s">
        <v>38</v>
      </c>
      <c r="AX329" s="11" t="s">
        <v>74</v>
      </c>
      <c r="AY329" s="187" t="s">
        <v>180</v>
      </c>
    </row>
    <row r="330" spans="2:51" s="12" customFormat="1" ht="13.5">
      <c r="B330" s="194"/>
      <c r="D330" s="186" t="s">
        <v>188</v>
      </c>
      <c r="E330" s="195" t="s">
        <v>5</v>
      </c>
      <c r="F330" s="196" t="s">
        <v>190</v>
      </c>
      <c r="H330" s="197">
        <v>893.68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188</v>
      </c>
      <c r="AU330" s="195" t="s">
        <v>84</v>
      </c>
      <c r="AV330" s="12" t="s">
        <v>187</v>
      </c>
      <c r="AW330" s="12" t="s">
        <v>38</v>
      </c>
      <c r="AX330" s="12" t="s">
        <v>82</v>
      </c>
      <c r="AY330" s="195" t="s">
        <v>180</v>
      </c>
    </row>
    <row r="331" spans="2:65" s="1" customFormat="1" ht="38.25" customHeight="1">
      <c r="B331" s="172"/>
      <c r="C331" s="173" t="s">
        <v>616</v>
      </c>
      <c r="D331" s="173" t="s">
        <v>182</v>
      </c>
      <c r="E331" s="174" t="s">
        <v>617</v>
      </c>
      <c r="F331" s="175" t="s">
        <v>618</v>
      </c>
      <c r="G331" s="176" t="s">
        <v>560</v>
      </c>
      <c r="H331" s="212"/>
      <c r="I331" s="178"/>
      <c r="J331" s="179">
        <f>ROUND(I331*H331,2)</f>
        <v>0</v>
      </c>
      <c r="K331" s="175" t="s">
        <v>193</v>
      </c>
      <c r="L331" s="39"/>
      <c r="M331" s="180" t="s">
        <v>5</v>
      </c>
      <c r="N331" s="181" t="s">
        <v>45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220</v>
      </c>
      <c r="AT331" s="22" t="s">
        <v>182</v>
      </c>
      <c r="AU331" s="22" t="s">
        <v>84</v>
      </c>
      <c r="AY331" s="22" t="s">
        <v>180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82</v>
      </c>
      <c r="BK331" s="184">
        <f>ROUND(I331*H331,2)</f>
        <v>0</v>
      </c>
      <c r="BL331" s="22" t="s">
        <v>220</v>
      </c>
      <c r="BM331" s="22" t="s">
        <v>619</v>
      </c>
    </row>
    <row r="332" spans="2:63" s="10" customFormat="1" ht="29.85" customHeight="1">
      <c r="B332" s="159"/>
      <c r="D332" s="160" t="s">
        <v>73</v>
      </c>
      <c r="E332" s="170" t="s">
        <v>620</v>
      </c>
      <c r="F332" s="170" t="s">
        <v>621</v>
      </c>
      <c r="I332" s="162"/>
      <c r="J332" s="171">
        <f>BK332</f>
        <v>0</v>
      </c>
      <c r="L332" s="159"/>
      <c r="M332" s="164"/>
      <c r="N332" s="165"/>
      <c r="O332" s="165"/>
      <c r="P332" s="166">
        <f>SUM(P333:P359)</f>
        <v>0</v>
      </c>
      <c r="Q332" s="165"/>
      <c r="R332" s="166">
        <f>SUM(R333:R359)</f>
        <v>0</v>
      </c>
      <c r="S332" s="165"/>
      <c r="T332" s="167">
        <f>SUM(T333:T359)</f>
        <v>0</v>
      </c>
      <c r="AR332" s="160" t="s">
        <v>84</v>
      </c>
      <c r="AT332" s="168" t="s">
        <v>73</v>
      </c>
      <c r="AU332" s="168" t="s">
        <v>82</v>
      </c>
      <c r="AY332" s="160" t="s">
        <v>180</v>
      </c>
      <c r="BK332" s="169">
        <f>SUM(BK333:BK359)</f>
        <v>0</v>
      </c>
    </row>
    <row r="333" spans="2:65" s="1" customFormat="1" ht="16.5" customHeight="1">
      <c r="B333" s="172"/>
      <c r="C333" s="173" t="s">
        <v>403</v>
      </c>
      <c r="D333" s="173" t="s">
        <v>182</v>
      </c>
      <c r="E333" s="174" t="s">
        <v>622</v>
      </c>
      <c r="F333" s="175" t="s">
        <v>623</v>
      </c>
      <c r="G333" s="176" t="s">
        <v>185</v>
      </c>
      <c r="H333" s="177">
        <v>25.68</v>
      </c>
      <c r="I333" s="178"/>
      <c r="J333" s="179">
        <f>ROUND(I333*H333,2)</f>
        <v>0</v>
      </c>
      <c r="K333" s="175" t="s">
        <v>193</v>
      </c>
      <c r="L333" s="39"/>
      <c r="M333" s="180" t="s">
        <v>5</v>
      </c>
      <c r="N333" s="181" t="s">
        <v>45</v>
      </c>
      <c r="O333" s="40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AR333" s="22" t="s">
        <v>220</v>
      </c>
      <c r="AT333" s="22" t="s">
        <v>182</v>
      </c>
      <c r="AU333" s="22" t="s">
        <v>84</v>
      </c>
      <c r="AY333" s="22" t="s">
        <v>180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22" t="s">
        <v>82</v>
      </c>
      <c r="BK333" s="184">
        <f>ROUND(I333*H333,2)</f>
        <v>0</v>
      </c>
      <c r="BL333" s="22" t="s">
        <v>220</v>
      </c>
      <c r="BM333" s="22" t="s">
        <v>624</v>
      </c>
    </row>
    <row r="334" spans="2:65" s="1" customFormat="1" ht="16.5" customHeight="1">
      <c r="B334" s="172"/>
      <c r="C334" s="173" t="s">
        <v>625</v>
      </c>
      <c r="D334" s="173" t="s">
        <v>182</v>
      </c>
      <c r="E334" s="174" t="s">
        <v>626</v>
      </c>
      <c r="F334" s="175" t="s">
        <v>627</v>
      </c>
      <c r="G334" s="176" t="s">
        <v>292</v>
      </c>
      <c r="H334" s="177">
        <v>113.35</v>
      </c>
      <c r="I334" s="178"/>
      <c r="J334" s="179">
        <f>ROUND(I334*H334,2)</f>
        <v>0</v>
      </c>
      <c r="K334" s="175" t="s">
        <v>193</v>
      </c>
      <c r="L334" s="39"/>
      <c r="M334" s="180" t="s">
        <v>5</v>
      </c>
      <c r="N334" s="181" t="s">
        <v>45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220</v>
      </c>
      <c r="AT334" s="22" t="s">
        <v>182</v>
      </c>
      <c r="AU334" s="22" t="s">
        <v>84</v>
      </c>
      <c r="AY334" s="22" t="s">
        <v>180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82</v>
      </c>
      <c r="BK334" s="184">
        <f>ROUND(I334*H334,2)</f>
        <v>0</v>
      </c>
      <c r="BL334" s="22" t="s">
        <v>220</v>
      </c>
      <c r="BM334" s="22" t="s">
        <v>628</v>
      </c>
    </row>
    <row r="335" spans="2:51" s="11" customFormat="1" ht="13.5">
      <c r="B335" s="185"/>
      <c r="D335" s="186" t="s">
        <v>188</v>
      </c>
      <c r="E335" s="187" t="s">
        <v>5</v>
      </c>
      <c r="F335" s="188" t="s">
        <v>629</v>
      </c>
      <c r="H335" s="189">
        <v>113.35</v>
      </c>
      <c r="I335" s="190"/>
      <c r="L335" s="185"/>
      <c r="M335" s="191"/>
      <c r="N335" s="192"/>
      <c r="O335" s="192"/>
      <c r="P335" s="192"/>
      <c r="Q335" s="192"/>
      <c r="R335" s="192"/>
      <c r="S335" s="192"/>
      <c r="T335" s="193"/>
      <c r="AT335" s="187" t="s">
        <v>188</v>
      </c>
      <c r="AU335" s="187" t="s">
        <v>84</v>
      </c>
      <c r="AV335" s="11" t="s">
        <v>84</v>
      </c>
      <c r="AW335" s="11" t="s">
        <v>38</v>
      </c>
      <c r="AX335" s="11" t="s">
        <v>74</v>
      </c>
      <c r="AY335" s="187" t="s">
        <v>180</v>
      </c>
    </row>
    <row r="336" spans="2:51" s="12" customFormat="1" ht="13.5">
      <c r="B336" s="194"/>
      <c r="D336" s="186" t="s">
        <v>188</v>
      </c>
      <c r="E336" s="195" t="s">
        <v>5</v>
      </c>
      <c r="F336" s="196" t="s">
        <v>190</v>
      </c>
      <c r="H336" s="197">
        <v>113.35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5" t="s">
        <v>188</v>
      </c>
      <c r="AU336" s="195" t="s">
        <v>84</v>
      </c>
      <c r="AV336" s="12" t="s">
        <v>187</v>
      </c>
      <c r="AW336" s="12" t="s">
        <v>38</v>
      </c>
      <c r="AX336" s="12" t="s">
        <v>82</v>
      </c>
      <c r="AY336" s="195" t="s">
        <v>180</v>
      </c>
    </row>
    <row r="337" spans="2:65" s="1" customFormat="1" ht="16.5" customHeight="1">
      <c r="B337" s="172"/>
      <c r="C337" s="173" t="s">
        <v>407</v>
      </c>
      <c r="D337" s="173" t="s">
        <v>182</v>
      </c>
      <c r="E337" s="174" t="s">
        <v>630</v>
      </c>
      <c r="F337" s="175" t="s">
        <v>631</v>
      </c>
      <c r="G337" s="176" t="s">
        <v>292</v>
      </c>
      <c r="H337" s="177">
        <v>123.3</v>
      </c>
      <c r="I337" s="178"/>
      <c r="J337" s="179">
        <f>ROUND(I337*H337,2)</f>
        <v>0</v>
      </c>
      <c r="K337" s="175" t="s">
        <v>269</v>
      </c>
      <c r="L337" s="39"/>
      <c r="M337" s="180" t="s">
        <v>5</v>
      </c>
      <c r="N337" s="181" t="s">
        <v>45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220</v>
      </c>
      <c r="AT337" s="22" t="s">
        <v>182</v>
      </c>
      <c r="AU337" s="22" t="s">
        <v>84</v>
      </c>
      <c r="AY337" s="22" t="s">
        <v>180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82</v>
      </c>
      <c r="BK337" s="184">
        <f>ROUND(I337*H337,2)</f>
        <v>0</v>
      </c>
      <c r="BL337" s="22" t="s">
        <v>220</v>
      </c>
      <c r="BM337" s="22" t="s">
        <v>632</v>
      </c>
    </row>
    <row r="338" spans="2:51" s="11" customFormat="1" ht="13.5">
      <c r="B338" s="185"/>
      <c r="D338" s="186" t="s">
        <v>188</v>
      </c>
      <c r="E338" s="187" t="s">
        <v>5</v>
      </c>
      <c r="F338" s="188" t="s">
        <v>633</v>
      </c>
      <c r="H338" s="189">
        <v>123.3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188</v>
      </c>
      <c r="AU338" s="187" t="s">
        <v>84</v>
      </c>
      <c r="AV338" s="11" t="s">
        <v>84</v>
      </c>
      <c r="AW338" s="11" t="s">
        <v>38</v>
      </c>
      <c r="AX338" s="11" t="s">
        <v>74</v>
      </c>
      <c r="AY338" s="187" t="s">
        <v>180</v>
      </c>
    </row>
    <row r="339" spans="2:51" s="12" customFormat="1" ht="13.5">
      <c r="B339" s="194"/>
      <c r="D339" s="186" t="s">
        <v>188</v>
      </c>
      <c r="E339" s="195" t="s">
        <v>5</v>
      </c>
      <c r="F339" s="196" t="s">
        <v>190</v>
      </c>
      <c r="H339" s="197">
        <v>123.3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188</v>
      </c>
      <c r="AU339" s="195" t="s">
        <v>84</v>
      </c>
      <c r="AV339" s="12" t="s">
        <v>187</v>
      </c>
      <c r="AW339" s="12" t="s">
        <v>38</v>
      </c>
      <c r="AX339" s="12" t="s">
        <v>82</v>
      </c>
      <c r="AY339" s="195" t="s">
        <v>180</v>
      </c>
    </row>
    <row r="340" spans="2:65" s="1" customFormat="1" ht="16.5" customHeight="1">
      <c r="B340" s="172"/>
      <c r="C340" s="173" t="s">
        <v>634</v>
      </c>
      <c r="D340" s="173" t="s">
        <v>182</v>
      </c>
      <c r="E340" s="174" t="s">
        <v>635</v>
      </c>
      <c r="F340" s="175" t="s">
        <v>636</v>
      </c>
      <c r="G340" s="176" t="s">
        <v>292</v>
      </c>
      <c r="H340" s="177">
        <v>101.84</v>
      </c>
      <c r="I340" s="178"/>
      <c r="J340" s="179">
        <f>ROUND(I340*H340,2)</f>
        <v>0</v>
      </c>
      <c r="K340" s="175" t="s">
        <v>193</v>
      </c>
      <c r="L340" s="39"/>
      <c r="M340" s="180" t="s">
        <v>5</v>
      </c>
      <c r="N340" s="181" t="s">
        <v>45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220</v>
      </c>
      <c r="AT340" s="22" t="s">
        <v>182</v>
      </c>
      <c r="AU340" s="22" t="s">
        <v>84</v>
      </c>
      <c r="AY340" s="22" t="s">
        <v>180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82</v>
      </c>
      <c r="BK340" s="184">
        <f>ROUND(I340*H340,2)</f>
        <v>0</v>
      </c>
      <c r="BL340" s="22" t="s">
        <v>220</v>
      </c>
      <c r="BM340" s="22" t="s">
        <v>637</v>
      </c>
    </row>
    <row r="341" spans="2:51" s="11" customFormat="1" ht="13.5">
      <c r="B341" s="185"/>
      <c r="D341" s="186" t="s">
        <v>188</v>
      </c>
      <c r="E341" s="187" t="s">
        <v>5</v>
      </c>
      <c r="F341" s="188" t="s">
        <v>638</v>
      </c>
      <c r="H341" s="189">
        <v>101.84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87" t="s">
        <v>188</v>
      </c>
      <c r="AU341" s="187" t="s">
        <v>84</v>
      </c>
      <c r="AV341" s="11" t="s">
        <v>84</v>
      </c>
      <c r="AW341" s="11" t="s">
        <v>38</v>
      </c>
      <c r="AX341" s="11" t="s">
        <v>74</v>
      </c>
      <c r="AY341" s="187" t="s">
        <v>180</v>
      </c>
    </row>
    <row r="342" spans="2:51" s="12" customFormat="1" ht="13.5">
      <c r="B342" s="194"/>
      <c r="D342" s="186" t="s">
        <v>188</v>
      </c>
      <c r="E342" s="195" t="s">
        <v>5</v>
      </c>
      <c r="F342" s="196" t="s">
        <v>190</v>
      </c>
      <c r="H342" s="197">
        <v>101.84</v>
      </c>
      <c r="I342" s="198"/>
      <c r="L342" s="194"/>
      <c r="M342" s="199"/>
      <c r="N342" s="200"/>
      <c r="O342" s="200"/>
      <c r="P342" s="200"/>
      <c r="Q342" s="200"/>
      <c r="R342" s="200"/>
      <c r="S342" s="200"/>
      <c r="T342" s="201"/>
      <c r="AT342" s="195" t="s">
        <v>188</v>
      </c>
      <c r="AU342" s="195" t="s">
        <v>84</v>
      </c>
      <c r="AV342" s="12" t="s">
        <v>187</v>
      </c>
      <c r="AW342" s="12" t="s">
        <v>38</v>
      </c>
      <c r="AX342" s="12" t="s">
        <v>82</v>
      </c>
      <c r="AY342" s="195" t="s">
        <v>180</v>
      </c>
    </row>
    <row r="343" spans="2:65" s="1" customFormat="1" ht="38.25" customHeight="1">
      <c r="B343" s="172"/>
      <c r="C343" s="173" t="s">
        <v>412</v>
      </c>
      <c r="D343" s="173" t="s">
        <v>182</v>
      </c>
      <c r="E343" s="174" t="s">
        <v>639</v>
      </c>
      <c r="F343" s="175" t="s">
        <v>640</v>
      </c>
      <c r="G343" s="176" t="s">
        <v>185</v>
      </c>
      <c r="H343" s="177">
        <v>25.68</v>
      </c>
      <c r="I343" s="178"/>
      <c r="J343" s="179">
        <f>ROUND(I343*H343,2)</f>
        <v>0</v>
      </c>
      <c r="K343" s="175" t="s">
        <v>193</v>
      </c>
      <c r="L343" s="39"/>
      <c r="M343" s="180" t="s">
        <v>5</v>
      </c>
      <c r="N343" s="181" t="s">
        <v>45</v>
      </c>
      <c r="O343" s="40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AR343" s="22" t="s">
        <v>220</v>
      </c>
      <c r="AT343" s="22" t="s">
        <v>182</v>
      </c>
      <c r="AU343" s="22" t="s">
        <v>84</v>
      </c>
      <c r="AY343" s="22" t="s">
        <v>180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22" t="s">
        <v>82</v>
      </c>
      <c r="BK343" s="184">
        <f>ROUND(I343*H343,2)</f>
        <v>0</v>
      </c>
      <c r="BL343" s="22" t="s">
        <v>220</v>
      </c>
      <c r="BM343" s="22" t="s">
        <v>641</v>
      </c>
    </row>
    <row r="344" spans="2:65" s="1" customFormat="1" ht="38.25" customHeight="1">
      <c r="B344" s="172"/>
      <c r="C344" s="173" t="s">
        <v>642</v>
      </c>
      <c r="D344" s="173" t="s">
        <v>182</v>
      </c>
      <c r="E344" s="174" t="s">
        <v>643</v>
      </c>
      <c r="F344" s="175" t="s">
        <v>644</v>
      </c>
      <c r="G344" s="176" t="s">
        <v>185</v>
      </c>
      <c r="H344" s="177">
        <v>3.565</v>
      </c>
      <c r="I344" s="178"/>
      <c r="J344" s="179">
        <f>ROUND(I344*H344,2)</f>
        <v>0</v>
      </c>
      <c r="K344" s="175" t="s">
        <v>269</v>
      </c>
      <c r="L344" s="39"/>
      <c r="M344" s="180" t="s">
        <v>5</v>
      </c>
      <c r="N344" s="181" t="s">
        <v>45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220</v>
      </c>
      <c r="AT344" s="22" t="s">
        <v>182</v>
      </c>
      <c r="AU344" s="22" t="s">
        <v>84</v>
      </c>
      <c r="AY344" s="22" t="s">
        <v>180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82</v>
      </c>
      <c r="BK344" s="184">
        <f>ROUND(I344*H344,2)</f>
        <v>0</v>
      </c>
      <c r="BL344" s="22" t="s">
        <v>220</v>
      </c>
      <c r="BM344" s="22" t="s">
        <v>645</v>
      </c>
    </row>
    <row r="345" spans="2:51" s="11" customFormat="1" ht="13.5">
      <c r="B345" s="185"/>
      <c r="D345" s="186" t="s">
        <v>188</v>
      </c>
      <c r="E345" s="187" t="s">
        <v>5</v>
      </c>
      <c r="F345" s="188" t="s">
        <v>543</v>
      </c>
      <c r="H345" s="189">
        <v>3.565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87" t="s">
        <v>188</v>
      </c>
      <c r="AU345" s="187" t="s">
        <v>84</v>
      </c>
      <c r="AV345" s="11" t="s">
        <v>84</v>
      </c>
      <c r="AW345" s="11" t="s">
        <v>38</v>
      </c>
      <c r="AX345" s="11" t="s">
        <v>74</v>
      </c>
      <c r="AY345" s="187" t="s">
        <v>180</v>
      </c>
    </row>
    <row r="346" spans="2:51" s="12" customFormat="1" ht="13.5">
      <c r="B346" s="194"/>
      <c r="D346" s="186" t="s">
        <v>188</v>
      </c>
      <c r="E346" s="195" t="s">
        <v>5</v>
      </c>
      <c r="F346" s="196" t="s">
        <v>190</v>
      </c>
      <c r="H346" s="197">
        <v>3.565</v>
      </c>
      <c r="I346" s="198"/>
      <c r="L346" s="194"/>
      <c r="M346" s="199"/>
      <c r="N346" s="200"/>
      <c r="O346" s="200"/>
      <c r="P346" s="200"/>
      <c r="Q346" s="200"/>
      <c r="R346" s="200"/>
      <c r="S346" s="200"/>
      <c r="T346" s="201"/>
      <c r="AT346" s="195" t="s">
        <v>188</v>
      </c>
      <c r="AU346" s="195" t="s">
        <v>84</v>
      </c>
      <c r="AV346" s="12" t="s">
        <v>187</v>
      </c>
      <c r="AW346" s="12" t="s">
        <v>38</v>
      </c>
      <c r="AX346" s="12" t="s">
        <v>82</v>
      </c>
      <c r="AY346" s="195" t="s">
        <v>180</v>
      </c>
    </row>
    <row r="347" spans="2:65" s="1" customFormat="1" ht="25.5" customHeight="1">
      <c r="B347" s="172"/>
      <c r="C347" s="173" t="s">
        <v>417</v>
      </c>
      <c r="D347" s="173" t="s">
        <v>182</v>
      </c>
      <c r="E347" s="174" t="s">
        <v>646</v>
      </c>
      <c r="F347" s="175" t="s">
        <v>647</v>
      </c>
      <c r="G347" s="176" t="s">
        <v>292</v>
      </c>
      <c r="H347" s="177">
        <v>123.3</v>
      </c>
      <c r="I347" s="178"/>
      <c r="J347" s="179">
        <f>ROUND(I347*H347,2)</f>
        <v>0</v>
      </c>
      <c r="K347" s="175" t="s">
        <v>269</v>
      </c>
      <c r="L347" s="39"/>
      <c r="M347" s="180" t="s">
        <v>5</v>
      </c>
      <c r="N347" s="181" t="s">
        <v>45</v>
      </c>
      <c r="O347" s="40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22" t="s">
        <v>220</v>
      </c>
      <c r="AT347" s="22" t="s">
        <v>182</v>
      </c>
      <c r="AU347" s="22" t="s">
        <v>84</v>
      </c>
      <c r="AY347" s="22" t="s">
        <v>180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22" t="s">
        <v>82</v>
      </c>
      <c r="BK347" s="184">
        <f>ROUND(I347*H347,2)</f>
        <v>0</v>
      </c>
      <c r="BL347" s="22" t="s">
        <v>220</v>
      </c>
      <c r="BM347" s="22" t="s">
        <v>648</v>
      </c>
    </row>
    <row r="348" spans="2:65" s="1" customFormat="1" ht="25.5" customHeight="1">
      <c r="B348" s="172"/>
      <c r="C348" s="173" t="s">
        <v>649</v>
      </c>
      <c r="D348" s="173" t="s">
        <v>182</v>
      </c>
      <c r="E348" s="174" t="s">
        <v>650</v>
      </c>
      <c r="F348" s="175" t="s">
        <v>651</v>
      </c>
      <c r="G348" s="176" t="s">
        <v>292</v>
      </c>
      <c r="H348" s="177">
        <v>214.7</v>
      </c>
      <c r="I348" s="178"/>
      <c r="J348" s="179">
        <f>ROUND(I348*H348,2)</f>
        <v>0</v>
      </c>
      <c r="K348" s="175" t="s">
        <v>269</v>
      </c>
      <c r="L348" s="39"/>
      <c r="M348" s="180" t="s">
        <v>5</v>
      </c>
      <c r="N348" s="181" t="s">
        <v>45</v>
      </c>
      <c r="O348" s="40"/>
      <c r="P348" s="182">
        <f>O348*H348</f>
        <v>0</v>
      </c>
      <c r="Q348" s="182">
        <v>0</v>
      </c>
      <c r="R348" s="182">
        <f>Q348*H348</f>
        <v>0</v>
      </c>
      <c r="S348" s="182">
        <v>0</v>
      </c>
      <c r="T348" s="183">
        <f>S348*H348</f>
        <v>0</v>
      </c>
      <c r="AR348" s="22" t="s">
        <v>220</v>
      </c>
      <c r="AT348" s="22" t="s">
        <v>182</v>
      </c>
      <c r="AU348" s="22" t="s">
        <v>84</v>
      </c>
      <c r="AY348" s="22" t="s">
        <v>180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22" t="s">
        <v>82</v>
      </c>
      <c r="BK348" s="184">
        <f>ROUND(I348*H348,2)</f>
        <v>0</v>
      </c>
      <c r="BL348" s="22" t="s">
        <v>220</v>
      </c>
      <c r="BM348" s="22" t="s">
        <v>652</v>
      </c>
    </row>
    <row r="349" spans="2:51" s="11" customFormat="1" ht="13.5">
      <c r="B349" s="185"/>
      <c r="D349" s="186" t="s">
        <v>188</v>
      </c>
      <c r="E349" s="187" t="s">
        <v>5</v>
      </c>
      <c r="F349" s="188" t="s">
        <v>653</v>
      </c>
      <c r="H349" s="189">
        <v>214.7</v>
      </c>
      <c r="I349" s="190"/>
      <c r="L349" s="185"/>
      <c r="M349" s="191"/>
      <c r="N349" s="192"/>
      <c r="O349" s="192"/>
      <c r="P349" s="192"/>
      <c r="Q349" s="192"/>
      <c r="R349" s="192"/>
      <c r="S349" s="192"/>
      <c r="T349" s="193"/>
      <c r="AT349" s="187" t="s">
        <v>188</v>
      </c>
      <c r="AU349" s="187" t="s">
        <v>84</v>
      </c>
      <c r="AV349" s="11" t="s">
        <v>84</v>
      </c>
      <c r="AW349" s="11" t="s">
        <v>38</v>
      </c>
      <c r="AX349" s="11" t="s">
        <v>74</v>
      </c>
      <c r="AY349" s="187" t="s">
        <v>180</v>
      </c>
    </row>
    <row r="350" spans="2:51" s="12" customFormat="1" ht="13.5">
      <c r="B350" s="194"/>
      <c r="D350" s="186" t="s">
        <v>188</v>
      </c>
      <c r="E350" s="195" t="s">
        <v>5</v>
      </c>
      <c r="F350" s="196" t="s">
        <v>190</v>
      </c>
      <c r="H350" s="197">
        <v>214.7</v>
      </c>
      <c r="I350" s="198"/>
      <c r="L350" s="194"/>
      <c r="M350" s="199"/>
      <c r="N350" s="200"/>
      <c r="O350" s="200"/>
      <c r="P350" s="200"/>
      <c r="Q350" s="200"/>
      <c r="R350" s="200"/>
      <c r="S350" s="200"/>
      <c r="T350" s="201"/>
      <c r="AT350" s="195" t="s">
        <v>188</v>
      </c>
      <c r="AU350" s="195" t="s">
        <v>84</v>
      </c>
      <c r="AV350" s="12" t="s">
        <v>187</v>
      </c>
      <c r="AW350" s="12" t="s">
        <v>38</v>
      </c>
      <c r="AX350" s="12" t="s">
        <v>82</v>
      </c>
      <c r="AY350" s="195" t="s">
        <v>180</v>
      </c>
    </row>
    <row r="351" spans="2:65" s="1" customFormat="1" ht="25.5" customHeight="1">
      <c r="B351" s="172"/>
      <c r="C351" s="173" t="s">
        <v>422</v>
      </c>
      <c r="D351" s="173" t="s">
        <v>182</v>
      </c>
      <c r="E351" s="174" t="s">
        <v>654</v>
      </c>
      <c r="F351" s="175" t="s">
        <v>655</v>
      </c>
      <c r="G351" s="176" t="s">
        <v>292</v>
      </c>
      <c r="H351" s="177">
        <v>185.2</v>
      </c>
      <c r="I351" s="178"/>
      <c r="J351" s="179">
        <f>ROUND(I351*H351,2)</f>
        <v>0</v>
      </c>
      <c r="K351" s="175" t="s">
        <v>5</v>
      </c>
      <c r="L351" s="39"/>
      <c r="M351" s="180" t="s">
        <v>5</v>
      </c>
      <c r="N351" s="181" t="s">
        <v>45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220</v>
      </c>
      <c r="AT351" s="22" t="s">
        <v>182</v>
      </c>
      <c r="AU351" s="22" t="s">
        <v>84</v>
      </c>
      <c r="AY351" s="22" t="s">
        <v>180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82</v>
      </c>
      <c r="BK351" s="184">
        <f>ROUND(I351*H351,2)</f>
        <v>0</v>
      </c>
      <c r="BL351" s="22" t="s">
        <v>220</v>
      </c>
      <c r="BM351" s="22" t="s">
        <v>656</v>
      </c>
    </row>
    <row r="352" spans="2:51" s="11" customFormat="1" ht="13.5">
      <c r="B352" s="185"/>
      <c r="D352" s="186" t="s">
        <v>188</v>
      </c>
      <c r="E352" s="187" t="s">
        <v>5</v>
      </c>
      <c r="F352" s="188" t="s">
        <v>657</v>
      </c>
      <c r="H352" s="189">
        <v>185.2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87" t="s">
        <v>188</v>
      </c>
      <c r="AU352" s="187" t="s">
        <v>84</v>
      </c>
      <c r="AV352" s="11" t="s">
        <v>84</v>
      </c>
      <c r="AW352" s="11" t="s">
        <v>38</v>
      </c>
      <c r="AX352" s="11" t="s">
        <v>74</v>
      </c>
      <c r="AY352" s="187" t="s">
        <v>180</v>
      </c>
    </row>
    <row r="353" spans="2:51" s="12" customFormat="1" ht="13.5">
      <c r="B353" s="194"/>
      <c r="D353" s="186" t="s">
        <v>188</v>
      </c>
      <c r="E353" s="195" t="s">
        <v>5</v>
      </c>
      <c r="F353" s="196" t="s">
        <v>190</v>
      </c>
      <c r="H353" s="197">
        <v>185.2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5" t="s">
        <v>188</v>
      </c>
      <c r="AU353" s="195" t="s">
        <v>84</v>
      </c>
      <c r="AV353" s="12" t="s">
        <v>187</v>
      </c>
      <c r="AW353" s="12" t="s">
        <v>38</v>
      </c>
      <c r="AX353" s="12" t="s">
        <v>82</v>
      </c>
      <c r="AY353" s="195" t="s">
        <v>180</v>
      </c>
    </row>
    <row r="354" spans="2:65" s="1" customFormat="1" ht="16.5" customHeight="1">
      <c r="B354" s="172"/>
      <c r="C354" s="173" t="s">
        <v>658</v>
      </c>
      <c r="D354" s="173" t="s">
        <v>182</v>
      </c>
      <c r="E354" s="174" t="s">
        <v>659</v>
      </c>
      <c r="F354" s="175" t="s">
        <v>660</v>
      </c>
      <c r="G354" s="176" t="s">
        <v>292</v>
      </c>
      <c r="H354" s="177">
        <v>185.2</v>
      </c>
      <c r="I354" s="178"/>
      <c r="J354" s="179">
        <f>ROUND(I354*H354,2)</f>
        <v>0</v>
      </c>
      <c r="K354" s="175" t="s">
        <v>199</v>
      </c>
      <c r="L354" s="39"/>
      <c r="M354" s="180" t="s">
        <v>5</v>
      </c>
      <c r="N354" s="181" t="s">
        <v>45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220</v>
      </c>
      <c r="AT354" s="22" t="s">
        <v>182</v>
      </c>
      <c r="AU354" s="22" t="s">
        <v>84</v>
      </c>
      <c r="AY354" s="22" t="s">
        <v>180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82</v>
      </c>
      <c r="BK354" s="184">
        <f>ROUND(I354*H354,2)</f>
        <v>0</v>
      </c>
      <c r="BL354" s="22" t="s">
        <v>220</v>
      </c>
      <c r="BM354" s="22" t="s">
        <v>661</v>
      </c>
    </row>
    <row r="355" spans="2:51" s="11" customFormat="1" ht="13.5">
      <c r="B355" s="185"/>
      <c r="D355" s="186" t="s">
        <v>188</v>
      </c>
      <c r="E355" s="187" t="s">
        <v>5</v>
      </c>
      <c r="F355" s="188" t="s">
        <v>662</v>
      </c>
      <c r="H355" s="189">
        <v>185.2</v>
      </c>
      <c r="I355" s="190"/>
      <c r="L355" s="185"/>
      <c r="M355" s="191"/>
      <c r="N355" s="192"/>
      <c r="O355" s="192"/>
      <c r="P355" s="192"/>
      <c r="Q355" s="192"/>
      <c r="R355" s="192"/>
      <c r="S355" s="192"/>
      <c r="T355" s="193"/>
      <c r="AT355" s="187" t="s">
        <v>188</v>
      </c>
      <c r="AU355" s="187" t="s">
        <v>84</v>
      </c>
      <c r="AV355" s="11" t="s">
        <v>84</v>
      </c>
      <c r="AW355" s="11" t="s">
        <v>38</v>
      </c>
      <c r="AX355" s="11" t="s">
        <v>74</v>
      </c>
      <c r="AY355" s="187" t="s">
        <v>180</v>
      </c>
    </row>
    <row r="356" spans="2:51" s="12" customFormat="1" ht="13.5">
      <c r="B356" s="194"/>
      <c r="D356" s="186" t="s">
        <v>188</v>
      </c>
      <c r="E356" s="195" t="s">
        <v>5</v>
      </c>
      <c r="F356" s="196" t="s">
        <v>190</v>
      </c>
      <c r="H356" s="197">
        <v>185.2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5" t="s">
        <v>188</v>
      </c>
      <c r="AU356" s="195" t="s">
        <v>84</v>
      </c>
      <c r="AV356" s="12" t="s">
        <v>187</v>
      </c>
      <c r="AW356" s="12" t="s">
        <v>38</v>
      </c>
      <c r="AX356" s="12" t="s">
        <v>82</v>
      </c>
      <c r="AY356" s="195" t="s">
        <v>180</v>
      </c>
    </row>
    <row r="357" spans="2:65" s="1" customFormat="1" ht="25.5" customHeight="1">
      <c r="B357" s="172"/>
      <c r="C357" s="173" t="s">
        <v>426</v>
      </c>
      <c r="D357" s="173" t="s">
        <v>182</v>
      </c>
      <c r="E357" s="174" t="s">
        <v>663</v>
      </c>
      <c r="F357" s="175" t="s">
        <v>664</v>
      </c>
      <c r="G357" s="176" t="s">
        <v>292</v>
      </c>
      <c r="H357" s="177">
        <v>123.3</v>
      </c>
      <c r="I357" s="178"/>
      <c r="J357" s="179">
        <f>ROUND(I357*H357,2)</f>
        <v>0</v>
      </c>
      <c r="K357" s="175" t="s">
        <v>5</v>
      </c>
      <c r="L357" s="39"/>
      <c r="M357" s="180" t="s">
        <v>5</v>
      </c>
      <c r="N357" s="181" t="s">
        <v>45</v>
      </c>
      <c r="O357" s="40"/>
      <c r="P357" s="182">
        <f>O357*H357</f>
        <v>0</v>
      </c>
      <c r="Q357" s="182">
        <v>0</v>
      </c>
      <c r="R357" s="182">
        <f>Q357*H357</f>
        <v>0</v>
      </c>
      <c r="S357" s="182">
        <v>0</v>
      </c>
      <c r="T357" s="183">
        <f>S357*H357</f>
        <v>0</v>
      </c>
      <c r="AR357" s="22" t="s">
        <v>220</v>
      </c>
      <c r="AT357" s="22" t="s">
        <v>182</v>
      </c>
      <c r="AU357" s="22" t="s">
        <v>84</v>
      </c>
      <c r="AY357" s="22" t="s">
        <v>180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22" t="s">
        <v>82</v>
      </c>
      <c r="BK357" s="184">
        <f>ROUND(I357*H357,2)</f>
        <v>0</v>
      </c>
      <c r="BL357" s="22" t="s">
        <v>220</v>
      </c>
      <c r="BM357" s="22" t="s">
        <v>665</v>
      </c>
    </row>
    <row r="358" spans="2:65" s="1" customFormat="1" ht="25.5" customHeight="1">
      <c r="B358" s="172"/>
      <c r="C358" s="173" t="s">
        <v>666</v>
      </c>
      <c r="D358" s="173" t="s">
        <v>182</v>
      </c>
      <c r="E358" s="174" t="s">
        <v>667</v>
      </c>
      <c r="F358" s="175" t="s">
        <v>668</v>
      </c>
      <c r="G358" s="176" t="s">
        <v>292</v>
      </c>
      <c r="H358" s="177">
        <v>94</v>
      </c>
      <c r="I358" s="178"/>
      <c r="J358" s="179">
        <f>ROUND(I358*H358,2)</f>
        <v>0</v>
      </c>
      <c r="K358" s="175" t="s">
        <v>5</v>
      </c>
      <c r="L358" s="39"/>
      <c r="M358" s="180" t="s">
        <v>5</v>
      </c>
      <c r="N358" s="181" t="s">
        <v>45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2" t="s">
        <v>220</v>
      </c>
      <c r="AT358" s="22" t="s">
        <v>182</v>
      </c>
      <c r="AU358" s="22" t="s">
        <v>84</v>
      </c>
      <c r="AY358" s="22" t="s">
        <v>180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2" t="s">
        <v>82</v>
      </c>
      <c r="BK358" s="184">
        <f>ROUND(I358*H358,2)</f>
        <v>0</v>
      </c>
      <c r="BL358" s="22" t="s">
        <v>220</v>
      </c>
      <c r="BM358" s="22" t="s">
        <v>669</v>
      </c>
    </row>
    <row r="359" spans="2:65" s="1" customFormat="1" ht="38.25" customHeight="1">
      <c r="B359" s="172"/>
      <c r="C359" s="173" t="s">
        <v>431</v>
      </c>
      <c r="D359" s="173" t="s">
        <v>182</v>
      </c>
      <c r="E359" s="174" t="s">
        <v>670</v>
      </c>
      <c r="F359" s="175" t="s">
        <v>671</v>
      </c>
      <c r="G359" s="176" t="s">
        <v>560</v>
      </c>
      <c r="H359" s="212"/>
      <c r="I359" s="178"/>
      <c r="J359" s="179">
        <f>ROUND(I359*H359,2)</f>
        <v>0</v>
      </c>
      <c r="K359" s="175" t="s">
        <v>193</v>
      </c>
      <c r="L359" s="39"/>
      <c r="M359" s="180" t="s">
        <v>5</v>
      </c>
      <c r="N359" s="181" t="s">
        <v>45</v>
      </c>
      <c r="O359" s="40"/>
      <c r="P359" s="182">
        <f>O359*H359</f>
        <v>0</v>
      </c>
      <c r="Q359" s="182">
        <v>0</v>
      </c>
      <c r="R359" s="182">
        <f>Q359*H359</f>
        <v>0</v>
      </c>
      <c r="S359" s="182">
        <v>0</v>
      </c>
      <c r="T359" s="183">
        <f>S359*H359</f>
        <v>0</v>
      </c>
      <c r="AR359" s="22" t="s">
        <v>220</v>
      </c>
      <c r="AT359" s="22" t="s">
        <v>182</v>
      </c>
      <c r="AU359" s="22" t="s">
        <v>84</v>
      </c>
      <c r="AY359" s="22" t="s">
        <v>180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22" t="s">
        <v>82</v>
      </c>
      <c r="BK359" s="184">
        <f>ROUND(I359*H359,2)</f>
        <v>0</v>
      </c>
      <c r="BL359" s="22" t="s">
        <v>220</v>
      </c>
      <c r="BM359" s="22" t="s">
        <v>672</v>
      </c>
    </row>
    <row r="360" spans="2:63" s="10" customFormat="1" ht="29.85" customHeight="1">
      <c r="B360" s="159"/>
      <c r="D360" s="160" t="s">
        <v>73</v>
      </c>
      <c r="E360" s="170" t="s">
        <v>673</v>
      </c>
      <c r="F360" s="170" t="s">
        <v>674</v>
      </c>
      <c r="I360" s="162"/>
      <c r="J360" s="171">
        <f>BK360</f>
        <v>0</v>
      </c>
      <c r="L360" s="159"/>
      <c r="M360" s="164"/>
      <c r="N360" s="165"/>
      <c r="O360" s="165"/>
      <c r="P360" s="166">
        <f>SUM(P361:P375)</f>
        <v>0</v>
      </c>
      <c r="Q360" s="165"/>
      <c r="R360" s="166">
        <f>SUM(R361:R375)</f>
        <v>0</v>
      </c>
      <c r="S360" s="165"/>
      <c r="T360" s="167">
        <f>SUM(T361:T375)</f>
        <v>0</v>
      </c>
      <c r="AR360" s="160" t="s">
        <v>84</v>
      </c>
      <c r="AT360" s="168" t="s">
        <v>73</v>
      </c>
      <c r="AU360" s="168" t="s">
        <v>82</v>
      </c>
      <c r="AY360" s="160" t="s">
        <v>180</v>
      </c>
      <c r="BK360" s="169">
        <f>SUM(BK361:BK375)</f>
        <v>0</v>
      </c>
    </row>
    <row r="361" spans="2:65" s="1" customFormat="1" ht="25.5" customHeight="1">
      <c r="B361" s="172"/>
      <c r="C361" s="173" t="s">
        <v>675</v>
      </c>
      <c r="D361" s="173" t="s">
        <v>182</v>
      </c>
      <c r="E361" s="174" t="s">
        <v>676</v>
      </c>
      <c r="F361" s="175" t="s">
        <v>677</v>
      </c>
      <c r="G361" s="176" t="s">
        <v>301</v>
      </c>
      <c r="H361" s="177">
        <v>36</v>
      </c>
      <c r="I361" s="178"/>
      <c r="J361" s="179">
        <f>ROUND(I361*H361,2)</f>
        <v>0</v>
      </c>
      <c r="K361" s="175" t="s">
        <v>193</v>
      </c>
      <c r="L361" s="39"/>
      <c r="M361" s="180" t="s">
        <v>5</v>
      </c>
      <c r="N361" s="181" t="s">
        <v>45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2" t="s">
        <v>220</v>
      </c>
      <c r="AT361" s="22" t="s">
        <v>182</v>
      </c>
      <c r="AU361" s="22" t="s">
        <v>84</v>
      </c>
      <c r="AY361" s="22" t="s">
        <v>180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2" t="s">
        <v>82</v>
      </c>
      <c r="BK361" s="184">
        <f>ROUND(I361*H361,2)</f>
        <v>0</v>
      </c>
      <c r="BL361" s="22" t="s">
        <v>220</v>
      </c>
      <c r="BM361" s="22" t="s">
        <v>678</v>
      </c>
    </row>
    <row r="362" spans="2:65" s="1" customFormat="1" ht="25.5" customHeight="1">
      <c r="B362" s="172"/>
      <c r="C362" s="173" t="s">
        <v>435</v>
      </c>
      <c r="D362" s="173" t="s">
        <v>182</v>
      </c>
      <c r="E362" s="174" t="s">
        <v>679</v>
      </c>
      <c r="F362" s="175" t="s">
        <v>680</v>
      </c>
      <c r="G362" s="176" t="s">
        <v>301</v>
      </c>
      <c r="H362" s="177">
        <v>59</v>
      </c>
      <c r="I362" s="178"/>
      <c r="J362" s="179">
        <f>ROUND(I362*H362,2)</f>
        <v>0</v>
      </c>
      <c r="K362" s="175" t="s">
        <v>193</v>
      </c>
      <c r="L362" s="39"/>
      <c r="M362" s="180" t="s">
        <v>5</v>
      </c>
      <c r="N362" s="181" t="s">
        <v>45</v>
      </c>
      <c r="O362" s="40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AR362" s="22" t="s">
        <v>220</v>
      </c>
      <c r="AT362" s="22" t="s">
        <v>182</v>
      </c>
      <c r="AU362" s="22" t="s">
        <v>84</v>
      </c>
      <c r="AY362" s="22" t="s">
        <v>180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22" t="s">
        <v>82</v>
      </c>
      <c r="BK362" s="184">
        <f>ROUND(I362*H362,2)</f>
        <v>0</v>
      </c>
      <c r="BL362" s="22" t="s">
        <v>220</v>
      </c>
      <c r="BM362" s="22" t="s">
        <v>681</v>
      </c>
    </row>
    <row r="363" spans="2:51" s="11" customFormat="1" ht="13.5">
      <c r="B363" s="185"/>
      <c r="D363" s="186" t="s">
        <v>188</v>
      </c>
      <c r="E363" s="187" t="s">
        <v>5</v>
      </c>
      <c r="F363" s="188" t="s">
        <v>682</v>
      </c>
      <c r="H363" s="189">
        <v>59</v>
      </c>
      <c r="I363" s="190"/>
      <c r="L363" s="185"/>
      <c r="M363" s="191"/>
      <c r="N363" s="192"/>
      <c r="O363" s="192"/>
      <c r="P363" s="192"/>
      <c r="Q363" s="192"/>
      <c r="R363" s="192"/>
      <c r="S363" s="192"/>
      <c r="T363" s="193"/>
      <c r="AT363" s="187" t="s">
        <v>188</v>
      </c>
      <c r="AU363" s="187" t="s">
        <v>84</v>
      </c>
      <c r="AV363" s="11" t="s">
        <v>84</v>
      </c>
      <c r="AW363" s="11" t="s">
        <v>38</v>
      </c>
      <c r="AX363" s="11" t="s">
        <v>74</v>
      </c>
      <c r="AY363" s="187" t="s">
        <v>180</v>
      </c>
    </row>
    <row r="364" spans="2:51" s="12" customFormat="1" ht="13.5">
      <c r="B364" s="194"/>
      <c r="D364" s="186" t="s">
        <v>188</v>
      </c>
      <c r="E364" s="195" t="s">
        <v>5</v>
      </c>
      <c r="F364" s="196" t="s">
        <v>190</v>
      </c>
      <c r="H364" s="197">
        <v>59</v>
      </c>
      <c r="I364" s="198"/>
      <c r="L364" s="194"/>
      <c r="M364" s="199"/>
      <c r="N364" s="200"/>
      <c r="O364" s="200"/>
      <c r="P364" s="200"/>
      <c r="Q364" s="200"/>
      <c r="R364" s="200"/>
      <c r="S364" s="200"/>
      <c r="T364" s="201"/>
      <c r="AT364" s="195" t="s">
        <v>188</v>
      </c>
      <c r="AU364" s="195" t="s">
        <v>84</v>
      </c>
      <c r="AV364" s="12" t="s">
        <v>187</v>
      </c>
      <c r="AW364" s="12" t="s">
        <v>38</v>
      </c>
      <c r="AX364" s="12" t="s">
        <v>82</v>
      </c>
      <c r="AY364" s="195" t="s">
        <v>180</v>
      </c>
    </row>
    <row r="365" spans="2:65" s="1" customFormat="1" ht="16.5" customHeight="1">
      <c r="B365" s="172"/>
      <c r="C365" s="173" t="s">
        <v>683</v>
      </c>
      <c r="D365" s="173" t="s">
        <v>182</v>
      </c>
      <c r="E365" s="174" t="s">
        <v>684</v>
      </c>
      <c r="F365" s="175" t="s">
        <v>685</v>
      </c>
      <c r="G365" s="176" t="s">
        <v>185</v>
      </c>
      <c r="H365" s="177">
        <v>242.825</v>
      </c>
      <c r="I365" s="178"/>
      <c r="J365" s="179">
        <f>ROUND(I365*H365,2)</f>
        <v>0</v>
      </c>
      <c r="K365" s="175" t="s">
        <v>5</v>
      </c>
      <c r="L365" s="39"/>
      <c r="M365" s="180" t="s">
        <v>5</v>
      </c>
      <c r="N365" s="181" t="s">
        <v>45</v>
      </c>
      <c r="O365" s="40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AR365" s="22" t="s">
        <v>220</v>
      </c>
      <c r="AT365" s="22" t="s">
        <v>182</v>
      </c>
      <c r="AU365" s="22" t="s">
        <v>84</v>
      </c>
      <c r="AY365" s="22" t="s">
        <v>180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22" t="s">
        <v>82</v>
      </c>
      <c r="BK365" s="184">
        <f>ROUND(I365*H365,2)</f>
        <v>0</v>
      </c>
      <c r="BL365" s="22" t="s">
        <v>220</v>
      </c>
      <c r="BM365" s="22" t="s">
        <v>686</v>
      </c>
    </row>
    <row r="366" spans="2:51" s="11" customFormat="1" ht="27">
      <c r="B366" s="185"/>
      <c r="D366" s="186" t="s">
        <v>188</v>
      </c>
      <c r="E366" s="187" t="s">
        <v>5</v>
      </c>
      <c r="F366" s="188" t="s">
        <v>687</v>
      </c>
      <c r="H366" s="189">
        <v>242.825</v>
      </c>
      <c r="I366" s="190"/>
      <c r="L366" s="185"/>
      <c r="M366" s="191"/>
      <c r="N366" s="192"/>
      <c r="O366" s="192"/>
      <c r="P366" s="192"/>
      <c r="Q366" s="192"/>
      <c r="R366" s="192"/>
      <c r="S366" s="192"/>
      <c r="T366" s="193"/>
      <c r="AT366" s="187" t="s">
        <v>188</v>
      </c>
      <c r="AU366" s="187" t="s">
        <v>84</v>
      </c>
      <c r="AV366" s="11" t="s">
        <v>84</v>
      </c>
      <c r="AW366" s="11" t="s">
        <v>38</v>
      </c>
      <c r="AX366" s="11" t="s">
        <v>74</v>
      </c>
      <c r="AY366" s="187" t="s">
        <v>180</v>
      </c>
    </row>
    <row r="367" spans="2:51" s="12" customFormat="1" ht="13.5">
      <c r="B367" s="194"/>
      <c r="D367" s="186" t="s">
        <v>188</v>
      </c>
      <c r="E367" s="195" t="s">
        <v>5</v>
      </c>
      <c r="F367" s="196" t="s">
        <v>190</v>
      </c>
      <c r="H367" s="197">
        <v>242.825</v>
      </c>
      <c r="I367" s="198"/>
      <c r="L367" s="194"/>
      <c r="M367" s="199"/>
      <c r="N367" s="200"/>
      <c r="O367" s="200"/>
      <c r="P367" s="200"/>
      <c r="Q367" s="200"/>
      <c r="R367" s="200"/>
      <c r="S367" s="200"/>
      <c r="T367" s="201"/>
      <c r="AT367" s="195" t="s">
        <v>188</v>
      </c>
      <c r="AU367" s="195" t="s">
        <v>84</v>
      </c>
      <c r="AV367" s="12" t="s">
        <v>187</v>
      </c>
      <c r="AW367" s="12" t="s">
        <v>38</v>
      </c>
      <c r="AX367" s="12" t="s">
        <v>82</v>
      </c>
      <c r="AY367" s="195" t="s">
        <v>180</v>
      </c>
    </row>
    <row r="368" spans="2:65" s="1" customFormat="1" ht="16.5" customHeight="1">
      <c r="B368" s="172"/>
      <c r="C368" s="173" t="s">
        <v>440</v>
      </c>
      <c r="D368" s="173" t="s">
        <v>182</v>
      </c>
      <c r="E368" s="174" t="s">
        <v>688</v>
      </c>
      <c r="F368" s="175" t="s">
        <v>689</v>
      </c>
      <c r="G368" s="176" t="s">
        <v>301</v>
      </c>
      <c r="H368" s="177">
        <v>1</v>
      </c>
      <c r="I368" s="178"/>
      <c r="J368" s="179">
        <f>ROUND(I368*H368,2)</f>
        <v>0</v>
      </c>
      <c r="K368" s="175" t="s">
        <v>5</v>
      </c>
      <c r="L368" s="39"/>
      <c r="M368" s="180" t="s">
        <v>5</v>
      </c>
      <c r="N368" s="181" t="s">
        <v>45</v>
      </c>
      <c r="O368" s="40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22" t="s">
        <v>220</v>
      </c>
      <c r="AT368" s="22" t="s">
        <v>182</v>
      </c>
      <c r="AU368" s="22" t="s">
        <v>84</v>
      </c>
      <c r="AY368" s="22" t="s">
        <v>180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22" t="s">
        <v>82</v>
      </c>
      <c r="BK368" s="184">
        <f>ROUND(I368*H368,2)</f>
        <v>0</v>
      </c>
      <c r="BL368" s="22" t="s">
        <v>220</v>
      </c>
      <c r="BM368" s="22" t="s">
        <v>690</v>
      </c>
    </row>
    <row r="369" spans="2:65" s="1" customFormat="1" ht="25.5" customHeight="1">
      <c r="B369" s="172"/>
      <c r="C369" s="173" t="s">
        <v>691</v>
      </c>
      <c r="D369" s="173" t="s">
        <v>182</v>
      </c>
      <c r="E369" s="174" t="s">
        <v>692</v>
      </c>
      <c r="F369" s="175" t="s">
        <v>693</v>
      </c>
      <c r="G369" s="176" t="s">
        <v>301</v>
      </c>
      <c r="H369" s="177">
        <v>36</v>
      </c>
      <c r="I369" s="178"/>
      <c r="J369" s="179">
        <f>ROUND(I369*H369,2)</f>
        <v>0</v>
      </c>
      <c r="K369" s="175" t="s">
        <v>193</v>
      </c>
      <c r="L369" s="39"/>
      <c r="M369" s="180" t="s">
        <v>5</v>
      </c>
      <c r="N369" s="181" t="s">
        <v>45</v>
      </c>
      <c r="O369" s="40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AR369" s="22" t="s">
        <v>220</v>
      </c>
      <c r="AT369" s="22" t="s">
        <v>182</v>
      </c>
      <c r="AU369" s="22" t="s">
        <v>84</v>
      </c>
      <c r="AY369" s="22" t="s">
        <v>180</v>
      </c>
      <c r="BE369" s="184">
        <f>IF(N369="základní",J369,0)</f>
        <v>0</v>
      </c>
      <c r="BF369" s="184">
        <f>IF(N369="snížená",J369,0)</f>
        <v>0</v>
      </c>
      <c r="BG369" s="184">
        <f>IF(N369="zákl. přenesená",J369,0)</f>
        <v>0</v>
      </c>
      <c r="BH369" s="184">
        <f>IF(N369="sníž. přenesená",J369,0)</f>
        <v>0</v>
      </c>
      <c r="BI369" s="184">
        <f>IF(N369="nulová",J369,0)</f>
        <v>0</v>
      </c>
      <c r="BJ369" s="22" t="s">
        <v>82</v>
      </c>
      <c r="BK369" s="184">
        <f>ROUND(I369*H369,2)</f>
        <v>0</v>
      </c>
      <c r="BL369" s="22" t="s">
        <v>220</v>
      </c>
      <c r="BM369" s="22" t="s">
        <v>694</v>
      </c>
    </row>
    <row r="370" spans="2:65" s="1" customFormat="1" ht="25.5" customHeight="1">
      <c r="B370" s="172"/>
      <c r="C370" s="173" t="s">
        <v>443</v>
      </c>
      <c r="D370" s="173" t="s">
        <v>182</v>
      </c>
      <c r="E370" s="174" t="s">
        <v>695</v>
      </c>
      <c r="F370" s="175" t="s">
        <v>696</v>
      </c>
      <c r="G370" s="176" t="s">
        <v>301</v>
      </c>
      <c r="H370" s="177">
        <v>4</v>
      </c>
      <c r="I370" s="178"/>
      <c r="J370" s="179">
        <f>ROUND(I370*H370,2)</f>
        <v>0</v>
      </c>
      <c r="K370" s="175" t="s">
        <v>193</v>
      </c>
      <c r="L370" s="39"/>
      <c r="M370" s="180" t="s">
        <v>5</v>
      </c>
      <c r="N370" s="181" t="s">
        <v>45</v>
      </c>
      <c r="O370" s="40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AR370" s="22" t="s">
        <v>220</v>
      </c>
      <c r="AT370" s="22" t="s">
        <v>182</v>
      </c>
      <c r="AU370" s="22" t="s">
        <v>84</v>
      </c>
      <c r="AY370" s="22" t="s">
        <v>180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22" t="s">
        <v>82</v>
      </c>
      <c r="BK370" s="184">
        <f>ROUND(I370*H370,2)</f>
        <v>0</v>
      </c>
      <c r="BL370" s="22" t="s">
        <v>220</v>
      </c>
      <c r="BM370" s="22" t="s">
        <v>697</v>
      </c>
    </row>
    <row r="371" spans="2:65" s="1" customFormat="1" ht="25.5" customHeight="1">
      <c r="B371" s="172"/>
      <c r="C371" s="173" t="s">
        <v>698</v>
      </c>
      <c r="D371" s="173" t="s">
        <v>182</v>
      </c>
      <c r="E371" s="174" t="s">
        <v>699</v>
      </c>
      <c r="F371" s="175" t="s">
        <v>700</v>
      </c>
      <c r="G371" s="176" t="s">
        <v>301</v>
      </c>
      <c r="H371" s="177">
        <v>55</v>
      </c>
      <c r="I371" s="178"/>
      <c r="J371" s="179">
        <f>ROUND(I371*H371,2)</f>
        <v>0</v>
      </c>
      <c r="K371" s="175" t="s">
        <v>193</v>
      </c>
      <c r="L371" s="39"/>
      <c r="M371" s="180" t="s">
        <v>5</v>
      </c>
      <c r="N371" s="181" t="s">
        <v>45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220</v>
      </c>
      <c r="AT371" s="22" t="s">
        <v>182</v>
      </c>
      <c r="AU371" s="22" t="s">
        <v>84</v>
      </c>
      <c r="AY371" s="22" t="s">
        <v>180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82</v>
      </c>
      <c r="BK371" s="184">
        <f>ROUND(I371*H371,2)</f>
        <v>0</v>
      </c>
      <c r="BL371" s="22" t="s">
        <v>220</v>
      </c>
      <c r="BM371" s="22" t="s">
        <v>701</v>
      </c>
    </row>
    <row r="372" spans="2:65" s="1" customFormat="1" ht="25.5" customHeight="1">
      <c r="B372" s="172"/>
      <c r="C372" s="202" t="s">
        <v>447</v>
      </c>
      <c r="D372" s="202" t="s">
        <v>273</v>
      </c>
      <c r="E372" s="203" t="s">
        <v>702</v>
      </c>
      <c r="F372" s="204" t="s">
        <v>703</v>
      </c>
      <c r="G372" s="205" t="s">
        <v>292</v>
      </c>
      <c r="H372" s="206">
        <v>156.7</v>
      </c>
      <c r="I372" s="207"/>
      <c r="J372" s="208">
        <f>ROUND(I372*H372,2)</f>
        <v>0</v>
      </c>
      <c r="K372" s="204" t="s">
        <v>193</v>
      </c>
      <c r="L372" s="209"/>
      <c r="M372" s="210" t="s">
        <v>5</v>
      </c>
      <c r="N372" s="211" t="s">
        <v>45</v>
      </c>
      <c r="O372" s="40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22" t="s">
        <v>258</v>
      </c>
      <c r="AT372" s="22" t="s">
        <v>273</v>
      </c>
      <c r="AU372" s="22" t="s">
        <v>84</v>
      </c>
      <c r="AY372" s="22" t="s">
        <v>180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22" t="s">
        <v>82</v>
      </c>
      <c r="BK372" s="184">
        <f>ROUND(I372*H372,2)</f>
        <v>0</v>
      </c>
      <c r="BL372" s="22" t="s">
        <v>220</v>
      </c>
      <c r="BM372" s="22" t="s">
        <v>704</v>
      </c>
    </row>
    <row r="373" spans="2:51" s="11" customFormat="1" ht="13.5">
      <c r="B373" s="185"/>
      <c r="D373" s="186" t="s">
        <v>188</v>
      </c>
      <c r="E373" s="187" t="s">
        <v>5</v>
      </c>
      <c r="F373" s="188" t="s">
        <v>705</v>
      </c>
      <c r="H373" s="189">
        <v>156.7</v>
      </c>
      <c r="I373" s="190"/>
      <c r="L373" s="185"/>
      <c r="M373" s="191"/>
      <c r="N373" s="192"/>
      <c r="O373" s="192"/>
      <c r="P373" s="192"/>
      <c r="Q373" s="192"/>
      <c r="R373" s="192"/>
      <c r="S373" s="192"/>
      <c r="T373" s="193"/>
      <c r="AT373" s="187" t="s">
        <v>188</v>
      </c>
      <c r="AU373" s="187" t="s">
        <v>84</v>
      </c>
      <c r="AV373" s="11" t="s">
        <v>84</v>
      </c>
      <c r="AW373" s="11" t="s">
        <v>38</v>
      </c>
      <c r="AX373" s="11" t="s">
        <v>74</v>
      </c>
      <c r="AY373" s="187" t="s">
        <v>180</v>
      </c>
    </row>
    <row r="374" spans="2:51" s="12" customFormat="1" ht="13.5">
      <c r="B374" s="194"/>
      <c r="D374" s="186" t="s">
        <v>188</v>
      </c>
      <c r="E374" s="195" t="s">
        <v>5</v>
      </c>
      <c r="F374" s="196" t="s">
        <v>190</v>
      </c>
      <c r="H374" s="197">
        <v>156.7</v>
      </c>
      <c r="I374" s="198"/>
      <c r="L374" s="194"/>
      <c r="M374" s="199"/>
      <c r="N374" s="200"/>
      <c r="O374" s="200"/>
      <c r="P374" s="200"/>
      <c r="Q374" s="200"/>
      <c r="R374" s="200"/>
      <c r="S374" s="200"/>
      <c r="T374" s="201"/>
      <c r="AT374" s="195" t="s">
        <v>188</v>
      </c>
      <c r="AU374" s="195" t="s">
        <v>84</v>
      </c>
      <c r="AV374" s="12" t="s">
        <v>187</v>
      </c>
      <c r="AW374" s="12" t="s">
        <v>38</v>
      </c>
      <c r="AX374" s="12" t="s">
        <v>82</v>
      </c>
      <c r="AY374" s="195" t="s">
        <v>180</v>
      </c>
    </row>
    <row r="375" spans="2:65" s="1" customFormat="1" ht="38.25" customHeight="1">
      <c r="B375" s="172"/>
      <c r="C375" s="173" t="s">
        <v>706</v>
      </c>
      <c r="D375" s="173" t="s">
        <v>182</v>
      </c>
      <c r="E375" s="174" t="s">
        <v>707</v>
      </c>
      <c r="F375" s="175" t="s">
        <v>708</v>
      </c>
      <c r="G375" s="176" t="s">
        <v>560</v>
      </c>
      <c r="H375" s="212"/>
      <c r="I375" s="178"/>
      <c r="J375" s="179">
        <f>ROUND(I375*H375,2)</f>
        <v>0</v>
      </c>
      <c r="K375" s="175" t="s">
        <v>346</v>
      </c>
      <c r="L375" s="39"/>
      <c r="M375" s="180" t="s">
        <v>5</v>
      </c>
      <c r="N375" s="181" t="s">
        <v>45</v>
      </c>
      <c r="O375" s="40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22" t="s">
        <v>220</v>
      </c>
      <c r="AT375" s="22" t="s">
        <v>182</v>
      </c>
      <c r="AU375" s="22" t="s">
        <v>84</v>
      </c>
      <c r="AY375" s="22" t="s">
        <v>180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22" t="s">
        <v>82</v>
      </c>
      <c r="BK375" s="184">
        <f>ROUND(I375*H375,2)</f>
        <v>0</v>
      </c>
      <c r="BL375" s="22" t="s">
        <v>220</v>
      </c>
      <c r="BM375" s="22" t="s">
        <v>709</v>
      </c>
    </row>
    <row r="376" spans="2:63" s="10" customFormat="1" ht="29.85" customHeight="1">
      <c r="B376" s="159"/>
      <c r="D376" s="160" t="s">
        <v>73</v>
      </c>
      <c r="E376" s="170" t="s">
        <v>710</v>
      </c>
      <c r="F376" s="170" t="s">
        <v>711</v>
      </c>
      <c r="I376" s="162"/>
      <c r="J376" s="171">
        <f>BK376</f>
        <v>0</v>
      </c>
      <c r="L376" s="159"/>
      <c r="M376" s="164"/>
      <c r="N376" s="165"/>
      <c r="O376" s="165"/>
      <c r="P376" s="166">
        <f>SUM(P377:P381)</f>
        <v>0</v>
      </c>
      <c r="Q376" s="165"/>
      <c r="R376" s="166">
        <f>SUM(R377:R381)</f>
        <v>0</v>
      </c>
      <c r="S376" s="165"/>
      <c r="T376" s="167">
        <f>SUM(T377:T381)</f>
        <v>0</v>
      </c>
      <c r="AR376" s="160" t="s">
        <v>84</v>
      </c>
      <c r="AT376" s="168" t="s">
        <v>73</v>
      </c>
      <c r="AU376" s="168" t="s">
        <v>82</v>
      </c>
      <c r="AY376" s="160" t="s">
        <v>180</v>
      </c>
      <c r="BK376" s="169">
        <f>SUM(BK377:BK381)</f>
        <v>0</v>
      </c>
    </row>
    <row r="377" spans="2:65" s="1" customFormat="1" ht="25.5" customHeight="1">
      <c r="B377" s="172"/>
      <c r="C377" s="173" t="s">
        <v>451</v>
      </c>
      <c r="D377" s="173" t="s">
        <v>182</v>
      </c>
      <c r="E377" s="174" t="s">
        <v>712</v>
      </c>
      <c r="F377" s="175" t="s">
        <v>713</v>
      </c>
      <c r="G377" s="176" t="s">
        <v>301</v>
      </c>
      <c r="H377" s="177">
        <v>1</v>
      </c>
      <c r="I377" s="178"/>
      <c r="J377" s="179">
        <f>ROUND(I377*H377,2)</f>
        <v>0</v>
      </c>
      <c r="K377" s="175" t="s">
        <v>5</v>
      </c>
      <c r="L377" s="39"/>
      <c r="M377" s="180" t="s">
        <v>5</v>
      </c>
      <c r="N377" s="181" t="s">
        <v>45</v>
      </c>
      <c r="O377" s="40"/>
      <c r="P377" s="182">
        <f>O377*H377</f>
        <v>0</v>
      </c>
      <c r="Q377" s="182">
        <v>0</v>
      </c>
      <c r="R377" s="182">
        <f>Q377*H377</f>
        <v>0</v>
      </c>
      <c r="S377" s="182">
        <v>0</v>
      </c>
      <c r="T377" s="183">
        <f>S377*H377</f>
        <v>0</v>
      </c>
      <c r="AR377" s="22" t="s">
        <v>220</v>
      </c>
      <c r="AT377" s="22" t="s">
        <v>182</v>
      </c>
      <c r="AU377" s="22" t="s">
        <v>84</v>
      </c>
      <c r="AY377" s="22" t="s">
        <v>180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22" t="s">
        <v>82</v>
      </c>
      <c r="BK377" s="184">
        <f>ROUND(I377*H377,2)</f>
        <v>0</v>
      </c>
      <c r="BL377" s="22" t="s">
        <v>220</v>
      </c>
      <c r="BM377" s="22" t="s">
        <v>714</v>
      </c>
    </row>
    <row r="378" spans="2:65" s="1" customFormat="1" ht="25.5" customHeight="1">
      <c r="B378" s="172"/>
      <c r="C378" s="173" t="s">
        <v>715</v>
      </c>
      <c r="D378" s="173" t="s">
        <v>182</v>
      </c>
      <c r="E378" s="174" t="s">
        <v>716</v>
      </c>
      <c r="F378" s="175" t="s">
        <v>717</v>
      </c>
      <c r="G378" s="176" t="s">
        <v>292</v>
      </c>
      <c r="H378" s="177">
        <v>3.4</v>
      </c>
      <c r="I378" s="178"/>
      <c r="J378" s="179">
        <f>ROUND(I378*H378,2)</f>
        <v>0</v>
      </c>
      <c r="K378" s="175" t="s">
        <v>269</v>
      </c>
      <c r="L378" s="39"/>
      <c r="M378" s="180" t="s">
        <v>5</v>
      </c>
      <c r="N378" s="181" t="s">
        <v>45</v>
      </c>
      <c r="O378" s="40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22" t="s">
        <v>220</v>
      </c>
      <c r="AT378" s="22" t="s">
        <v>182</v>
      </c>
      <c r="AU378" s="22" t="s">
        <v>84</v>
      </c>
      <c r="AY378" s="22" t="s">
        <v>180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22" t="s">
        <v>82</v>
      </c>
      <c r="BK378" s="184">
        <f>ROUND(I378*H378,2)</f>
        <v>0</v>
      </c>
      <c r="BL378" s="22" t="s">
        <v>220</v>
      </c>
      <c r="BM378" s="22" t="s">
        <v>718</v>
      </c>
    </row>
    <row r="379" spans="2:65" s="1" customFormat="1" ht="16.5" customHeight="1">
      <c r="B379" s="172"/>
      <c r="C379" s="202" t="s">
        <v>456</v>
      </c>
      <c r="D379" s="202" t="s">
        <v>273</v>
      </c>
      <c r="E379" s="203" t="s">
        <v>719</v>
      </c>
      <c r="F379" s="204" t="s">
        <v>720</v>
      </c>
      <c r="G379" s="205" t="s">
        <v>292</v>
      </c>
      <c r="H379" s="206">
        <v>3.4</v>
      </c>
      <c r="I379" s="207"/>
      <c r="J379" s="208">
        <f>ROUND(I379*H379,2)</f>
        <v>0</v>
      </c>
      <c r="K379" s="204" t="s">
        <v>269</v>
      </c>
      <c r="L379" s="209"/>
      <c r="M379" s="210" t="s">
        <v>5</v>
      </c>
      <c r="N379" s="211" t="s">
        <v>45</v>
      </c>
      <c r="O379" s="40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AR379" s="22" t="s">
        <v>258</v>
      </c>
      <c r="AT379" s="22" t="s">
        <v>273</v>
      </c>
      <c r="AU379" s="22" t="s">
        <v>84</v>
      </c>
      <c r="AY379" s="22" t="s">
        <v>180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22" t="s">
        <v>82</v>
      </c>
      <c r="BK379" s="184">
        <f>ROUND(I379*H379,2)</f>
        <v>0</v>
      </c>
      <c r="BL379" s="22" t="s">
        <v>220</v>
      </c>
      <c r="BM379" s="22" t="s">
        <v>721</v>
      </c>
    </row>
    <row r="380" spans="2:65" s="1" customFormat="1" ht="25.5" customHeight="1">
      <c r="B380" s="172"/>
      <c r="C380" s="173" t="s">
        <v>722</v>
      </c>
      <c r="D380" s="173" t="s">
        <v>182</v>
      </c>
      <c r="E380" s="174" t="s">
        <v>723</v>
      </c>
      <c r="F380" s="175" t="s">
        <v>724</v>
      </c>
      <c r="G380" s="176" t="s">
        <v>725</v>
      </c>
      <c r="H380" s="177">
        <v>89</v>
      </c>
      <c r="I380" s="178"/>
      <c r="J380" s="179">
        <f>ROUND(I380*H380,2)</f>
        <v>0</v>
      </c>
      <c r="K380" s="175" t="s">
        <v>193</v>
      </c>
      <c r="L380" s="39"/>
      <c r="M380" s="180" t="s">
        <v>5</v>
      </c>
      <c r="N380" s="181" t="s">
        <v>45</v>
      </c>
      <c r="O380" s="40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22" t="s">
        <v>220</v>
      </c>
      <c r="AT380" s="22" t="s">
        <v>182</v>
      </c>
      <c r="AU380" s="22" t="s">
        <v>84</v>
      </c>
      <c r="AY380" s="22" t="s">
        <v>180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22" t="s">
        <v>82</v>
      </c>
      <c r="BK380" s="184">
        <f>ROUND(I380*H380,2)</f>
        <v>0</v>
      </c>
      <c r="BL380" s="22" t="s">
        <v>220</v>
      </c>
      <c r="BM380" s="22" t="s">
        <v>726</v>
      </c>
    </row>
    <row r="381" spans="2:65" s="1" customFormat="1" ht="38.25" customHeight="1">
      <c r="B381" s="172"/>
      <c r="C381" s="173" t="s">
        <v>460</v>
      </c>
      <c r="D381" s="173" t="s">
        <v>182</v>
      </c>
      <c r="E381" s="174" t="s">
        <v>727</v>
      </c>
      <c r="F381" s="175" t="s">
        <v>728</v>
      </c>
      <c r="G381" s="176" t="s">
        <v>560</v>
      </c>
      <c r="H381" s="212"/>
      <c r="I381" s="178"/>
      <c r="J381" s="179">
        <f>ROUND(I381*H381,2)</f>
        <v>0</v>
      </c>
      <c r="K381" s="175" t="s">
        <v>269</v>
      </c>
      <c r="L381" s="39"/>
      <c r="M381" s="180" t="s">
        <v>5</v>
      </c>
      <c r="N381" s="181" t="s">
        <v>45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220</v>
      </c>
      <c r="AT381" s="22" t="s">
        <v>182</v>
      </c>
      <c r="AU381" s="22" t="s">
        <v>84</v>
      </c>
      <c r="AY381" s="22" t="s">
        <v>180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82</v>
      </c>
      <c r="BK381" s="184">
        <f>ROUND(I381*H381,2)</f>
        <v>0</v>
      </c>
      <c r="BL381" s="22" t="s">
        <v>220</v>
      </c>
      <c r="BM381" s="22" t="s">
        <v>729</v>
      </c>
    </row>
    <row r="382" spans="2:63" s="10" customFormat="1" ht="29.85" customHeight="1">
      <c r="B382" s="159"/>
      <c r="D382" s="160" t="s">
        <v>73</v>
      </c>
      <c r="E382" s="170" t="s">
        <v>730</v>
      </c>
      <c r="F382" s="170" t="s">
        <v>731</v>
      </c>
      <c r="I382" s="162"/>
      <c r="J382" s="171">
        <f>BK382</f>
        <v>0</v>
      </c>
      <c r="L382" s="159"/>
      <c r="M382" s="164"/>
      <c r="N382" s="165"/>
      <c r="O382" s="165"/>
      <c r="P382" s="166">
        <f>SUM(P383:P389)</f>
        <v>0</v>
      </c>
      <c r="Q382" s="165"/>
      <c r="R382" s="166">
        <f>SUM(R383:R389)</f>
        <v>0</v>
      </c>
      <c r="S382" s="165"/>
      <c r="T382" s="167">
        <f>SUM(T383:T389)</f>
        <v>0</v>
      </c>
      <c r="AR382" s="160" t="s">
        <v>84</v>
      </c>
      <c r="AT382" s="168" t="s">
        <v>73</v>
      </c>
      <c r="AU382" s="168" t="s">
        <v>82</v>
      </c>
      <c r="AY382" s="160" t="s">
        <v>180</v>
      </c>
      <c r="BK382" s="169">
        <f>SUM(BK383:BK389)</f>
        <v>0</v>
      </c>
    </row>
    <row r="383" spans="2:65" s="1" customFormat="1" ht="25.5" customHeight="1">
      <c r="B383" s="172"/>
      <c r="C383" s="173" t="s">
        <v>732</v>
      </c>
      <c r="D383" s="173" t="s">
        <v>182</v>
      </c>
      <c r="E383" s="174" t="s">
        <v>733</v>
      </c>
      <c r="F383" s="175" t="s">
        <v>734</v>
      </c>
      <c r="G383" s="176" t="s">
        <v>185</v>
      </c>
      <c r="H383" s="177">
        <v>0.475</v>
      </c>
      <c r="I383" s="178"/>
      <c r="J383" s="179">
        <f>ROUND(I383*H383,2)</f>
        <v>0</v>
      </c>
      <c r="K383" s="175" t="s">
        <v>269</v>
      </c>
      <c r="L383" s="39"/>
      <c r="M383" s="180" t="s">
        <v>5</v>
      </c>
      <c r="N383" s="181" t="s">
        <v>45</v>
      </c>
      <c r="O383" s="40"/>
      <c r="P383" s="182">
        <f>O383*H383</f>
        <v>0</v>
      </c>
      <c r="Q383" s="182">
        <v>0</v>
      </c>
      <c r="R383" s="182">
        <f>Q383*H383</f>
        <v>0</v>
      </c>
      <c r="S383" s="182">
        <v>0</v>
      </c>
      <c r="T383" s="183">
        <f>S383*H383</f>
        <v>0</v>
      </c>
      <c r="AR383" s="22" t="s">
        <v>220</v>
      </c>
      <c r="AT383" s="22" t="s">
        <v>182</v>
      </c>
      <c r="AU383" s="22" t="s">
        <v>84</v>
      </c>
      <c r="AY383" s="22" t="s">
        <v>180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22" t="s">
        <v>82</v>
      </c>
      <c r="BK383" s="184">
        <f>ROUND(I383*H383,2)</f>
        <v>0</v>
      </c>
      <c r="BL383" s="22" t="s">
        <v>220</v>
      </c>
      <c r="BM383" s="22" t="s">
        <v>735</v>
      </c>
    </row>
    <row r="384" spans="2:51" s="11" customFormat="1" ht="13.5">
      <c r="B384" s="185"/>
      <c r="D384" s="186" t="s">
        <v>188</v>
      </c>
      <c r="E384" s="187" t="s">
        <v>5</v>
      </c>
      <c r="F384" s="188" t="s">
        <v>736</v>
      </c>
      <c r="H384" s="189">
        <v>0.475</v>
      </c>
      <c r="I384" s="190"/>
      <c r="L384" s="185"/>
      <c r="M384" s="191"/>
      <c r="N384" s="192"/>
      <c r="O384" s="192"/>
      <c r="P384" s="192"/>
      <c r="Q384" s="192"/>
      <c r="R384" s="192"/>
      <c r="S384" s="192"/>
      <c r="T384" s="193"/>
      <c r="AT384" s="187" t="s">
        <v>188</v>
      </c>
      <c r="AU384" s="187" t="s">
        <v>84</v>
      </c>
      <c r="AV384" s="11" t="s">
        <v>84</v>
      </c>
      <c r="AW384" s="11" t="s">
        <v>38</v>
      </c>
      <c r="AX384" s="11" t="s">
        <v>74</v>
      </c>
      <c r="AY384" s="187" t="s">
        <v>180</v>
      </c>
    </row>
    <row r="385" spans="2:51" s="12" customFormat="1" ht="13.5">
      <c r="B385" s="194"/>
      <c r="D385" s="186" t="s">
        <v>188</v>
      </c>
      <c r="E385" s="195" t="s">
        <v>5</v>
      </c>
      <c r="F385" s="196" t="s">
        <v>190</v>
      </c>
      <c r="H385" s="197">
        <v>0.475</v>
      </c>
      <c r="I385" s="198"/>
      <c r="L385" s="194"/>
      <c r="M385" s="199"/>
      <c r="N385" s="200"/>
      <c r="O385" s="200"/>
      <c r="P385" s="200"/>
      <c r="Q385" s="200"/>
      <c r="R385" s="200"/>
      <c r="S385" s="200"/>
      <c r="T385" s="201"/>
      <c r="AT385" s="195" t="s">
        <v>188</v>
      </c>
      <c r="AU385" s="195" t="s">
        <v>84</v>
      </c>
      <c r="AV385" s="12" t="s">
        <v>187</v>
      </c>
      <c r="AW385" s="12" t="s">
        <v>38</v>
      </c>
      <c r="AX385" s="12" t="s">
        <v>82</v>
      </c>
      <c r="AY385" s="195" t="s">
        <v>180</v>
      </c>
    </row>
    <row r="386" spans="2:65" s="1" customFormat="1" ht="25.5" customHeight="1">
      <c r="B386" s="172"/>
      <c r="C386" s="173" t="s">
        <v>464</v>
      </c>
      <c r="D386" s="173" t="s">
        <v>182</v>
      </c>
      <c r="E386" s="174" t="s">
        <v>737</v>
      </c>
      <c r="F386" s="175" t="s">
        <v>738</v>
      </c>
      <c r="G386" s="176" t="s">
        <v>185</v>
      </c>
      <c r="H386" s="177">
        <v>0.475</v>
      </c>
      <c r="I386" s="178"/>
      <c r="J386" s="179">
        <f>ROUND(I386*H386,2)</f>
        <v>0</v>
      </c>
      <c r="K386" s="175" t="s">
        <v>269</v>
      </c>
      <c r="L386" s="39"/>
      <c r="M386" s="180" t="s">
        <v>5</v>
      </c>
      <c r="N386" s="181" t="s">
        <v>45</v>
      </c>
      <c r="O386" s="40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2" t="s">
        <v>220</v>
      </c>
      <c r="AT386" s="22" t="s">
        <v>182</v>
      </c>
      <c r="AU386" s="22" t="s">
        <v>84</v>
      </c>
      <c r="AY386" s="22" t="s">
        <v>180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2" t="s">
        <v>82</v>
      </c>
      <c r="BK386" s="184">
        <f>ROUND(I386*H386,2)</f>
        <v>0</v>
      </c>
      <c r="BL386" s="22" t="s">
        <v>220</v>
      </c>
      <c r="BM386" s="22" t="s">
        <v>739</v>
      </c>
    </row>
    <row r="387" spans="2:65" s="1" customFormat="1" ht="25.5" customHeight="1">
      <c r="B387" s="172"/>
      <c r="C387" s="173" t="s">
        <v>740</v>
      </c>
      <c r="D387" s="173" t="s">
        <v>182</v>
      </c>
      <c r="E387" s="174" t="s">
        <v>741</v>
      </c>
      <c r="F387" s="175" t="s">
        <v>742</v>
      </c>
      <c r="G387" s="176" t="s">
        <v>185</v>
      </c>
      <c r="H387" s="177">
        <v>573.743</v>
      </c>
      <c r="I387" s="178"/>
      <c r="J387" s="179">
        <f>ROUND(I387*H387,2)</f>
        <v>0</v>
      </c>
      <c r="K387" s="175" t="s">
        <v>193</v>
      </c>
      <c r="L387" s="39"/>
      <c r="M387" s="180" t="s">
        <v>5</v>
      </c>
      <c r="N387" s="181" t="s">
        <v>45</v>
      </c>
      <c r="O387" s="40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2" t="s">
        <v>220</v>
      </c>
      <c r="AT387" s="22" t="s">
        <v>182</v>
      </c>
      <c r="AU387" s="22" t="s">
        <v>84</v>
      </c>
      <c r="AY387" s="22" t="s">
        <v>180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2" t="s">
        <v>82</v>
      </c>
      <c r="BK387" s="184">
        <f>ROUND(I387*H387,2)</f>
        <v>0</v>
      </c>
      <c r="BL387" s="22" t="s">
        <v>220</v>
      </c>
      <c r="BM387" s="22" t="s">
        <v>743</v>
      </c>
    </row>
    <row r="388" spans="2:51" s="11" customFormat="1" ht="13.5">
      <c r="B388" s="185"/>
      <c r="D388" s="186" t="s">
        <v>188</v>
      </c>
      <c r="E388" s="187" t="s">
        <v>5</v>
      </c>
      <c r="F388" s="188" t="s">
        <v>744</v>
      </c>
      <c r="H388" s="189">
        <v>573.743</v>
      </c>
      <c r="I388" s="190"/>
      <c r="L388" s="185"/>
      <c r="M388" s="191"/>
      <c r="N388" s="192"/>
      <c r="O388" s="192"/>
      <c r="P388" s="192"/>
      <c r="Q388" s="192"/>
      <c r="R388" s="192"/>
      <c r="S388" s="192"/>
      <c r="T388" s="193"/>
      <c r="AT388" s="187" t="s">
        <v>188</v>
      </c>
      <c r="AU388" s="187" t="s">
        <v>84</v>
      </c>
      <c r="AV388" s="11" t="s">
        <v>84</v>
      </c>
      <c r="AW388" s="11" t="s">
        <v>38</v>
      </c>
      <c r="AX388" s="11" t="s">
        <v>74</v>
      </c>
      <c r="AY388" s="187" t="s">
        <v>180</v>
      </c>
    </row>
    <row r="389" spans="2:51" s="12" customFormat="1" ht="13.5">
      <c r="B389" s="194"/>
      <c r="D389" s="186" t="s">
        <v>188</v>
      </c>
      <c r="E389" s="195" t="s">
        <v>5</v>
      </c>
      <c r="F389" s="196" t="s">
        <v>190</v>
      </c>
      <c r="H389" s="197">
        <v>573.743</v>
      </c>
      <c r="I389" s="198"/>
      <c r="L389" s="194"/>
      <c r="M389" s="199"/>
      <c r="N389" s="200"/>
      <c r="O389" s="200"/>
      <c r="P389" s="200"/>
      <c r="Q389" s="200"/>
      <c r="R389" s="200"/>
      <c r="S389" s="200"/>
      <c r="T389" s="201"/>
      <c r="AT389" s="195" t="s">
        <v>188</v>
      </c>
      <c r="AU389" s="195" t="s">
        <v>84</v>
      </c>
      <c r="AV389" s="12" t="s">
        <v>187</v>
      </c>
      <c r="AW389" s="12" t="s">
        <v>38</v>
      </c>
      <c r="AX389" s="12" t="s">
        <v>82</v>
      </c>
      <c r="AY389" s="195" t="s">
        <v>180</v>
      </c>
    </row>
    <row r="390" spans="2:63" s="10" customFormat="1" ht="29.85" customHeight="1">
      <c r="B390" s="159"/>
      <c r="D390" s="160" t="s">
        <v>73</v>
      </c>
      <c r="E390" s="170" t="s">
        <v>745</v>
      </c>
      <c r="F390" s="170" t="s">
        <v>746</v>
      </c>
      <c r="I390" s="162"/>
      <c r="J390" s="171">
        <f>BK390</f>
        <v>0</v>
      </c>
      <c r="L390" s="159"/>
      <c r="M390" s="164"/>
      <c r="N390" s="165"/>
      <c r="O390" s="165"/>
      <c r="P390" s="166">
        <f>SUM(P391:P400)</f>
        <v>0</v>
      </c>
      <c r="Q390" s="165"/>
      <c r="R390" s="166">
        <f>SUM(R391:R400)</f>
        <v>0</v>
      </c>
      <c r="S390" s="165"/>
      <c r="T390" s="167">
        <f>SUM(T391:T400)</f>
        <v>0</v>
      </c>
      <c r="AR390" s="160" t="s">
        <v>84</v>
      </c>
      <c r="AT390" s="168" t="s">
        <v>73</v>
      </c>
      <c r="AU390" s="168" t="s">
        <v>82</v>
      </c>
      <c r="AY390" s="160" t="s">
        <v>180</v>
      </c>
      <c r="BK390" s="169">
        <f>SUM(BK391:BK400)</f>
        <v>0</v>
      </c>
    </row>
    <row r="391" spans="2:65" s="1" customFormat="1" ht="25.5" customHeight="1">
      <c r="B391" s="172"/>
      <c r="C391" s="173" t="s">
        <v>468</v>
      </c>
      <c r="D391" s="173" t="s">
        <v>182</v>
      </c>
      <c r="E391" s="174" t="s">
        <v>747</v>
      </c>
      <c r="F391" s="175" t="s">
        <v>748</v>
      </c>
      <c r="G391" s="176" t="s">
        <v>185</v>
      </c>
      <c r="H391" s="177">
        <v>242.825</v>
      </c>
      <c r="I391" s="178"/>
      <c r="J391" s="179">
        <f>ROUND(I391*H391,2)</f>
        <v>0</v>
      </c>
      <c r="K391" s="175" t="s">
        <v>193</v>
      </c>
      <c r="L391" s="39"/>
      <c r="M391" s="180" t="s">
        <v>5</v>
      </c>
      <c r="N391" s="181" t="s">
        <v>45</v>
      </c>
      <c r="O391" s="40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22" t="s">
        <v>220</v>
      </c>
      <c r="AT391" s="22" t="s">
        <v>182</v>
      </c>
      <c r="AU391" s="22" t="s">
        <v>84</v>
      </c>
      <c r="AY391" s="22" t="s">
        <v>180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22" t="s">
        <v>82</v>
      </c>
      <c r="BK391" s="184">
        <f>ROUND(I391*H391,2)</f>
        <v>0</v>
      </c>
      <c r="BL391" s="22" t="s">
        <v>220</v>
      </c>
      <c r="BM391" s="22" t="s">
        <v>749</v>
      </c>
    </row>
    <row r="392" spans="2:51" s="11" customFormat="1" ht="27">
      <c r="B392" s="185"/>
      <c r="D392" s="186" t="s">
        <v>188</v>
      </c>
      <c r="E392" s="187" t="s">
        <v>5</v>
      </c>
      <c r="F392" s="188" t="s">
        <v>687</v>
      </c>
      <c r="H392" s="189">
        <v>242.825</v>
      </c>
      <c r="I392" s="190"/>
      <c r="L392" s="185"/>
      <c r="M392" s="191"/>
      <c r="N392" s="192"/>
      <c r="O392" s="192"/>
      <c r="P392" s="192"/>
      <c r="Q392" s="192"/>
      <c r="R392" s="192"/>
      <c r="S392" s="192"/>
      <c r="T392" s="193"/>
      <c r="AT392" s="187" t="s">
        <v>188</v>
      </c>
      <c r="AU392" s="187" t="s">
        <v>84</v>
      </c>
      <c r="AV392" s="11" t="s">
        <v>84</v>
      </c>
      <c r="AW392" s="11" t="s">
        <v>38</v>
      </c>
      <c r="AX392" s="11" t="s">
        <v>74</v>
      </c>
      <c r="AY392" s="187" t="s">
        <v>180</v>
      </c>
    </row>
    <row r="393" spans="2:51" s="12" customFormat="1" ht="13.5">
      <c r="B393" s="194"/>
      <c r="D393" s="186" t="s">
        <v>188</v>
      </c>
      <c r="E393" s="195" t="s">
        <v>5</v>
      </c>
      <c r="F393" s="196" t="s">
        <v>190</v>
      </c>
      <c r="H393" s="197">
        <v>242.825</v>
      </c>
      <c r="I393" s="198"/>
      <c r="L393" s="194"/>
      <c r="M393" s="199"/>
      <c r="N393" s="200"/>
      <c r="O393" s="200"/>
      <c r="P393" s="200"/>
      <c r="Q393" s="200"/>
      <c r="R393" s="200"/>
      <c r="S393" s="200"/>
      <c r="T393" s="201"/>
      <c r="AT393" s="195" t="s">
        <v>188</v>
      </c>
      <c r="AU393" s="195" t="s">
        <v>84</v>
      </c>
      <c r="AV393" s="12" t="s">
        <v>187</v>
      </c>
      <c r="AW393" s="12" t="s">
        <v>38</v>
      </c>
      <c r="AX393" s="12" t="s">
        <v>82</v>
      </c>
      <c r="AY393" s="195" t="s">
        <v>180</v>
      </c>
    </row>
    <row r="394" spans="2:65" s="1" customFormat="1" ht="38.25" customHeight="1">
      <c r="B394" s="172"/>
      <c r="C394" s="202" t="s">
        <v>750</v>
      </c>
      <c r="D394" s="202" t="s">
        <v>273</v>
      </c>
      <c r="E394" s="203" t="s">
        <v>751</v>
      </c>
      <c r="F394" s="204" t="s">
        <v>752</v>
      </c>
      <c r="G394" s="205" t="s">
        <v>185</v>
      </c>
      <c r="H394" s="206">
        <v>254.966</v>
      </c>
      <c r="I394" s="207"/>
      <c r="J394" s="208">
        <f>ROUND(I394*H394,2)</f>
        <v>0</v>
      </c>
      <c r="K394" s="204" t="s">
        <v>193</v>
      </c>
      <c r="L394" s="209"/>
      <c r="M394" s="210" t="s">
        <v>5</v>
      </c>
      <c r="N394" s="211" t="s">
        <v>45</v>
      </c>
      <c r="O394" s="40"/>
      <c r="P394" s="182">
        <f>O394*H394</f>
        <v>0</v>
      </c>
      <c r="Q394" s="182">
        <v>0</v>
      </c>
      <c r="R394" s="182">
        <f>Q394*H394</f>
        <v>0</v>
      </c>
      <c r="S394" s="182">
        <v>0</v>
      </c>
      <c r="T394" s="183">
        <f>S394*H394</f>
        <v>0</v>
      </c>
      <c r="AR394" s="22" t="s">
        <v>258</v>
      </c>
      <c r="AT394" s="22" t="s">
        <v>273</v>
      </c>
      <c r="AU394" s="22" t="s">
        <v>84</v>
      </c>
      <c r="AY394" s="22" t="s">
        <v>180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22" t="s">
        <v>82</v>
      </c>
      <c r="BK394" s="184">
        <f>ROUND(I394*H394,2)</f>
        <v>0</v>
      </c>
      <c r="BL394" s="22" t="s">
        <v>220</v>
      </c>
      <c r="BM394" s="22" t="s">
        <v>753</v>
      </c>
    </row>
    <row r="395" spans="2:51" s="11" customFormat="1" ht="13.5">
      <c r="B395" s="185"/>
      <c r="D395" s="186" t="s">
        <v>188</v>
      </c>
      <c r="E395" s="187" t="s">
        <v>5</v>
      </c>
      <c r="F395" s="188" t="s">
        <v>754</v>
      </c>
      <c r="H395" s="189">
        <v>254.966</v>
      </c>
      <c r="I395" s="190"/>
      <c r="L395" s="185"/>
      <c r="M395" s="191"/>
      <c r="N395" s="192"/>
      <c r="O395" s="192"/>
      <c r="P395" s="192"/>
      <c r="Q395" s="192"/>
      <c r="R395" s="192"/>
      <c r="S395" s="192"/>
      <c r="T395" s="193"/>
      <c r="AT395" s="187" t="s">
        <v>188</v>
      </c>
      <c r="AU395" s="187" t="s">
        <v>84</v>
      </c>
      <c r="AV395" s="11" t="s">
        <v>84</v>
      </c>
      <c r="AW395" s="11" t="s">
        <v>38</v>
      </c>
      <c r="AX395" s="11" t="s">
        <v>74</v>
      </c>
      <c r="AY395" s="187" t="s">
        <v>180</v>
      </c>
    </row>
    <row r="396" spans="2:51" s="12" customFormat="1" ht="13.5">
      <c r="B396" s="194"/>
      <c r="D396" s="186" t="s">
        <v>188</v>
      </c>
      <c r="E396" s="195" t="s">
        <v>5</v>
      </c>
      <c r="F396" s="196" t="s">
        <v>190</v>
      </c>
      <c r="H396" s="197">
        <v>254.966</v>
      </c>
      <c r="I396" s="198"/>
      <c r="L396" s="194"/>
      <c r="M396" s="199"/>
      <c r="N396" s="200"/>
      <c r="O396" s="200"/>
      <c r="P396" s="200"/>
      <c r="Q396" s="200"/>
      <c r="R396" s="200"/>
      <c r="S396" s="200"/>
      <c r="T396" s="201"/>
      <c r="AT396" s="195" t="s">
        <v>188</v>
      </c>
      <c r="AU396" s="195" t="s">
        <v>84</v>
      </c>
      <c r="AV396" s="12" t="s">
        <v>187</v>
      </c>
      <c r="AW396" s="12" t="s">
        <v>38</v>
      </c>
      <c r="AX396" s="12" t="s">
        <v>82</v>
      </c>
      <c r="AY396" s="195" t="s">
        <v>180</v>
      </c>
    </row>
    <row r="397" spans="2:65" s="1" customFormat="1" ht="25.5" customHeight="1">
      <c r="B397" s="172"/>
      <c r="C397" s="173" t="s">
        <v>473</v>
      </c>
      <c r="D397" s="173" t="s">
        <v>182</v>
      </c>
      <c r="E397" s="174" t="s">
        <v>755</v>
      </c>
      <c r="F397" s="175" t="s">
        <v>756</v>
      </c>
      <c r="G397" s="176" t="s">
        <v>185</v>
      </c>
      <c r="H397" s="177">
        <v>609.177</v>
      </c>
      <c r="I397" s="178"/>
      <c r="J397" s="179">
        <f>ROUND(I397*H397,2)</f>
        <v>0</v>
      </c>
      <c r="K397" s="175" t="s">
        <v>193</v>
      </c>
      <c r="L397" s="39"/>
      <c r="M397" s="180" t="s">
        <v>5</v>
      </c>
      <c r="N397" s="181" t="s">
        <v>45</v>
      </c>
      <c r="O397" s="40"/>
      <c r="P397" s="182">
        <f>O397*H397</f>
        <v>0</v>
      </c>
      <c r="Q397" s="182">
        <v>0</v>
      </c>
      <c r="R397" s="182">
        <f>Q397*H397</f>
        <v>0</v>
      </c>
      <c r="S397" s="182">
        <v>0</v>
      </c>
      <c r="T397" s="183">
        <f>S397*H397</f>
        <v>0</v>
      </c>
      <c r="AR397" s="22" t="s">
        <v>220</v>
      </c>
      <c r="AT397" s="22" t="s">
        <v>182</v>
      </c>
      <c r="AU397" s="22" t="s">
        <v>84</v>
      </c>
      <c r="AY397" s="22" t="s">
        <v>180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22" t="s">
        <v>82</v>
      </c>
      <c r="BK397" s="184">
        <f>ROUND(I397*H397,2)</f>
        <v>0</v>
      </c>
      <c r="BL397" s="22" t="s">
        <v>220</v>
      </c>
      <c r="BM397" s="22" t="s">
        <v>757</v>
      </c>
    </row>
    <row r="398" spans="2:51" s="11" customFormat="1" ht="13.5">
      <c r="B398" s="185"/>
      <c r="D398" s="186" t="s">
        <v>188</v>
      </c>
      <c r="E398" s="187" t="s">
        <v>5</v>
      </c>
      <c r="F398" s="188" t="s">
        <v>758</v>
      </c>
      <c r="H398" s="189">
        <v>251.877</v>
      </c>
      <c r="I398" s="190"/>
      <c r="L398" s="185"/>
      <c r="M398" s="191"/>
      <c r="N398" s="192"/>
      <c r="O398" s="192"/>
      <c r="P398" s="192"/>
      <c r="Q398" s="192"/>
      <c r="R398" s="192"/>
      <c r="S398" s="192"/>
      <c r="T398" s="193"/>
      <c r="AT398" s="187" t="s">
        <v>188</v>
      </c>
      <c r="AU398" s="187" t="s">
        <v>84</v>
      </c>
      <c r="AV398" s="11" t="s">
        <v>84</v>
      </c>
      <c r="AW398" s="11" t="s">
        <v>38</v>
      </c>
      <c r="AX398" s="11" t="s">
        <v>74</v>
      </c>
      <c r="AY398" s="187" t="s">
        <v>180</v>
      </c>
    </row>
    <row r="399" spans="2:51" s="11" customFormat="1" ht="13.5">
      <c r="B399" s="185"/>
      <c r="D399" s="186" t="s">
        <v>188</v>
      </c>
      <c r="E399" s="187" t="s">
        <v>5</v>
      </c>
      <c r="F399" s="188" t="s">
        <v>759</v>
      </c>
      <c r="H399" s="189">
        <v>357.3</v>
      </c>
      <c r="I399" s="190"/>
      <c r="L399" s="185"/>
      <c r="M399" s="191"/>
      <c r="N399" s="192"/>
      <c r="O399" s="192"/>
      <c r="P399" s="192"/>
      <c r="Q399" s="192"/>
      <c r="R399" s="192"/>
      <c r="S399" s="192"/>
      <c r="T399" s="193"/>
      <c r="AT399" s="187" t="s">
        <v>188</v>
      </c>
      <c r="AU399" s="187" t="s">
        <v>84</v>
      </c>
      <c r="AV399" s="11" t="s">
        <v>84</v>
      </c>
      <c r="AW399" s="11" t="s">
        <v>38</v>
      </c>
      <c r="AX399" s="11" t="s">
        <v>74</v>
      </c>
      <c r="AY399" s="187" t="s">
        <v>180</v>
      </c>
    </row>
    <row r="400" spans="2:51" s="12" customFormat="1" ht="13.5">
      <c r="B400" s="194"/>
      <c r="D400" s="186" t="s">
        <v>188</v>
      </c>
      <c r="E400" s="195" t="s">
        <v>5</v>
      </c>
      <c r="F400" s="196" t="s">
        <v>190</v>
      </c>
      <c r="H400" s="197">
        <v>609.177</v>
      </c>
      <c r="I400" s="198"/>
      <c r="L400" s="194"/>
      <c r="M400" s="199"/>
      <c r="N400" s="200"/>
      <c r="O400" s="200"/>
      <c r="P400" s="200"/>
      <c r="Q400" s="200"/>
      <c r="R400" s="200"/>
      <c r="S400" s="200"/>
      <c r="T400" s="201"/>
      <c r="AT400" s="195" t="s">
        <v>188</v>
      </c>
      <c r="AU400" s="195" t="s">
        <v>84</v>
      </c>
      <c r="AV400" s="12" t="s">
        <v>187</v>
      </c>
      <c r="AW400" s="12" t="s">
        <v>38</v>
      </c>
      <c r="AX400" s="12" t="s">
        <v>82</v>
      </c>
      <c r="AY400" s="195" t="s">
        <v>180</v>
      </c>
    </row>
    <row r="401" spans="2:63" s="10" customFormat="1" ht="29.85" customHeight="1">
      <c r="B401" s="159"/>
      <c r="D401" s="160" t="s">
        <v>73</v>
      </c>
      <c r="E401" s="170" t="s">
        <v>760</v>
      </c>
      <c r="F401" s="170" t="s">
        <v>761</v>
      </c>
      <c r="I401" s="162"/>
      <c r="J401" s="171">
        <f>BK401</f>
        <v>0</v>
      </c>
      <c r="L401" s="159"/>
      <c r="M401" s="164"/>
      <c r="N401" s="165"/>
      <c r="O401" s="165"/>
      <c r="P401" s="166">
        <f>P402</f>
        <v>0</v>
      </c>
      <c r="Q401" s="165"/>
      <c r="R401" s="166">
        <f>R402</f>
        <v>0</v>
      </c>
      <c r="S401" s="165"/>
      <c r="T401" s="167">
        <f>T402</f>
        <v>0</v>
      </c>
      <c r="AR401" s="160" t="s">
        <v>84</v>
      </c>
      <c r="AT401" s="168" t="s">
        <v>73</v>
      </c>
      <c r="AU401" s="168" t="s">
        <v>82</v>
      </c>
      <c r="AY401" s="160" t="s">
        <v>180</v>
      </c>
      <c r="BK401" s="169">
        <f>BK402</f>
        <v>0</v>
      </c>
    </row>
    <row r="402" spans="2:65" s="1" customFormat="1" ht="16.5" customHeight="1">
      <c r="B402" s="172"/>
      <c r="C402" s="173" t="s">
        <v>477</v>
      </c>
      <c r="D402" s="173" t="s">
        <v>182</v>
      </c>
      <c r="E402" s="174" t="s">
        <v>762</v>
      </c>
      <c r="F402" s="175" t="s">
        <v>2845</v>
      </c>
      <c r="G402" s="176" t="s">
        <v>185</v>
      </c>
      <c r="H402" s="177">
        <v>171.99</v>
      </c>
      <c r="I402" s="178"/>
      <c r="J402" s="179">
        <f>ROUND(I402*H402,2)</f>
        <v>0</v>
      </c>
      <c r="K402" s="175" t="s">
        <v>5</v>
      </c>
      <c r="L402" s="39"/>
      <c r="M402" s="180" t="s">
        <v>5</v>
      </c>
      <c r="N402" s="213" t="s">
        <v>45</v>
      </c>
      <c r="O402" s="214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AR402" s="22" t="s">
        <v>220</v>
      </c>
      <c r="AT402" s="22" t="s">
        <v>182</v>
      </c>
      <c r="AU402" s="22" t="s">
        <v>84</v>
      </c>
      <c r="AY402" s="22" t="s">
        <v>180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22" t="s">
        <v>82</v>
      </c>
      <c r="BK402" s="184">
        <f>ROUND(I402*H402,2)</f>
        <v>0</v>
      </c>
      <c r="BL402" s="22" t="s">
        <v>220</v>
      </c>
      <c r="BM402" s="22" t="s">
        <v>763</v>
      </c>
    </row>
    <row r="403" spans="2:12" s="1" customFormat="1" ht="6.95" customHeight="1">
      <c r="B403" s="54"/>
      <c r="C403" s="55"/>
      <c r="D403" s="55"/>
      <c r="E403" s="55"/>
      <c r="F403" s="55"/>
      <c r="G403" s="55"/>
      <c r="H403" s="55"/>
      <c r="I403" s="125"/>
      <c r="J403" s="55"/>
      <c r="K403" s="55"/>
      <c r="L403" s="39"/>
    </row>
  </sheetData>
  <autoFilter ref="C93:K402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D2" sqref="D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764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ROUND(SUM(BE84:BE121),2)</f>
        <v>0</v>
      </c>
      <c r="G30" s="40"/>
      <c r="H30" s="40"/>
      <c r="I30" s="117">
        <v>0.21</v>
      </c>
      <c r="J30" s="116">
        <f>ROUND(ROUND((SUM(BE84:BE121)),2)*I30,2)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ROUND(SUM(BF84:BF121),2)</f>
        <v>0</v>
      </c>
      <c r="G31" s="40"/>
      <c r="H31" s="40"/>
      <c r="I31" s="117">
        <v>0.15</v>
      </c>
      <c r="J31" s="116">
        <f>ROUND(ROUND((SUM(BF84:BF121)),2)*I31,2)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ROUND(SUM(BG84:BG121),2)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ROUND(SUM(BH84:BH121),2)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ROUND(SUM(BI84:BI121),2)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1715a2 - Přípomoce v - 1715a2 - Přípomoce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J84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765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149</v>
      </c>
      <c r="E59" s="143"/>
      <c r="F59" s="143"/>
      <c r="G59" s="143"/>
      <c r="H59" s="143"/>
      <c r="I59" s="144"/>
      <c r="J59" s="145">
        <f>J90</f>
        <v>0</v>
      </c>
      <c r="K59" s="146"/>
    </row>
    <row r="60" spans="2:11" s="8" customFormat="1" ht="19.9" customHeight="1">
      <c r="B60" s="140"/>
      <c r="C60" s="141"/>
      <c r="D60" s="142" t="s">
        <v>766</v>
      </c>
      <c r="E60" s="143"/>
      <c r="F60" s="143"/>
      <c r="G60" s="143"/>
      <c r="H60" s="143"/>
      <c r="I60" s="144"/>
      <c r="J60" s="145">
        <f>J96</f>
        <v>0</v>
      </c>
      <c r="K60" s="146"/>
    </row>
    <row r="61" spans="2:11" s="8" customFormat="1" ht="19.9" customHeight="1">
      <c r="B61" s="140"/>
      <c r="C61" s="141"/>
      <c r="D61" s="142" t="s">
        <v>151</v>
      </c>
      <c r="E61" s="143"/>
      <c r="F61" s="143"/>
      <c r="G61" s="143"/>
      <c r="H61" s="143"/>
      <c r="I61" s="144"/>
      <c r="J61" s="145">
        <f>J107</f>
        <v>0</v>
      </c>
      <c r="K61" s="146"/>
    </row>
    <row r="62" spans="2:11" s="8" customFormat="1" ht="19.9" customHeight="1">
      <c r="B62" s="140"/>
      <c r="C62" s="141"/>
      <c r="D62" s="142" t="s">
        <v>152</v>
      </c>
      <c r="E62" s="143"/>
      <c r="F62" s="143"/>
      <c r="G62" s="143"/>
      <c r="H62" s="143"/>
      <c r="I62" s="144"/>
      <c r="J62" s="145">
        <f>J116</f>
        <v>0</v>
      </c>
      <c r="K62" s="146"/>
    </row>
    <row r="63" spans="2:11" s="7" customFormat="1" ht="24.95" customHeight="1">
      <c r="B63" s="133"/>
      <c r="C63" s="134"/>
      <c r="D63" s="135" t="s">
        <v>153</v>
      </c>
      <c r="E63" s="136"/>
      <c r="F63" s="136"/>
      <c r="G63" s="136"/>
      <c r="H63" s="136"/>
      <c r="I63" s="137"/>
      <c r="J63" s="138">
        <f>J118</f>
        <v>0</v>
      </c>
      <c r="K63" s="139"/>
    </row>
    <row r="64" spans="2:11" s="8" customFormat="1" ht="19.9" customHeight="1">
      <c r="B64" s="140"/>
      <c r="C64" s="141"/>
      <c r="D64" s="142" t="s">
        <v>767</v>
      </c>
      <c r="E64" s="143"/>
      <c r="F64" s="143"/>
      <c r="G64" s="143"/>
      <c r="H64" s="143"/>
      <c r="I64" s="144"/>
      <c r="J64" s="145">
        <f>J119</f>
        <v>0</v>
      </c>
      <c r="K64" s="146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04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5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6"/>
      <c r="J70" s="58"/>
      <c r="K70" s="58"/>
      <c r="L70" s="39"/>
    </row>
    <row r="71" spans="2:12" s="1" customFormat="1" ht="36.95" customHeight="1">
      <c r="B71" s="39"/>
      <c r="C71" s="59" t="s">
        <v>164</v>
      </c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4.45" customHeight="1">
      <c r="B73" s="39"/>
      <c r="C73" s="61" t="s">
        <v>19</v>
      </c>
      <c r="I73" s="147"/>
      <c r="L73" s="39"/>
    </row>
    <row r="74" spans="2:12" s="1" customFormat="1" ht="16.5" customHeight="1">
      <c r="B74" s="39"/>
      <c r="E74" s="336" t="str">
        <f>E7</f>
        <v>Zateplení budovy SOŠ a SOU dopravní Čáslav (20.11) - revize 3</v>
      </c>
      <c r="F74" s="337"/>
      <c r="G74" s="337"/>
      <c r="H74" s="337"/>
      <c r="I74" s="147"/>
      <c r="L74" s="39"/>
    </row>
    <row r="75" spans="2:12" s="1" customFormat="1" ht="14.45" customHeight="1">
      <c r="B75" s="39"/>
      <c r="C75" s="61" t="s">
        <v>138</v>
      </c>
      <c r="I75" s="147"/>
      <c r="L75" s="39"/>
    </row>
    <row r="76" spans="2:12" s="1" customFormat="1" ht="17.25" customHeight="1">
      <c r="B76" s="39"/>
      <c r="E76" s="329" t="str">
        <f>E9</f>
        <v>1715a2 - Přípomoce v - 1715a2 - Přípomoce vytápění</v>
      </c>
      <c r="F76" s="338"/>
      <c r="G76" s="338"/>
      <c r="H76" s="338"/>
      <c r="I76" s="147"/>
      <c r="L76" s="39"/>
    </row>
    <row r="77" spans="2:12" s="1" customFormat="1" ht="6.95" customHeight="1">
      <c r="B77" s="39"/>
      <c r="I77" s="147"/>
      <c r="L77" s="39"/>
    </row>
    <row r="78" spans="2:12" s="1" customFormat="1" ht="18" customHeight="1">
      <c r="B78" s="39"/>
      <c r="C78" s="61" t="s">
        <v>23</v>
      </c>
      <c r="F78" s="148" t="str">
        <f>F12</f>
        <v xml:space="preserve"> </v>
      </c>
      <c r="I78" s="149" t="s">
        <v>25</v>
      </c>
      <c r="J78" s="65" t="str">
        <f>IF(J12="","",J12)</f>
        <v>19. 9. 2018</v>
      </c>
      <c r="L78" s="39"/>
    </row>
    <row r="79" spans="2:12" s="1" customFormat="1" ht="6.95" customHeight="1">
      <c r="B79" s="39"/>
      <c r="I79" s="147"/>
      <c r="L79" s="39"/>
    </row>
    <row r="80" spans="2:12" s="1" customFormat="1" ht="15">
      <c r="B80" s="39"/>
      <c r="C80" s="61" t="s">
        <v>27</v>
      </c>
      <c r="F80" s="148" t="str">
        <f>E15</f>
        <v>SUŠ a SOU dopravní Čáslav, Aug. Sedláčka 1145, Čás</v>
      </c>
      <c r="I80" s="149" t="s">
        <v>34</v>
      </c>
      <c r="J80" s="148" t="str">
        <f>E21</f>
        <v>AZ PROJECT spol. s r.o., Plynárenská 830, Kolín</v>
      </c>
      <c r="L80" s="39"/>
    </row>
    <row r="81" spans="2:12" s="1" customFormat="1" ht="14.45" customHeight="1">
      <c r="B81" s="39"/>
      <c r="C81" s="61" t="s">
        <v>32</v>
      </c>
      <c r="F81" s="148" t="str">
        <f>IF(E18="","",E18)</f>
        <v/>
      </c>
      <c r="I81" s="147"/>
      <c r="L81" s="39"/>
    </row>
    <row r="82" spans="2:12" s="1" customFormat="1" ht="10.35" customHeight="1">
      <c r="B82" s="39"/>
      <c r="I82" s="147"/>
      <c r="L82" s="39"/>
    </row>
    <row r="83" spans="2:20" s="9" customFormat="1" ht="29.25" customHeight="1">
      <c r="B83" s="150"/>
      <c r="C83" s="151" t="s">
        <v>165</v>
      </c>
      <c r="D83" s="152" t="s">
        <v>59</v>
      </c>
      <c r="E83" s="152" t="s">
        <v>55</v>
      </c>
      <c r="F83" s="152" t="s">
        <v>166</v>
      </c>
      <c r="G83" s="152" t="s">
        <v>167</v>
      </c>
      <c r="H83" s="152" t="s">
        <v>168</v>
      </c>
      <c r="I83" s="153" t="s">
        <v>169</v>
      </c>
      <c r="J83" s="152" t="s">
        <v>143</v>
      </c>
      <c r="K83" s="154" t="s">
        <v>170</v>
      </c>
      <c r="L83" s="150"/>
      <c r="M83" s="71" t="s">
        <v>171</v>
      </c>
      <c r="N83" s="72" t="s">
        <v>44</v>
      </c>
      <c r="O83" s="72" t="s">
        <v>172</v>
      </c>
      <c r="P83" s="72" t="s">
        <v>173</v>
      </c>
      <c r="Q83" s="72" t="s">
        <v>174</v>
      </c>
      <c r="R83" s="72" t="s">
        <v>175</v>
      </c>
      <c r="S83" s="72" t="s">
        <v>176</v>
      </c>
      <c r="T83" s="73" t="s">
        <v>177</v>
      </c>
    </row>
    <row r="84" spans="2:63" s="1" customFormat="1" ht="29.25" customHeight="1">
      <c r="B84" s="39"/>
      <c r="C84" s="75" t="s">
        <v>144</v>
      </c>
      <c r="I84" s="147"/>
      <c r="J84" s="155">
        <f>BK84</f>
        <v>0</v>
      </c>
      <c r="L84" s="39"/>
      <c r="M84" s="74"/>
      <c r="N84" s="66"/>
      <c r="O84" s="66"/>
      <c r="P84" s="156">
        <f>P85+P118</f>
        <v>0</v>
      </c>
      <c r="Q84" s="66"/>
      <c r="R84" s="156">
        <f>R85+R118</f>
        <v>0</v>
      </c>
      <c r="S84" s="66"/>
      <c r="T84" s="157">
        <f>T85+T118</f>
        <v>0</v>
      </c>
      <c r="AT84" s="22" t="s">
        <v>73</v>
      </c>
      <c r="AU84" s="22" t="s">
        <v>145</v>
      </c>
      <c r="BK84" s="158">
        <f>BK85+BK118</f>
        <v>0</v>
      </c>
    </row>
    <row r="85" spans="2:63" s="10" customFormat="1" ht="37.35" customHeight="1">
      <c r="B85" s="159"/>
      <c r="D85" s="160" t="s">
        <v>73</v>
      </c>
      <c r="E85" s="161" t="s">
        <v>178</v>
      </c>
      <c r="F85" s="161" t="s">
        <v>179</v>
      </c>
      <c r="I85" s="162"/>
      <c r="J85" s="163">
        <f>BK85</f>
        <v>0</v>
      </c>
      <c r="L85" s="159"/>
      <c r="M85" s="164"/>
      <c r="N85" s="165"/>
      <c r="O85" s="165"/>
      <c r="P85" s="166">
        <f>P86+P90+P96+P107+P116</f>
        <v>0</v>
      </c>
      <c r="Q85" s="165"/>
      <c r="R85" s="166">
        <f>R86+R90+R96+R107+R116</f>
        <v>0</v>
      </c>
      <c r="S85" s="165"/>
      <c r="T85" s="167">
        <f>T86+T90+T96+T107+T116</f>
        <v>0</v>
      </c>
      <c r="AR85" s="160" t="s">
        <v>82</v>
      </c>
      <c r="AT85" s="168" t="s">
        <v>73</v>
      </c>
      <c r="AU85" s="168" t="s">
        <v>74</v>
      </c>
      <c r="AY85" s="160" t="s">
        <v>180</v>
      </c>
      <c r="BK85" s="169">
        <f>BK86+BK90+BK96+BK107+BK116</f>
        <v>0</v>
      </c>
    </row>
    <row r="86" spans="2:63" s="10" customFormat="1" ht="19.9" customHeight="1">
      <c r="B86" s="159"/>
      <c r="D86" s="160" t="s">
        <v>73</v>
      </c>
      <c r="E86" s="170" t="s">
        <v>84</v>
      </c>
      <c r="F86" s="170" t="s">
        <v>768</v>
      </c>
      <c r="I86" s="162"/>
      <c r="J86" s="171">
        <f>BK86</f>
        <v>0</v>
      </c>
      <c r="L86" s="159"/>
      <c r="M86" s="164"/>
      <c r="N86" s="165"/>
      <c r="O86" s="165"/>
      <c r="P86" s="166">
        <f>SUM(P87:P89)</f>
        <v>0</v>
      </c>
      <c r="Q86" s="165"/>
      <c r="R86" s="166">
        <f>SUM(R87:R89)</f>
        <v>0</v>
      </c>
      <c r="S86" s="165"/>
      <c r="T86" s="167">
        <f>SUM(T87:T89)</f>
        <v>0</v>
      </c>
      <c r="AR86" s="160" t="s">
        <v>82</v>
      </c>
      <c r="AT86" s="168" t="s">
        <v>73</v>
      </c>
      <c r="AU86" s="168" t="s">
        <v>82</v>
      </c>
      <c r="AY86" s="160" t="s">
        <v>180</v>
      </c>
      <c r="BK86" s="169">
        <f>SUM(BK87:BK89)</f>
        <v>0</v>
      </c>
    </row>
    <row r="87" spans="2:65" s="1" customFormat="1" ht="16.5" customHeight="1">
      <c r="B87" s="172"/>
      <c r="C87" s="173" t="s">
        <v>82</v>
      </c>
      <c r="D87" s="173" t="s">
        <v>182</v>
      </c>
      <c r="E87" s="174" t="s">
        <v>769</v>
      </c>
      <c r="F87" s="175" t="s">
        <v>770</v>
      </c>
      <c r="G87" s="176" t="s">
        <v>292</v>
      </c>
      <c r="H87" s="177">
        <v>9.8</v>
      </c>
      <c r="I87" s="178"/>
      <c r="J87" s="179">
        <f>ROUND(I87*H87,2)</f>
        <v>0</v>
      </c>
      <c r="K87" s="175" t="s">
        <v>5</v>
      </c>
      <c r="L87" s="39"/>
      <c r="M87" s="180" t="s">
        <v>5</v>
      </c>
      <c r="N87" s="181" t="s">
        <v>45</v>
      </c>
      <c r="O87" s="4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2" t="s">
        <v>187</v>
      </c>
      <c r="AT87" s="22" t="s">
        <v>182</v>
      </c>
      <c r="AU87" s="22" t="s">
        <v>84</v>
      </c>
      <c r="AY87" s="22" t="s">
        <v>180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2" t="s">
        <v>82</v>
      </c>
      <c r="BK87" s="184">
        <f>ROUND(I87*H87,2)</f>
        <v>0</v>
      </c>
      <c r="BL87" s="22" t="s">
        <v>187</v>
      </c>
      <c r="BM87" s="22" t="s">
        <v>84</v>
      </c>
    </row>
    <row r="88" spans="2:51" s="11" customFormat="1" ht="13.5">
      <c r="B88" s="185"/>
      <c r="D88" s="186" t="s">
        <v>188</v>
      </c>
      <c r="E88" s="187" t="s">
        <v>5</v>
      </c>
      <c r="F88" s="188" t="s">
        <v>771</v>
      </c>
      <c r="H88" s="189">
        <v>9.8</v>
      </c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188</v>
      </c>
      <c r="AU88" s="187" t="s">
        <v>84</v>
      </c>
      <c r="AV88" s="11" t="s">
        <v>84</v>
      </c>
      <c r="AW88" s="11" t="s">
        <v>38</v>
      </c>
      <c r="AX88" s="11" t="s">
        <v>74</v>
      </c>
      <c r="AY88" s="187" t="s">
        <v>180</v>
      </c>
    </row>
    <row r="89" spans="2:51" s="12" customFormat="1" ht="13.5">
      <c r="B89" s="194"/>
      <c r="D89" s="186" t="s">
        <v>188</v>
      </c>
      <c r="E89" s="195" t="s">
        <v>5</v>
      </c>
      <c r="F89" s="196" t="s">
        <v>190</v>
      </c>
      <c r="H89" s="197">
        <v>9.8</v>
      </c>
      <c r="I89" s="198"/>
      <c r="L89" s="194"/>
      <c r="M89" s="199"/>
      <c r="N89" s="200"/>
      <c r="O89" s="200"/>
      <c r="P89" s="200"/>
      <c r="Q89" s="200"/>
      <c r="R89" s="200"/>
      <c r="S89" s="200"/>
      <c r="T89" s="201"/>
      <c r="AT89" s="195" t="s">
        <v>188</v>
      </c>
      <c r="AU89" s="195" t="s">
        <v>84</v>
      </c>
      <c r="AV89" s="12" t="s">
        <v>187</v>
      </c>
      <c r="AW89" s="12" t="s">
        <v>38</v>
      </c>
      <c r="AX89" s="12" t="s">
        <v>82</v>
      </c>
      <c r="AY89" s="195" t="s">
        <v>180</v>
      </c>
    </row>
    <row r="90" spans="2:63" s="10" customFormat="1" ht="29.85" customHeight="1">
      <c r="B90" s="159"/>
      <c r="D90" s="160" t="s">
        <v>73</v>
      </c>
      <c r="E90" s="170" t="s">
        <v>200</v>
      </c>
      <c r="F90" s="170" t="s">
        <v>241</v>
      </c>
      <c r="I90" s="162"/>
      <c r="J90" s="171">
        <f>BK90</f>
        <v>0</v>
      </c>
      <c r="L90" s="159"/>
      <c r="M90" s="164"/>
      <c r="N90" s="165"/>
      <c r="O90" s="165"/>
      <c r="P90" s="166">
        <f>SUM(P91:P95)</f>
        <v>0</v>
      </c>
      <c r="Q90" s="165"/>
      <c r="R90" s="166">
        <f>SUM(R91:R95)</f>
        <v>0</v>
      </c>
      <c r="S90" s="165"/>
      <c r="T90" s="167">
        <f>SUM(T91:T95)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SUM(BK91:BK95)</f>
        <v>0</v>
      </c>
    </row>
    <row r="91" spans="2:65" s="1" customFormat="1" ht="25.5" customHeight="1">
      <c r="B91" s="172"/>
      <c r="C91" s="173" t="s">
        <v>84</v>
      </c>
      <c r="D91" s="173" t="s">
        <v>182</v>
      </c>
      <c r="E91" s="174" t="s">
        <v>772</v>
      </c>
      <c r="F91" s="175" t="s">
        <v>773</v>
      </c>
      <c r="G91" s="176" t="s">
        <v>301</v>
      </c>
      <c r="H91" s="177">
        <v>49</v>
      </c>
      <c r="I91" s="178"/>
      <c r="J91" s="179">
        <f>ROUND(I91*H91,2)</f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187</v>
      </c>
    </row>
    <row r="92" spans="2:65" s="1" customFormat="1" ht="25.5" customHeight="1">
      <c r="B92" s="172"/>
      <c r="C92" s="173" t="s">
        <v>195</v>
      </c>
      <c r="D92" s="173" t="s">
        <v>182</v>
      </c>
      <c r="E92" s="174" t="s">
        <v>774</v>
      </c>
      <c r="F92" s="175" t="s">
        <v>775</v>
      </c>
      <c r="G92" s="176" t="s">
        <v>185</v>
      </c>
      <c r="H92" s="177">
        <v>33.34</v>
      </c>
      <c r="I92" s="178"/>
      <c r="J92" s="179">
        <f>ROUND(I92*H92,2)</f>
        <v>0</v>
      </c>
      <c r="K92" s="175" t="s">
        <v>269</v>
      </c>
      <c r="L92" s="39"/>
      <c r="M92" s="180" t="s">
        <v>5</v>
      </c>
      <c r="N92" s="181" t="s">
        <v>45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187</v>
      </c>
      <c r="AT92" s="22" t="s">
        <v>182</v>
      </c>
      <c r="AU92" s="22" t="s">
        <v>84</v>
      </c>
      <c r="AY92" s="22" t="s">
        <v>180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82</v>
      </c>
      <c r="BK92" s="184">
        <f>ROUND(I92*H92,2)</f>
        <v>0</v>
      </c>
      <c r="BL92" s="22" t="s">
        <v>187</v>
      </c>
      <c r="BM92" s="22" t="s">
        <v>200</v>
      </c>
    </row>
    <row r="93" spans="2:51" s="11" customFormat="1" ht="13.5">
      <c r="B93" s="185"/>
      <c r="D93" s="186" t="s">
        <v>188</v>
      </c>
      <c r="E93" s="187" t="s">
        <v>5</v>
      </c>
      <c r="F93" s="188" t="s">
        <v>776</v>
      </c>
      <c r="H93" s="189">
        <v>33.34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188</v>
      </c>
      <c r="AU93" s="187" t="s">
        <v>84</v>
      </c>
      <c r="AV93" s="11" t="s">
        <v>84</v>
      </c>
      <c r="AW93" s="11" t="s">
        <v>38</v>
      </c>
      <c r="AX93" s="11" t="s">
        <v>74</v>
      </c>
      <c r="AY93" s="187" t="s">
        <v>180</v>
      </c>
    </row>
    <row r="94" spans="2:51" s="12" customFormat="1" ht="13.5">
      <c r="B94" s="194"/>
      <c r="D94" s="186" t="s">
        <v>188</v>
      </c>
      <c r="E94" s="195" t="s">
        <v>5</v>
      </c>
      <c r="F94" s="196" t="s">
        <v>190</v>
      </c>
      <c r="H94" s="197">
        <v>33.34</v>
      </c>
      <c r="I94" s="198"/>
      <c r="L94" s="194"/>
      <c r="M94" s="199"/>
      <c r="N94" s="200"/>
      <c r="O94" s="200"/>
      <c r="P94" s="200"/>
      <c r="Q94" s="200"/>
      <c r="R94" s="200"/>
      <c r="S94" s="200"/>
      <c r="T94" s="201"/>
      <c r="AT94" s="195" t="s">
        <v>188</v>
      </c>
      <c r="AU94" s="195" t="s">
        <v>84</v>
      </c>
      <c r="AV94" s="12" t="s">
        <v>187</v>
      </c>
      <c r="AW94" s="12" t="s">
        <v>38</v>
      </c>
      <c r="AX94" s="12" t="s">
        <v>82</v>
      </c>
      <c r="AY94" s="195" t="s">
        <v>180</v>
      </c>
    </row>
    <row r="95" spans="2:65" s="1" customFormat="1" ht="25.5" customHeight="1">
      <c r="B95" s="172"/>
      <c r="C95" s="173" t="s">
        <v>187</v>
      </c>
      <c r="D95" s="173" t="s">
        <v>182</v>
      </c>
      <c r="E95" s="174" t="s">
        <v>777</v>
      </c>
      <c r="F95" s="175" t="s">
        <v>778</v>
      </c>
      <c r="G95" s="176" t="s">
        <v>301</v>
      </c>
      <c r="H95" s="177">
        <v>54</v>
      </c>
      <c r="I95" s="178"/>
      <c r="J95" s="179">
        <f>ROUND(I95*H95,2)</f>
        <v>0</v>
      </c>
      <c r="K95" s="175" t="s">
        <v>269</v>
      </c>
      <c r="L95" s="39"/>
      <c r="M95" s="180" t="s">
        <v>5</v>
      </c>
      <c r="N95" s="181" t="s">
        <v>45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187</v>
      </c>
      <c r="AT95" s="22" t="s">
        <v>182</v>
      </c>
      <c r="AU95" s="22" t="s">
        <v>84</v>
      </c>
      <c r="AY95" s="22" t="s">
        <v>180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82</v>
      </c>
      <c r="BK95" s="184">
        <f>ROUND(I95*H95,2)</f>
        <v>0</v>
      </c>
      <c r="BL95" s="22" t="s">
        <v>187</v>
      </c>
      <c r="BM95" s="22" t="s">
        <v>204</v>
      </c>
    </row>
    <row r="96" spans="2:63" s="10" customFormat="1" ht="29.85" customHeight="1">
      <c r="B96" s="159"/>
      <c r="D96" s="160" t="s">
        <v>73</v>
      </c>
      <c r="E96" s="170" t="s">
        <v>222</v>
      </c>
      <c r="F96" s="170" t="s">
        <v>779</v>
      </c>
      <c r="I96" s="162"/>
      <c r="J96" s="171">
        <f>BK96</f>
        <v>0</v>
      </c>
      <c r="L96" s="159"/>
      <c r="M96" s="164"/>
      <c r="N96" s="165"/>
      <c r="O96" s="165"/>
      <c r="P96" s="166">
        <f>SUM(P97:P106)</f>
        <v>0</v>
      </c>
      <c r="Q96" s="165"/>
      <c r="R96" s="166">
        <f>SUM(R97:R106)</f>
        <v>0</v>
      </c>
      <c r="S96" s="165"/>
      <c r="T96" s="167">
        <f>SUM(T97:T106)</f>
        <v>0</v>
      </c>
      <c r="AR96" s="160" t="s">
        <v>82</v>
      </c>
      <c r="AT96" s="168" t="s">
        <v>73</v>
      </c>
      <c r="AU96" s="168" t="s">
        <v>82</v>
      </c>
      <c r="AY96" s="160" t="s">
        <v>180</v>
      </c>
      <c r="BK96" s="169">
        <f>SUM(BK97:BK106)</f>
        <v>0</v>
      </c>
    </row>
    <row r="97" spans="2:65" s="1" customFormat="1" ht="38.25" customHeight="1">
      <c r="B97" s="172"/>
      <c r="C97" s="173" t="s">
        <v>206</v>
      </c>
      <c r="D97" s="173" t="s">
        <v>182</v>
      </c>
      <c r="E97" s="174" t="s">
        <v>780</v>
      </c>
      <c r="F97" s="175" t="s">
        <v>781</v>
      </c>
      <c r="G97" s="176" t="s">
        <v>301</v>
      </c>
      <c r="H97" s="177">
        <v>24</v>
      </c>
      <c r="I97" s="178"/>
      <c r="J97" s="179">
        <f>ROUND(I97*H97,2)</f>
        <v>0</v>
      </c>
      <c r="K97" s="175" t="s">
        <v>269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209</v>
      </c>
    </row>
    <row r="98" spans="2:65" s="1" customFormat="1" ht="38.25" customHeight="1">
      <c r="B98" s="172"/>
      <c r="C98" s="173" t="s">
        <v>200</v>
      </c>
      <c r="D98" s="173" t="s">
        <v>182</v>
      </c>
      <c r="E98" s="174" t="s">
        <v>782</v>
      </c>
      <c r="F98" s="175" t="s">
        <v>783</v>
      </c>
      <c r="G98" s="176" t="s">
        <v>301</v>
      </c>
      <c r="H98" s="177">
        <v>2</v>
      </c>
      <c r="I98" s="178"/>
      <c r="J98" s="179">
        <f>ROUND(I98*H98,2)</f>
        <v>0</v>
      </c>
      <c r="K98" s="175" t="s">
        <v>269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212</v>
      </c>
    </row>
    <row r="99" spans="2:65" s="1" customFormat="1" ht="38.25" customHeight="1">
      <c r="B99" s="172"/>
      <c r="C99" s="173" t="s">
        <v>213</v>
      </c>
      <c r="D99" s="173" t="s">
        <v>182</v>
      </c>
      <c r="E99" s="174" t="s">
        <v>784</v>
      </c>
      <c r="F99" s="175" t="s">
        <v>785</v>
      </c>
      <c r="G99" s="176" t="s">
        <v>301</v>
      </c>
      <c r="H99" s="177">
        <v>1</v>
      </c>
      <c r="I99" s="178"/>
      <c r="J99" s="179">
        <f>ROUND(I99*H99,2)</f>
        <v>0</v>
      </c>
      <c r="K99" s="175" t="s">
        <v>269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187</v>
      </c>
      <c r="BM99" s="22" t="s">
        <v>216</v>
      </c>
    </row>
    <row r="100" spans="2:65" s="1" customFormat="1" ht="25.5" customHeight="1">
      <c r="B100" s="172"/>
      <c r="C100" s="173" t="s">
        <v>204</v>
      </c>
      <c r="D100" s="173" t="s">
        <v>182</v>
      </c>
      <c r="E100" s="174" t="s">
        <v>786</v>
      </c>
      <c r="F100" s="175" t="s">
        <v>787</v>
      </c>
      <c r="G100" s="176" t="s">
        <v>292</v>
      </c>
      <c r="H100" s="177">
        <v>164.5</v>
      </c>
      <c r="I100" s="178"/>
      <c r="J100" s="179">
        <f>ROUND(I100*H100,2)</f>
        <v>0</v>
      </c>
      <c r="K100" s="175" t="s">
        <v>269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187</v>
      </c>
      <c r="BM100" s="22" t="s">
        <v>220</v>
      </c>
    </row>
    <row r="101" spans="2:51" s="11" customFormat="1" ht="27">
      <c r="B101" s="185"/>
      <c r="D101" s="186" t="s">
        <v>188</v>
      </c>
      <c r="E101" s="187" t="s">
        <v>5</v>
      </c>
      <c r="F101" s="188" t="s">
        <v>788</v>
      </c>
      <c r="H101" s="189">
        <v>62.9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188</v>
      </c>
      <c r="AU101" s="187" t="s">
        <v>84</v>
      </c>
      <c r="AV101" s="11" t="s">
        <v>84</v>
      </c>
      <c r="AW101" s="11" t="s">
        <v>38</v>
      </c>
      <c r="AX101" s="11" t="s">
        <v>74</v>
      </c>
      <c r="AY101" s="187" t="s">
        <v>180</v>
      </c>
    </row>
    <row r="102" spans="2:51" s="11" customFormat="1" ht="27">
      <c r="B102" s="185"/>
      <c r="D102" s="186" t="s">
        <v>188</v>
      </c>
      <c r="E102" s="187" t="s">
        <v>5</v>
      </c>
      <c r="F102" s="188" t="s">
        <v>789</v>
      </c>
      <c r="H102" s="189">
        <v>101.6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188</v>
      </c>
      <c r="AU102" s="187" t="s">
        <v>84</v>
      </c>
      <c r="AV102" s="11" t="s">
        <v>84</v>
      </c>
      <c r="AW102" s="11" t="s">
        <v>38</v>
      </c>
      <c r="AX102" s="11" t="s">
        <v>74</v>
      </c>
      <c r="AY102" s="187" t="s">
        <v>180</v>
      </c>
    </row>
    <row r="103" spans="2:51" s="12" customFormat="1" ht="13.5">
      <c r="B103" s="194"/>
      <c r="D103" s="186" t="s">
        <v>188</v>
      </c>
      <c r="E103" s="195" t="s">
        <v>5</v>
      </c>
      <c r="F103" s="196" t="s">
        <v>190</v>
      </c>
      <c r="H103" s="197">
        <v>164.5</v>
      </c>
      <c r="I103" s="198"/>
      <c r="L103" s="194"/>
      <c r="M103" s="199"/>
      <c r="N103" s="200"/>
      <c r="O103" s="200"/>
      <c r="P103" s="200"/>
      <c r="Q103" s="200"/>
      <c r="R103" s="200"/>
      <c r="S103" s="200"/>
      <c r="T103" s="201"/>
      <c r="AT103" s="195" t="s">
        <v>188</v>
      </c>
      <c r="AU103" s="195" t="s">
        <v>84</v>
      </c>
      <c r="AV103" s="12" t="s">
        <v>187</v>
      </c>
      <c r="AW103" s="12" t="s">
        <v>38</v>
      </c>
      <c r="AX103" s="12" t="s">
        <v>82</v>
      </c>
      <c r="AY103" s="195" t="s">
        <v>180</v>
      </c>
    </row>
    <row r="104" spans="2:65" s="1" customFormat="1" ht="25.5" customHeight="1">
      <c r="B104" s="172"/>
      <c r="C104" s="173" t="s">
        <v>222</v>
      </c>
      <c r="D104" s="173" t="s">
        <v>182</v>
      </c>
      <c r="E104" s="174" t="s">
        <v>790</v>
      </c>
      <c r="F104" s="175" t="s">
        <v>791</v>
      </c>
      <c r="G104" s="176" t="s">
        <v>292</v>
      </c>
      <c r="H104" s="177">
        <v>1</v>
      </c>
      <c r="I104" s="178"/>
      <c r="J104" s="179">
        <f>ROUND(I104*H104,2)</f>
        <v>0</v>
      </c>
      <c r="K104" s="175" t="s">
        <v>269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187</v>
      </c>
      <c r="AT104" s="22" t="s">
        <v>182</v>
      </c>
      <c r="AU104" s="22" t="s">
        <v>84</v>
      </c>
      <c r="AY104" s="22" t="s">
        <v>180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187</v>
      </c>
      <c r="BM104" s="22" t="s">
        <v>226</v>
      </c>
    </row>
    <row r="105" spans="2:51" s="11" customFormat="1" ht="13.5">
      <c r="B105" s="185"/>
      <c r="D105" s="186" t="s">
        <v>188</v>
      </c>
      <c r="E105" s="187" t="s">
        <v>5</v>
      </c>
      <c r="F105" s="188" t="s">
        <v>82</v>
      </c>
      <c r="H105" s="189">
        <v>1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188</v>
      </c>
      <c r="AU105" s="187" t="s">
        <v>84</v>
      </c>
      <c r="AV105" s="11" t="s">
        <v>84</v>
      </c>
      <c r="AW105" s="11" t="s">
        <v>38</v>
      </c>
      <c r="AX105" s="11" t="s">
        <v>74</v>
      </c>
      <c r="AY105" s="187" t="s">
        <v>180</v>
      </c>
    </row>
    <row r="106" spans="2:51" s="12" customFormat="1" ht="13.5">
      <c r="B106" s="194"/>
      <c r="D106" s="186" t="s">
        <v>188</v>
      </c>
      <c r="E106" s="195" t="s">
        <v>5</v>
      </c>
      <c r="F106" s="196" t="s">
        <v>190</v>
      </c>
      <c r="H106" s="197">
        <v>1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188</v>
      </c>
      <c r="AU106" s="195" t="s">
        <v>84</v>
      </c>
      <c r="AV106" s="12" t="s">
        <v>187</v>
      </c>
      <c r="AW106" s="12" t="s">
        <v>38</v>
      </c>
      <c r="AX106" s="12" t="s">
        <v>82</v>
      </c>
      <c r="AY106" s="195" t="s">
        <v>180</v>
      </c>
    </row>
    <row r="107" spans="2:63" s="10" customFormat="1" ht="29.85" customHeight="1">
      <c r="B107" s="159"/>
      <c r="D107" s="160" t="s">
        <v>73</v>
      </c>
      <c r="E107" s="170" t="s">
        <v>493</v>
      </c>
      <c r="F107" s="170" t="s">
        <v>494</v>
      </c>
      <c r="I107" s="162"/>
      <c r="J107" s="171">
        <f>BK107</f>
        <v>0</v>
      </c>
      <c r="L107" s="159"/>
      <c r="M107" s="164"/>
      <c r="N107" s="165"/>
      <c r="O107" s="165"/>
      <c r="P107" s="166">
        <f>SUM(P108:P115)</f>
        <v>0</v>
      </c>
      <c r="Q107" s="165"/>
      <c r="R107" s="166">
        <f>SUM(R108:R115)</f>
        <v>0</v>
      </c>
      <c r="S107" s="165"/>
      <c r="T107" s="167">
        <f>SUM(T108:T115)</f>
        <v>0</v>
      </c>
      <c r="AR107" s="160" t="s">
        <v>82</v>
      </c>
      <c r="AT107" s="168" t="s">
        <v>73</v>
      </c>
      <c r="AU107" s="168" t="s">
        <v>82</v>
      </c>
      <c r="AY107" s="160" t="s">
        <v>180</v>
      </c>
      <c r="BK107" s="169">
        <f>SUM(BK108:BK115)</f>
        <v>0</v>
      </c>
    </row>
    <row r="108" spans="2:65" s="1" customFormat="1" ht="25.5" customHeight="1">
      <c r="B108" s="172"/>
      <c r="C108" s="173" t="s">
        <v>209</v>
      </c>
      <c r="D108" s="173" t="s">
        <v>182</v>
      </c>
      <c r="E108" s="174" t="s">
        <v>495</v>
      </c>
      <c r="F108" s="175" t="s">
        <v>496</v>
      </c>
      <c r="G108" s="176" t="s">
        <v>219</v>
      </c>
      <c r="H108" s="177">
        <v>3.421</v>
      </c>
      <c r="I108" s="178"/>
      <c r="J108" s="179">
        <f>ROUND(I108*H108,2)</f>
        <v>0</v>
      </c>
      <c r="K108" s="175" t="s">
        <v>434</v>
      </c>
      <c r="L108" s="39"/>
      <c r="M108" s="180" t="s">
        <v>5</v>
      </c>
      <c r="N108" s="181" t="s">
        <v>45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187</v>
      </c>
      <c r="AT108" s="22" t="s">
        <v>182</v>
      </c>
      <c r="AU108" s="22" t="s">
        <v>84</v>
      </c>
      <c r="AY108" s="22" t="s">
        <v>180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82</v>
      </c>
      <c r="BK108" s="184">
        <f>ROUND(I108*H108,2)</f>
        <v>0</v>
      </c>
      <c r="BL108" s="22" t="s">
        <v>187</v>
      </c>
      <c r="BM108" s="22" t="s">
        <v>230</v>
      </c>
    </row>
    <row r="109" spans="2:51" s="11" customFormat="1" ht="13.5">
      <c r="B109" s="185"/>
      <c r="D109" s="186" t="s">
        <v>188</v>
      </c>
      <c r="E109" s="187" t="s">
        <v>5</v>
      </c>
      <c r="F109" s="188" t="s">
        <v>792</v>
      </c>
      <c r="H109" s="189">
        <v>3.421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188</v>
      </c>
      <c r="AU109" s="187" t="s">
        <v>84</v>
      </c>
      <c r="AV109" s="11" t="s">
        <v>84</v>
      </c>
      <c r="AW109" s="11" t="s">
        <v>38</v>
      </c>
      <c r="AX109" s="11" t="s">
        <v>74</v>
      </c>
      <c r="AY109" s="187" t="s">
        <v>180</v>
      </c>
    </row>
    <row r="110" spans="2:51" s="12" customFormat="1" ht="13.5">
      <c r="B110" s="194"/>
      <c r="D110" s="186" t="s">
        <v>188</v>
      </c>
      <c r="E110" s="195" t="s">
        <v>5</v>
      </c>
      <c r="F110" s="196" t="s">
        <v>190</v>
      </c>
      <c r="H110" s="197">
        <v>3.421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188</v>
      </c>
      <c r="AU110" s="195" t="s">
        <v>84</v>
      </c>
      <c r="AV110" s="12" t="s">
        <v>187</v>
      </c>
      <c r="AW110" s="12" t="s">
        <v>38</v>
      </c>
      <c r="AX110" s="12" t="s">
        <v>82</v>
      </c>
      <c r="AY110" s="195" t="s">
        <v>180</v>
      </c>
    </row>
    <row r="111" spans="2:65" s="1" customFormat="1" ht="25.5" customHeight="1">
      <c r="B111" s="172"/>
      <c r="C111" s="173" t="s">
        <v>232</v>
      </c>
      <c r="D111" s="173" t="s">
        <v>182</v>
      </c>
      <c r="E111" s="174" t="s">
        <v>500</v>
      </c>
      <c r="F111" s="175" t="s">
        <v>501</v>
      </c>
      <c r="G111" s="176" t="s">
        <v>219</v>
      </c>
      <c r="H111" s="177">
        <v>3.029</v>
      </c>
      <c r="I111" s="178"/>
      <c r="J111" s="179">
        <f>ROUND(I111*H111,2)</f>
        <v>0</v>
      </c>
      <c r="K111" s="175" t="s">
        <v>434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235</v>
      </c>
    </row>
    <row r="112" spans="2:65" s="1" customFormat="1" ht="25.5" customHeight="1">
      <c r="B112" s="172"/>
      <c r="C112" s="173" t="s">
        <v>212</v>
      </c>
      <c r="D112" s="173" t="s">
        <v>182</v>
      </c>
      <c r="E112" s="174" t="s">
        <v>503</v>
      </c>
      <c r="F112" s="175" t="s">
        <v>504</v>
      </c>
      <c r="G112" s="176" t="s">
        <v>219</v>
      </c>
      <c r="H112" s="177">
        <v>13.684</v>
      </c>
      <c r="I112" s="178"/>
      <c r="J112" s="179">
        <f>ROUND(I112*H112,2)</f>
        <v>0</v>
      </c>
      <c r="K112" s="175" t="s">
        <v>434</v>
      </c>
      <c r="L112" s="39"/>
      <c r="M112" s="180" t="s">
        <v>5</v>
      </c>
      <c r="N112" s="181" t="s">
        <v>45</v>
      </c>
      <c r="O112" s="40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22" t="s">
        <v>187</v>
      </c>
      <c r="AT112" s="22" t="s">
        <v>182</v>
      </c>
      <c r="AU112" s="22" t="s">
        <v>84</v>
      </c>
      <c r="AY112" s="22" t="s">
        <v>180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2" t="s">
        <v>82</v>
      </c>
      <c r="BK112" s="184">
        <f>ROUND(I112*H112,2)</f>
        <v>0</v>
      </c>
      <c r="BL112" s="22" t="s">
        <v>187</v>
      </c>
      <c r="BM112" s="22" t="s">
        <v>239</v>
      </c>
    </row>
    <row r="113" spans="2:51" s="11" customFormat="1" ht="13.5">
      <c r="B113" s="185"/>
      <c r="D113" s="186" t="s">
        <v>188</v>
      </c>
      <c r="E113" s="187" t="s">
        <v>5</v>
      </c>
      <c r="F113" s="188" t="s">
        <v>793</v>
      </c>
      <c r="H113" s="189">
        <v>13.684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188</v>
      </c>
      <c r="AU113" s="187" t="s">
        <v>84</v>
      </c>
      <c r="AV113" s="11" t="s">
        <v>84</v>
      </c>
      <c r="AW113" s="11" t="s">
        <v>38</v>
      </c>
      <c r="AX113" s="11" t="s">
        <v>74</v>
      </c>
      <c r="AY113" s="187" t="s">
        <v>180</v>
      </c>
    </row>
    <row r="114" spans="2:51" s="12" customFormat="1" ht="13.5">
      <c r="B114" s="194"/>
      <c r="D114" s="186" t="s">
        <v>188</v>
      </c>
      <c r="E114" s="195" t="s">
        <v>5</v>
      </c>
      <c r="F114" s="196" t="s">
        <v>190</v>
      </c>
      <c r="H114" s="197">
        <v>13.684</v>
      </c>
      <c r="I114" s="198"/>
      <c r="L114" s="194"/>
      <c r="M114" s="199"/>
      <c r="N114" s="200"/>
      <c r="O114" s="200"/>
      <c r="P114" s="200"/>
      <c r="Q114" s="200"/>
      <c r="R114" s="200"/>
      <c r="S114" s="200"/>
      <c r="T114" s="201"/>
      <c r="AT114" s="195" t="s">
        <v>188</v>
      </c>
      <c r="AU114" s="195" t="s">
        <v>84</v>
      </c>
      <c r="AV114" s="12" t="s">
        <v>187</v>
      </c>
      <c r="AW114" s="12" t="s">
        <v>38</v>
      </c>
      <c r="AX114" s="12" t="s">
        <v>82</v>
      </c>
      <c r="AY114" s="195" t="s">
        <v>180</v>
      </c>
    </row>
    <row r="115" spans="2:65" s="1" customFormat="1" ht="16.5" customHeight="1">
      <c r="B115" s="172"/>
      <c r="C115" s="173" t="s">
        <v>242</v>
      </c>
      <c r="D115" s="173" t="s">
        <v>182</v>
      </c>
      <c r="E115" s="174" t="s">
        <v>508</v>
      </c>
      <c r="F115" s="175" t="s">
        <v>509</v>
      </c>
      <c r="G115" s="176" t="s">
        <v>219</v>
      </c>
      <c r="H115" s="177">
        <v>3.029</v>
      </c>
      <c r="I115" s="178"/>
      <c r="J115" s="179">
        <f>ROUND(I115*H115,2)</f>
        <v>0</v>
      </c>
      <c r="K115" s="175" t="s">
        <v>199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245</v>
      </c>
    </row>
    <row r="116" spans="2:63" s="10" customFormat="1" ht="29.85" customHeight="1">
      <c r="B116" s="159"/>
      <c r="D116" s="160" t="s">
        <v>73</v>
      </c>
      <c r="E116" s="170" t="s">
        <v>511</v>
      </c>
      <c r="F116" s="170" t="s">
        <v>512</v>
      </c>
      <c r="I116" s="162"/>
      <c r="J116" s="171">
        <f>BK116</f>
        <v>0</v>
      </c>
      <c r="L116" s="159"/>
      <c r="M116" s="164"/>
      <c r="N116" s="165"/>
      <c r="O116" s="165"/>
      <c r="P116" s="166">
        <f>P117</f>
        <v>0</v>
      </c>
      <c r="Q116" s="165"/>
      <c r="R116" s="166">
        <f>R117</f>
        <v>0</v>
      </c>
      <c r="S116" s="165"/>
      <c r="T116" s="167">
        <f>T117</f>
        <v>0</v>
      </c>
      <c r="AR116" s="160" t="s">
        <v>82</v>
      </c>
      <c r="AT116" s="168" t="s">
        <v>73</v>
      </c>
      <c r="AU116" s="168" t="s">
        <v>82</v>
      </c>
      <c r="AY116" s="160" t="s">
        <v>180</v>
      </c>
      <c r="BK116" s="169">
        <f>BK117</f>
        <v>0</v>
      </c>
    </row>
    <row r="117" spans="2:65" s="1" customFormat="1" ht="38.25" customHeight="1">
      <c r="B117" s="172"/>
      <c r="C117" s="173" t="s">
        <v>216</v>
      </c>
      <c r="D117" s="173" t="s">
        <v>182</v>
      </c>
      <c r="E117" s="174" t="s">
        <v>513</v>
      </c>
      <c r="F117" s="175" t="s">
        <v>514</v>
      </c>
      <c r="G117" s="176" t="s">
        <v>219</v>
      </c>
      <c r="H117" s="177">
        <v>1.773</v>
      </c>
      <c r="I117" s="178"/>
      <c r="J117" s="179">
        <f>ROUND(I117*H117,2)</f>
        <v>0</v>
      </c>
      <c r="K117" s="175" t="s">
        <v>269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187</v>
      </c>
      <c r="AT117" s="22" t="s">
        <v>182</v>
      </c>
      <c r="AU117" s="22" t="s">
        <v>84</v>
      </c>
      <c r="AY117" s="22" t="s">
        <v>180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187</v>
      </c>
      <c r="BM117" s="22" t="s">
        <v>249</v>
      </c>
    </row>
    <row r="118" spans="2:63" s="10" customFormat="1" ht="37.35" customHeight="1">
      <c r="B118" s="159"/>
      <c r="D118" s="160" t="s">
        <v>73</v>
      </c>
      <c r="E118" s="161" t="s">
        <v>516</v>
      </c>
      <c r="F118" s="161" t="s">
        <v>517</v>
      </c>
      <c r="I118" s="162"/>
      <c r="J118" s="163">
        <f>BK118</f>
        <v>0</v>
      </c>
      <c r="L118" s="159"/>
      <c r="M118" s="164"/>
      <c r="N118" s="165"/>
      <c r="O118" s="165"/>
      <c r="P118" s="166">
        <f>P119</f>
        <v>0</v>
      </c>
      <c r="Q118" s="165"/>
      <c r="R118" s="166">
        <f>R119</f>
        <v>0</v>
      </c>
      <c r="S118" s="165"/>
      <c r="T118" s="167">
        <f>T119</f>
        <v>0</v>
      </c>
      <c r="AR118" s="160" t="s">
        <v>84</v>
      </c>
      <c r="AT118" s="168" t="s">
        <v>73</v>
      </c>
      <c r="AU118" s="168" t="s">
        <v>74</v>
      </c>
      <c r="AY118" s="160" t="s">
        <v>180</v>
      </c>
      <c r="BK118" s="169">
        <f>BK119</f>
        <v>0</v>
      </c>
    </row>
    <row r="119" spans="2:63" s="10" customFormat="1" ht="19.9" customHeight="1">
      <c r="B119" s="159"/>
      <c r="D119" s="160" t="s">
        <v>73</v>
      </c>
      <c r="E119" s="170" t="s">
        <v>794</v>
      </c>
      <c r="F119" s="170" t="s">
        <v>795</v>
      </c>
      <c r="I119" s="162"/>
      <c r="J119" s="171">
        <f>BK119</f>
        <v>0</v>
      </c>
      <c r="L119" s="159"/>
      <c r="M119" s="164"/>
      <c r="N119" s="165"/>
      <c r="O119" s="165"/>
      <c r="P119" s="166">
        <f>SUM(P120:P121)</f>
        <v>0</v>
      </c>
      <c r="Q119" s="165"/>
      <c r="R119" s="166">
        <f>SUM(R120:R121)</f>
        <v>0</v>
      </c>
      <c r="S119" s="165"/>
      <c r="T119" s="167">
        <f>SUM(T120:T121)</f>
        <v>0</v>
      </c>
      <c r="AR119" s="160" t="s">
        <v>84</v>
      </c>
      <c r="AT119" s="168" t="s">
        <v>73</v>
      </c>
      <c r="AU119" s="168" t="s">
        <v>82</v>
      </c>
      <c r="AY119" s="160" t="s">
        <v>180</v>
      </c>
      <c r="BK119" s="169">
        <f>SUM(BK120:BK121)</f>
        <v>0</v>
      </c>
    </row>
    <row r="120" spans="2:65" s="1" customFormat="1" ht="25.5" customHeight="1">
      <c r="B120" s="172"/>
      <c r="C120" s="173" t="s">
        <v>11</v>
      </c>
      <c r="D120" s="173" t="s">
        <v>182</v>
      </c>
      <c r="E120" s="174" t="s">
        <v>796</v>
      </c>
      <c r="F120" s="175" t="s">
        <v>797</v>
      </c>
      <c r="G120" s="176" t="s">
        <v>301</v>
      </c>
      <c r="H120" s="177">
        <v>41</v>
      </c>
      <c r="I120" s="178"/>
      <c r="J120" s="179">
        <f>ROUND(I120*H120,2)</f>
        <v>0</v>
      </c>
      <c r="K120" s="175" t="s">
        <v>269</v>
      </c>
      <c r="L120" s="39"/>
      <c r="M120" s="180" t="s">
        <v>5</v>
      </c>
      <c r="N120" s="181" t="s">
        <v>45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220</v>
      </c>
      <c r="AT120" s="22" t="s">
        <v>182</v>
      </c>
      <c r="AU120" s="22" t="s">
        <v>84</v>
      </c>
      <c r="AY120" s="22" t="s">
        <v>180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82</v>
      </c>
      <c r="BK120" s="184">
        <f>ROUND(I120*H120,2)</f>
        <v>0</v>
      </c>
      <c r="BL120" s="22" t="s">
        <v>220</v>
      </c>
      <c r="BM120" s="22" t="s">
        <v>255</v>
      </c>
    </row>
    <row r="121" spans="2:65" s="1" customFormat="1" ht="25.5" customHeight="1">
      <c r="B121" s="172"/>
      <c r="C121" s="173" t="s">
        <v>220</v>
      </c>
      <c r="D121" s="173" t="s">
        <v>182</v>
      </c>
      <c r="E121" s="174" t="s">
        <v>798</v>
      </c>
      <c r="F121" s="175" t="s">
        <v>799</v>
      </c>
      <c r="G121" s="176" t="s">
        <v>301</v>
      </c>
      <c r="H121" s="177">
        <v>8</v>
      </c>
      <c r="I121" s="178"/>
      <c r="J121" s="179">
        <f>ROUND(I121*H121,2)</f>
        <v>0</v>
      </c>
      <c r="K121" s="175" t="s">
        <v>269</v>
      </c>
      <c r="L121" s="39"/>
      <c r="M121" s="180" t="s">
        <v>5</v>
      </c>
      <c r="N121" s="213" t="s">
        <v>45</v>
      </c>
      <c r="O121" s="21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2" t="s">
        <v>220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220</v>
      </c>
      <c r="BM121" s="22" t="s">
        <v>258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25"/>
      <c r="J122" s="55"/>
      <c r="K122" s="55"/>
      <c r="L122" s="39"/>
    </row>
  </sheetData>
  <autoFilter ref="C83:K12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4"/>
  <sheetViews>
    <sheetView showGridLines="0" workbookViewId="0" topLeftCell="A1">
      <pane ySplit="1" topLeftCell="A2" activePane="bottomLeft" state="frozen"/>
      <selection pane="bottomLeft" activeCell="E2" sqref="E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800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ROUND(J94,2)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ROUND(SUM(BE94:BE393),2)</f>
        <v>0</v>
      </c>
      <c r="G30" s="40"/>
      <c r="H30" s="40"/>
      <c r="I30" s="117">
        <v>0.21</v>
      </c>
      <c r="J30" s="116">
        <f>ROUND(ROUND((SUM(BE94:BE393)),2)*I30,2)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ROUND(SUM(BF94:BF393),2)</f>
        <v>0</v>
      </c>
      <c r="G31" s="40"/>
      <c r="H31" s="40"/>
      <c r="I31" s="117">
        <v>0.15</v>
      </c>
      <c r="J31" s="116">
        <f>ROUND(ROUND((SUM(BF94:BF393)),2)*I31,2)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ROUND(SUM(BG94:BG393),2)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ROUND(SUM(BH94:BH393),2)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ROUND(SUM(BI94:BI393),2)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1715b - Stavební čás - 1715b - Stavební část budova A2, A2.2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J94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J95</f>
        <v>0</v>
      </c>
      <c r="K57" s="139"/>
    </row>
    <row r="58" spans="2:11" s="8" customFormat="1" ht="19.9" customHeight="1">
      <c r="B58" s="140"/>
      <c r="C58" s="141"/>
      <c r="D58" s="142" t="s">
        <v>147</v>
      </c>
      <c r="E58" s="143"/>
      <c r="F58" s="143"/>
      <c r="G58" s="143"/>
      <c r="H58" s="143"/>
      <c r="I58" s="144"/>
      <c r="J58" s="145">
        <f>J96</f>
        <v>0</v>
      </c>
      <c r="K58" s="146"/>
    </row>
    <row r="59" spans="2:11" s="8" customFormat="1" ht="19.9" customHeight="1">
      <c r="B59" s="140"/>
      <c r="C59" s="141"/>
      <c r="D59" s="142" t="s">
        <v>148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J126</f>
        <v>0</v>
      </c>
      <c r="K60" s="146"/>
    </row>
    <row r="61" spans="2:11" s="8" customFormat="1" ht="19.9" customHeight="1">
      <c r="B61" s="140"/>
      <c r="C61" s="141"/>
      <c r="D61" s="142" t="s">
        <v>150</v>
      </c>
      <c r="E61" s="143"/>
      <c r="F61" s="143"/>
      <c r="G61" s="143"/>
      <c r="H61" s="143"/>
      <c r="I61" s="144"/>
      <c r="J61" s="145">
        <f>J232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J268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J277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J279</f>
        <v>0</v>
      </c>
      <c r="K64" s="139"/>
    </row>
    <row r="65" spans="2:11" s="8" customFormat="1" ht="19.9" customHeight="1">
      <c r="B65" s="140"/>
      <c r="C65" s="141"/>
      <c r="D65" s="142" t="s">
        <v>154</v>
      </c>
      <c r="E65" s="143"/>
      <c r="F65" s="143"/>
      <c r="G65" s="143"/>
      <c r="H65" s="143"/>
      <c r="I65" s="144"/>
      <c r="J65" s="145">
        <f>J280</f>
        <v>0</v>
      </c>
      <c r="K65" s="146"/>
    </row>
    <row r="66" spans="2:11" s="8" customFormat="1" ht="19.9" customHeight="1">
      <c r="B66" s="140"/>
      <c r="C66" s="141"/>
      <c r="D66" s="142" t="s">
        <v>155</v>
      </c>
      <c r="E66" s="143"/>
      <c r="F66" s="143"/>
      <c r="G66" s="143"/>
      <c r="H66" s="143"/>
      <c r="I66" s="144"/>
      <c r="J66" s="145">
        <f>J299</f>
        <v>0</v>
      </c>
      <c r="K66" s="146"/>
    </row>
    <row r="67" spans="2:11" s="8" customFormat="1" ht="19.9" customHeight="1">
      <c r="B67" s="140"/>
      <c r="C67" s="141"/>
      <c r="D67" s="142" t="s">
        <v>156</v>
      </c>
      <c r="E67" s="143"/>
      <c r="F67" s="143"/>
      <c r="G67" s="143"/>
      <c r="H67" s="143"/>
      <c r="I67" s="144"/>
      <c r="J67" s="145">
        <f>J304</f>
        <v>0</v>
      </c>
      <c r="K67" s="146"/>
    </row>
    <row r="68" spans="2:11" s="8" customFormat="1" ht="19.9" customHeight="1">
      <c r="B68" s="140"/>
      <c r="C68" s="141"/>
      <c r="D68" s="142" t="s">
        <v>157</v>
      </c>
      <c r="E68" s="143"/>
      <c r="F68" s="143"/>
      <c r="G68" s="143"/>
      <c r="H68" s="143"/>
      <c r="I68" s="144"/>
      <c r="J68" s="145">
        <f>J307</f>
        <v>0</v>
      </c>
      <c r="K68" s="146"/>
    </row>
    <row r="69" spans="2:11" s="8" customFormat="1" ht="19.9" customHeight="1">
      <c r="B69" s="140"/>
      <c r="C69" s="141"/>
      <c r="D69" s="142" t="s">
        <v>158</v>
      </c>
      <c r="E69" s="143"/>
      <c r="F69" s="143"/>
      <c r="G69" s="143"/>
      <c r="H69" s="143"/>
      <c r="I69" s="144"/>
      <c r="J69" s="145">
        <f>J319</f>
        <v>0</v>
      </c>
      <c r="K69" s="146"/>
    </row>
    <row r="70" spans="2:11" s="8" customFormat="1" ht="19.9" customHeight="1">
      <c r="B70" s="140"/>
      <c r="C70" s="141"/>
      <c r="D70" s="142" t="s">
        <v>159</v>
      </c>
      <c r="E70" s="143"/>
      <c r="F70" s="143"/>
      <c r="G70" s="143"/>
      <c r="H70" s="143"/>
      <c r="I70" s="144"/>
      <c r="J70" s="145">
        <f>J342</f>
        <v>0</v>
      </c>
      <c r="K70" s="146"/>
    </row>
    <row r="71" spans="2:11" s="8" customFormat="1" ht="19.9" customHeight="1">
      <c r="B71" s="140"/>
      <c r="C71" s="141"/>
      <c r="D71" s="142" t="s">
        <v>160</v>
      </c>
      <c r="E71" s="143"/>
      <c r="F71" s="143"/>
      <c r="G71" s="143"/>
      <c r="H71" s="143"/>
      <c r="I71" s="144"/>
      <c r="J71" s="145">
        <f>J361</f>
        <v>0</v>
      </c>
      <c r="K71" s="146"/>
    </row>
    <row r="72" spans="2:11" s="8" customFormat="1" ht="19.9" customHeight="1">
      <c r="B72" s="140"/>
      <c r="C72" s="141"/>
      <c r="D72" s="142" t="s">
        <v>161</v>
      </c>
      <c r="E72" s="143"/>
      <c r="F72" s="143"/>
      <c r="G72" s="143"/>
      <c r="H72" s="143"/>
      <c r="I72" s="144"/>
      <c r="J72" s="145">
        <f>J372</f>
        <v>0</v>
      </c>
      <c r="K72" s="146"/>
    </row>
    <row r="73" spans="2:11" s="8" customFormat="1" ht="19.9" customHeight="1">
      <c r="B73" s="140"/>
      <c r="C73" s="141"/>
      <c r="D73" s="142" t="s">
        <v>162</v>
      </c>
      <c r="E73" s="143"/>
      <c r="F73" s="143"/>
      <c r="G73" s="143"/>
      <c r="H73" s="143"/>
      <c r="I73" s="144"/>
      <c r="J73" s="145">
        <f>J380</f>
        <v>0</v>
      </c>
      <c r="K73" s="146"/>
    </row>
    <row r="74" spans="2:11" s="8" customFormat="1" ht="19.9" customHeight="1">
      <c r="B74" s="140"/>
      <c r="C74" s="141"/>
      <c r="D74" s="142" t="s">
        <v>163</v>
      </c>
      <c r="E74" s="143"/>
      <c r="F74" s="143"/>
      <c r="G74" s="143"/>
      <c r="H74" s="143"/>
      <c r="I74" s="144"/>
      <c r="J74" s="145">
        <f>J391</f>
        <v>0</v>
      </c>
      <c r="K74" s="146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04"/>
      <c r="J75" s="40"/>
      <c r="K75" s="43"/>
    </row>
    <row r="76" spans="2:11" s="1" customFormat="1" ht="6.95" customHeight="1">
      <c r="B76" s="54"/>
      <c r="C76" s="55"/>
      <c r="D76" s="55"/>
      <c r="E76" s="55"/>
      <c r="F76" s="55"/>
      <c r="G76" s="55"/>
      <c r="H76" s="55"/>
      <c r="I76" s="125"/>
      <c r="J76" s="55"/>
      <c r="K76" s="56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26"/>
      <c r="J80" s="58"/>
      <c r="K80" s="58"/>
      <c r="L80" s="39"/>
    </row>
    <row r="81" spans="2:12" s="1" customFormat="1" ht="36.95" customHeight="1">
      <c r="B81" s="39"/>
      <c r="C81" s="59" t="s">
        <v>164</v>
      </c>
      <c r="I81" s="147"/>
      <c r="L81" s="39"/>
    </row>
    <row r="82" spans="2:12" s="1" customFormat="1" ht="6.95" customHeight="1">
      <c r="B82" s="39"/>
      <c r="I82" s="147"/>
      <c r="L82" s="39"/>
    </row>
    <row r="83" spans="2:12" s="1" customFormat="1" ht="14.45" customHeight="1">
      <c r="B83" s="39"/>
      <c r="C83" s="61" t="s">
        <v>19</v>
      </c>
      <c r="I83" s="147"/>
      <c r="L83" s="39"/>
    </row>
    <row r="84" spans="2:12" s="1" customFormat="1" ht="16.5" customHeight="1">
      <c r="B84" s="39"/>
      <c r="E84" s="336" t="str">
        <f>E7</f>
        <v>Zateplení budovy SOŠ a SOU dopravní Čáslav (20.11) - revize 3</v>
      </c>
      <c r="F84" s="337"/>
      <c r="G84" s="337"/>
      <c r="H84" s="337"/>
      <c r="I84" s="147"/>
      <c r="L84" s="39"/>
    </row>
    <row r="85" spans="2:12" s="1" customFormat="1" ht="14.45" customHeight="1">
      <c r="B85" s="39"/>
      <c r="C85" s="61" t="s">
        <v>138</v>
      </c>
      <c r="I85" s="147"/>
      <c r="L85" s="39"/>
    </row>
    <row r="86" spans="2:12" s="1" customFormat="1" ht="17.25" customHeight="1">
      <c r="B86" s="39"/>
      <c r="E86" s="329" t="str">
        <f>E9</f>
        <v>1715b - Stavební čás - 1715b - Stavební část budova A2, A2.2</v>
      </c>
      <c r="F86" s="338"/>
      <c r="G86" s="338"/>
      <c r="H86" s="338"/>
      <c r="I86" s="147"/>
      <c r="L86" s="39"/>
    </row>
    <row r="87" spans="2:12" s="1" customFormat="1" ht="6.95" customHeight="1">
      <c r="B87" s="39"/>
      <c r="I87" s="147"/>
      <c r="L87" s="39"/>
    </row>
    <row r="88" spans="2:12" s="1" customFormat="1" ht="18" customHeight="1">
      <c r="B88" s="39"/>
      <c r="C88" s="61" t="s">
        <v>23</v>
      </c>
      <c r="F88" s="148" t="str">
        <f>F12</f>
        <v xml:space="preserve"> </v>
      </c>
      <c r="I88" s="149" t="s">
        <v>25</v>
      </c>
      <c r="J88" s="65" t="str">
        <f>IF(J12="","",J12)</f>
        <v>19. 9. 2018</v>
      </c>
      <c r="L88" s="39"/>
    </row>
    <row r="89" spans="2:12" s="1" customFormat="1" ht="6.95" customHeight="1">
      <c r="B89" s="39"/>
      <c r="I89" s="147"/>
      <c r="L89" s="39"/>
    </row>
    <row r="90" spans="2:12" s="1" customFormat="1" ht="15">
      <c r="B90" s="39"/>
      <c r="C90" s="61" t="s">
        <v>27</v>
      </c>
      <c r="F90" s="148" t="str">
        <f>E15</f>
        <v>SUŠ a SOU dopravní Čáslav, Aug. Sedláčka 1145, Čás</v>
      </c>
      <c r="I90" s="149" t="s">
        <v>34</v>
      </c>
      <c r="J90" s="148" t="str">
        <f>E21</f>
        <v>AZ PROJECT spol. s r.o., Plynárenská 830, Kolín</v>
      </c>
      <c r="L90" s="39"/>
    </row>
    <row r="91" spans="2:12" s="1" customFormat="1" ht="14.45" customHeight="1">
      <c r="B91" s="39"/>
      <c r="C91" s="61" t="s">
        <v>32</v>
      </c>
      <c r="F91" s="148" t="str">
        <f>IF(E18="","",E18)</f>
        <v/>
      </c>
      <c r="I91" s="147"/>
      <c r="L91" s="39"/>
    </row>
    <row r="92" spans="2:12" s="1" customFormat="1" ht="10.35" customHeight="1">
      <c r="B92" s="39"/>
      <c r="I92" s="147"/>
      <c r="L92" s="39"/>
    </row>
    <row r="93" spans="2:20" s="9" customFormat="1" ht="29.25" customHeight="1">
      <c r="B93" s="150"/>
      <c r="C93" s="151" t="s">
        <v>165</v>
      </c>
      <c r="D93" s="152" t="s">
        <v>59</v>
      </c>
      <c r="E93" s="152" t="s">
        <v>55</v>
      </c>
      <c r="F93" s="152" t="s">
        <v>166</v>
      </c>
      <c r="G93" s="152" t="s">
        <v>167</v>
      </c>
      <c r="H93" s="152" t="s">
        <v>168</v>
      </c>
      <c r="I93" s="153" t="s">
        <v>169</v>
      </c>
      <c r="J93" s="152" t="s">
        <v>143</v>
      </c>
      <c r="K93" s="154" t="s">
        <v>170</v>
      </c>
      <c r="L93" s="150"/>
      <c r="M93" s="71" t="s">
        <v>171</v>
      </c>
      <c r="N93" s="72" t="s">
        <v>44</v>
      </c>
      <c r="O93" s="72" t="s">
        <v>172</v>
      </c>
      <c r="P93" s="72" t="s">
        <v>173</v>
      </c>
      <c r="Q93" s="72" t="s">
        <v>174</v>
      </c>
      <c r="R93" s="72" t="s">
        <v>175</v>
      </c>
      <c r="S93" s="72" t="s">
        <v>176</v>
      </c>
      <c r="T93" s="73" t="s">
        <v>177</v>
      </c>
    </row>
    <row r="94" spans="2:63" s="1" customFormat="1" ht="29.25" customHeight="1">
      <c r="B94" s="39"/>
      <c r="C94" s="75" t="s">
        <v>144</v>
      </c>
      <c r="I94" s="147"/>
      <c r="J94" s="155">
        <f>BK94</f>
        <v>0</v>
      </c>
      <c r="L94" s="39"/>
      <c r="M94" s="74"/>
      <c r="N94" s="66"/>
      <c r="O94" s="66"/>
      <c r="P94" s="156">
        <f>P95+P279</f>
        <v>0</v>
      </c>
      <c r="Q94" s="66"/>
      <c r="R94" s="156">
        <f>R95+R279</f>
        <v>5.0422736</v>
      </c>
      <c r="S94" s="66"/>
      <c r="T94" s="157">
        <f>T95+T279</f>
        <v>0</v>
      </c>
      <c r="AT94" s="22" t="s">
        <v>73</v>
      </c>
      <c r="AU94" s="22" t="s">
        <v>145</v>
      </c>
      <c r="BK94" s="158">
        <f>BK95+BK279</f>
        <v>0</v>
      </c>
    </row>
    <row r="95" spans="2:63" s="10" customFormat="1" ht="37.35" customHeight="1">
      <c r="B95" s="159"/>
      <c r="D95" s="160" t="s">
        <v>73</v>
      </c>
      <c r="E95" s="161" t="s">
        <v>178</v>
      </c>
      <c r="F95" s="161" t="s">
        <v>179</v>
      </c>
      <c r="I95" s="162"/>
      <c r="J95" s="163">
        <f>BK95</f>
        <v>0</v>
      </c>
      <c r="L95" s="159"/>
      <c r="M95" s="164"/>
      <c r="N95" s="165"/>
      <c r="O95" s="165"/>
      <c r="P95" s="166">
        <f>P96+P121+P126+P232+P268+P277</f>
        <v>0</v>
      </c>
      <c r="Q95" s="165"/>
      <c r="R95" s="166">
        <f>R96+R121+R126+R232+R268+R277</f>
        <v>0</v>
      </c>
      <c r="S95" s="165"/>
      <c r="T95" s="167">
        <f>T96+T121+T126+T232+T268+T277</f>
        <v>0</v>
      </c>
      <c r="AR95" s="160" t="s">
        <v>82</v>
      </c>
      <c r="AT95" s="168" t="s">
        <v>73</v>
      </c>
      <c r="AU95" s="168" t="s">
        <v>74</v>
      </c>
      <c r="AY95" s="160" t="s">
        <v>180</v>
      </c>
      <c r="BK95" s="169">
        <f>BK96+BK121+BK126+BK232+BK268+BK277</f>
        <v>0</v>
      </c>
    </row>
    <row r="96" spans="2:63" s="10" customFormat="1" ht="19.9" customHeight="1">
      <c r="B96" s="159"/>
      <c r="D96" s="160" t="s">
        <v>73</v>
      </c>
      <c r="E96" s="170" t="s">
        <v>82</v>
      </c>
      <c r="F96" s="170" t="s">
        <v>181</v>
      </c>
      <c r="I96" s="162"/>
      <c r="J96" s="171">
        <f>BK96</f>
        <v>0</v>
      </c>
      <c r="L96" s="159"/>
      <c r="M96" s="164"/>
      <c r="N96" s="165"/>
      <c r="O96" s="165"/>
      <c r="P96" s="166">
        <f>SUM(P97:P120)</f>
        <v>0</v>
      </c>
      <c r="Q96" s="165"/>
      <c r="R96" s="166">
        <f>SUM(R97:R120)</f>
        <v>0</v>
      </c>
      <c r="S96" s="165"/>
      <c r="T96" s="167">
        <f>SUM(T97:T120)</f>
        <v>0</v>
      </c>
      <c r="AR96" s="160" t="s">
        <v>82</v>
      </c>
      <c r="AT96" s="168" t="s">
        <v>73</v>
      </c>
      <c r="AU96" s="168" t="s">
        <v>82</v>
      </c>
      <c r="AY96" s="160" t="s">
        <v>180</v>
      </c>
      <c r="BK96" s="169">
        <f>SUM(BK97:BK120)</f>
        <v>0</v>
      </c>
    </row>
    <row r="97" spans="2:65" s="1" customFormat="1" ht="25.5" customHeight="1">
      <c r="B97" s="172"/>
      <c r="C97" s="173" t="s">
        <v>82</v>
      </c>
      <c r="D97" s="173" t="s">
        <v>182</v>
      </c>
      <c r="E97" s="174" t="s">
        <v>801</v>
      </c>
      <c r="F97" s="175" t="s">
        <v>802</v>
      </c>
      <c r="G97" s="176" t="s">
        <v>301</v>
      </c>
      <c r="H97" s="177">
        <v>4</v>
      </c>
      <c r="I97" s="178"/>
      <c r="J97" s="179">
        <f>ROUND(I97*H97,2)</f>
        <v>0</v>
      </c>
      <c r="K97" s="175" t="s">
        <v>269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84</v>
      </c>
    </row>
    <row r="98" spans="2:65" s="1" customFormat="1" ht="25.5" customHeight="1">
      <c r="B98" s="172"/>
      <c r="C98" s="173" t="s">
        <v>84</v>
      </c>
      <c r="D98" s="173" t="s">
        <v>182</v>
      </c>
      <c r="E98" s="174" t="s">
        <v>803</v>
      </c>
      <c r="F98" s="175" t="s">
        <v>804</v>
      </c>
      <c r="G98" s="176" t="s">
        <v>301</v>
      </c>
      <c r="H98" s="177">
        <v>4</v>
      </c>
      <c r="I98" s="178"/>
      <c r="J98" s="179">
        <f>ROUND(I98*H98,2)</f>
        <v>0</v>
      </c>
      <c r="K98" s="175" t="s">
        <v>269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187</v>
      </c>
    </row>
    <row r="99" spans="2:65" s="1" customFormat="1" ht="51" customHeight="1">
      <c r="B99" s="172"/>
      <c r="C99" s="173" t="s">
        <v>195</v>
      </c>
      <c r="D99" s="173" t="s">
        <v>182</v>
      </c>
      <c r="E99" s="174" t="s">
        <v>805</v>
      </c>
      <c r="F99" s="175" t="s">
        <v>806</v>
      </c>
      <c r="G99" s="176" t="s">
        <v>185</v>
      </c>
      <c r="H99" s="177">
        <v>4.85</v>
      </c>
      <c r="I99" s="178"/>
      <c r="J99" s="179">
        <f>ROUND(I99*H99,2)</f>
        <v>0</v>
      </c>
      <c r="K99" s="175" t="s">
        <v>346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187</v>
      </c>
      <c r="BM99" s="22" t="s">
        <v>200</v>
      </c>
    </row>
    <row r="100" spans="2:51" s="11" customFormat="1" ht="13.5">
      <c r="B100" s="185"/>
      <c r="D100" s="186" t="s">
        <v>188</v>
      </c>
      <c r="E100" s="187" t="s">
        <v>5</v>
      </c>
      <c r="F100" s="188" t="s">
        <v>807</v>
      </c>
      <c r="H100" s="189">
        <v>4.85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188</v>
      </c>
      <c r="AU100" s="187" t="s">
        <v>84</v>
      </c>
      <c r="AV100" s="11" t="s">
        <v>84</v>
      </c>
      <c r="AW100" s="11" t="s">
        <v>38</v>
      </c>
      <c r="AX100" s="11" t="s">
        <v>74</v>
      </c>
      <c r="AY100" s="187" t="s">
        <v>180</v>
      </c>
    </row>
    <row r="101" spans="2:51" s="12" customFormat="1" ht="13.5">
      <c r="B101" s="194"/>
      <c r="D101" s="186" t="s">
        <v>188</v>
      </c>
      <c r="E101" s="195" t="s">
        <v>5</v>
      </c>
      <c r="F101" s="196" t="s">
        <v>190</v>
      </c>
      <c r="H101" s="197">
        <v>4.85</v>
      </c>
      <c r="I101" s="198"/>
      <c r="L101" s="194"/>
      <c r="M101" s="199"/>
      <c r="N101" s="200"/>
      <c r="O101" s="200"/>
      <c r="P101" s="200"/>
      <c r="Q101" s="200"/>
      <c r="R101" s="200"/>
      <c r="S101" s="200"/>
      <c r="T101" s="201"/>
      <c r="AT101" s="195" t="s">
        <v>188</v>
      </c>
      <c r="AU101" s="195" t="s">
        <v>84</v>
      </c>
      <c r="AV101" s="12" t="s">
        <v>187</v>
      </c>
      <c r="AW101" s="12" t="s">
        <v>38</v>
      </c>
      <c r="AX101" s="12" t="s">
        <v>82</v>
      </c>
      <c r="AY101" s="195" t="s">
        <v>180</v>
      </c>
    </row>
    <row r="102" spans="2:65" s="1" customFormat="1" ht="16.5" customHeight="1">
      <c r="B102" s="172"/>
      <c r="C102" s="173" t="s">
        <v>187</v>
      </c>
      <c r="D102" s="173" t="s">
        <v>182</v>
      </c>
      <c r="E102" s="174" t="s">
        <v>183</v>
      </c>
      <c r="F102" s="175" t="s">
        <v>808</v>
      </c>
      <c r="G102" s="176" t="s">
        <v>185</v>
      </c>
      <c r="H102" s="177">
        <v>50.1</v>
      </c>
      <c r="I102" s="178"/>
      <c r="J102" s="179">
        <f>ROUND(I102*H102,2)</f>
        <v>0</v>
      </c>
      <c r="K102" s="175" t="s">
        <v>199</v>
      </c>
      <c r="L102" s="39"/>
      <c r="M102" s="180" t="s">
        <v>5</v>
      </c>
      <c r="N102" s="181" t="s">
        <v>45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187</v>
      </c>
      <c r="AT102" s="22" t="s">
        <v>182</v>
      </c>
      <c r="AU102" s="22" t="s">
        <v>84</v>
      </c>
      <c r="AY102" s="22" t="s">
        <v>180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82</v>
      </c>
      <c r="BK102" s="184">
        <f>ROUND(I102*H102,2)</f>
        <v>0</v>
      </c>
      <c r="BL102" s="22" t="s">
        <v>187</v>
      </c>
      <c r="BM102" s="22" t="s">
        <v>204</v>
      </c>
    </row>
    <row r="103" spans="2:51" s="11" customFormat="1" ht="13.5">
      <c r="B103" s="185"/>
      <c r="D103" s="186" t="s">
        <v>188</v>
      </c>
      <c r="E103" s="187" t="s">
        <v>5</v>
      </c>
      <c r="F103" s="188" t="s">
        <v>809</v>
      </c>
      <c r="H103" s="189">
        <v>50.1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188</v>
      </c>
      <c r="AU103" s="187" t="s">
        <v>84</v>
      </c>
      <c r="AV103" s="11" t="s">
        <v>84</v>
      </c>
      <c r="AW103" s="11" t="s">
        <v>38</v>
      </c>
      <c r="AX103" s="11" t="s">
        <v>74</v>
      </c>
      <c r="AY103" s="187" t="s">
        <v>180</v>
      </c>
    </row>
    <row r="104" spans="2:51" s="12" customFormat="1" ht="13.5">
      <c r="B104" s="194"/>
      <c r="D104" s="186" t="s">
        <v>188</v>
      </c>
      <c r="E104" s="195" t="s">
        <v>5</v>
      </c>
      <c r="F104" s="196" t="s">
        <v>190</v>
      </c>
      <c r="H104" s="197">
        <v>50.1</v>
      </c>
      <c r="I104" s="198"/>
      <c r="L104" s="194"/>
      <c r="M104" s="199"/>
      <c r="N104" s="200"/>
      <c r="O104" s="200"/>
      <c r="P104" s="200"/>
      <c r="Q104" s="200"/>
      <c r="R104" s="200"/>
      <c r="S104" s="200"/>
      <c r="T104" s="201"/>
      <c r="AT104" s="195" t="s">
        <v>188</v>
      </c>
      <c r="AU104" s="195" t="s">
        <v>84</v>
      </c>
      <c r="AV104" s="12" t="s">
        <v>187</v>
      </c>
      <c r="AW104" s="12" t="s">
        <v>38</v>
      </c>
      <c r="AX104" s="12" t="s">
        <v>82</v>
      </c>
      <c r="AY104" s="195" t="s">
        <v>180</v>
      </c>
    </row>
    <row r="105" spans="2:65" s="1" customFormat="1" ht="16.5" customHeight="1">
      <c r="B105" s="172"/>
      <c r="C105" s="173" t="s">
        <v>206</v>
      </c>
      <c r="D105" s="173" t="s">
        <v>182</v>
      </c>
      <c r="E105" s="174" t="s">
        <v>196</v>
      </c>
      <c r="F105" s="175" t="s">
        <v>197</v>
      </c>
      <c r="G105" s="176" t="s">
        <v>198</v>
      </c>
      <c r="H105" s="177">
        <v>3.328</v>
      </c>
      <c r="I105" s="178"/>
      <c r="J105" s="179">
        <f>ROUND(I105*H105,2)</f>
        <v>0</v>
      </c>
      <c r="K105" s="175" t="s">
        <v>199</v>
      </c>
      <c r="L105" s="39"/>
      <c r="M105" s="180" t="s">
        <v>5</v>
      </c>
      <c r="N105" s="181" t="s">
        <v>45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187</v>
      </c>
      <c r="AT105" s="22" t="s">
        <v>182</v>
      </c>
      <c r="AU105" s="22" t="s">
        <v>84</v>
      </c>
      <c r="AY105" s="22" t="s">
        <v>180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82</v>
      </c>
      <c r="BK105" s="184">
        <f>ROUND(I105*H105,2)</f>
        <v>0</v>
      </c>
      <c r="BL105" s="22" t="s">
        <v>187</v>
      </c>
      <c r="BM105" s="22" t="s">
        <v>209</v>
      </c>
    </row>
    <row r="106" spans="2:51" s="11" customFormat="1" ht="13.5">
      <c r="B106" s="185"/>
      <c r="D106" s="186" t="s">
        <v>188</v>
      </c>
      <c r="E106" s="187" t="s">
        <v>5</v>
      </c>
      <c r="F106" s="188" t="s">
        <v>810</v>
      </c>
      <c r="H106" s="189">
        <v>3.328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87" t="s">
        <v>188</v>
      </c>
      <c r="AU106" s="187" t="s">
        <v>84</v>
      </c>
      <c r="AV106" s="11" t="s">
        <v>84</v>
      </c>
      <c r="AW106" s="11" t="s">
        <v>38</v>
      </c>
      <c r="AX106" s="11" t="s">
        <v>74</v>
      </c>
      <c r="AY106" s="187" t="s">
        <v>180</v>
      </c>
    </row>
    <row r="107" spans="2:51" s="12" customFormat="1" ht="13.5">
      <c r="B107" s="194"/>
      <c r="D107" s="186" t="s">
        <v>188</v>
      </c>
      <c r="E107" s="195" t="s">
        <v>5</v>
      </c>
      <c r="F107" s="196" t="s">
        <v>190</v>
      </c>
      <c r="H107" s="197">
        <v>3.328</v>
      </c>
      <c r="I107" s="198"/>
      <c r="L107" s="194"/>
      <c r="M107" s="199"/>
      <c r="N107" s="200"/>
      <c r="O107" s="200"/>
      <c r="P107" s="200"/>
      <c r="Q107" s="200"/>
      <c r="R107" s="200"/>
      <c r="S107" s="200"/>
      <c r="T107" s="201"/>
      <c r="AT107" s="195" t="s">
        <v>188</v>
      </c>
      <c r="AU107" s="195" t="s">
        <v>84</v>
      </c>
      <c r="AV107" s="12" t="s">
        <v>187</v>
      </c>
      <c r="AW107" s="12" t="s">
        <v>38</v>
      </c>
      <c r="AX107" s="12" t="s">
        <v>82</v>
      </c>
      <c r="AY107" s="195" t="s">
        <v>180</v>
      </c>
    </row>
    <row r="108" spans="2:65" s="1" customFormat="1" ht="16.5" customHeight="1">
      <c r="B108" s="172"/>
      <c r="C108" s="173" t="s">
        <v>200</v>
      </c>
      <c r="D108" s="173" t="s">
        <v>182</v>
      </c>
      <c r="E108" s="174" t="s">
        <v>202</v>
      </c>
      <c r="F108" s="175" t="s">
        <v>203</v>
      </c>
      <c r="G108" s="176" t="s">
        <v>198</v>
      </c>
      <c r="H108" s="177">
        <v>1.664</v>
      </c>
      <c r="I108" s="178"/>
      <c r="J108" s="179">
        <f>ROUND(I108*H108,2)</f>
        <v>0</v>
      </c>
      <c r="K108" s="175" t="s">
        <v>199</v>
      </c>
      <c r="L108" s="39"/>
      <c r="M108" s="180" t="s">
        <v>5</v>
      </c>
      <c r="N108" s="181" t="s">
        <v>45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187</v>
      </c>
      <c r="AT108" s="22" t="s">
        <v>182</v>
      </c>
      <c r="AU108" s="22" t="s">
        <v>84</v>
      </c>
      <c r="AY108" s="22" t="s">
        <v>180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82</v>
      </c>
      <c r="BK108" s="184">
        <f>ROUND(I108*H108,2)</f>
        <v>0</v>
      </c>
      <c r="BL108" s="22" t="s">
        <v>187</v>
      </c>
      <c r="BM108" s="22" t="s">
        <v>212</v>
      </c>
    </row>
    <row r="109" spans="2:51" s="11" customFormat="1" ht="13.5">
      <c r="B109" s="185"/>
      <c r="D109" s="186" t="s">
        <v>188</v>
      </c>
      <c r="E109" s="187" t="s">
        <v>5</v>
      </c>
      <c r="F109" s="188" t="s">
        <v>811</v>
      </c>
      <c r="H109" s="189">
        <v>1.664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188</v>
      </c>
      <c r="AU109" s="187" t="s">
        <v>84</v>
      </c>
      <c r="AV109" s="11" t="s">
        <v>84</v>
      </c>
      <c r="AW109" s="11" t="s">
        <v>38</v>
      </c>
      <c r="AX109" s="11" t="s">
        <v>74</v>
      </c>
      <c r="AY109" s="187" t="s">
        <v>180</v>
      </c>
    </row>
    <row r="110" spans="2:51" s="12" customFormat="1" ht="13.5">
      <c r="B110" s="194"/>
      <c r="D110" s="186" t="s">
        <v>188</v>
      </c>
      <c r="E110" s="195" t="s">
        <v>5</v>
      </c>
      <c r="F110" s="196" t="s">
        <v>190</v>
      </c>
      <c r="H110" s="197">
        <v>1.664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188</v>
      </c>
      <c r="AU110" s="195" t="s">
        <v>84</v>
      </c>
      <c r="AV110" s="12" t="s">
        <v>187</v>
      </c>
      <c r="AW110" s="12" t="s">
        <v>38</v>
      </c>
      <c r="AX110" s="12" t="s">
        <v>82</v>
      </c>
      <c r="AY110" s="195" t="s">
        <v>180</v>
      </c>
    </row>
    <row r="111" spans="2:65" s="1" customFormat="1" ht="16.5" customHeight="1">
      <c r="B111" s="172"/>
      <c r="C111" s="173" t="s">
        <v>213</v>
      </c>
      <c r="D111" s="173" t="s">
        <v>182</v>
      </c>
      <c r="E111" s="174" t="s">
        <v>812</v>
      </c>
      <c r="F111" s="175" t="s">
        <v>813</v>
      </c>
      <c r="G111" s="176" t="s">
        <v>198</v>
      </c>
      <c r="H111" s="177">
        <v>3.328</v>
      </c>
      <c r="I111" s="178"/>
      <c r="J111" s="179">
        <f>ROUND(I111*H111,2)</f>
        <v>0</v>
      </c>
      <c r="K111" s="175" t="s">
        <v>199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216</v>
      </c>
    </row>
    <row r="112" spans="2:51" s="11" customFormat="1" ht="13.5">
      <c r="B112" s="185"/>
      <c r="D112" s="186" t="s">
        <v>188</v>
      </c>
      <c r="E112" s="187" t="s">
        <v>5</v>
      </c>
      <c r="F112" s="188" t="s">
        <v>814</v>
      </c>
      <c r="H112" s="189">
        <v>3.328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188</v>
      </c>
      <c r="AU112" s="187" t="s">
        <v>84</v>
      </c>
      <c r="AV112" s="11" t="s">
        <v>84</v>
      </c>
      <c r="AW112" s="11" t="s">
        <v>38</v>
      </c>
      <c r="AX112" s="11" t="s">
        <v>74</v>
      </c>
      <c r="AY112" s="187" t="s">
        <v>180</v>
      </c>
    </row>
    <row r="113" spans="2:51" s="12" customFormat="1" ht="13.5">
      <c r="B113" s="194"/>
      <c r="D113" s="186" t="s">
        <v>188</v>
      </c>
      <c r="E113" s="195" t="s">
        <v>5</v>
      </c>
      <c r="F113" s="196" t="s">
        <v>190</v>
      </c>
      <c r="H113" s="197">
        <v>3.328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188</v>
      </c>
      <c r="AU113" s="195" t="s">
        <v>84</v>
      </c>
      <c r="AV113" s="12" t="s">
        <v>187</v>
      </c>
      <c r="AW113" s="12" t="s">
        <v>38</v>
      </c>
      <c r="AX113" s="12" t="s">
        <v>82</v>
      </c>
      <c r="AY113" s="195" t="s">
        <v>180</v>
      </c>
    </row>
    <row r="114" spans="2:65" s="1" customFormat="1" ht="16.5" customHeight="1">
      <c r="B114" s="172"/>
      <c r="C114" s="173" t="s">
        <v>204</v>
      </c>
      <c r="D114" s="173" t="s">
        <v>182</v>
      </c>
      <c r="E114" s="174" t="s">
        <v>210</v>
      </c>
      <c r="F114" s="175" t="s">
        <v>211</v>
      </c>
      <c r="G114" s="176" t="s">
        <v>198</v>
      </c>
      <c r="H114" s="177">
        <v>3.328</v>
      </c>
      <c r="I114" s="178"/>
      <c r="J114" s="179">
        <f>ROUND(I114*H114,2)</f>
        <v>0</v>
      </c>
      <c r="K114" s="175" t="s">
        <v>199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220</v>
      </c>
    </row>
    <row r="115" spans="2:65" s="1" customFormat="1" ht="16.5" customHeight="1">
      <c r="B115" s="172"/>
      <c r="C115" s="173" t="s">
        <v>222</v>
      </c>
      <c r="D115" s="173" t="s">
        <v>182</v>
      </c>
      <c r="E115" s="174" t="s">
        <v>214</v>
      </c>
      <c r="F115" s="175" t="s">
        <v>215</v>
      </c>
      <c r="G115" s="176" t="s">
        <v>198</v>
      </c>
      <c r="H115" s="177">
        <v>3.328</v>
      </c>
      <c r="I115" s="178"/>
      <c r="J115" s="179">
        <f>ROUND(I115*H115,2)</f>
        <v>0</v>
      </c>
      <c r="K115" s="175" t="s">
        <v>199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226</v>
      </c>
    </row>
    <row r="116" spans="2:65" s="1" customFormat="1" ht="16.5" customHeight="1">
      <c r="B116" s="172"/>
      <c r="C116" s="173" t="s">
        <v>209</v>
      </c>
      <c r="D116" s="173" t="s">
        <v>182</v>
      </c>
      <c r="E116" s="174" t="s">
        <v>217</v>
      </c>
      <c r="F116" s="175" t="s">
        <v>218</v>
      </c>
      <c r="G116" s="176" t="s">
        <v>219</v>
      </c>
      <c r="H116" s="177">
        <v>6.323</v>
      </c>
      <c r="I116" s="178"/>
      <c r="J116" s="179">
        <f>ROUND(I116*H116,2)</f>
        <v>0</v>
      </c>
      <c r="K116" s="175" t="s">
        <v>199</v>
      </c>
      <c r="L116" s="39"/>
      <c r="M116" s="180" t="s">
        <v>5</v>
      </c>
      <c r="N116" s="181" t="s">
        <v>45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187</v>
      </c>
      <c r="AT116" s="22" t="s">
        <v>182</v>
      </c>
      <c r="AU116" s="22" t="s">
        <v>84</v>
      </c>
      <c r="AY116" s="22" t="s">
        <v>180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82</v>
      </c>
      <c r="BK116" s="184">
        <f>ROUND(I116*H116,2)</f>
        <v>0</v>
      </c>
      <c r="BL116" s="22" t="s">
        <v>187</v>
      </c>
      <c r="BM116" s="22" t="s">
        <v>230</v>
      </c>
    </row>
    <row r="117" spans="2:51" s="11" customFormat="1" ht="13.5">
      <c r="B117" s="185"/>
      <c r="D117" s="186" t="s">
        <v>188</v>
      </c>
      <c r="E117" s="187" t="s">
        <v>5</v>
      </c>
      <c r="F117" s="188" t="s">
        <v>815</v>
      </c>
      <c r="H117" s="189">
        <v>6.323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188</v>
      </c>
      <c r="AU117" s="187" t="s">
        <v>84</v>
      </c>
      <c r="AV117" s="11" t="s">
        <v>84</v>
      </c>
      <c r="AW117" s="11" t="s">
        <v>38</v>
      </c>
      <c r="AX117" s="11" t="s">
        <v>74</v>
      </c>
      <c r="AY117" s="187" t="s">
        <v>180</v>
      </c>
    </row>
    <row r="118" spans="2:51" s="12" customFormat="1" ht="13.5">
      <c r="B118" s="194"/>
      <c r="D118" s="186" t="s">
        <v>188</v>
      </c>
      <c r="E118" s="195" t="s">
        <v>5</v>
      </c>
      <c r="F118" s="196" t="s">
        <v>190</v>
      </c>
      <c r="H118" s="197">
        <v>6.323</v>
      </c>
      <c r="I118" s="198"/>
      <c r="L118" s="194"/>
      <c r="M118" s="199"/>
      <c r="N118" s="200"/>
      <c r="O118" s="200"/>
      <c r="P118" s="200"/>
      <c r="Q118" s="200"/>
      <c r="R118" s="200"/>
      <c r="S118" s="200"/>
      <c r="T118" s="201"/>
      <c r="AT118" s="195" t="s">
        <v>188</v>
      </c>
      <c r="AU118" s="195" t="s">
        <v>84</v>
      </c>
      <c r="AV118" s="12" t="s">
        <v>187</v>
      </c>
      <c r="AW118" s="12" t="s">
        <v>38</v>
      </c>
      <c r="AX118" s="12" t="s">
        <v>82</v>
      </c>
      <c r="AY118" s="195" t="s">
        <v>180</v>
      </c>
    </row>
    <row r="119" spans="2:65" s="1" customFormat="1" ht="16.5" customHeight="1">
      <c r="B119" s="172"/>
      <c r="C119" s="173" t="s">
        <v>232</v>
      </c>
      <c r="D119" s="173" t="s">
        <v>182</v>
      </c>
      <c r="E119" s="174" t="s">
        <v>223</v>
      </c>
      <c r="F119" s="175" t="s">
        <v>224</v>
      </c>
      <c r="G119" s="176" t="s">
        <v>229</v>
      </c>
      <c r="H119" s="177">
        <v>1</v>
      </c>
      <c r="I119" s="178"/>
      <c r="J119" s="179">
        <f>ROUND(I119*H119,2)</f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187</v>
      </c>
      <c r="AT119" s="22" t="s">
        <v>182</v>
      </c>
      <c r="AU119" s="22" t="s">
        <v>84</v>
      </c>
      <c r="AY119" s="22" t="s">
        <v>180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82</v>
      </c>
      <c r="BK119" s="184">
        <f>ROUND(I119*H119,2)</f>
        <v>0</v>
      </c>
      <c r="BL119" s="22" t="s">
        <v>187</v>
      </c>
      <c r="BM119" s="22" t="s">
        <v>235</v>
      </c>
    </row>
    <row r="120" spans="2:65" s="1" customFormat="1" ht="16.5" customHeight="1">
      <c r="B120" s="172"/>
      <c r="C120" s="173" t="s">
        <v>212</v>
      </c>
      <c r="D120" s="173" t="s">
        <v>182</v>
      </c>
      <c r="E120" s="174" t="s">
        <v>227</v>
      </c>
      <c r="F120" s="175" t="s">
        <v>816</v>
      </c>
      <c r="G120" s="176" t="s">
        <v>229</v>
      </c>
      <c r="H120" s="177">
        <v>1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45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187</v>
      </c>
      <c r="AT120" s="22" t="s">
        <v>182</v>
      </c>
      <c r="AU120" s="22" t="s">
        <v>84</v>
      </c>
      <c r="AY120" s="22" t="s">
        <v>180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82</v>
      </c>
      <c r="BK120" s="184">
        <f>ROUND(I120*H120,2)</f>
        <v>0</v>
      </c>
      <c r="BL120" s="22" t="s">
        <v>187</v>
      </c>
      <c r="BM120" s="22" t="s">
        <v>239</v>
      </c>
    </row>
    <row r="121" spans="2:63" s="10" customFormat="1" ht="29.85" customHeight="1">
      <c r="B121" s="159"/>
      <c r="D121" s="160" t="s">
        <v>73</v>
      </c>
      <c r="E121" s="170" t="s">
        <v>206</v>
      </c>
      <c r="F121" s="170" t="s">
        <v>231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SUM(P122:P125)</f>
        <v>0</v>
      </c>
      <c r="Q121" s="165"/>
      <c r="R121" s="166">
        <f>SUM(R122:R125)</f>
        <v>0</v>
      </c>
      <c r="S121" s="165"/>
      <c r="T121" s="167">
        <f>SUM(T122:T125)</f>
        <v>0</v>
      </c>
      <c r="AR121" s="160" t="s">
        <v>82</v>
      </c>
      <c r="AT121" s="168" t="s">
        <v>73</v>
      </c>
      <c r="AU121" s="168" t="s">
        <v>82</v>
      </c>
      <c r="AY121" s="160" t="s">
        <v>180</v>
      </c>
      <c r="BK121" s="169">
        <f>SUM(BK122:BK125)</f>
        <v>0</v>
      </c>
    </row>
    <row r="122" spans="2:65" s="1" customFormat="1" ht="25.5" customHeight="1">
      <c r="B122" s="172"/>
      <c r="C122" s="173" t="s">
        <v>242</v>
      </c>
      <c r="D122" s="173" t="s">
        <v>182</v>
      </c>
      <c r="E122" s="174" t="s">
        <v>233</v>
      </c>
      <c r="F122" s="175" t="s">
        <v>234</v>
      </c>
      <c r="G122" s="176" t="s">
        <v>185</v>
      </c>
      <c r="H122" s="177">
        <v>50.1</v>
      </c>
      <c r="I122" s="178"/>
      <c r="J122" s="179">
        <f>ROUND(I122*H122,2)</f>
        <v>0</v>
      </c>
      <c r="K122" s="175" t="s">
        <v>186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187</v>
      </c>
      <c r="BM122" s="22" t="s">
        <v>245</v>
      </c>
    </row>
    <row r="123" spans="2:65" s="1" customFormat="1" ht="16.5" customHeight="1">
      <c r="B123" s="172"/>
      <c r="C123" s="173" t="s">
        <v>216</v>
      </c>
      <c r="D123" s="173" t="s">
        <v>182</v>
      </c>
      <c r="E123" s="174" t="s">
        <v>237</v>
      </c>
      <c r="F123" s="175" t="s">
        <v>238</v>
      </c>
      <c r="G123" s="176" t="s">
        <v>185</v>
      </c>
      <c r="H123" s="177">
        <v>4.85</v>
      </c>
      <c r="I123" s="178"/>
      <c r="J123" s="179">
        <f>ROUND(I123*H123,2)</f>
        <v>0</v>
      </c>
      <c r="K123" s="175" t="s">
        <v>193</v>
      </c>
      <c r="L123" s="39"/>
      <c r="M123" s="180" t="s">
        <v>5</v>
      </c>
      <c r="N123" s="181" t="s">
        <v>45</v>
      </c>
      <c r="O123" s="40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AR123" s="22" t="s">
        <v>187</v>
      </c>
      <c r="AT123" s="22" t="s">
        <v>182</v>
      </c>
      <c r="AU123" s="22" t="s">
        <v>84</v>
      </c>
      <c r="AY123" s="22" t="s">
        <v>180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22" t="s">
        <v>82</v>
      </c>
      <c r="BK123" s="184">
        <f>ROUND(I123*H123,2)</f>
        <v>0</v>
      </c>
      <c r="BL123" s="22" t="s">
        <v>187</v>
      </c>
      <c r="BM123" s="22" t="s">
        <v>249</v>
      </c>
    </row>
    <row r="124" spans="2:51" s="11" customFormat="1" ht="13.5">
      <c r="B124" s="185"/>
      <c r="D124" s="186" t="s">
        <v>188</v>
      </c>
      <c r="E124" s="187" t="s">
        <v>5</v>
      </c>
      <c r="F124" s="188" t="s">
        <v>807</v>
      </c>
      <c r="H124" s="189">
        <v>4.85</v>
      </c>
      <c r="I124" s="190"/>
      <c r="L124" s="185"/>
      <c r="M124" s="191"/>
      <c r="N124" s="192"/>
      <c r="O124" s="192"/>
      <c r="P124" s="192"/>
      <c r="Q124" s="192"/>
      <c r="R124" s="192"/>
      <c r="S124" s="192"/>
      <c r="T124" s="193"/>
      <c r="AT124" s="187" t="s">
        <v>188</v>
      </c>
      <c r="AU124" s="187" t="s">
        <v>84</v>
      </c>
      <c r="AV124" s="11" t="s">
        <v>84</v>
      </c>
      <c r="AW124" s="11" t="s">
        <v>38</v>
      </c>
      <c r="AX124" s="11" t="s">
        <v>74</v>
      </c>
      <c r="AY124" s="187" t="s">
        <v>180</v>
      </c>
    </row>
    <row r="125" spans="2:51" s="12" customFormat="1" ht="13.5">
      <c r="B125" s="194"/>
      <c r="D125" s="186" t="s">
        <v>188</v>
      </c>
      <c r="E125" s="195" t="s">
        <v>5</v>
      </c>
      <c r="F125" s="196" t="s">
        <v>190</v>
      </c>
      <c r="H125" s="197">
        <v>4.85</v>
      </c>
      <c r="I125" s="198"/>
      <c r="L125" s="194"/>
      <c r="M125" s="199"/>
      <c r="N125" s="200"/>
      <c r="O125" s="200"/>
      <c r="P125" s="200"/>
      <c r="Q125" s="200"/>
      <c r="R125" s="200"/>
      <c r="S125" s="200"/>
      <c r="T125" s="201"/>
      <c r="AT125" s="195" t="s">
        <v>188</v>
      </c>
      <c r="AU125" s="195" t="s">
        <v>84</v>
      </c>
      <c r="AV125" s="12" t="s">
        <v>187</v>
      </c>
      <c r="AW125" s="12" t="s">
        <v>38</v>
      </c>
      <c r="AX125" s="12" t="s">
        <v>82</v>
      </c>
      <c r="AY125" s="195" t="s">
        <v>180</v>
      </c>
    </row>
    <row r="126" spans="2:63" s="10" customFormat="1" ht="29.85" customHeight="1">
      <c r="B126" s="159"/>
      <c r="D126" s="160" t="s">
        <v>73</v>
      </c>
      <c r="E126" s="170" t="s">
        <v>200</v>
      </c>
      <c r="F126" s="170" t="s">
        <v>241</v>
      </c>
      <c r="I126" s="162"/>
      <c r="J126" s="171">
        <f>BK126</f>
        <v>0</v>
      </c>
      <c r="L126" s="159"/>
      <c r="M126" s="164"/>
      <c r="N126" s="165"/>
      <c r="O126" s="165"/>
      <c r="P126" s="166">
        <f>SUM(P127:P231)</f>
        <v>0</v>
      </c>
      <c r="Q126" s="165"/>
      <c r="R126" s="166">
        <f>SUM(R127:R231)</f>
        <v>0</v>
      </c>
      <c r="S126" s="165"/>
      <c r="T126" s="167">
        <f>SUM(T127:T231)</f>
        <v>0</v>
      </c>
      <c r="AR126" s="160" t="s">
        <v>82</v>
      </c>
      <c r="AT126" s="168" t="s">
        <v>73</v>
      </c>
      <c r="AU126" s="168" t="s">
        <v>82</v>
      </c>
      <c r="AY126" s="160" t="s">
        <v>180</v>
      </c>
      <c r="BK126" s="169">
        <f>SUM(BK127:BK231)</f>
        <v>0</v>
      </c>
    </row>
    <row r="127" spans="2:65" s="1" customFormat="1" ht="38.25" customHeight="1">
      <c r="B127" s="172"/>
      <c r="C127" s="173" t="s">
        <v>11</v>
      </c>
      <c r="D127" s="173" t="s">
        <v>182</v>
      </c>
      <c r="E127" s="174" t="s">
        <v>243</v>
      </c>
      <c r="F127" s="175" t="s">
        <v>244</v>
      </c>
      <c r="G127" s="176" t="s">
        <v>185</v>
      </c>
      <c r="H127" s="177">
        <v>46.5</v>
      </c>
      <c r="I127" s="178"/>
      <c r="J127" s="179">
        <f>ROUND(I127*H127,2)</f>
        <v>0</v>
      </c>
      <c r="K127" s="175" t="s">
        <v>193</v>
      </c>
      <c r="L127" s="39"/>
      <c r="M127" s="180" t="s">
        <v>5</v>
      </c>
      <c r="N127" s="181" t="s">
        <v>45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187</v>
      </c>
      <c r="AT127" s="22" t="s">
        <v>182</v>
      </c>
      <c r="AU127" s="22" t="s">
        <v>84</v>
      </c>
      <c r="AY127" s="22" t="s">
        <v>180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82</v>
      </c>
      <c r="BK127" s="184">
        <f>ROUND(I127*H127,2)</f>
        <v>0</v>
      </c>
      <c r="BL127" s="22" t="s">
        <v>187</v>
      </c>
      <c r="BM127" s="22" t="s">
        <v>255</v>
      </c>
    </row>
    <row r="128" spans="2:51" s="11" customFormat="1" ht="13.5">
      <c r="B128" s="185"/>
      <c r="D128" s="186" t="s">
        <v>188</v>
      </c>
      <c r="E128" s="187" t="s">
        <v>5</v>
      </c>
      <c r="F128" s="188" t="s">
        <v>817</v>
      </c>
      <c r="H128" s="189">
        <v>46.5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188</v>
      </c>
      <c r="AU128" s="187" t="s">
        <v>84</v>
      </c>
      <c r="AV128" s="11" t="s">
        <v>84</v>
      </c>
      <c r="AW128" s="11" t="s">
        <v>38</v>
      </c>
      <c r="AX128" s="11" t="s">
        <v>74</v>
      </c>
      <c r="AY128" s="187" t="s">
        <v>180</v>
      </c>
    </row>
    <row r="129" spans="2:51" s="12" customFormat="1" ht="13.5">
      <c r="B129" s="194"/>
      <c r="D129" s="186" t="s">
        <v>188</v>
      </c>
      <c r="E129" s="195" t="s">
        <v>5</v>
      </c>
      <c r="F129" s="196" t="s">
        <v>190</v>
      </c>
      <c r="H129" s="197">
        <v>46.5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5" t="s">
        <v>188</v>
      </c>
      <c r="AU129" s="195" t="s">
        <v>84</v>
      </c>
      <c r="AV129" s="12" t="s">
        <v>187</v>
      </c>
      <c r="AW129" s="12" t="s">
        <v>38</v>
      </c>
      <c r="AX129" s="12" t="s">
        <v>82</v>
      </c>
      <c r="AY129" s="195" t="s">
        <v>180</v>
      </c>
    </row>
    <row r="130" spans="2:65" s="1" customFormat="1" ht="16.5" customHeight="1">
      <c r="B130" s="172"/>
      <c r="C130" s="173" t="s">
        <v>220</v>
      </c>
      <c r="D130" s="173" t="s">
        <v>182</v>
      </c>
      <c r="E130" s="174" t="s">
        <v>247</v>
      </c>
      <c r="F130" s="175" t="s">
        <v>248</v>
      </c>
      <c r="G130" s="176" t="s">
        <v>185</v>
      </c>
      <c r="H130" s="177">
        <v>871.942</v>
      </c>
      <c r="I130" s="178"/>
      <c r="J130" s="179">
        <f>ROUND(I130*H130,2)</f>
        <v>0</v>
      </c>
      <c r="K130" s="175" t="s">
        <v>5</v>
      </c>
      <c r="L130" s="39"/>
      <c r="M130" s="180" t="s">
        <v>5</v>
      </c>
      <c r="N130" s="181" t="s">
        <v>45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187</v>
      </c>
      <c r="AT130" s="22" t="s">
        <v>182</v>
      </c>
      <c r="AU130" s="22" t="s">
        <v>84</v>
      </c>
      <c r="AY130" s="22" t="s">
        <v>180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82</v>
      </c>
      <c r="BK130" s="184">
        <f>ROUND(I130*H130,2)</f>
        <v>0</v>
      </c>
      <c r="BL130" s="22" t="s">
        <v>187</v>
      </c>
      <c r="BM130" s="22" t="s">
        <v>258</v>
      </c>
    </row>
    <row r="131" spans="2:51" s="11" customFormat="1" ht="13.5">
      <c r="B131" s="185"/>
      <c r="D131" s="186" t="s">
        <v>188</v>
      </c>
      <c r="E131" s="187" t="s">
        <v>5</v>
      </c>
      <c r="F131" s="188" t="s">
        <v>818</v>
      </c>
      <c r="H131" s="189">
        <v>1096.12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188</v>
      </c>
      <c r="AU131" s="187" t="s">
        <v>84</v>
      </c>
      <c r="AV131" s="11" t="s">
        <v>84</v>
      </c>
      <c r="AW131" s="11" t="s">
        <v>38</v>
      </c>
      <c r="AX131" s="11" t="s">
        <v>74</v>
      </c>
      <c r="AY131" s="187" t="s">
        <v>180</v>
      </c>
    </row>
    <row r="132" spans="2:51" s="11" customFormat="1" ht="13.5">
      <c r="B132" s="185"/>
      <c r="D132" s="186" t="s">
        <v>188</v>
      </c>
      <c r="E132" s="187" t="s">
        <v>5</v>
      </c>
      <c r="F132" s="188" t="s">
        <v>819</v>
      </c>
      <c r="H132" s="189">
        <v>85.8</v>
      </c>
      <c r="I132" s="190"/>
      <c r="L132" s="185"/>
      <c r="M132" s="191"/>
      <c r="N132" s="192"/>
      <c r="O132" s="192"/>
      <c r="P132" s="192"/>
      <c r="Q132" s="192"/>
      <c r="R132" s="192"/>
      <c r="S132" s="192"/>
      <c r="T132" s="193"/>
      <c r="AT132" s="187" t="s">
        <v>188</v>
      </c>
      <c r="AU132" s="187" t="s">
        <v>84</v>
      </c>
      <c r="AV132" s="11" t="s">
        <v>84</v>
      </c>
      <c r="AW132" s="11" t="s">
        <v>38</v>
      </c>
      <c r="AX132" s="11" t="s">
        <v>74</v>
      </c>
      <c r="AY132" s="187" t="s">
        <v>180</v>
      </c>
    </row>
    <row r="133" spans="2:51" s="11" customFormat="1" ht="13.5">
      <c r="B133" s="185"/>
      <c r="D133" s="186" t="s">
        <v>188</v>
      </c>
      <c r="E133" s="187" t="s">
        <v>5</v>
      </c>
      <c r="F133" s="188" t="s">
        <v>820</v>
      </c>
      <c r="H133" s="189">
        <v>-97.138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188</v>
      </c>
      <c r="AU133" s="187" t="s">
        <v>84</v>
      </c>
      <c r="AV133" s="11" t="s">
        <v>84</v>
      </c>
      <c r="AW133" s="11" t="s">
        <v>38</v>
      </c>
      <c r="AX133" s="11" t="s">
        <v>74</v>
      </c>
      <c r="AY133" s="187" t="s">
        <v>180</v>
      </c>
    </row>
    <row r="134" spans="2:51" s="11" customFormat="1" ht="13.5">
      <c r="B134" s="185"/>
      <c r="D134" s="186" t="s">
        <v>188</v>
      </c>
      <c r="E134" s="187" t="s">
        <v>5</v>
      </c>
      <c r="F134" s="188" t="s">
        <v>821</v>
      </c>
      <c r="H134" s="189">
        <v>-212.84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188</v>
      </c>
      <c r="AU134" s="187" t="s">
        <v>84</v>
      </c>
      <c r="AV134" s="11" t="s">
        <v>84</v>
      </c>
      <c r="AW134" s="11" t="s">
        <v>38</v>
      </c>
      <c r="AX134" s="11" t="s">
        <v>74</v>
      </c>
      <c r="AY134" s="187" t="s">
        <v>180</v>
      </c>
    </row>
    <row r="135" spans="2:51" s="12" customFormat="1" ht="13.5">
      <c r="B135" s="194"/>
      <c r="D135" s="186" t="s">
        <v>188</v>
      </c>
      <c r="E135" s="195" t="s">
        <v>5</v>
      </c>
      <c r="F135" s="196" t="s">
        <v>190</v>
      </c>
      <c r="H135" s="197">
        <v>871.942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188</v>
      </c>
      <c r="AU135" s="195" t="s">
        <v>84</v>
      </c>
      <c r="AV135" s="12" t="s">
        <v>187</v>
      </c>
      <c r="AW135" s="12" t="s">
        <v>38</v>
      </c>
      <c r="AX135" s="12" t="s">
        <v>82</v>
      </c>
      <c r="AY135" s="195" t="s">
        <v>180</v>
      </c>
    </row>
    <row r="136" spans="2:65" s="1" customFormat="1" ht="16.5" customHeight="1">
      <c r="B136" s="172"/>
      <c r="C136" s="173" t="s">
        <v>262</v>
      </c>
      <c r="D136" s="173" t="s">
        <v>182</v>
      </c>
      <c r="E136" s="174" t="s">
        <v>253</v>
      </c>
      <c r="F136" s="175" t="s">
        <v>254</v>
      </c>
      <c r="G136" s="176" t="s">
        <v>185</v>
      </c>
      <c r="H136" s="177">
        <v>46.5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187</v>
      </c>
      <c r="BM136" s="22" t="s">
        <v>265</v>
      </c>
    </row>
    <row r="137" spans="2:51" s="11" customFormat="1" ht="13.5">
      <c r="B137" s="185"/>
      <c r="D137" s="186" t="s">
        <v>188</v>
      </c>
      <c r="E137" s="187" t="s">
        <v>5</v>
      </c>
      <c r="F137" s="188" t="s">
        <v>822</v>
      </c>
      <c r="H137" s="189">
        <v>46.5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188</v>
      </c>
      <c r="AU137" s="187" t="s">
        <v>84</v>
      </c>
      <c r="AV137" s="11" t="s">
        <v>84</v>
      </c>
      <c r="AW137" s="11" t="s">
        <v>38</v>
      </c>
      <c r="AX137" s="11" t="s">
        <v>74</v>
      </c>
      <c r="AY137" s="187" t="s">
        <v>180</v>
      </c>
    </row>
    <row r="138" spans="2:51" s="12" customFormat="1" ht="13.5">
      <c r="B138" s="194"/>
      <c r="D138" s="186" t="s">
        <v>188</v>
      </c>
      <c r="E138" s="195" t="s">
        <v>5</v>
      </c>
      <c r="F138" s="196" t="s">
        <v>190</v>
      </c>
      <c r="H138" s="197">
        <v>46.5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188</v>
      </c>
      <c r="AU138" s="195" t="s">
        <v>84</v>
      </c>
      <c r="AV138" s="12" t="s">
        <v>187</v>
      </c>
      <c r="AW138" s="12" t="s">
        <v>38</v>
      </c>
      <c r="AX138" s="12" t="s">
        <v>82</v>
      </c>
      <c r="AY138" s="195" t="s">
        <v>180</v>
      </c>
    </row>
    <row r="139" spans="2:65" s="1" customFormat="1" ht="25.5" customHeight="1">
      <c r="B139" s="172"/>
      <c r="C139" s="173" t="s">
        <v>226</v>
      </c>
      <c r="D139" s="173" t="s">
        <v>182</v>
      </c>
      <c r="E139" s="174" t="s">
        <v>256</v>
      </c>
      <c r="F139" s="175" t="s">
        <v>823</v>
      </c>
      <c r="G139" s="176" t="s">
        <v>185</v>
      </c>
      <c r="H139" s="177">
        <v>179.595</v>
      </c>
      <c r="I139" s="178"/>
      <c r="J139" s="179">
        <f>ROUND(I139*H139,2)</f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187</v>
      </c>
      <c r="AT139" s="22" t="s">
        <v>182</v>
      </c>
      <c r="AU139" s="22" t="s">
        <v>84</v>
      </c>
      <c r="AY139" s="22" t="s">
        <v>180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82</v>
      </c>
      <c r="BK139" s="184">
        <f>ROUND(I139*H139,2)</f>
        <v>0</v>
      </c>
      <c r="BL139" s="22" t="s">
        <v>187</v>
      </c>
      <c r="BM139" s="22" t="s">
        <v>270</v>
      </c>
    </row>
    <row r="140" spans="2:51" s="11" customFormat="1" ht="13.5">
      <c r="B140" s="185"/>
      <c r="D140" s="186" t="s">
        <v>188</v>
      </c>
      <c r="E140" s="187" t="s">
        <v>5</v>
      </c>
      <c r="F140" s="188" t="s">
        <v>824</v>
      </c>
      <c r="H140" s="189">
        <v>66.735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188</v>
      </c>
      <c r="AU140" s="187" t="s">
        <v>84</v>
      </c>
      <c r="AV140" s="11" t="s">
        <v>84</v>
      </c>
      <c r="AW140" s="11" t="s">
        <v>38</v>
      </c>
      <c r="AX140" s="11" t="s">
        <v>74</v>
      </c>
      <c r="AY140" s="187" t="s">
        <v>180</v>
      </c>
    </row>
    <row r="141" spans="2:51" s="11" customFormat="1" ht="13.5">
      <c r="B141" s="185"/>
      <c r="D141" s="186" t="s">
        <v>188</v>
      </c>
      <c r="E141" s="187" t="s">
        <v>5</v>
      </c>
      <c r="F141" s="188" t="s">
        <v>825</v>
      </c>
      <c r="H141" s="189">
        <v>112.86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188</v>
      </c>
      <c r="AU141" s="187" t="s">
        <v>84</v>
      </c>
      <c r="AV141" s="11" t="s">
        <v>84</v>
      </c>
      <c r="AW141" s="11" t="s">
        <v>38</v>
      </c>
      <c r="AX141" s="11" t="s">
        <v>74</v>
      </c>
      <c r="AY141" s="187" t="s">
        <v>180</v>
      </c>
    </row>
    <row r="142" spans="2:51" s="12" customFormat="1" ht="13.5">
      <c r="B142" s="194"/>
      <c r="D142" s="186" t="s">
        <v>188</v>
      </c>
      <c r="E142" s="195" t="s">
        <v>5</v>
      </c>
      <c r="F142" s="196" t="s">
        <v>190</v>
      </c>
      <c r="H142" s="197">
        <v>179.595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188</v>
      </c>
      <c r="AU142" s="195" t="s">
        <v>84</v>
      </c>
      <c r="AV142" s="12" t="s">
        <v>187</v>
      </c>
      <c r="AW142" s="12" t="s">
        <v>38</v>
      </c>
      <c r="AX142" s="12" t="s">
        <v>82</v>
      </c>
      <c r="AY142" s="195" t="s">
        <v>180</v>
      </c>
    </row>
    <row r="143" spans="2:65" s="1" customFormat="1" ht="16.5" customHeight="1">
      <c r="B143" s="172"/>
      <c r="C143" s="173" t="s">
        <v>272</v>
      </c>
      <c r="D143" s="173" t="s">
        <v>182</v>
      </c>
      <c r="E143" s="174" t="s">
        <v>263</v>
      </c>
      <c r="F143" s="175" t="s">
        <v>264</v>
      </c>
      <c r="G143" s="176" t="s">
        <v>185</v>
      </c>
      <c r="H143" s="177">
        <v>68.73</v>
      </c>
      <c r="I143" s="178"/>
      <c r="J143" s="179">
        <f>ROUND(I143*H143,2)</f>
        <v>0</v>
      </c>
      <c r="K143" s="175" t="s">
        <v>5</v>
      </c>
      <c r="L143" s="39"/>
      <c r="M143" s="180" t="s">
        <v>5</v>
      </c>
      <c r="N143" s="181" t="s">
        <v>45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187</v>
      </c>
      <c r="AT143" s="22" t="s">
        <v>182</v>
      </c>
      <c r="AU143" s="22" t="s">
        <v>84</v>
      </c>
      <c r="AY143" s="22" t="s">
        <v>180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82</v>
      </c>
      <c r="BK143" s="184">
        <f>ROUND(I143*H143,2)</f>
        <v>0</v>
      </c>
      <c r="BL143" s="22" t="s">
        <v>187</v>
      </c>
      <c r="BM143" s="22" t="s">
        <v>276</v>
      </c>
    </row>
    <row r="144" spans="2:51" s="11" customFormat="1" ht="13.5">
      <c r="B144" s="185"/>
      <c r="D144" s="186" t="s">
        <v>188</v>
      </c>
      <c r="E144" s="187" t="s">
        <v>5</v>
      </c>
      <c r="F144" s="188" t="s">
        <v>826</v>
      </c>
      <c r="H144" s="189">
        <v>68.73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188</v>
      </c>
      <c r="AU144" s="187" t="s">
        <v>84</v>
      </c>
      <c r="AV144" s="11" t="s">
        <v>84</v>
      </c>
      <c r="AW144" s="11" t="s">
        <v>38</v>
      </c>
      <c r="AX144" s="11" t="s">
        <v>74</v>
      </c>
      <c r="AY144" s="187" t="s">
        <v>180</v>
      </c>
    </row>
    <row r="145" spans="2:51" s="12" customFormat="1" ht="13.5">
      <c r="B145" s="194"/>
      <c r="D145" s="186" t="s">
        <v>188</v>
      </c>
      <c r="E145" s="195" t="s">
        <v>5</v>
      </c>
      <c r="F145" s="196" t="s">
        <v>190</v>
      </c>
      <c r="H145" s="197">
        <v>68.73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188</v>
      </c>
      <c r="AU145" s="195" t="s">
        <v>84</v>
      </c>
      <c r="AV145" s="12" t="s">
        <v>187</v>
      </c>
      <c r="AW145" s="12" t="s">
        <v>38</v>
      </c>
      <c r="AX145" s="12" t="s">
        <v>82</v>
      </c>
      <c r="AY145" s="195" t="s">
        <v>180</v>
      </c>
    </row>
    <row r="146" spans="2:65" s="1" customFormat="1" ht="25.5" customHeight="1">
      <c r="B146" s="172"/>
      <c r="C146" s="173" t="s">
        <v>230</v>
      </c>
      <c r="D146" s="173" t="s">
        <v>182</v>
      </c>
      <c r="E146" s="174" t="s">
        <v>267</v>
      </c>
      <c r="F146" s="175" t="s">
        <v>268</v>
      </c>
      <c r="G146" s="176" t="s">
        <v>185</v>
      </c>
      <c r="H146" s="177">
        <v>46.5</v>
      </c>
      <c r="I146" s="178"/>
      <c r="J146" s="179">
        <f>ROUND(I146*H146,2)</f>
        <v>0</v>
      </c>
      <c r="K146" s="175" t="s">
        <v>269</v>
      </c>
      <c r="L146" s="39"/>
      <c r="M146" s="180" t="s">
        <v>5</v>
      </c>
      <c r="N146" s="181" t="s">
        <v>45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187</v>
      </c>
      <c r="AT146" s="22" t="s">
        <v>182</v>
      </c>
      <c r="AU146" s="22" t="s">
        <v>84</v>
      </c>
      <c r="AY146" s="22" t="s">
        <v>180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82</v>
      </c>
      <c r="BK146" s="184">
        <f>ROUND(I146*H146,2)</f>
        <v>0</v>
      </c>
      <c r="BL146" s="22" t="s">
        <v>187</v>
      </c>
      <c r="BM146" s="22" t="s">
        <v>280</v>
      </c>
    </row>
    <row r="147" spans="2:65" s="1" customFormat="1" ht="51" customHeight="1">
      <c r="B147" s="172"/>
      <c r="C147" s="202" t="s">
        <v>10</v>
      </c>
      <c r="D147" s="202" t="s">
        <v>273</v>
      </c>
      <c r="E147" s="203" t="s">
        <v>274</v>
      </c>
      <c r="F147" s="204" t="s">
        <v>827</v>
      </c>
      <c r="G147" s="205" t="s">
        <v>185</v>
      </c>
      <c r="H147" s="206">
        <v>47.43</v>
      </c>
      <c r="I147" s="207"/>
      <c r="J147" s="208">
        <f>ROUND(I147*H147,2)</f>
        <v>0</v>
      </c>
      <c r="K147" s="204" t="s">
        <v>193</v>
      </c>
      <c r="L147" s="209"/>
      <c r="M147" s="210" t="s">
        <v>5</v>
      </c>
      <c r="N147" s="211" t="s">
        <v>45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204</v>
      </c>
      <c r="AT147" s="22" t="s">
        <v>273</v>
      </c>
      <c r="AU147" s="22" t="s">
        <v>84</v>
      </c>
      <c r="AY147" s="22" t="s">
        <v>180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82</v>
      </c>
      <c r="BK147" s="184">
        <f>ROUND(I147*H147,2)</f>
        <v>0</v>
      </c>
      <c r="BL147" s="22" t="s">
        <v>187</v>
      </c>
      <c r="BM147" s="22" t="s">
        <v>284</v>
      </c>
    </row>
    <row r="148" spans="2:51" s="11" customFormat="1" ht="13.5">
      <c r="B148" s="185"/>
      <c r="D148" s="186" t="s">
        <v>188</v>
      </c>
      <c r="F148" s="188" t="s">
        <v>828</v>
      </c>
      <c r="H148" s="189">
        <v>47.43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188</v>
      </c>
      <c r="AU148" s="187" t="s">
        <v>84</v>
      </c>
      <c r="AV148" s="11" t="s">
        <v>84</v>
      </c>
      <c r="AW148" s="11" t="s">
        <v>6</v>
      </c>
      <c r="AX148" s="11" t="s">
        <v>82</v>
      </c>
      <c r="AY148" s="187" t="s">
        <v>180</v>
      </c>
    </row>
    <row r="149" spans="2:65" s="1" customFormat="1" ht="16.5" customHeight="1">
      <c r="B149" s="172"/>
      <c r="C149" s="173" t="s">
        <v>235</v>
      </c>
      <c r="D149" s="173" t="s">
        <v>182</v>
      </c>
      <c r="E149" s="174" t="s">
        <v>278</v>
      </c>
      <c r="F149" s="175" t="s">
        <v>279</v>
      </c>
      <c r="G149" s="176" t="s">
        <v>185</v>
      </c>
      <c r="H149" s="177">
        <v>3.4</v>
      </c>
      <c r="I149" s="178"/>
      <c r="J149" s="179">
        <f>ROUND(I149*H149,2)</f>
        <v>0</v>
      </c>
      <c r="K149" s="175" t="s">
        <v>5</v>
      </c>
      <c r="L149" s="39"/>
      <c r="M149" s="180" t="s">
        <v>5</v>
      </c>
      <c r="N149" s="181" t="s">
        <v>45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187</v>
      </c>
      <c r="AT149" s="22" t="s">
        <v>182</v>
      </c>
      <c r="AU149" s="22" t="s">
        <v>84</v>
      </c>
      <c r="AY149" s="22" t="s">
        <v>180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82</v>
      </c>
      <c r="BK149" s="184">
        <f>ROUND(I149*H149,2)</f>
        <v>0</v>
      </c>
      <c r="BL149" s="22" t="s">
        <v>187</v>
      </c>
      <c r="BM149" s="22" t="s">
        <v>287</v>
      </c>
    </row>
    <row r="150" spans="2:65" s="1" customFormat="1" ht="16.5" customHeight="1">
      <c r="B150" s="172"/>
      <c r="C150" s="173" t="s">
        <v>289</v>
      </c>
      <c r="D150" s="173" t="s">
        <v>182</v>
      </c>
      <c r="E150" s="174" t="s">
        <v>281</v>
      </c>
      <c r="F150" s="175" t="s">
        <v>282</v>
      </c>
      <c r="G150" s="176" t="s">
        <v>283</v>
      </c>
      <c r="H150" s="177">
        <v>1</v>
      </c>
      <c r="I150" s="178"/>
      <c r="J150" s="179">
        <f>ROUND(I150*H150,2)</f>
        <v>0</v>
      </c>
      <c r="K150" s="175" t="s">
        <v>5</v>
      </c>
      <c r="L150" s="39"/>
      <c r="M150" s="180" t="s">
        <v>5</v>
      </c>
      <c r="N150" s="181" t="s">
        <v>45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187</v>
      </c>
      <c r="AT150" s="22" t="s">
        <v>182</v>
      </c>
      <c r="AU150" s="22" t="s">
        <v>84</v>
      </c>
      <c r="AY150" s="22" t="s">
        <v>180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82</v>
      </c>
      <c r="BK150" s="184">
        <f>ROUND(I150*H150,2)</f>
        <v>0</v>
      </c>
      <c r="BL150" s="22" t="s">
        <v>187</v>
      </c>
      <c r="BM150" s="22" t="s">
        <v>293</v>
      </c>
    </row>
    <row r="151" spans="2:65" s="1" customFormat="1" ht="25.5" customHeight="1">
      <c r="B151" s="172"/>
      <c r="C151" s="173" t="s">
        <v>239</v>
      </c>
      <c r="D151" s="173" t="s">
        <v>182</v>
      </c>
      <c r="E151" s="174" t="s">
        <v>285</v>
      </c>
      <c r="F151" s="175" t="s">
        <v>286</v>
      </c>
      <c r="G151" s="176" t="s">
        <v>185</v>
      </c>
      <c r="H151" s="177">
        <v>29.42</v>
      </c>
      <c r="I151" s="178"/>
      <c r="J151" s="179">
        <f>ROUND(I151*H151,2)</f>
        <v>0</v>
      </c>
      <c r="K151" s="175" t="s">
        <v>269</v>
      </c>
      <c r="L151" s="39"/>
      <c r="M151" s="180" t="s">
        <v>5</v>
      </c>
      <c r="N151" s="181" t="s">
        <v>45</v>
      </c>
      <c r="O151" s="40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2" t="s">
        <v>187</v>
      </c>
      <c r="AT151" s="22" t="s">
        <v>182</v>
      </c>
      <c r="AU151" s="22" t="s">
        <v>84</v>
      </c>
      <c r="AY151" s="22" t="s">
        <v>180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2" t="s">
        <v>82</v>
      </c>
      <c r="BK151" s="184">
        <f>ROUND(I151*H151,2)</f>
        <v>0</v>
      </c>
      <c r="BL151" s="22" t="s">
        <v>187</v>
      </c>
      <c r="BM151" s="22" t="s">
        <v>296</v>
      </c>
    </row>
    <row r="152" spans="2:51" s="11" customFormat="1" ht="13.5">
      <c r="B152" s="185"/>
      <c r="D152" s="186" t="s">
        <v>188</v>
      </c>
      <c r="E152" s="187" t="s">
        <v>5</v>
      </c>
      <c r="F152" s="188" t="s">
        <v>288</v>
      </c>
      <c r="H152" s="189">
        <v>29.42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188</v>
      </c>
      <c r="AU152" s="187" t="s">
        <v>84</v>
      </c>
      <c r="AV152" s="11" t="s">
        <v>84</v>
      </c>
      <c r="AW152" s="11" t="s">
        <v>38</v>
      </c>
      <c r="AX152" s="11" t="s">
        <v>74</v>
      </c>
      <c r="AY152" s="187" t="s">
        <v>180</v>
      </c>
    </row>
    <row r="153" spans="2:51" s="12" customFormat="1" ht="13.5">
      <c r="B153" s="194"/>
      <c r="D153" s="186" t="s">
        <v>188</v>
      </c>
      <c r="E153" s="195" t="s">
        <v>5</v>
      </c>
      <c r="F153" s="196" t="s">
        <v>190</v>
      </c>
      <c r="H153" s="197">
        <v>29.42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188</v>
      </c>
      <c r="AU153" s="195" t="s">
        <v>84</v>
      </c>
      <c r="AV153" s="12" t="s">
        <v>187</v>
      </c>
      <c r="AW153" s="12" t="s">
        <v>38</v>
      </c>
      <c r="AX153" s="12" t="s">
        <v>82</v>
      </c>
      <c r="AY153" s="195" t="s">
        <v>180</v>
      </c>
    </row>
    <row r="154" spans="2:65" s="1" customFormat="1" ht="16.5" customHeight="1">
      <c r="B154" s="172"/>
      <c r="C154" s="173" t="s">
        <v>298</v>
      </c>
      <c r="D154" s="173" t="s">
        <v>182</v>
      </c>
      <c r="E154" s="174" t="s">
        <v>290</v>
      </c>
      <c r="F154" s="175" t="s">
        <v>291</v>
      </c>
      <c r="G154" s="176" t="s">
        <v>292</v>
      </c>
      <c r="H154" s="177">
        <v>102.25</v>
      </c>
      <c r="I154" s="178"/>
      <c r="J154" s="179">
        <f>ROUND(I154*H154,2)</f>
        <v>0</v>
      </c>
      <c r="K154" s="175" t="s">
        <v>199</v>
      </c>
      <c r="L154" s="39"/>
      <c r="M154" s="180" t="s">
        <v>5</v>
      </c>
      <c r="N154" s="181" t="s">
        <v>45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187</v>
      </c>
      <c r="AT154" s="22" t="s">
        <v>182</v>
      </c>
      <c r="AU154" s="22" t="s">
        <v>84</v>
      </c>
      <c r="AY154" s="22" t="s">
        <v>180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82</v>
      </c>
      <c r="BK154" s="184">
        <f>ROUND(I154*H154,2)</f>
        <v>0</v>
      </c>
      <c r="BL154" s="22" t="s">
        <v>187</v>
      </c>
      <c r="BM154" s="22" t="s">
        <v>302</v>
      </c>
    </row>
    <row r="155" spans="2:51" s="11" customFormat="1" ht="13.5">
      <c r="B155" s="185"/>
      <c r="D155" s="186" t="s">
        <v>188</v>
      </c>
      <c r="E155" s="187" t="s">
        <v>5</v>
      </c>
      <c r="F155" s="188" t="s">
        <v>829</v>
      </c>
      <c r="H155" s="189">
        <v>102.25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188</v>
      </c>
      <c r="AU155" s="187" t="s">
        <v>84</v>
      </c>
      <c r="AV155" s="11" t="s">
        <v>84</v>
      </c>
      <c r="AW155" s="11" t="s">
        <v>38</v>
      </c>
      <c r="AX155" s="11" t="s">
        <v>74</v>
      </c>
      <c r="AY155" s="187" t="s">
        <v>180</v>
      </c>
    </row>
    <row r="156" spans="2:51" s="12" customFormat="1" ht="13.5">
      <c r="B156" s="194"/>
      <c r="D156" s="186" t="s">
        <v>188</v>
      </c>
      <c r="E156" s="195" t="s">
        <v>5</v>
      </c>
      <c r="F156" s="196" t="s">
        <v>190</v>
      </c>
      <c r="H156" s="197">
        <v>102.25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188</v>
      </c>
      <c r="AU156" s="195" t="s">
        <v>84</v>
      </c>
      <c r="AV156" s="12" t="s">
        <v>187</v>
      </c>
      <c r="AW156" s="12" t="s">
        <v>38</v>
      </c>
      <c r="AX156" s="12" t="s">
        <v>82</v>
      </c>
      <c r="AY156" s="195" t="s">
        <v>180</v>
      </c>
    </row>
    <row r="157" spans="2:65" s="1" customFormat="1" ht="25.5" customHeight="1">
      <c r="B157" s="172"/>
      <c r="C157" s="202" t="s">
        <v>245</v>
      </c>
      <c r="D157" s="202" t="s">
        <v>273</v>
      </c>
      <c r="E157" s="203" t="s">
        <v>294</v>
      </c>
      <c r="F157" s="204" t="s">
        <v>295</v>
      </c>
      <c r="G157" s="205" t="s">
        <v>292</v>
      </c>
      <c r="H157" s="206">
        <v>102.25</v>
      </c>
      <c r="I157" s="207"/>
      <c r="J157" s="208">
        <f>ROUND(I157*H157,2)</f>
        <v>0</v>
      </c>
      <c r="K157" s="204" t="s">
        <v>5</v>
      </c>
      <c r="L157" s="209"/>
      <c r="M157" s="210" t="s">
        <v>5</v>
      </c>
      <c r="N157" s="211" t="s">
        <v>45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204</v>
      </c>
      <c r="AT157" s="22" t="s">
        <v>273</v>
      </c>
      <c r="AU157" s="22" t="s">
        <v>84</v>
      </c>
      <c r="AY157" s="22" t="s">
        <v>180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187</v>
      </c>
      <c r="BM157" s="22" t="s">
        <v>306</v>
      </c>
    </row>
    <row r="158" spans="2:51" s="11" customFormat="1" ht="13.5">
      <c r="B158" s="185"/>
      <c r="D158" s="186" t="s">
        <v>188</v>
      </c>
      <c r="E158" s="187" t="s">
        <v>5</v>
      </c>
      <c r="F158" s="188" t="s">
        <v>830</v>
      </c>
      <c r="H158" s="189">
        <v>102.25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188</v>
      </c>
      <c r="AU158" s="187" t="s">
        <v>84</v>
      </c>
      <c r="AV158" s="11" t="s">
        <v>84</v>
      </c>
      <c r="AW158" s="11" t="s">
        <v>38</v>
      </c>
      <c r="AX158" s="11" t="s">
        <v>74</v>
      </c>
      <c r="AY158" s="187" t="s">
        <v>180</v>
      </c>
    </row>
    <row r="159" spans="2:51" s="12" customFormat="1" ht="13.5">
      <c r="B159" s="194"/>
      <c r="D159" s="186" t="s">
        <v>188</v>
      </c>
      <c r="E159" s="195" t="s">
        <v>5</v>
      </c>
      <c r="F159" s="196" t="s">
        <v>190</v>
      </c>
      <c r="H159" s="197">
        <v>102.25</v>
      </c>
      <c r="I159" s="198"/>
      <c r="L159" s="194"/>
      <c r="M159" s="199"/>
      <c r="N159" s="200"/>
      <c r="O159" s="200"/>
      <c r="P159" s="200"/>
      <c r="Q159" s="200"/>
      <c r="R159" s="200"/>
      <c r="S159" s="200"/>
      <c r="T159" s="201"/>
      <c r="AT159" s="195" t="s">
        <v>188</v>
      </c>
      <c r="AU159" s="195" t="s">
        <v>84</v>
      </c>
      <c r="AV159" s="12" t="s">
        <v>187</v>
      </c>
      <c r="AW159" s="12" t="s">
        <v>38</v>
      </c>
      <c r="AX159" s="12" t="s">
        <v>82</v>
      </c>
      <c r="AY159" s="195" t="s">
        <v>180</v>
      </c>
    </row>
    <row r="160" spans="2:65" s="1" customFormat="1" ht="16.5" customHeight="1">
      <c r="B160" s="172"/>
      <c r="C160" s="202" t="s">
        <v>307</v>
      </c>
      <c r="D160" s="202" t="s">
        <v>273</v>
      </c>
      <c r="E160" s="203" t="s">
        <v>299</v>
      </c>
      <c r="F160" s="204" t="s">
        <v>300</v>
      </c>
      <c r="G160" s="205" t="s">
        <v>301</v>
      </c>
      <c r="H160" s="206">
        <v>306.75</v>
      </c>
      <c r="I160" s="207"/>
      <c r="J160" s="208">
        <f>ROUND(I160*H160,2)</f>
        <v>0</v>
      </c>
      <c r="K160" s="204" t="s">
        <v>199</v>
      </c>
      <c r="L160" s="209"/>
      <c r="M160" s="210" t="s">
        <v>5</v>
      </c>
      <c r="N160" s="211" t="s">
        <v>45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204</v>
      </c>
      <c r="AT160" s="22" t="s">
        <v>273</v>
      </c>
      <c r="AU160" s="22" t="s">
        <v>84</v>
      </c>
      <c r="AY160" s="22" t="s">
        <v>180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82</v>
      </c>
      <c r="BK160" s="184">
        <f>ROUND(I160*H160,2)</f>
        <v>0</v>
      </c>
      <c r="BL160" s="22" t="s">
        <v>187</v>
      </c>
      <c r="BM160" s="22" t="s">
        <v>310</v>
      </c>
    </row>
    <row r="161" spans="2:51" s="11" customFormat="1" ht="13.5">
      <c r="B161" s="185"/>
      <c r="D161" s="186" t="s">
        <v>188</v>
      </c>
      <c r="E161" s="187" t="s">
        <v>5</v>
      </c>
      <c r="F161" s="188" t="s">
        <v>831</v>
      </c>
      <c r="H161" s="189">
        <v>306.75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188</v>
      </c>
      <c r="AU161" s="187" t="s">
        <v>84</v>
      </c>
      <c r="AV161" s="11" t="s">
        <v>84</v>
      </c>
      <c r="AW161" s="11" t="s">
        <v>38</v>
      </c>
      <c r="AX161" s="11" t="s">
        <v>74</v>
      </c>
      <c r="AY161" s="187" t="s">
        <v>180</v>
      </c>
    </row>
    <row r="162" spans="2:51" s="12" customFormat="1" ht="13.5">
      <c r="B162" s="194"/>
      <c r="D162" s="186" t="s">
        <v>188</v>
      </c>
      <c r="E162" s="195" t="s">
        <v>5</v>
      </c>
      <c r="F162" s="196" t="s">
        <v>190</v>
      </c>
      <c r="H162" s="197">
        <v>306.75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188</v>
      </c>
      <c r="AU162" s="195" t="s">
        <v>84</v>
      </c>
      <c r="AV162" s="12" t="s">
        <v>187</v>
      </c>
      <c r="AW162" s="12" t="s">
        <v>38</v>
      </c>
      <c r="AX162" s="12" t="s">
        <v>82</v>
      </c>
      <c r="AY162" s="195" t="s">
        <v>180</v>
      </c>
    </row>
    <row r="163" spans="2:65" s="1" customFormat="1" ht="25.5" customHeight="1">
      <c r="B163" s="172"/>
      <c r="C163" s="202" t="s">
        <v>249</v>
      </c>
      <c r="D163" s="202" t="s">
        <v>273</v>
      </c>
      <c r="E163" s="203" t="s">
        <v>304</v>
      </c>
      <c r="F163" s="204" t="s">
        <v>305</v>
      </c>
      <c r="G163" s="205" t="s">
        <v>301</v>
      </c>
      <c r="H163" s="206">
        <v>103</v>
      </c>
      <c r="I163" s="207"/>
      <c r="J163" s="208">
        <f>ROUND(I163*H163,2)</f>
        <v>0</v>
      </c>
      <c r="K163" s="204" t="s">
        <v>186</v>
      </c>
      <c r="L163" s="209"/>
      <c r="M163" s="210" t="s">
        <v>5</v>
      </c>
      <c r="N163" s="211" t="s">
        <v>45</v>
      </c>
      <c r="O163" s="4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2" t="s">
        <v>204</v>
      </c>
      <c r="AT163" s="22" t="s">
        <v>273</v>
      </c>
      <c r="AU163" s="22" t="s">
        <v>84</v>
      </c>
      <c r="AY163" s="22" t="s">
        <v>180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82</v>
      </c>
      <c r="BK163" s="184">
        <f>ROUND(I163*H163,2)</f>
        <v>0</v>
      </c>
      <c r="BL163" s="22" t="s">
        <v>187</v>
      </c>
      <c r="BM163" s="22" t="s">
        <v>313</v>
      </c>
    </row>
    <row r="164" spans="2:51" s="11" customFormat="1" ht="13.5">
      <c r="B164" s="185"/>
      <c r="D164" s="186" t="s">
        <v>188</v>
      </c>
      <c r="E164" s="187" t="s">
        <v>5</v>
      </c>
      <c r="F164" s="188" t="s">
        <v>642</v>
      </c>
      <c r="H164" s="189">
        <v>103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188</v>
      </c>
      <c r="AU164" s="187" t="s">
        <v>84</v>
      </c>
      <c r="AV164" s="11" t="s">
        <v>84</v>
      </c>
      <c r="AW164" s="11" t="s">
        <v>38</v>
      </c>
      <c r="AX164" s="11" t="s">
        <v>74</v>
      </c>
      <c r="AY164" s="187" t="s">
        <v>180</v>
      </c>
    </row>
    <row r="165" spans="2:51" s="12" customFormat="1" ht="13.5">
      <c r="B165" s="194"/>
      <c r="D165" s="186" t="s">
        <v>188</v>
      </c>
      <c r="E165" s="195" t="s">
        <v>5</v>
      </c>
      <c r="F165" s="196" t="s">
        <v>190</v>
      </c>
      <c r="H165" s="197">
        <v>103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188</v>
      </c>
      <c r="AU165" s="195" t="s">
        <v>84</v>
      </c>
      <c r="AV165" s="12" t="s">
        <v>187</v>
      </c>
      <c r="AW165" s="12" t="s">
        <v>38</v>
      </c>
      <c r="AX165" s="12" t="s">
        <v>82</v>
      </c>
      <c r="AY165" s="195" t="s">
        <v>180</v>
      </c>
    </row>
    <row r="166" spans="2:65" s="1" customFormat="1" ht="25.5" customHeight="1">
      <c r="B166" s="172"/>
      <c r="C166" s="202" t="s">
        <v>315</v>
      </c>
      <c r="D166" s="202" t="s">
        <v>273</v>
      </c>
      <c r="E166" s="203" t="s">
        <v>308</v>
      </c>
      <c r="F166" s="204" t="s">
        <v>309</v>
      </c>
      <c r="G166" s="205" t="s">
        <v>301</v>
      </c>
      <c r="H166" s="206">
        <v>306.75</v>
      </c>
      <c r="I166" s="207"/>
      <c r="J166" s="208">
        <f>ROUND(I166*H166,2)</f>
        <v>0</v>
      </c>
      <c r="K166" s="204" t="s">
        <v>186</v>
      </c>
      <c r="L166" s="209"/>
      <c r="M166" s="210" t="s">
        <v>5</v>
      </c>
      <c r="N166" s="211" t="s">
        <v>45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204</v>
      </c>
      <c r="AT166" s="22" t="s">
        <v>273</v>
      </c>
      <c r="AU166" s="22" t="s">
        <v>84</v>
      </c>
      <c r="AY166" s="22" t="s">
        <v>180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82</v>
      </c>
      <c r="BK166" s="184">
        <f>ROUND(I166*H166,2)</f>
        <v>0</v>
      </c>
      <c r="BL166" s="22" t="s">
        <v>187</v>
      </c>
      <c r="BM166" s="22" t="s">
        <v>318</v>
      </c>
    </row>
    <row r="167" spans="2:51" s="11" customFormat="1" ht="13.5">
      <c r="B167" s="185"/>
      <c r="D167" s="186" t="s">
        <v>188</v>
      </c>
      <c r="E167" s="187" t="s">
        <v>5</v>
      </c>
      <c r="F167" s="188" t="s">
        <v>831</v>
      </c>
      <c r="H167" s="189">
        <v>306.75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188</v>
      </c>
      <c r="AU167" s="187" t="s">
        <v>84</v>
      </c>
      <c r="AV167" s="11" t="s">
        <v>84</v>
      </c>
      <c r="AW167" s="11" t="s">
        <v>38</v>
      </c>
      <c r="AX167" s="11" t="s">
        <v>74</v>
      </c>
      <c r="AY167" s="187" t="s">
        <v>180</v>
      </c>
    </row>
    <row r="168" spans="2:51" s="12" customFormat="1" ht="13.5">
      <c r="B168" s="194"/>
      <c r="D168" s="186" t="s">
        <v>188</v>
      </c>
      <c r="E168" s="195" t="s">
        <v>5</v>
      </c>
      <c r="F168" s="196" t="s">
        <v>190</v>
      </c>
      <c r="H168" s="197">
        <v>306.75</v>
      </c>
      <c r="I168" s="198"/>
      <c r="L168" s="194"/>
      <c r="M168" s="199"/>
      <c r="N168" s="200"/>
      <c r="O168" s="200"/>
      <c r="P168" s="200"/>
      <c r="Q168" s="200"/>
      <c r="R168" s="200"/>
      <c r="S168" s="200"/>
      <c r="T168" s="201"/>
      <c r="AT168" s="195" t="s">
        <v>188</v>
      </c>
      <c r="AU168" s="195" t="s">
        <v>84</v>
      </c>
      <c r="AV168" s="12" t="s">
        <v>187</v>
      </c>
      <c r="AW168" s="12" t="s">
        <v>38</v>
      </c>
      <c r="AX168" s="12" t="s">
        <v>82</v>
      </c>
      <c r="AY168" s="195" t="s">
        <v>180</v>
      </c>
    </row>
    <row r="169" spans="2:65" s="1" customFormat="1" ht="16.5" customHeight="1">
      <c r="B169" s="172"/>
      <c r="C169" s="173" t="s">
        <v>255</v>
      </c>
      <c r="D169" s="173" t="s">
        <v>182</v>
      </c>
      <c r="E169" s="174" t="s">
        <v>311</v>
      </c>
      <c r="F169" s="175" t="s">
        <v>312</v>
      </c>
      <c r="G169" s="176" t="s">
        <v>292</v>
      </c>
      <c r="H169" s="177">
        <v>1091.295</v>
      </c>
      <c r="I169" s="178"/>
      <c r="J169" s="179">
        <f>ROUND(I169*H169,2)</f>
        <v>0</v>
      </c>
      <c r="K169" s="175" t="s">
        <v>199</v>
      </c>
      <c r="L169" s="39"/>
      <c r="M169" s="180" t="s">
        <v>5</v>
      </c>
      <c r="N169" s="181" t="s">
        <v>45</v>
      </c>
      <c r="O169" s="4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2" t="s">
        <v>187</v>
      </c>
      <c r="AT169" s="22" t="s">
        <v>182</v>
      </c>
      <c r="AU169" s="22" t="s">
        <v>84</v>
      </c>
      <c r="AY169" s="22" t="s">
        <v>180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2" t="s">
        <v>82</v>
      </c>
      <c r="BK169" s="184">
        <f>ROUND(I169*H169,2)</f>
        <v>0</v>
      </c>
      <c r="BL169" s="22" t="s">
        <v>187</v>
      </c>
      <c r="BM169" s="22" t="s">
        <v>325</v>
      </c>
    </row>
    <row r="170" spans="2:51" s="11" customFormat="1" ht="13.5">
      <c r="B170" s="185"/>
      <c r="D170" s="186" t="s">
        <v>188</v>
      </c>
      <c r="E170" s="187" t="s">
        <v>5</v>
      </c>
      <c r="F170" s="188" t="s">
        <v>832</v>
      </c>
      <c r="H170" s="189">
        <v>1091.295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188</v>
      </c>
      <c r="AU170" s="187" t="s">
        <v>84</v>
      </c>
      <c r="AV170" s="11" t="s">
        <v>84</v>
      </c>
      <c r="AW170" s="11" t="s">
        <v>38</v>
      </c>
      <c r="AX170" s="11" t="s">
        <v>74</v>
      </c>
      <c r="AY170" s="187" t="s">
        <v>180</v>
      </c>
    </row>
    <row r="171" spans="2:51" s="12" customFormat="1" ht="13.5">
      <c r="B171" s="194"/>
      <c r="D171" s="186" t="s">
        <v>188</v>
      </c>
      <c r="E171" s="195" t="s">
        <v>5</v>
      </c>
      <c r="F171" s="196" t="s">
        <v>190</v>
      </c>
      <c r="H171" s="197">
        <v>1091.295</v>
      </c>
      <c r="I171" s="198"/>
      <c r="L171" s="194"/>
      <c r="M171" s="199"/>
      <c r="N171" s="200"/>
      <c r="O171" s="200"/>
      <c r="P171" s="200"/>
      <c r="Q171" s="200"/>
      <c r="R171" s="200"/>
      <c r="S171" s="200"/>
      <c r="T171" s="201"/>
      <c r="AT171" s="195" t="s">
        <v>188</v>
      </c>
      <c r="AU171" s="195" t="s">
        <v>84</v>
      </c>
      <c r="AV171" s="12" t="s">
        <v>187</v>
      </c>
      <c r="AW171" s="12" t="s">
        <v>38</v>
      </c>
      <c r="AX171" s="12" t="s">
        <v>82</v>
      </c>
      <c r="AY171" s="195" t="s">
        <v>180</v>
      </c>
    </row>
    <row r="172" spans="2:65" s="1" customFormat="1" ht="16.5" customHeight="1">
      <c r="B172" s="172"/>
      <c r="C172" s="202" t="s">
        <v>326</v>
      </c>
      <c r="D172" s="202" t="s">
        <v>273</v>
      </c>
      <c r="E172" s="203" t="s">
        <v>316</v>
      </c>
      <c r="F172" s="204" t="s">
        <v>317</v>
      </c>
      <c r="G172" s="205" t="s">
        <v>292</v>
      </c>
      <c r="H172" s="206">
        <v>386.232</v>
      </c>
      <c r="I172" s="207"/>
      <c r="J172" s="208">
        <f>ROUND(I172*H172,2)</f>
        <v>0</v>
      </c>
      <c r="K172" s="204" t="s">
        <v>199</v>
      </c>
      <c r="L172" s="209"/>
      <c r="M172" s="210" t="s">
        <v>5</v>
      </c>
      <c r="N172" s="211" t="s">
        <v>45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204</v>
      </c>
      <c r="AT172" s="22" t="s">
        <v>273</v>
      </c>
      <c r="AU172" s="22" t="s">
        <v>84</v>
      </c>
      <c r="AY172" s="22" t="s">
        <v>180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82</v>
      </c>
      <c r="BK172" s="184">
        <f>ROUND(I172*H172,2)</f>
        <v>0</v>
      </c>
      <c r="BL172" s="22" t="s">
        <v>187</v>
      </c>
      <c r="BM172" s="22" t="s">
        <v>329</v>
      </c>
    </row>
    <row r="173" spans="2:51" s="11" customFormat="1" ht="13.5">
      <c r="B173" s="185"/>
      <c r="D173" s="186" t="s">
        <v>188</v>
      </c>
      <c r="E173" s="187" t="s">
        <v>5</v>
      </c>
      <c r="F173" s="188" t="s">
        <v>833</v>
      </c>
      <c r="H173" s="189">
        <v>148.3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188</v>
      </c>
      <c r="AU173" s="187" t="s">
        <v>84</v>
      </c>
      <c r="AV173" s="11" t="s">
        <v>84</v>
      </c>
      <c r="AW173" s="11" t="s">
        <v>38</v>
      </c>
      <c r="AX173" s="11" t="s">
        <v>74</v>
      </c>
      <c r="AY173" s="187" t="s">
        <v>180</v>
      </c>
    </row>
    <row r="174" spans="2:51" s="11" customFormat="1" ht="13.5">
      <c r="B174" s="185"/>
      <c r="D174" s="186" t="s">
        <v>188</v>
      </c>
      <c r="E174" s="187" t="s">
        <v>5</v>
      </c>
      <c r="F174" s="188" t="s">
        <v>834</v>
      </c>
      <c r="H174" s="189">
        <v>219.54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188</v>
      </c>
      <c r="AU174" s="187" t="s">
        <v>84</v>
      </c>
      <c r="AV174" s="11" t="s">
        <v>84</v>
      </c>
      <c r="AW174" s="11" t="s">
        <v>38</v>
      </c>
      <c r="AX174" s="11" t="s">
        <v>74</v>
      </c>
      <c r="AY174" s="187" t="s">
        <v>180</v>
      </c>
    </row>
    <row r="175" spans="2:51" s="12" customFormat="1" ht="13.5">
      <c r="B175" s="194"/>
      <c r="D175" s="186" t="s">
        <v>188</v>
      </c>
      <c r="E175" s="195" t="s">
        <v>5</v>
      </c>
      <c r="F175" s="196" t="s">
        <v>190</v>
      </c>
      <c r="H175" s="197">
        <v>367.84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188</v>
      </c>
      <c r="AU175" s="195" t="s">
        <v>84</v>
      </c>
      <c r="AV175" s="12" t="s">
        <v>187</v>
      </c>
      <c r="AW175" s="12" t="s">
        <v>38</v>
      </c>
      <c r="AX175" s="12" t="s">
        <v>74</v>
      </c>
      <c r="AY175" s="195" t="s">
        <v>180</v>
      </c>
    </row>
    <row r="176" spans="2:51" s="11" customFormat="1" ht="13.5">
      <c r="B176" s="185"/>
      <c r="D176" s="186" t="s">
        <v>188</v>
      </c>
      <c r="E176" s="187" t="s">
        <v>5</v>
      </c>
      <c r="F176" s="188" t="s">
        <v>835</v>
      </c>
      <c r="H176" s="189">
        <v>386.232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188</v>
      </c>
      <c r="AU176" s="187" t="s">
        <v>84</v>
      </c>
      <c r="AV176" s="11" t="s">
        <v>84</v>
      </c>
      <c r="AW176" s="11" t="s">
        <v>38</v>
      </c>
      <c r="AX176" s="11" t="s">
        <v>74</v>
      </c>
      <c r="AY176" s="187" t="s">
        <v>180</v>
      </c>
    </row>
    <row r="177" spans="2:51" s="12" customFormat="1" ht="13.5">
      <c r="B177" s="194"/>
      <c r="D177" s="186" t="s">
        <v>188</v>
      </c>
      <c r="E177" s="195" t="s">
        <v>5</v>
      </c>
      <c r="F177" s="196" t="s">
        <v>190</v>
      </c>
      <c r="H177" s="197">
        <v>386.232</v>
      </c>
      <c r="I177" s="198"/>
      <c r="L177" s="194"/>
      <c r="M177" s="199"/>
      <c r="N177" s="200"/>
      <c r="O177" s="200"/>
      <c r="P177" s="200"/>
      <c r="Q177" s="200"/>
      <c r="R177" s="200"/>
      <c r="S177" s="200"/>
      <c r="T177" s="201"/>
      <c r="AT177" s="195" t="s">
        <v>188</v>
      </c>
      <c r="AU177" s="195" t="s">
        <v>84</v>
      </c>
      <c r="AV177" s="12" t="s">
        <v>187</v>
      </c>
      <c r="AW177" s="12" t="s">
        <v>38</v>
      </c>
      <c r="AX177" s="12" t="s">
        <v>82</v>
      </c>
      <c r="AY177" s="195" t="s">
        <v>180</v>
      </c>
    </row>
    <row r="178" spans="2:65" s="1" customFormat="1" ht="16.5" customHeight="1">
      <c r="B178" s="172"/>
      <c r="C178" s="202" t="s">
        <v>258</v>
      </c>
      <c r="D178" s="202" t="s">
        <v>273</v>
      </c>
      <c r="E178" s="203" t="s">
        <v>323</v>
      </c>
      <c r="F178" s="204" t="s">
        <v>324</v>
      </c>
      <c r="G178" s="205" t="s">
        <v>292</v>
      </c>
      <c r="H178" s="206">
        <v>155.715</v>
      </c>
      <c r="I178" s="207"/>
      <c r="J178" s="208">
        <f>ROUND(I178*H178,2)</f>
        <v>0</v>
      </c>
      <c r="K178" s="204" t="s">
        <v>199</v>
      </c>
      <c r="L178" s="209"/>
      <c r="M178" s="210" t="s">
        <v>5</v>
      </c>
      <c r="N178" s="211" t="s">
        <v>45</v>
      </c>
      <c r="O178" s="4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22" t="s">
        <v>204</v>
      </c>
      <c r="AT178" s="22" t="s">
        <v>273</v>
      </c>
      <c r="AU178" s="22" t="s">
        <v>84</v>
      </c>
      <c r="AY178" s="22" t="s">
        <v>180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2" t="s">
        <v>82</v>
      </c>
      <c r="BK178" s="184">
        <f>ROUND(I178*H178,2)</f>
        <v>0</v>
      </c>
      <c r="BL178" s="22" t="s">
        <v>187</v>
      </c>
      <c r="BM178" s="22" t="s">
        <v>332</v>
      </c>
    </row>
    <row r="179" spans="2:65" s="1" customFormat="1" ht="16.5" customHeight="1">
      <c r="B179" s="172"/>
      <c r="C179" s="202" t="s">
        <v>334</v>
      </c>
      <c r="D179" s="202" t="s">
        <v>273</v>
      </c>
      <c r="E179" s="203" t="s">
        <v>327</v>
      </c>
      <c r="F179" s="204" t="s">
        <v>328</v>
      </c>
      <c r="G179" s="205" t="s">
        <v>292</v>
      </c>
      <c r="H179" s="206">
        <v>263.34</v>
      </c>
      <c r="I179" s="207"/>
      <c r="J179" s="208">
        <f>ROUND(I179*H179,2)</f>
        <v>0</v>
      </c>
      <c r="K179" s="204" t="s">
        <v>199</v>
      </c>
      <c r="L179" s="209"/>
      <c r="M179" s="210" t="s">
        <v>5</v>
      </c>
      <c r="N179" s="211" t="s">
        <v>45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204</v>
      </c>
      <c r="AT179" s="22" t="s">
        <v>273</v>
      </c>
      <c r="AU179" s="22" t="s">
        <v>84</v>
      </c>
      <c r="AY179" s="22" t="s">
        <v>180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82</v>
      </c>
      <c r="BK179" s="184">
        <f>ROUND(I179*H179,2)</f>
        <v>0</v>
      </c>
      <c r="BL179" s="22" t="s">
        <v>187</v>
      </c>
      <c r="BM179" s="22" t="s">
        <v>337</v>
      </c>
    </row>
    <row r="180" spans="2:65" s="1" customFormat="1" ht="16.5" customHeight="1">
      <c r="B180" s="172"/>
      <c r="C180" s="202" t="s">
        <v>265</v>
      </c>
      <c r="D180" s="202" t="s">
        <v>273</v>
      </c>
      <c r="E180" s="203" t="s">
        <v>330</v>
      </c>
      <c r="F180" s="204" t="s">
        <v>331</v>
      </c>
      <c r="G180" s="205" t="s">
        <v>292</v>
      </c>
      <c r="H180" s="206">
        <v>250.8</v>
      </c>
      <c r="I180" s="207"/>
      <c r="J180" s="208">
        <f>ROUND(I180*H180,2)</f>
        <v>0</v>
      </c>
      <c r="K180" s="204" t="s">
        <v>199</v>
      </c>
      <c r="L180" s="209"/>
      <c r="M180" s="210" t="s">
        <v>5</v>
      </c>
      <c r="N180" s="211" t="s">
        <v>45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204</v>
      </c>
      <c r="AT180" s="22" t="s">
        <v>273</v>
      </c>
      <c r="AU180" s="22" t="s">
        <v>84</v>
      </c>
      <c r="AY180" s="22" t="s">
        <v>180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82</v>
      </c>
      <c r="BK180" s="184">
        <f>ROUND(I180*H180,2)</f>
        <v>0</v>
      </c>
      <c r="BL180" s="22" t="s">
        <v>187</v>
      </c>
      <c r="BM180" s="22" t="s">
        <v>341</v>
      </c>
    </row>
    <row r="181" spans="2:51" s="11" customFormat="1" ht="13.5">
      <c r="B181" s="185"/>
      <c r="D181" s="186" t="s">
        <v>188</v>
      </c>
      <c r="E181" s="187" t="s">
        <v>5</v>
      </c>
      <c r="F181" s="188" t="s">
        <v>836</v>
      </c>
      <c r="H181" s="189">
        <v>250.8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188</v>
      </c>
      <c r="AU181" s="187" t="s">
        <v>84</v>
      </c>
      <c r="AV181" s="11" t="s">
        <v>84</v>
      </c>
      <c r="AW181" s="11" t="s">
        <v>38</v>
      </c>
      <c r="AX181" s="11" t="s">
        <v>74</v>
      </c>
      <c r="AY181" s="187" t="s">
        <v>180</v>
      </c>
    </row>
    <row r="182" spans="2:51" s="12" customFormat="1" ht="13.5">
      <c r="B182" s="194"/>
      <c r="D182" s="186" t="s">
        <v>188</v>
      </c>
      <c r="E182" s="195" t="s">
        <v>5</v>
      </c>
      <c r="F182" s="196" t="s">
        <v>190</v>
      </c>
      <c r="H182" s="197">
        <v>250.8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188</v>
      </c>
      <c r="AU182" s="195" t="s">
        <v>84</v>
      </c>
      <c r="AV182" s="12" t="s">
        <v>187</v>
      </c>
      <c r="AW182" s="12" t="s">
        <v>38</v>
      </c>
      <c r="AX182" s="12" t="s">
        <v>82</v>
      </c>
      <c r="AY182" s="195" t="s">
        <v>180</v>
      </c>
    </row>
    <row r="183" spans="2:65" s="1" customFormat="1" ht="16.5" customHeight="1">
      <c r="B183" s="172"/>
      <c r="C183" s="202" t="s">
        <v>343</v>
      </c>
      <c r="D183" s="202" t="s">
        <v>273</v>
      </c>
      <c r="E183" s="203" t="s">
        <v>335</v>
      </c>
      <c r="F183" s="204" t="s">
        <v>336</v>
      </c>
      <c r="G183" s="205" t="s">
        <v>292</v>
      </c>
      <c r="H183" s="206">
        <v>53.6</v>
      </c>
      <c r="I183" s="207"/>
      <c r="J183" s="208">
        <f>ROUND(I183*H183,2)</f>
        <v>0</v>
      </c>
      <c r="K183" s="204" t="s">
        <v>199</v>
      </c>
      <c r="L183" s="209"/>
      <c r="M183" s="210" t="s">
        <v>5</v>
      </c>
      <c r="N183" s="211" t="s">
        <v>45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204</v>
      </c>
      <c r="AT183" s="22" t="s">
        <v>273</v>
      </c>
      <c r="AU183" s="22" t="s">
        <v>84</v>
      </c>
      <c r="AY183" s="22" t="s">
        <v>180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82</v>
      </c>
      <c r="BK183" s="184">
        <f>ROUND(I183*H183,2)</f>
        <v>0</v>
      </c>
      <c r="BL183" s="22" t="s">
        <v>187</v>
      </c>
      <c r="BM183" s="22" t="s">
        <v>347</v>
      </c>
    </row>
    <row r="184" spans="2:51" s="11" customFormat="1" ht="13.5">
      <c r="B184" s="185"/>
      <c r="D184" s="186" t="s">
        <v>188</v>
      </c>
      <c r="E184" s="187" t="s">
        <v>5</v>
      </c>
      <c r="F184" s="188" t="s">
        <v>837</v>
      </c>
      <c r="H184" s="189">
        <v>53.6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188</v>
      </c>
      <c r="AU184" s="187" t="s">
        <v>84</v>
      </c>
      <c r="AV184" s="11" t="s">
        <v>84</v>
      </c>
      <c r="AW184" s="11" t="s">
        <v>38</v>
      </c>
      <c r="AX184" s="11" t="s">
        <v>74</v>
      </c>
      <c r="AY184" s="187" t="s">
        <v>180</v>
      </c>
    </row>
    <row r="185" spans="2:51" s="12" customFormat="1" ht="13.5">
      <c r="B185" s="194"/>
      <c r="D185" s="186" t="s">
        <v>188</v>
      </c>
      <c r="E185" s="195" t="s">
        <v>5</v>
      </c>
      <c r="F185" s="196" t="s">
        <v>190</v>
      </c>
      <c r="H185" s="197">
        <v>53.6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188</v>
      </c>
      <c r="AU185" s="195" t="s">
        <v>84</v>
      </c>
      <c r="AV185" s="12" t="s">
        <v>187</v>
      </c>
      <c r="AW185" s="12" t="s">
        <v>38</v>
      </c>
      <c r="AX185" s="12" t="s">
        <v>82</v>
      </c>
      <c r="AY185" s="195" t="s">
        <v>180</v>
      </c>
    </row>
    <row r="186" spans="2:65" s="1" customFormat="1" ht="25.5" customHeight="1">
      <c r="B186" s="172"/>
      <c r="C186" s="173" t="s">
        <v>270</v>
      </c>
      <c r="D186" s="173" t="s">
        <v>182</v>
      </c>
      <c r="E186" s="174" t="s">
        <v>344</v>
      </c>
      <c r="F186" s="175" t="s">
        <v>345</v>
      </c>
      <c r="G186" s="176" t="s">
        <v>185</v>
      </c>
      <c r="H186" s="177">
        <v>40.18</v>
      </c>
      <c r="I186" s="178"/>
      <c r="J186" s="179">
        <f>ROUND(I186*H186,2)</f>
        <v>0</v>
      </c>
      <c r="K186" s="175" t="s">
        <v>346</v>
      </c>
      <c r="L186" s="39"/>
      <c r="M186" s="180" t="s">
        <v>5</v>
      </c>
      <c r="N186" s="18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187</v>
      </c>
      <c r="AT186" s="22" t="s">
        <v>182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187</v>
      </c>
      <c r="BM186" s="22" t="s">
        <v>351</v>
      </c>
    </row>
    <row r="187" spans="2:51" s="11" customFormat="1" ht="13.5">
      <c r="B187" s="185"/>
      <c r="D187" s="186" t="s">
        <v>188</v>
      </c>
      <c r="E187" s="187" t="s">
        <v>5</v>
      </c>
      <c r="F187" s="188" t="s">
        <v>838</v>
      </c>
      <c r="H187" s="189">
        <v>40.18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188</v>
      </c>
      <c r="AU187" s="187" t="s">
        <v>84</v>
      </c>
      <c r="AV187" s="11" t="s">
        <v>84</v>
      </c>
      <c r="AW187" s="11" t="s">
        <v>38</v>
      </c>
      <c r="AX187" s="11" t="s">
        <v>74</v>
      </c>
      <c r="AY187" s="187" t="s">
        <v>180</v>
      </c>
    </row>
    <row r="188" spans="2:51" s="12" customFormat="1" ht="13.5">
      <c r="B188" s="194"/>
      <c r="D188" s="186" t="s">
        <v>188</v>
      </c>
      <c r="E188" s="195" t="s">
        <v>5</v>
      </c>
      <c r="F188" s="196" t="s">
        <v>190</v>
      </c>
      <c r="H188" s="197">
        <v>40.18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188</v>
      </c>
      <c r="AU188" s="195" t="s">
        <v>84</v>
      </c>
      <c r="AV188" s="12" t="s">
        <v>187</v>
      </c>
      <c r="AW188" s="12" t="s">
        <v>38</v>
      </c>
      <c r="AX188" s="12" t="s">
        <v>82</v>
      </c>
      <c r="AY188" s="195" t="s">
        <v>180</v>
      </c>
    </row>
    <row r="189" spans="2:65" s="1" customFormat="1" ht="25.5" customHeight="1">
      <c r="B189" s="172"/>
      <c r="C189" s="202" t="s">
        <v>352</v>
      </c>
      <c r="D189" s="202" t="s">
        <v>273</v>
      </c>
      <c r="E189" s="203" t="s">
        <v>349</v>
      </c>
      <c r="F189" s="204" t="s">
        <v>839</v>
      </c>
      <c r="G189" s="205" t="s">
        <v>198</v>
      </c>
      <c r="H189" s="206">
        <v>1.229</v>
      </c>
      <c r="I189" s="207"/>
      <c r="J189" s="208">
        <f>ROUND(I189*H189,2)</f>
        <v>0</v>
      </c>
      <c r="K189" s="204" t="s">
        <v>193</v>
      </c>
      <c r="L189" s="209"/>
      <c r="M189" s="210" t="s">
        <v>5</v>
      </c>
      <c r="N189" s="211" t="s">
        <v>45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204</v>
      </c>
      <c r="AT189" s="22" t="s">
        <v>273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187</v>
      </c>
      <c r="BM189" s="22" t="s">
        <v>355</v>
      </c>
    </row>
    <row r="190" spans="2:65" s="1" customFormat="1" ht="25.5" customHeight="1">
      <c r="B190" s="172"/>
      <c r="C190" s="173" t="s">
        <v>276</v>
      </c>
      <c r="D190" s="173" t="s">
        <v>182</v>
      </c>
      <c r="E190" s="174" t="s">
        <v>353</v>
      </c>
      <c r="F190" s="175" t="s">
        <v>354</v>
      </c>
      <c r="G190" s="176" t="s">
        <v>185</v>
      </c>
      <c r="H190" s="177">
        <v>921.69</v>
      </c>
      <c r="I190" s="178"/>
      <c r="J190" s="179">
        <f>ROUND(I190*H190,2)</f>
        <v>0</v>
      </c>
      <c r="K190" s="175" t="s">
        <v>269</v>
      </c>
      <c r="L190" s="39"/>
      <c r="M190" s="180" t="s">
        <v>5</v>
      </c>
      <c r="N190" s="181" t="s">
        <v>45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187</v>
      </c>
      <c r="AT190" s="22" t="s">
        <v>182</v>
      </c>
      <c r="AU190" s="22" t="s">
        <v>84</v>
      </c>
      <c r="AY190" s="22" t="s">
        <v>180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82</v>
      </c>
      <c r="BK190" s="184">
        <f>ROUND(I190*H190,2)</f>
        <v>0</v>
      </c>
      <c r="BL190" s="22" t="s">
        <v>187</v>
      </c>
      <c r="BM190" s="22" t="s">
        <v>359</v>
      </c>
    </row>
    <row r="191" spans="2:51" s="11" customFormat="1" ht="13.5">
      <c r="B191" s="185"/>
      <c r="D191" s="186" t="s">
        <v>188</v>
      </c>
      <c r="E191" s="187" t="s">
        <v>5</v>
      </c>
      <c r="F191" s="188" t="s">
        <v>840</v>
      </c>
      <c r="H191" s="189">
        <v>921.69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188</v>
      </c>
      <c r="AU191" s="187" t="s">
        <v>84</v>
      </c>
      <c r="AV191" s="11" t="s">
        <v>84</v>
      </c>
      <c r="AW191" s="11" t="s">
        <v>38</v>
      </c>
      <c r="AX191" s="11" t="s">
        <v>82</v>
      </c>
      <c r="AY191" s="187" t="s">
        <v>180</v>
      </c>
    </row>
    <row r="192" spans="2:65" s="1" customFormat="1" ht="16.5" customHeight="1">
      <c r="B192" s="172"/>
      <c r="C192" s="202" t="s">
        <v>360</v>
      </c>
      <c r="D192" s="202" t="s">
        <v>273</v>
      </c>
      <c r="E192" s="203" t="s">
        <v>357</v>
      </c>
      <c r="F192" s="204" t="s">
        <v>358</v>
      </c>
      <c r="G192" s="205" t="s">
        <v>185</v>
      </c>
      <c r="H192" s="206">
        <v>838.236</v>
      </c>
      <c r="I192" s="207"/>
      <c r="J192" s="208">
        <f>ROUND(I192*H192,2)</f>
        <v>0</v>
      </c>
      <c r="K192" s="204" t="s">
        <v>269</v>
      </c>
      <c r="L192" s="209"/>
      <c r="M192" s="210" t="s">
        <v>5</v>
      </c>
      <c r="N192" s="211" t="s">
        <v>45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204</v>
      </c>
      <c r="AT192" s="22" t="s">
        <v>273</v>
      </c>
      <c r="AU192" s="22" t="s">
        <v>84</v>
      </c>
      <c r="AY192" s="22" t="s">
        <v>180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82</v>
      </c>
      <c r="BK192" s="184">
        <f>ROUND(I192*H192,2)</f>
        <v>0</v>
      </c>
      <c r="BL192" s="22" t="s">
        <v>187</v>
      </c>
      <c r="BM192" s="22" t="s">
        <v>361</v>
      </c>
    </row>
    <row r="193" spans="2:51" s="11" customFormat="1" ht="13.5">
      <c r="B193" s="185"/>
      <c r="D193" s="186" t="s">
        <v>188</v>
      </c>
      <c r="E193" s="187" t="s">
        <v>5</v>
      </c>
      <c r="F193" s="188" t="s">
        <v>841</v>
      </c>
      <c r="H193" s="189">
        <v>821.8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188</v>
      </c>
      <c r="AU193" s="187" t="s">
        <v>84</v>
      </c>
      <c r="AV193" s="11" t="s">
        <v>84</v>
      </c>
      <c r="AW193" s="11" t="s">
        <v>38</v>
      </c>
      <c r="AX193" s="11" t="s">
        <v>74</v>
      </c>
      <c r="AY193" s="187" t="s">
        <v>180</v>
      </c>
    </row>
    <row r="194" spans="2:51" s="12" customFormat="1" ht="13.5">
      <c r="B194" s="194"/>
      <c r="D194" s="186" t="s">
        <v>188</v>
      </c>
      <c r="E194" s="195" t="s">
        <v>5</v>
      </c>
      <c r="F194" s="196" t="s">
        <v>190</v>
      </c>
      <c r="H194" s="197">
        <v>821.8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188</v>
      </c>
      <c r="AU194" s="195" t="s">
        <v>84</v>
      </c>
      <c r="AV194" s="12" t="s">
        <v>187</v>
      </c>
      <c r="AW194" s="12" t="s">
        <v>38</v>
      </c>
      <c r="AX194" s="12" t="s">
        <v>82</v>
      </c>
      <c r="AY194" s="195" t="s">
        <v>180</v>
      </c>
    </row>
    <row r="195" spans="2:51" s="11" customFormat="1" ht="13.5">
      <c r="B195" s="185"/>
      <c r="D195" s="186" t="s">
        <v>188</v>
      </c>
      <c r="F195" s="188" t="s">
        <v>842</v>
      </c>
      <c r="H195" s="189">
        <v>838.236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188</v>
      </c>
      <c r="AU195" s="187" t="s">
        <v>84</v>
      </c>
      <c r="AV195" s="11" t="s">
        <v>84</v>
      </c>
      <c r="AW195" s="11" t="s">
        <v>6</v>
      </c>
      <c r="AX195" s="11" t="s">
        <v>82</v>
      </c>
      <c r="AY195" s="187" t="s">
        <v>180</v>
      </c>
    </row>
    <row r="196" spans="2:65" s="1" customFormat="1" ht="25.5" customHeight="1">
      <c r="B196" s="172"/>
      <c r="C196" s="202" t="s">
        <v>280</v>
      </c>
      <c r="D196" s="202" t="s">
        <v>273</v>
      </c>
      <c r="E196" s="203" t="s">
        <v>349</v>
      </c>
      <c r="F196" s="204" t="s">
        <v>839</v>
      </c>
      <c r="G196" s="205" t="s">
        <v>198</v>
      </c>
      <c r="H196" s="206">
        <v>18.34</v>
      </c>
      <c r="I196" s="207"/>
      <c r="J196" s="208">
        <f>ROUND(I196*H196,2)</f>
        <v>0</v>
      </c>
      <c r="K196" s="204" t="s">
        <v>193</v>
      </c>
      <c r="L196" s="209"/>
      <c r="M196" s="210" t="s">
        <v>5</v>
      </c>
      <c r="N196" s="211" t="s">
        <v>45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2" t="s">
        <v>204</v>
      </c>
      <c r="AT196" s="22" t="s">
        <v>273</v>
      </c>
      <c r="AU196" s="22" t="s">
        <v>84</v>
      </c>
      <c r="AY196" s="22" t="s">
        <v>180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82</v>
      </c>
      <c r="BK196" s="184">
        <f>ROUND(I196*H196,2)</f>
        <v>0</v>
      </c>
      <c r="BL196" s="22" t="s">
        <v>187</v>
      </c>
      <c r="BM196" s="22" t="s">
        <v>365</v>
      </c>
    </row>
    <row r="197" spans="2:51" s="11" customFormat="1" ht="13.5">
      <c r="B197" s="185"/>
      <c r="D197" s="186" t="s">
        <v>188</v>
      </c>
      <c r="E197" s="187" t="s">
        <v>5</v>
      </c>
      <c r="F197" s="188" t="s">
        <v>843</v>
      </c>
      <c r="H197" s="189">
        <v>17.98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188</v>
      </c>
      <c r="AU197" s="187" t="s">
        <v>84</v>
      </c>
      <c r="AV197" s="11" t="s">
        <v>84</v>
      </c>
      <c r="AW197" s="11" t="s">
        <v>38</v>
      </c>
      <c r="AX197" s="11" t="s">
        <v>82</v>
      </c>
      <c r="AY197" s="187" t="s">
        <v>180</v>
      </c>
    </row>
    <row r="198" spans="2:51" s="11" customFormat="1" ht="13.5">
      <c r="B198" s="185"/>
      <c r="D198" s="186" t="s">
        <v>188</v>
      </c>
      <c r="F198" s="188" t="s">
        <v>844</v>
      </c>
      <c r="H198" s="189">
        <v>18.34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188</v>
      </c>
      <c r="AU198" s="187" t="s">
        <v>84</v>
      </c>
      <c r="AV198" s="11" t="s">
        <v>84</v>
      </c>
      <c r="AW198" s="11" t="s">
        <v>6</v>
      </c>
      <c r="AX198" s="11" t="s">
        <v>82</v>
      </c>
      <c r="AY198" s="187" t="s">
        <v>180</v>
      </c>
    </row>
    <row r="199" spans="2:65" s="1" customFormat="1" ht="25.5" customHeight="1">
      <c r="B199" s="172"/>
      <c r="C199" s="173" t="s">
        <v>367</v>
      </c>
      <c r="D199" s="173" t="s">
        <v>182</v>
      </c>
      <c r="E199" s="174" t="s">
        <v>363</v>
      </c>
      <c r="F199" s="175" t="s">
        <v>364</v>
      </c>
      <c r="G199" s="176" t="s">
        <v>185</v>
      </c>
      <c r="H199" s="177">
        <v>3.4</v>
      </c>
      <c r="I199" s="178"/>
      <c r="J199" s="179">
        <f>ROUND(I199*H199,2)</f>
        <v>0</v>
      </c>
      <c r="K199" s="175" t="s">
        <v>193</v>
      </c>
      <c r="L199" s="39"/>
      <c r="M199" s="180" t="s">
        <v>5</v>
      </c>
      <c r="N199" s="181" t="s">
        <v>45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187</v>
      </c>
      <c r="AT199" s="22" t="s">
        <v>182</v>
      </c>
      <c r="AU199" s="22" t="s">
        <v>84</v>
      </c>
      <c r="AY199" s="22" t="s">
        <v>180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82</v>
      </c>
      <c r="BK199" s="184">
        <f>ROUND(I199*H199,2)</f>
        <v>0</v>
      </c>
      <c r="BL199" s="22" t="s">
        <v>187</v>
      </c>
      <c r="BM199" s="22" t="s">
        <v>370</v>
      </c>
    </row>
    <row r="200" spans="2:51" s="11" customFormat="1" ht="13.5">
      <c r="B200" s="185"/>
      <c r="D200" s="186" t="s">
        <v>188</v>
      </c>
      <c r="E200" s="187" t="s">
        <v>5</v>
      </c>
      <c r="F200" s="188" t="s">
        <v>366</v>
      </c>
      <c r="H200" s="189">
        <v>3.4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188</v>
      </c>
      <c r="AU200" s="187" t="s">
        <v>84</v>
      </c>
      <c r="AV200" s="11" t="s">
        <v>84</v>
      </c>
      <c r="AW200" s="11" t="s">
        <v>38</v>
      </c>
      <c r="AX200" s="11" t="s">
        <v>74</v>
      </c>
      <c r="AY200" s="187" t="s">
        <v>180</v>
      </c>
    </row>
    <row r="201" spans="2:51" s="12" customFormat="1" ht="13.5">
      <c r="B201" s="194"/>
      <c r="D201" s="186" t="s">
        <v>188</v>
      </c>
      <c r="E201" s="195" t="s">
        <v>5</v>
      </c>
      <c r="F201" s="196" t="s">
        <v>190</v>
      </c>
      <c r="H201" s="197">
        <v>3.4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188</v>
      </c>
      <c r="AU201" s="195" t="s">
        <v>84</v>
      </c>
      <c r="AV201" s="12" t="s">
        <v>187</v>
      </c>
      <c r="AW201" s="12" t="s">
        <v>38</v>
      </c>
      <c r="AX201" s="12" t="s">
        <v>82</v>
      </c>
      <c r="AY201" s="195" t="s">
        <v>180</v>
      </c>
    </row>
    <row r="202" spans="2:65" s="1" customFormat="1" ht="38.25" customHeight="1">
      <c r="B202" s="172"/>
      <c r="C202" s="202" t="s">
        <v>284</v>
      </c>
      <c r="D202" s="202" t="s">
        <v>273</v>
      </c>
      <c r="E202" s="203" t="s">
        <v>368</v>
      </c>
      <c r="F202" s="204" t="s">
        <v>845</v>
      </c>
      <c r="G202" s="205" t="s">
        <v>185</v>
      </c>
      <c r="H202" s="206">
        <v>3.468</v>
      </c>
      <c r="I202" s="207"/>
      <c r="J202" s="208">
        <f>ROUND(I202*H202,2)</f>
        <v>0</v>
      </c>
      <c r="K202" s="204" t="s">
        <v>193</v>
      </c>
      <c r="L202" s="209"/>
      <c r="M202" s="210" t="s">
        <v>5</v>
      </c>
      <c r="N202" s="211" t="s">
        <v>45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204</v>
      </c>
      <c r="AT202" s="22" t="s">
        <v>273</v>
      </c>
      <c r="AU202" s="22" t="s">
        <v>84</v>
      </c>
      <c r="AY202" s="22" t="s">
        <v>180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82</v>
      </c>
      <c r="BK202" s="184">
        <f>ROUND(I202*H202,2)</f>
        <v>0</v>
      </c>
      <c r="BL202" s="22" t="s">
        <v>187</v>
      </c>
      <c r="BM202" s="22" t="s">
        <v>374</v>
      </c>
    </row>
    <row r="203" spans="2:51" s="11" customFormat="1" ht="13.5">
      <c r="B203" s="185"/>
      <c r="D203" s="186" t="s">
        <v>188</v>
      </c>
      <c r="E203" s="187" t="s">
        <v>5</v>
      </c>
      <c r="F203" s="188" t="s">
        <v>371</v>
      </c>
      <c r="H203" s="189">
        <v>3.468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188</v>
      </c>
      <c r="AU203" s="187" t="s">
        <v>84</v>
      </c>
      <c r="AV203" s="11" t="s">
        <v>84</v>
      </c>
      <c r="AW203" s="11" t="s">
        <v>38</v>
      </c>
      <c r="AX203" s="11" t="s">
        <v>74</v>
      </c>
      <c r="AY203" s="187" t="s">
        <v>180</v>
      </c>
    </row>
    <row r="204" spans="2:51" s="12" customFormat="1" ht="13.5">
      <c r="B204" s="194"/>
      <c r="D204" s="186" t="s">
        <v>188</v>
      </c>
      <c r="E204" s="195" t="s">
        <v>5</v>
      </c>
      <c r="F204" s="196" t="s">
        <v>190</v>
      </c>
      <c r="H204" s="197">
        <v>3.468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188</v>
      </c>
      <c r="AU204" s="195" t="s">
        <v>84</v>
      </c>
      <c r="AV204" s="12" t="s">
        <v>187</v>
      </c>
      <c r="AW204" s="12" t="s">
        <v>38</v>
      </c>
      <c r="AX204" s="12" t="s">
        <v>82</v>
      </c>
      <c r="AY204" s="195" t="s">
        <v>180</v>
      </c>
    </row>
    <row r="205" spans="2:65" s="1" customFormat="1" ht="25.5" customHeight="1">
      <c r="B205" s="172"/>
      <c r="C205" s="173" t="s">
        <v>375</v>
      </c>
      <c r="D205" s="173" t="s">
        <v>182</v>
      </c>
      <c r="E205" s="174" t="s">
        <v>372</v>
      </c>
      <c r="F205" s="175" t="s">
        <v>373</v>
      </c>
      <c r="G205" s="176" t="s">
        <v>185</v>
      </c>
      <c r="H205" s="177">
        <v>18.54</v>
      </c>
      <c r="I205" s="178"/>
      <c r="J205" s="179">
        <f>ROUND(I205*H205,2)</f>
        <v>0</v>
      </c>
      <c r="K205" s="175" t="s">
        <v>269</v>
      </c>
      <c r="L205" s="39"/>
      <c r="M205" s="180" t="s">
        <v>5</v>
      </c>
      <c r="N205" s="181" t="s">
        <v>45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187</v>
      </c>
      <c r="AT205" s="22" t="s">
        <v>182</v>
      </c>
      <c r="AU205" s="22" t="s">
        <v>84</v>
      </c>
      <c r="AY205" s="22" t="s">
        <v>180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82</v>
      </c>
      <c r="BK205" s="184">
        <f>ROUND(I205*H205,2)</f>
        <v>0</v>
      </c>
      <c r="BL205" s="22" t="s">
        <v>187</v>
      </c>
      <c r="BM205" s="22" t="s">
        <v>378</v>
      </c>
    </row>
    <row r="206" spans="2:51" s="11" customFormat="1" ht="13.5">
      <c r="B206" s="185"/>
      <c r="D206" s="186" t="s">
        <v>188</v>
      </c>
      <c r="E206" s="187" t="s">
        <v>5</v>
      </c>
      <c r="F206" s="188" t="s">
        <v>846</v>
      </c>
      <c r="H206" s="189">
        <v>18.54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188</v>
      </c>
      <c r="AU206" s="187" t="s">
        <v>84</v>
      </c>
      <c r="AV206" s="11" t="s">
        <v>84</v>
      </c>
      <c r="AW206" s="11" t="s">
        <v>38</v>
      </c>
      <c r="AX206" s="11" t="s">
        <v>74</v>
      </c>
      <c r="AY206" s="187" t="s">
        <v>180</v>
      </c>
    </row>
    <row r="207" spans="2:51" s="12" customFormat="1" ht="13.5">
      <c r="B207" s="194"/>
      <c r="D207" s="186" t="s">
        <v>188</v>
      </c>
      <c r="E207" s="195" t="s">
        <v>5</v>
      </c>
      <c r="F207" s="196" t="s">
        <v>190</v>
      </c>
      <c r="H207" s="197">
        <v>18.54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188</v>
      </c>
      <c r="AU207" s="195" t="s">
        <v>84</v>
      </c>
      <c r="AV207" s="12" t="s">
        <v>187</v>
      </c>
      <c r="AW207" s="12" t="s">
        <v>38</v>
      </c>
      <c r="AX207" s="12" t="s">
        <v>82</v>
      </c>
      <c r="AY207" s="195" t="s">
        <v>180</v>
      </c>
    </row>
    <row r="208" spans="2:65" s="1" customFormat="1" ht="16.5" customHeight="1">
      <c r="B208" s="172"/>
      <c r="C208" s="202" t="s">
        <v>287</v>
      </c>
      <c r="D208" s="202" t="s">
        <v>273</v>
      </c>
      <c r="E208" s="203" t="s">
        <v>376</v>
      </c>
      <c r="F208" s="204" t="s">
        <v>377</v>
      </c>
      <c r="G208" s="205" t="s">
        <v>185</v>
      </c>
      <c r="H208" s="206">
        <v>18.911</v>
      </c>
      <c r="I208" s="207"/>
      <c r="J208" s="208">
        <f>ROUND(I208*H208,2)</f>
        <v>0</v>
      </c>
      <c r="K208" s="204" t="s">
        <v>269</v>
      </c>
      <c r="L208" s="209"/>
      <c r="M208" s="210" t="s">
        <v>5</v>
      </c>
      <c r="N208" s="21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204</v>
      </c>
      <c r="AT208" s="22" t="s">
        <v>273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187</v>
      </c>
      <c r="BM208" s="22" t="s">
        <v>382</v>
      </c>
    </row>
    <row r="209" spans="2:51" s="11" customFormat="1" ht="13.5">
      <c r="B209" s="185"/>
      <c r="D209" s="186" t="s">
        <v>188</v>
      </c>
      <c r="E209" s="187" t="s">
        <v>5</v>
      </c>
      <c r="F209" s="188" t="s">
        <v>847</v>
      </c>
      <c r="H209" s="189">
        <v>18.911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188</v>
      </c>
      <c r="AU209" s="187" t="s">
        <v>84</v>
      </c>
      <c r="AV209" s="11" t="s">
        <v>84</v>
      </c>
      <c r="AW209" s="11" t="s">
        <v>38</v>
      </c>
      <c r="AX209" s="11" t="s">
        <v>74</v>
      </c>
      <c r="AY209" s="187" t="s">
        <v>180</v>
      </c>
    </row>
    <row r="210" spans="2:51" s="12" customFormat="1" ht="13.5">
      <c r="B210" s="194"/>
      <c r="D210" s="186" t="s">
        <v>188</v>
      </c>
      <c r="E210" s="195" t="s">
        <v>5</v>
      </c>
      <c r="F210" s="196" t="s">
        <v>190</v>
      </c>
      <c r="H210" s="197">
        <v>18.911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5" t="s">
        <v>188</v>
      </c>
      <c r="AU210" s="195" t="s">
        <v>84</v>
      </c>
      <c r="AV210" s="12" t="s">
        <v>187</v>
      </c>
      <c r="AW210" s="12" t="s">
        <v>38</v>
      </c>
      <c r="AX210" s="12" t="s">
        <v>82</v>
      </c>
      <c r="AY210" s="195" t="s">
        <v>180</v>
      </c>
    </row>
    <row r="211" spans="2:65" s="1" customFormat="1" ht="25.5" customHeight="1">
      <c r="B211" s="172"/>
      <c r="C211" s="173" t="s">
        <v>384</v>
      </c>
      <c r="D211" s="173" t="s">
        <v>182</v>
      </c>
      <c r="E211" s="174" t="s">
        <v>380</v>
      </c>
      <c r="F211" s="175" t="s">
        <v>381</v>
      </c>
      <c r="G211" s="176" t="s">
        <v>185</v>
      </c>
      <c r="H211" s="177">
        <v>34.79</v>
      </c>
      <c r="I211" s="178"/>
      <c r="J211" s="179">
        <f>ROUND(I211*H211,2)</f>
        <v>0</v>
      </c>
      <c r="K211" s="175" t="s">
        <v>193</v>
      </c>
      <c r="L211" s="39"/>
      <c r="M211" s="180" t="s">
        <v>5</v>
      </c>
      <c r="N211" s="181" t="s">
        <v>45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187</v>
      </c>
      <c r="AT211" s="22" t="s">
        <v>182</v>
      </c>
      <c r="AU211" s="22" t="s">
        <v>84</v>
      </c>
      <c r="AY211" s="22" t="s">
        <v>180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82</v>
      </c>
      <c r="BK211" s="184">
        <f>ROUND(I211*H211,2)</f>
        <v>0</v>
      </c>
      <c r="BL211" s="22" t="s">
        <v>187</v>
      </c>
      <c r="BM211" s="22" t="s">
        <v>387</v>
      </c>
    </row>
    <row r="212" spans="2:51" s="11" customFormat="1" ht="13.5">
      <c r="B212" s="185"/>
      <c r="D212" s="186" t="s">
        <v>188</v>
      </c>
      <c r="E212" s="187" t="s">
        <v>5</v>
      </c>
      <c r="F212" s="188" t="s">
        <v>848</v>
      </c>
      <c r="H212" s="189">
        <v>34.79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188</v>
      </c>
      <c r="AU212" s="187" t="s">
        <v>84</v>
      </c>
      <c r="AV212" s="11" t="s">
        <v>84</v>
      </c>
      <c r="AW212" s="11" t="s">
        <v>38</v>
      </c>
      <c r="AX212" s="11" t="s">
        <v>74</v>
      </c>
      <c r="AY212" s="187" t="s">
        <v>180</v>
      </c>
    </row>
    <row r="213" spans="2:51" s="12" customFormat="1" ht="13.5">
      <c r="B213" s="194"/>
      <c r="D213" s="186" t="s">
        <v>188</v>
      </c>
      <c r="E213" s="195" t="s">
        <v>5</v>
      </c>
      <c r="F213" s="196" t="s">
        <v>190</v>
      </c>
      <c r="H213" s="197">
        <v>34.79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5" t="s">
        <v>188</v>
      </c>
      <c r="AU213" s="195" t="s">
        <v>84</v>
      </c>
      <c r="AV213" s="12" t="s">
        <v>187</v>
      </c>
      <c r="AW213" s="12" t="s">
        <v>38</v>
      </c>
      <c r="AX213" s="12" t="s">
        <v>82</v>
      </c>
      <c r="AY213" s="195" t="s">
        <v>180</v>
      </c>
    </row>
    <row r="214" spans="2:65" s="1" customFormat="1" ht="25.5" customHeight="1">
      <c r="B214" s="172"/>
      <c r="C214" s="173" t="s">
        <v>293</v>
      </c>
      <c r="D214" s="173" t="s">
        <v>182</v>
      </c>
      <c r="E214" s="174" t="s">
        <v>385</v>
      </c>
      <c r="F214" s="175" t="s">
        <v>386</v>
      </c>
      <c r="G214" s="176" t="s">
        <v>185</v>
      </c>
      <c r="H214" s="177">
        <v>871.942</v>
      </c>
      <c r="I214" s="178"/>
      <c r="J214" s="179">
        <f>ROUND(I214*H214,2)</f>
        <v>0</v>
      </c>
      <c r="K214" s="175" t="s">
        <v>186</v>
      </c>
      <c r="L214" s="39"/>
      <c r="M214" s="180" t="s">
        <v>5</v>
      </c>
      <c r="N214" s="181" t="s">
        <v>45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187</v>
      </c>
      <c r="AT214" s="22" t="s">
        <v>182</v>
      </c>
      <c r="AU214" s="22" t="s">
        <v>84</v>
      </c>
      <c r="AY214" s="22" t="s">
        <v>180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82</v>
      </c>
      <c r="BK214" s="184">
        <f>ROUND(I214*H214,2)</f>
        <v>0</v>
      </c>
      <c r="BL214" s="22" t="s">
        <v>187</v>
      </c>
      <c r="BM214" s="22" t="s">
        <v>390</v>
      </c>
    </row>
    <row r="215" spans="2:51" s="11" customFormat="1" ht="13.5">
      <c r="B215" s="185"/>
      <c r="D215" s="186" t="s">
        <v>188</v>
      </c>
      <c r="E215" s="187" t="s">
        <v>5</v>
      </c>
      <c r="F215" s="188" t="s">
        <v>849</v>
      </c>
      <c r="H215" s="189">
        <v>871.942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87" t="s">
        <v>188</v>
      </c>
      <c r="AU215" s="187" t="s">
        <v>84</v>
      </c>
      <c r="AV215" s="11" t="s">
        <v>84</v>
      </c>
      <c r="AW215" s="11" t="s">
        <v>38</v>
      </c>
      <c r="AX215" s="11" t="s">
        <v>74</v>
      </c>
      <c r="AY215" s="187" t="s">
        <v>180</v>
      </c>
    </row>
    <row r="216" spans="2:51" s="12" customFormat="1" ht="13.5">
      <c r="B216" s="194"/>
      <c r="D216" s="186" t="s">
        <v>188</v>
      </c>
      <c r="E216" s="195" t="s">
        <v>5</v>
      </c>
      <c r="F216" s="196" t="s">
        <v>190</v>
      </c>
      <c r="H216" s="197">
        <v>871.942</v>
      </c>
      <c r="I216" s="198"/>
      <c r="L216" s="194"/>
      <c r="M216" s="199"/>
      <c r="N216" s="200"/>
      <c r="O216" s="200"/>
      <c r="P216" s="200"/>
      <c r="Q216" s="200"/>
      <c r="R216" s="200"/>
      <c r="S216" s="200"/>
      <c r="T216" s="201"/>
      <c r="AT216" s="195" t="s">
        <v>188</v>
      </c>
      <c r="AU216" s="195" t="s">
        <v>84</v>
      </c>
      <c r="AV216" s="12" t="s">
        <v>187</v>
      </c>
      <c r="AW216" s="12" t="s">
        <v>38</v>
      </c>
      <c r="AX216" s="12" t="s">
        <v>82</v>
      </c>
      <c r="AY216" s="195" t="s">
        <v>180</v>
      </c>
    </row>
    <row r="217" spans="2:65" s="1" customFormat="1" ht="25.5" customHeight="1">
      <c r="B217" s="172"/>
      <c r="C217" s="173" t="s">
        <v>392</v>
      </c>
      <c r="D217" s="173" t="s">
        <v>182</v>
      </c>
      <c r="E217" s="174" t="s">
        <v>388</v>
      </c>
      <c r="F217" s="175" t="s">
        <v>389</v>
      </c>
      <c r="G217" s="176" t="s">
        <v>185</v>
      </c>
      <c r="H217" s="177">
        <v>939.63</v>
      </c>
      <c r="I217" s="178"/>
      <c r="J217" s="179">
        <f>ROUND(I217*H217,2)</f>
        <v>0</v>
      </c>
      <c r="K217" s="175" t="s">
        <v>346</v>
      </c>
      <c r="L217" s="39"/>
      <c r="M217" s="180" t="s">
        <v>5</v>
      </c>
      <c r="N217" s="181" t="s">
        <v>45</v>
      </c>
      <c r="O217" s="40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2" t="s">
        <v>187</v>
      </c>
      <c r="AT217" s="22" t="s">
        <v>182</v>
      </c>
      <c r="AU217" s="22" t="s">
        <v>84</v>
      </c>
      <c r="AY217" s="22" t="s">
        <v>180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2" t="s">
        <v>82</v>
      </c>
      <c r="BK217" s="184">
        <f>ROUND(I217*H217,2)</f>
        <v>0</v>
      </c>
      <c r="BL217" s="22" t="s">
        <v>187</v>
      </c>
      <c r="BM217" s="22" t="s">
        <v>395</v>
      </c>
    </row>
    <row r="218" spans="2:51" s="11" customFormat="1" ht="13.5">
      <c r="B218" s="185"/>
      <c r="D218" s="186" t="s">
        <v>188</v>
      </c>
      <c r="E218" s="187" t="s">
        <v>5</v>
      </c>
      <c r="F218" s="188" t="s">
        <v>850</v>
      </c>
      <c r="H218" s="189">
        <v>939.63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188</v>
      </c>
      <c r="AU218" s="187" t="s">
        <v>84</v>
      </c>
      <c r="AV218" s="11" t="s">
        <v>84</v>
      </c>
      <c r="AW218" s="11" t="s">
        <v>38</v>
      </c>
      <c r="AX218" s="11" t="s">
        <v>74</v>
      </c>
      <c r="AY218" s="187" t="s">
        <v>180</v>
      </c>
    </row>
    <row r="219" spans="2:51" s="12" customFormat="1" ht="13.5">
      <c r="B219" s="194"/>
      <c r="D219" s="186" t="s">
        <v>188</v>
      </c>
      <c r="E219" s="195" t="s">
        <v>5</v>
      </c>
      <c r="F219" s="196" t="s">
        <v>190</v>
      </c>
      <c r="H219" s="197">
        <v>939.63</v>
      </c>
      <c r="I219" s="198"/>
      <c r="L219" s="194"/>
      <c r="M219" s="199"/>
      <c r="N219" s="200"/>
      <c r="O219" s="200"/>
      <c r="P219" s="200"/>
      <c r="Q219" s="200"/>
      <c r="R219" s="200"/>
      <c r="S219" s="200"/>
      <c r="T219" s="201"/>
      <c r="AT219" s="195" t="s">
        <v>188</v>
      </c>
      <c r="AU219" s="195" t="s">
        <v>84</v>
      </c>
      <c r="AV219" s="12" t="s">
        <v>187</v>
      </c>
      <c r="AW219" s="12" t="s">
        <v>38</v>
      </c>
      <c r="AX219" s="12" t="s">
        <v>82</v>
      </c>
      <c r="AY219" s="195" t="s">
        <v>180</v>
      </c>
    </row>
    <row r="220" spans="2:65" s="1" customFormat="1" ht="25.5" customHeight="1">
      <c r="B220" s="172"/>
      <c r="C220" s="173" t="s">
        <v>296</v>
      </c>
      <c r="D220" s="173" t="s">
        <v>182</v>
      </c>
      <c r="E220" s="174" t="s">
        <v>393</v>
      </c>
      <c r="F220" s="175" t="s">
        <v>394</v>
      </c>
      <c r="G220" s="176" t="s">
        <v>185</v>
      </c>
      <c r="H220" s="177">
        <v>34.78</v>
      </c>
      <c r="I220" s="178"/>
      <c r="J220" s="179">
        <f>ROUND(I220*H220,2)</f>
        <v>0</v>
      </c>
      <c r="K220" s="175" t="s">
        <v>346</v>
      </c>
      <c r="L220" s="39"/>
      <c r="M220" s="180" t="s">
        <v>5</v>
      </c>
      <c r="N220" s="181" t="s">
        <v>45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187</v>
      </c>
      <c r="AT220" s="22" t="s">
        <v>182</v>
      </c>
      <c r="AU220" s="22" t="s">
        <v>84</v>
      </c>
      <c r="AY220" s="22" t="s">
        <v>180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82</v>
      </c>
      <c r="BK220" s="184">
        <f>ROUND(I220*H220,2)</f>
        <v>0</v>
      </c>
      <c r="BL220" s="22" t="s">
        <v>187</v>
      </c>
      <c r="BM220" s="22" t="s">
        <v>398</v>
      </c>
    </row>
    <row r="221" spans="2:51" s="11" customFormat="1" ht="13.5">
      <c r="B221" s="185"/>
      <c r="D221" s="186" t="s">
        <v>188</v>
      </c>
      <c r="E221" s="187" t="s">
        <v>5</v>
      </c>
      <c r="F221" s="188" t="s">
        <v>851</v>
      </c>
      <c r="H221" s="189">
        <v>34.78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188</v>
      </c>
      <c r="AU221" s="187" t="s">
        <v>84</v>
      </c>
      <c r="AV221" s="11" t="s">
        <v>84</v>
      </c>
      <c r="AW221" s="11" t="s">
        <v>38</v>
      </c>
      <c r="AX221" s="11" t="s">
        <v>74</v>
      </c>
      <c r="AY221" s="187" t="s">
        <v>180</v>
      </c>
    </row>
    <row r="222" spans="2:51" s="12" customFormat="1" ht="13.5">
      <c r="B222" s="194"/>
      <c r="D222" s="186" t="s">
        <v>188</v>
      </c>
      <c r="E222" s="195" t="s">
        <v>5</v>
      </c>
      <c r="F222" s="196" t="s">
        <v>190</v>
      </c>
      <c r="H222" s="197">
        <v>34.78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188</v>
      </c>
      <c r="AU222" s="195" t="s">
        <v>84</v>
      </c>
      <c r="AV222" s="12" t="s">
        <v>187</v>
      </c>
      <c r="AW222" s="12" t="s">
        <v>38</v>
      </c>
      <c r="AX222" s="12" t="s">
        <v>82</v>
      </c>
      <c r="AY222" s="195" t="s">
        <v>180</v>
      </c>
    </row>
    <row r="223" spans="2:65" s="1" customFormat="1" ht="16.5" customHeight="1">
      <c r="B223" s="172"/>
      <c r="C223" s="173" t="s">
        <v>400</v>
      </c>
      <c r="D223" s="173" t="s">
        <v>182</v>
      </c>
      <c r="E223" s="174" t="s">
        <v>396</v>
      </c>
      <c r="F223" s="175" t="s">
        <v>397</v>
      </c>
      <c r="G223" s="176" t="s">
        <v>185</v>
      </c>
      <c r="H223" s="177">
        <v>212.28</v>
      </c>
      <c r="I223" s="178"/>
      <c r="J223" s="179">
        <f>ROUND(I223*H223,2)</f>
        <v>0</v>
      </c>
      <c r="K223" s="175" t="s">
        <v>199</v>
      </c>
      <c r="L223" s="39"/>
      <c r="M223" s="180" t="s">
        <v>5</v>
      </c>
      <c r="N223" s="181" t="s">
        <v>45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187</v>
      </c>
      <c r="AT223" s="22" t="s">
        <v>182</v>
      </c>
      <c r="AU223" s="22" t="s">
        <v>84</v>
      </c>
      <c r="AY223" s="22" t="s">
        <v>180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82</v>
      </c>
      <c r="BK223" s="184">
        <f>ROUND(I223*H223,2)</f>
        <v>0</v>
      </c>
      <c r="BL223" s="22" t="s">
        <v>187</v>
      </c>
      <c r="BM223" s="22" t="s">
        <v>403</v>
      </c>
    </row>
    <row r="224" spans="2:51" s="11" customFormat="1" ht="13.5">
      <c r="B224" s="185"/>
      <c r="D224" s="186" t="s">
        <v>188</v>
      </c>
      <c r="E224" s="187" t="s">
        <v>5</v>
      </c>
      <c r="F224" s="188" t="s">
        <v>852</v>
      </c>
      <c r="H224" s="189">
        <v>212.28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188</v>
      </c>
      <c r="AU224" s="187" t="s">
        <v>84</v>
      </c>
      <c r="AV224" s="11" t="s">
        <v>84</v>
      </c>
      <c r="AW224" s="11" t="s">
        <v>38</v>
      </c>
      <c r="AX224" s="11" t="s">
        <v>74</v>
      </c>
      <c r="AY224" s="187" t="s">
        <v>180</v>
      </c>
    </row>
    <row r="225" spans="2:51" s="12" customFormat="1" ht="13.5">
      <c r="B225" s="194"/>
      <c r="D225" s="186" t="s">
        <v>188</v>
      </c>
      <c r="E225" s="195" t="s">
        <v>5</v>
      </c>
      <c r="F225" s="196" t="s">
        <v>190</v>
      </c>
      <c r="H225" s="197">
        <v>212.28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188</v>
      </c>
      <c r="AU225" s="195" t="s">
        <v>84</v>
      </c>
      <c r="AV225" s="12" t="s">
        <v>187</v>
      </c>
      <c r="AW225" s="12" t="s">
        <v>38</v>
      </c>
      <c r="AX225" s="12" t="s">
        <v>82</v>
      </c>
      <c r="AY225" s="195" t="s">
        <v>180</v>
      </c>
    </row>
    <row r="226" spans="2:65" s="1" customFormat="1" ht="16.5" customHeight="1">
      <c r="B226" s="172"/>
      <c r="C226" s="173" t="s">
        <v>302</v>
      </c>
      <c r="D226" s="173" t="s">
        <v>182</v>
      </c>
      <c r="E226" s="174" t="s">
        <v>401</v>
      </c>
      <c r="F226" s="175" t="s">
        <v>402</v>
      </c>
      <c r="G226" s="176" t="s">
        <v>185</v>
      </c>
      <c r="H226" s="177">
        <v>66.735</v>
      </c>
      <c r="I226" s="178"/>
      <c r="J226" s="179">
        <f>ROUND(I226*H226,2)</f>
        <v>0</v>
      </c>
      <c r="K226" s="175" t="s">
        <v>193</v>
      </c>
      <c r="L226" s="39"/>
      <c r="M226" s="180" t="s">
        <v>5</v>
      </c>
      <c r="N226" s="181" t="s">
        <v>45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187</v>
      </c>
      <c r="AT226" s="22" t="s">
        <v>182</v>
      </c>
      <c r="AU226" s="22" t="s">
        <v>84</v>
      </c>
      <c r="AY226" s="22" t="s">
        <v>180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82</v>
      </c>
      <c r="BK226" s="184">
        <f>ROUND(I226*H226,2)</f>
        <v>0</v>
      </c>
      <c r="BL226" s="22" t="s">
        <v>187</v>
      </c>
      <c r="BM226" s="22" t="s">
        <v>407</v>
      </c>
    </row>
    <row r="227" spans="2:51" s="11" customFormat="1" ht="13.5">
      <c r="B227" s="185"/>
      <c r="D227" s="186" t="s">
        <v>188</v>
      </c>
      <c r="E227" s="187" t="s">
        <v>5</v>
      </c>
      <c r="F227" s="188" t="s">
        <v>853</v>
      </c>
      <c r="H227" s="189">
        <v>66.735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188</v>
      </c>
      <c r="AU227" s="187" t="s">
        <v>84</v>
      </c>
      <c r="AV227" s="11" t="s">
        <v>84</v>
      </c>
      <c r="AW227" s="11" t="s">
        <v>38</v>
      </c>
      <c r="AX227" s="11" t="s">
        <v>74</v>
      </c>
      <c r="AY227" s="187" t="s">
        <v>180</v>
      </c>
    </row>
    <row r="228" spans="2:51" s="12" customFormat="1" ht="13.5">
      <c r="B228" s="194"/>
      <c r="D228" s="186" t="s">
        <v>188</v>
      </c>
      <c r="E228" s="195" t="s">
        <v>5</v>
      </c>
      <c r="F228" s="196" t="s">
        <v>190</v>
      </c>
      <c r="H228" s="197">
        <v>66.735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188</v>
      </c>
      <c r="AU228" s="195" t="s">
        <v>84</v>
      </c>
      <c r="AV228" s="12" t="s">
        <v>187</v>
      </c>
      <c r="AW228" s="12" t="s">
        <v>38</v>
      </c>
      <c r="AX228" s="12" t="s">
        <v>82</v>
      </c>
      <c r="AY228" s="195" t="s">
        <v>180</v>
      </c>
    </row>
    <row r="229" spans="2:65" s="1" customFormat="1" ht="25.5" customHeight="1">
      <c r="B229" s="172"/>
      <c r="C229" s="173" t="s">
        <v>409</v>
      </c>
      <c r="D229" s="173" t="s">
        <v>182</v>
      </c>
      <c r="E229" s="174" t="s">
        <v>410</v>
      </c>
      <c r="F229" s="175" t="s">
        <v>411</v>
      </c>
      <c r="G229" s="176" t="s">
        <v>185</v>
      </c>
      <c r="H229" s="177">
        <v>45.25</v>
      </c>
      <c r="I229" s="178"/>
      <c r="J229" s="179">
        <f>ROUND(I229*H229,2)</f>
        <v>0</v>
      </c>
      <c r="K229" s="175" t="s">
        <v>186</v>
      </c>
      <c r="L229" s="39"/>
      <c r="M229" s="180" t="s">
        <v>5</v>
      </c>
      <c r="N229" s="181" t="s">
        <v>45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187</v>
      </c>
      <c r="AT229" s="22" t="s">
        <v>182</v>
      </c>
      <c r="AU229" s="22" t="s">
        <v>84</v>
      </c>
      <c r="AY229" s="22" t="s">
        <v>180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82</v>
      </c>
      <c r="BK229" s="184">
        <f>ROUND(I229*H229,2)</f>
        <v>0</v>
      </c>
      <c r="BL229" s="22" t="s">
        <v>187</v>
      </c>
      <c r="BM229" s="22" t="s">
        <v>412</v>
      </c>
    </row>
    <row r="230" spans="2:51" s="11" customFormat="1" ht="13.5">
      <c r="B230" s="185"/>
      <c r="D230" s="186" t="s">
        <v>188</v>
      </c>
      <c r="E230" s="187" t="s">
        <v>5</v>
      </c>
      <c r="F230" s="188" t="s">
        <v>854</v>
      </c>
      <c r="H230" s="189">
        <v>45.25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188</v>
      </c>
      <c r="AU230" s="187" t="s">
        <v>84</v>
      </c>
      <c r="AV230" s="11" t="s">
        <v>84</v>
      </c>
      <c r="AW230" s="11" t="s">
        <v>38</v>
      </c>
      <c r="AX230" s="11" t="s">
        <v>74</v>
      </c>
      <c r="AY230" s="187" t="s">
        <v>180</v>
      </c>
    </row>
    <row r="231" spans="2:51" s="12" customFormat="1" ht="13.5">
      <c r="B231" s="194"/>
      <c r="D231" s="186" t="s">
        <v>188</v>
      </c>
      <c r="E231" s="195" t="s">
        <v>5</v>
      </c>
      <c r="F231" s="196" t="s">
        <v>190</v>
      </c>
      <c r="H231" s="197">
        <v>45.25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188</v>
      </c>
      <c r="AU231" s="195" t="s">
        <v>84</v>
      </c>
      <c r="AV231" s="12" t="s">
        <v>187</v>
      </c>
      <c r="AW231" s="12" t="s">
        <v>38</v>
      </c>
      <c r="AX231" s="12" t="s">
        <v>82</v>
      </c>
      <c r="AY231" s="195" t="s">
        <v>180</v>
      </c>
    </row>
    <row r="232" spans="2:63" s="10" customFormat="1" ht="29.85" customHeight="1">
      <c r="B232" s="159"/>
      <c r="D232" s="160" t="s">
        <v>73</v>
      </c>
      <c r="E232" s="170" t="s">
        <v>222</v>
      </c>
      <c r="F232" s="170" t="s">
        <v>414</v>
      </c>
      <c r="I232" s="162"/>
      <c r="J232" s="171">
        <f>BK232</f>
        <v>0</v>
      </c>
      <c r="L232" s="159"/>
      <c r="M232" s="164"/>
      <c r="N232" s="165"/>
      <c r="O232" s="165"/>
      <c r="P232" s="166">
        <f>SUM(P233:P267)</f>
        <v>0</v>
      </c>
      <c r="Q232" s="165"/>
      <c r="R232" s="166">
        <f>SUM(R233:R267)</f>
        <v>0</v>
      </c>
      <c r="S232" s="165"/>
      <c r="T232" s="167">
        <f>SUM(T233:T267)</f>
        <v>0</v>
      </c>
      <c r="AR232" s="160" t="s">
        <v>82</v>
      </c>
      <c r="AT232" s="168" t="s">
        <v>73</v>
      </c>
      <c r="AU232" s="168" t="s">
        <v>82</v>
      </c>
      <c r="AY232" s="160" t="s">
        <v>180</v>
      </c>
      <c r="BK232" s="169">
        <f>SUM(BK233:BK267)</f>
        <v>0</v>
      </c>
    </row>
    <row r="233" spans="2:65" s="1" customFormat="1" ht="25.5" customHeight="1">
      <c r="B233" s="172"/>
      <c r="C233" s="173" t="s">
        <v>306</v>
      </c>
      <c r="D233" s="173" t="s">
        <v>182</v>
      </c>
      <c r="E233" s="174" t="s">
        <v>415</v>
      </c>
      <c r="F233" s="175" t="s">
        <v>416</v>
      </c>
      <c r="G233" s="176" t="s">
        <v>292</v>
      </c>
      <c r="H233" s="177">
        <v>10.2</v>
      </c>
      <c r="I233" s="178"/>
      <c r="J233" s="179">
        <f>ROUND(I233*H233,2)</f>
        <v>0</v>
      </c>
      <c r="K233" s="175" t="s">
        <v>193</v>
      </c>
      <c r="L233" s="39"/>
      <c r="M233" s="180" t="s">
        <v>5</v>
      </c>
      <c r="N233" s="181" t="s">
        <v>45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187</v>
      </c>
      <c r="AT233" s="22" t="s">
        <v>182</v>
      </c>
      <c r="AU233" s="22" t="s">
        <v>84</v>
      </c>
      <c r="AY233" s="22" t="s">
        <v>180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82</v>
      </c>
      <c r="BK233" s="184">
        <f>ROUND(I233*H233,2)</f>
        <v>0</v>
      </c>
      <c r="BL233" s="22" t="s">
        <v>187</v>
      </c>
      <c r="BM233" s="22" t="s">
        <v>417</v>
      </c>
    </row>
    <row r="234" spans="2:51" s="11" customFormat="1" ht="13.5">
      <c r="B234" s="185"/>
      <c r="D234" s="186" t="s">
        <v>188</v>
      </c>
      <c r="E234" s="187" t="s">
        <v>5</v>
      </c>
      <c r="F234" s="188" t="s">
        <v>855</v>
      </c>
      <c r="H234" s="189">
        <v>10.2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188</v>
      </c>
      <c r="AU234" s="187" t="s">
        <v>84</v>
      </c>
      <c r="AV234" s="11" t="s">
        <v>84</v>
      </c>
      <c r="AW234" s="11" t="s">
        <v>38</v>
      </c>
      <c r="AX234" s="11" t="s">
        <v>74</v>
      </c>
      <c r="AY234" s="187" t="s">
        <v>180</v>
      </c>
    </row>
    <row r="235" spans="2:51" s="12" customFormat="1" ht="13.5">
      <c r="B235" s="194"/>
      <c r="D235" s="186" t="s">
        <v>188</v>
      </c>
      <c r="E235" s="195" t="s">
        <v>5</v>
      </c>
      <c r="F235" s="196" t="s">
        <v>190</v>
      </c>
      <c r="H235" s="197">
        <v>10.2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188</v>
      </c>
      <c r="AU235" s="195" t="s">
        <v>84</v>
      </c>
      <c r="AV235" s="12" t="s">
        <v>187</v>
      </c>
      <c r="AW235" s="12" t="s">
        <v>38</v>
      </c>
      <c r="AX235" s="12" t="s">
        <v>82</v>
      </c>
      <c r="AY235" s="195" t="s">
        <v>180</v>
      </c>
    </row>
    <row r="236" spans="2:65" s="1" customFormat="1" ht="38.25" customHeight="1">
      <c r="B236" s="172"/>
      <c r="C236" s="173" t="s">
        <v>419</v>
      </c>
      <c r="D236" s="173" t="s">
        <v>182</v>
      </c>
      <c r="E236" s="174" t="s">
        <v>420</v>
      </c>
      <c r="F236" s="175" t="s">
        <v>421</v>
      </c>
      <c r="G236" s="176" t="s">
        <v>185</v>
      </c>
      <c r="H236" s="177">
        <v>1091.824</v>
      </c>
      <c r="I236" s="178"/>
      <c r="J236" s="179">
        <f>ROUND(I236*H236,2)</f>
        <v>0</v>
      </c>
      <c r="K236" s="175" t="s">
        <v>186</v>
      </c>
      <c r="L236" s="39"/>
      <c r="M236" s="180" t="s">
        <v>5</v>
      </c>
      <c r="N236" s="181" t="s">
        <v>45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187</v>
      </c>
      <c r="AT236" s="22" t="s">
        <v>182</v>
      </c>
      <c r="AU236" s="22" t="s">
        <v>84</v>
      </c>
      <c r="AY236" s="22" t="s">
        <v>180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82</v>
      </c>
      <c r="BK236" s="184">
        <f>ROUND(I236*H236,2)</f>
        <v>0</v>
      </c>
      <c r="BL236" s="22" t="s">
        <v>187</v>
      </c>
      <c r="BM236" s="22" t="s">
        <v>422</v>
      </c>
    </row>
    <row r="237" spans="2:51" s="11" customFormat="1" ht="13.5">
      <c r="B237" s="185"/>
      <c r="D237" s="186" t="s">
        <v>188</v>
      </c>
      <c r="E237" s="187" t="s">
        <v>5</v>
      </c>
      <c r="F237" s="188" t="s">
        <v>856</v>
      </c>
      <c r="H237" s="189">
        <v>1091.824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188</v>
      </c>
      <c r="AU237" s="187" t="s">
        <v>84</v>
      </c>
      <c r="AV237" s="11" t="s">
        <v>84</v>
      </c>
      <c r="AW237" s="11" t="s">
        <v>38</v>
      </c>
      <c r="AX237" s="11" t="s">
        <v>74</v>
      </c>
      <c r="AY237" s="187" t="s">
        <v>180</v>
      </c>
    </row>
    <row r="238" spans="2:51" s="12" customFormat="1" ht="13.5">
      <c r="B238" s="194"/>
      <c r="D238" s="186" t="s">
        <v>188</v>
      </c>
      <c r="E238" s="195" t="s">
        <v>5</v>
      </c>
      <c r="F238" s="196" t="s">
        <v>190</v>
      </c>
      <c r="H238" s="197">
        <v>1091.824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188</v>
      </c>
      <c r="AU238" s="195" t="s">
        <v>84</v>
      </c>
      <c r="AV238" s="12" t="s">
        <v>187</v>
      </c>
      <c r="AW238" s="12" t="s">
        <v>38</v>
      </c>
      <c r="AX238" s="12" t="s">
        <v>82</v>
      </c>
      <c r="AY238" s="195" t="s">
        <v>180</v>
      </c>
    </row>
    <row r="239" spans="2:65" s="1" customFormat="1" ht="38.25" customHeight="1">
      <c r="B239" s="172"/>
      <c r="C239" s="173" t="s">
        <v>310</v>
      </c>
      <c r="D239" s="173" t="s">
        <v>182</v>
      </c>
      <c r="E239" s="174" t="s">
        <v>424</v>
      </c>
      <c r="F239" s="175" t="s">
        <v>425</v>
      </c>
      <c r="G239" s="176" t="s">
        <v>185</v>
      </c>
      <c r="H239" s="177">
        <v>65509.44</v>
      </c>
      <c r="I239" s="178"/>
      <c r="J239" s="179">
        <f>ROUND(I239*H239,2)</f>
        <v>0</v>
      </c>
      <c r="K239" s="175" t="s">
        <v>186</v>
      </c>
      <c r="L239" s="39"/>
      <c r="M239" s="180" t="s">
        <v>5</v>
      </c>
      <c r="N239" s="181" t="s">
        <v>45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187</v>
      </c>
      <c r="AT239" s="22" t="s">
        <v>182</v>
      </c>
      <c r="AU239" s="22" t="s">
        <v>84</v>
      </c>
      <c r="AY239" s="22" t="s">
        <v>180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82</v>
      </c>
      <c r="BK239" s="184">
        <f>ROUND(I239*H239,2)</f>
        <v>0</v>
      </c>
      <c r="BL239" s="22" t="s">
        <v>187</v>
      </c>
      <c r="BM239" s="22" t="s">
        <v>426</v>
      </c>
    </row>
    <row r="240" spans="2:51" s="11" customFormat="1" ht="13.5">
      <c r="B240" s="185"/>
      <c r="D240" s="186" t="s">
        <v>188</v>
      </c>
      <c r="E240" s="187" t="s">
        <v>5</v>
      </c>
      <c r="F240" s="188" t="s">
        <v>857</v>
      </c>
      <c r="H240" s="189">
        <v>65509.44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188</v>
      </c>
      <c r="AU240" s="187" t="s">
        <v>84</v>
      </c>
      <c r="AV240" s="11" t="s">
        <v>84</v>
      </c>
      <c r="AW240" s="11" t="s">
        <v>38</v>
      </c>
      <c r="AX240" s="11" t="s">
        <v>74</v>
      </c>
      <c r="AY240" s="187" t="s">
        <v>180</v>
      </c>
    </row>
    <row r="241" spans="2:51" s="12" customFormat="1" ht="13.5">
      <c r="B241" s="194"/>
      <c r="D241" s="186" t="s">
        <v>188</v>
      </c>
      <c r="E241" s="195" t="s">
        <v>5</v>
      </c>
      <c r="F241" s="196" t="s">
        <v>190</v>
      </c>
      <c r="H241" s="197">
        <v>65509.44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5" t="s">
        <v>188</v>
      </c>
      <c r="AU241" s="195" t="s">
        <v>84</v>
      </c>
      <c r="AV241" s="12" t="s">
        <v>187</v>
      </c>
      <c r="AW241" s="12" t="s">
        <v>38</v>
      </c>
      <c r="AX241" s="12" t="s">
        <v>82</v>
      </c>
      <c r="AY241" s="195" t="s">
        <v>180</v>
      </c>
    </row>
    <row r="242" spans="2:65" s="1" customFormat="1" ht="38.25" customHeight="1">
      <c r="B242" s="172"/>
      <c r="C242" s="173" t="s">
        <v>428</v>
      </c>
      <c r="D242" s="173" t="s">
        <v>182</v>
      </c>
      <c r="E242" s="174" t="s">
        <v>429</v>
      </c>
      <c r="F242" s="175" t="s">
        <v>430</v>
      </c>
      <c r="G242" s="176" t="s">
        <v>185</v>
      </c>
      <c r="H242" s="177">
        <v>1091.824</v>
      </c>
      <c r="I242" s="178"/>
      <c r="J242" s="179">
        <f aca="true" t="shared" si="0" ref="J242:J247">ROUND(I242*H242,2)</f>
        <v>0</v>
      </c>
      <c r="K242" s="175" t="s">
        <v>186</v>
      </c>
      <c r="L242" s="39"/>
      <c r="M242" s="180" t="s">
        <v>5</v>
      </c>
      <c r="N242" s="181" t="s">
        <v>45</v>
      </c>
      <c r="O242" s="40"/>
      <c r="P242" s="182">
        <f aca="true" t="shared" si="1" ref="P242:P247">O242*H242</f>
        <v>0</v>
      </c>
      <c r="Q242" s="182">
        <v>0</v>
      </c>
      <c r="R242" s="182">
        <f aca="true" t="shared" si="2" ref="R242:R247">Q242*H242</f>
        <v>0</v>
      </c>
      <c r="S242" s="182">
        <v>0</v>
      </c>
      <c r="T242" s="183">
        <f aca="true" t="shared" si="3" ref="T242:T247">S242*H242</f>
        <v>0</v>
      </c>
      <c r="AR242" s="22" t="s">
        <v>187</v>
      </c>
      <c r="AT242" s="22" t="s">
        <v>182</v>
      </c>
      <c r="AU242" s="22" t="s">
        <v>84</v>
      </c>
      <c r="AY242" s="22" t="s">
        <v>180</v>
      </c>
      <c r="BE242" s="184">
        <f aca="true" t="shared" si="4" ref="BE242:BE247">IF(N242="základní",J242,0)</f>
        <v>0</v>
      </c>
      <c r="BF242" s="184">
        <f aca="true" t="shared" si="5" ref="BF242:BF247">IF(N242="snížená",J242,0)</f>
        <v>0</v>
      </c>
      <c r="BG242" s="184">
        <f aca="true" t="shared" si="6" ref="BG242:BG247">IF(N242="zákl. přenesená",J242,0)</f>
        <v>0</v>
      </c>
      <c r="BH242" s="184">
        <f aca="true" t="shared" si="7" ref="BH242:BH247">IF(N242="sníž. přenesená",J242,0)</f>
        <v>0</v>
      </c>
      <c r="BI242" s="184">
        <f aca="true" t="shared" si="8" ref="BI242:BI247">IF(N242="nulová",J242,0)</f>
        <v>0</v>
      </c>
      <c r="BJ242" s="22" t="s">
        <v>82</v>
      </c>
      <c r="BK242" s="184">
        <f aca="true" t="shared" si="9" ref="BK242:BK247">ROUND(I242*H242,2)</f>
        <v>0</v>
      </c>
      <c r="BL242" s="22" t="s">
        <v>187</v>
      </c>
      <c r="BM242" s="22" t="s">
        <v>431</v>
      </c>
    </row>
    <row r="243" spans="2:65" s="1" customFormat="1" ht="25.5" customHeight="1">
      <c r="B243" s="172"/>
      <c r="C243" s="173" t="s">
        <v>313</v>
      </c>
      <c r="D243" s="173" t="s">
        <v>182</v>
      </c>
      <c r="E243" s="174" t="s">
        <v>432</v>
      </c>
      <c r="F243" s="175" t="s">
        <v>433</v>
      </c>
      <c r="G243" s="176" t="s">
        <v>185</v>
      </c>
      <c r="H243" s="177">
        <v>1091.824</v>
      </c>
      <c r="I243" s="178"/>
      <c r="J243" s="179">
        <f t="shared" si="0"/>
        <v>0</v>
      </c>
      <c r="K243" s="175" t="s">
        <v>434</v>
      </c>
      <c r="L243" s="39"/>
      <c r="M243" s="180" t="s">
        <v>5</v>
      </c>
      <c r="N243" s="181" t="s">
        <v>45</v>
      </c>
      <c r="O243" s="40"/>
      <c r="P243" s="182">
        <f t="shared" si="1"/>
        <v>0</v>
      </c>
      <c r="Q243" s="182">
        <v>0</v>
      </c>
      <c r="R243" s="182">
        <f t="shared" si="2"/>
        <v>0</v>
      </c>
      <c r="S243" s="182">
        <v>0</v>
      </c>
      <c r="T243" s="183">
        <f t="shared" si="3"/>
        <v>0</v>
      </c>
      <c r="AR243" s="22" t="s">
        <v>187</v>
      </c>
      <c r="AT243" s="22" t="s">
        <v>182</v>
      </c>
      <c r="AU243" s="22" t="s">
        <v>84</v>
      </c>
      <c r="AY243" s="22" t="s">
        <v>180</v>
      </c>
      <c r="BE243" s="184">
        <f t="shared" si="4"/>
        <v>0</v>
      </c>
      <c r="BF243" s="184">
        <f t="shared" si="5"/>
        <v>0</v>
      </c>
      <c r="BG243" s="184">
        <f t="shared" si="6"/>
        <v>0</v>
      </c>
      <c r="BH243" s="184">
        <f t="shared" si="7"/>
        <v>0</v>
      </c>
      <c r="BI243" s="184">
        <f t="shared" si="8"/>
        <v>0</v>
      </c>
      <c r="BJ243" s="22" t="s">
        <v>82</v>
      </c>
      <c r="BK243" s="184">
        <f t="shared" si="9"/>
        <v>0</v>
      </c>
      <c r="BL243" s="22" t="s">
        <v>187</v>
      </c>
      <c r="BM243" s="22" t="s">
        <v>435</v>
      </c>
    </row>
    <row r="244" spans="2:65" s="1" customFormat="1" ht="16.5" customHeight="1">
      <c r="B244" s="172"/>
      <c r="C244" s="173" t="s">
        <v>437</v>
      </c>
      <c r="D244" s="173" t="s">
        <v>182</v>
      </c>
      <c r="E244" s="174" t="s">
        <v>858</v>
      </c>
      <c r="F244" s="175" t="s">
        <v>859</v>
      </c>
      <c r="G244" s="176" t="s">
        <v>185</v>
      </c>
      <c r="H244" s="177">
        <v>246</v>
      </c>
      <c r="I244" s="178"/>
      <c r="J244" s="179">
        <f t="shared" si="0"/>
        <v>0</v>
      </c>
      <c r="K244" s="175" t="s">
        <v>5</v>
      </c>
      <c r="L244" s="39"/>
      <c r="M244" s="180" t="s">
        <v>5</v>
      </c>
      <c r="N244" s="181" t="s">
        <v>45</v>
      </c>
      <c r="O244" s="40"/>
      <c r="P244" s="182">
        <f t="shared" si="1"/>
        <v>0</v>
      </c>
      <c r="Q244" s="182">
        <v>0</v>
      </c>
      <c r="R244" s="182">
        <f t="shared" si="2"/>
        <v>0</v>
      </c>
      <c r="S244" s="182">
        <v>0</v>
      </c>
      <c r="T244" s="183">
        <f t="shared" si="3"/>
        <v>0</v>
      </c>
      <c r="AR244" s="22" t="s">
        <v>187</v>
      </c>
      <c r="AT244" s="22" t="s">
        <v>182</v>
      </c>
      <c r="AU244" s="22" t="s">
        <v>84</v>
      </c>
      <c r="AY244" s="22" t="s">
        <v>180</v>
      </c>
      <c r="BE244" s="184">
        <f t="shared" si="4"/>
        <v>0</v>
      </c>
      <c r="BF244" s="184">
        <f t="shared" si="5"/>
        <v>0</v>
      </c>
      <c r="BG244" s="184">
        <f t="shared" si="6"/>
        <v>0</v>
      </c>
      <c r="BH244" s="184">
        <f t="shared" si="7"/>
        <v>0</v>
      </c>
      <c r="BI244" s="184">
        <f t="shared" si="8"/>
        <v>0</v>
      </c>
      <c r="BJ244" s="22" t="s">
        <v>82</v>
      </c>
      <c r="BK244" s="184">
        <f t="shared" si="9"/>
        <v>0</v>
      </c>
      <c r="BL244" s="22" t="s">
        <v>187</v>
      </c>
      <c r="BM244" s="22" t="s">
        <v>440</v>
      </c>
    </row>
    <row r="245" spans="2:65" s="1" customFormat="1" ht="25.5" customHeight="1">
      <c r="B245" s="172"/>
      <c r="C245" s="173" t="s">
        <v>318</v>
      </c>
      <c r="D245" s="173" t="s">
        <v>182</v>
      </c>
      <c r="E245" s="174" t="s">
        <v>438</v>
      </c>
      <c r="F245" s="175" t="s">
        <v>439</v>
      </c>
      <c r="G245" s="176" t="s">
        <v>185</v>
      </c>
      <c r="H245" s="177">
        <v>65509.44</v>
      </c>
      <c r="I245" s="178"/>
      <c r="J245" s="179">
        <f t="shared" si="0"/>
        <v>0</v>
      </c>
      <c r="K245" s="175" t="s">
        <v>434</v>
      </c>
      <c r="L245" s="39"/>
      <c r="M245" s="180" t="s">
        <v>5</v>
      </c>
      <c r="N245" s="181" t="s">
        <v>45</v>
      </c>
      <c r="O245" s="40"/>
      <c r="P245" s="182">
        <f t="shared" si="1"/>
        <v>0</v>
      </c>
      <c r="Q245" s="182">
        <v>0</v>
      </c>
      <c r="R245" s="182">
        <f t="shared" si="2"/>
        <v>0</v>
      </c>
      <c r="S245" s="182">
        <v>0</v>
      </c>
      <c r="T245" s="183">
        <f t="shared" si="3"/>
        <v>0</v>
      </c>
      <c r="AR245" s="22" t="s">
        <v>187</v>
      </c>
      <c r="AT245" s="22" t="s">
        <v>182</v>
      </c>
      <c r="AU245" s="22" t="s">
        <v>84</v>
      </c>
      <c r="AY245" s="22" t="s">
        <v>180</v>
      </c>
      <c r="BE245" s="184">
        <f t="shared" si="4"/>
        <v>0</v>
      </c>
      <c r="BF245" s="184">
        <f t="shared" si="5"/>
        <v>0</v>
      </c>
      <c r="BG245" s="184">
        <f t="shared" si="6"/>
        <v>0</v>
      </c>
      <c r="BH245" s="184">
        <f t="shared" si="7"/>
        <v>0</v>
      </c>
      <c r="BI245" s="184">
        <f t="shared" si="8"/>
        <v>0</v>
      </c>
      <c r="BJ245" s="22" t="s">
        <v>82</v>
      </c>
      <c r="BK245" s="184">
        <f t="shared" si="9"/>
        <v>0</v>
      </c>
      <c r="BL245" s="22" t="s">
        <v>187</v>
      </c>
      <c r="BM245" s="22" t="s">
        <v>443</v>
      </c>
    </row>
    <row r="246" spans="2:65" s="1" customFormat="1" ht="25.5" customHeight="1">
      <c r="B246" s="172"/>
      <c r="C246" s="173" t="s">
        <v>444</v>
      </c>
      <c r="D246" s="173" t="s">
        <v>182</v>
      </c>
      <c r="E246" s="174" t="s">
        <v>441</v>
      </c>
      <c r="F246" s="175" t="s">
        <v>442</v>
      </c>
      <c r="G246" s="176" t="s">
        <v>185</v>
      </c>
      <c r="H246" s="177">
        <v>1091.824</v>
      </c>
      <c r="I246" s="178"/>
      <c r="J246" s="179">
        <f t="shared" si="0"/>
        <v>0</v>
      </c>
      <c r="K246" s="175" t="s">
        <v>434</v>
      </c>
      <c r="L246" s="39"/>
      <c r="M246" s="180" t="s">
        <v>5</v>
      </c>
      <c r="N246" s="181" t="s">
        <v>45</v>
      </c>
      <c r="O246" s="40"/>
      <c r="P246" s="182">
        <f t="shared" si="1"/>
        <v>0</v>
      </c>
      <c r="Q246" s="182">
        <v>0</v>
      </c>
      <c r="R246" s="182">
        <f t="shared" si="2"/>
        <v>0</v>
      </c>
      <c r="S246" s="182">
        <v>0</v>
      </c>
      <c r="T246" s="183">
        <f t="shared" si="3"/>
        <v>0</v>
      </c>
      <c r="AR246" s="22" t="s">
        <v>187</v>
      </c>
      <c r="AT246" s="22" t="s">
        <v>182</v>
      </c>
      <c r="AU246" s="22" t="s">
        <v>84</v>
      </c>
      <c r="AY246" s="22" t="s">
        <v>180</v>
      </c>
      <c r="BE246" s="184">
        <f t="shared" si="4"/>
        <v>0</v>
      </c>
      <c r="BF246" s="184">
        <f t="shared" si="5"/>
        <v>0</v>
      </c>
      <c r="BG246" s="184">
        <f t="shared" si="6"/>
        <v>0</v>
      </c>
      <c r="BH246" s="184">
        <f t="shared" si="7"/>
        <v>0</v>
      </c>
      <c r="BI246" s="184">
        <f t="shared" si="8"/>
        <v>0</v>
      </c>
      <c r="BJ246" s="22" t="s">
        <v>82</v>
      </c>
      <c r="BK246" s="184">
        <f t="shared" si="9"/>
        <v>0</v>
      </c>
      <c r="BL246" s="22" t="s">
        <v>187</v>
      </c>
      <c r="BM246" s="22" t="s">
        <v>447</v>
      </c>
    </row>
    <row r="247" spans="2:65" s="1" customFormat="1" ht="25.5" customHeight="1">
      <c r="B247" s="172"/>
      <c r="C247" s="173" t="s">
        <v>325</v>
      </c>
      <c r="D247" s="173" t="s">
        <v>182</v>
      </c>
      <c r="E247" s="174" t="s">
        <v>449</v>
      </c>
      <c r="F247" s="175" t="s">
        <v>450</v>
      </c>
      <c r="G247" s="176" t="s">
        <v>185</v>
      </c>
      <c r="H247" s="177">
        <v>487.62</v>
      </c>
      <c r="I247" s="178"/>
      <c r="J247" s="179">
        <f t="shared" si="0"/>
        <v>0</v>
      </c>
      <c r="K247" s="175" t="s">
        <v>193</v>
      </c>
      <c r="L247" s="39"/>
      <c r="M247" s="180" t="s">
        <v>5</v>
      </c>
      <c r="N247" s="181" t="s">
        <v>45</v>
      </c>
      <c r="O247" s="40"/>
      <c r="P247" s="182">
        <f t="shared" si="1"/>
        <v>0</v>
      </c>
      <c r="Q247" s="182">
        <v>0</v>
      </c>
      <c r="R247" s="182">
        <f t="shared" si="2"/>
        <v>0</v>
      </c>
      <c r="S247" s="182">
        <v>0</v>
      </c>
      <c r="T247" s="183">
        <f t="shared" si="3"/>
        <v>0</v>
      </c>
      <c r="AR247" s="22" t="s">
        <v>187</v>
      </c>
      <c r="AT247" s="22" t="s">
        <v>182</v>
      </c>
      <c r="AU247" s="22" t="s">
        <v>84</v>
      </c>
      <c r="AY247" s="22" t="s">
        <v>180</v>
      </c>
      <c r="BE247" s="184">
        <f t="shared" si="4"/>
        <v>0</v>
      </c>
      <c r="BF247" s="184">
        <f t="shared" si="5"/>
        <v>0</v>
      </c>
      <c r="BG247" s="184">
        <f t="shared" si="6"/>
        <v>0</v>
      </c>
      <c r="BH247" s="184">
        <f t="shared" si="7"/>
        <v>0</v>
      </c>
      <c r="BI247" s="184">
        <f t="shared" si="8"/>
        <v>0</v>
      </c>
      <c r="BJ247" s="22" t="s">
        <v>82</v>
      </c>
      <c r="BK247" s="184">
        <f t="shared" si="9"/>
        <v>0</v>
      </c>
      <c r="BL247" s="22" t="s">
        <v>187</v>
      </c>
      <c r="BM247" s="22" t="s">
        <v>451</v>
      </c>
    </row>
    <row r="248" spans="2:51" s="11" customFormat="1" ht="13.5">
      <c r="B248" s="185"/>
      <c r="D248" s="186" t="s">
        <v>188</v>
      </c>
      <c r="E248" s="187" t="s">
        <v>5</v>
      </c>
      <c r="F248" s="188" t="s">
        <v>860</v>
      </c>
      <c r="H248" s="189">
        <v>487.62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188</v>
      </c>
      <c r="AU248" s="187" t="s">
        <v>84</v>
      </c>
      <c r="AV248" s="11" t="s">
        <v>84</v>
      </c>
      <c r="AW248" s="11" t="s">
        <v>38</v>
      </c>
      <c r="AX248" s="11" t="s">
        <v>74</v>
      </c>
      <c r="AY248" s="187" t="s">
        <v>180</v>
      </c>
    </row>
    <row r="249" spans="2:51" s="12" customFormat="1" ht="13.5">
      <c r="B249" s="194"/>
      <c r="D249" s="186" t="s">
        <v>188</v>
      </c>
      <c r="E249" s="195" t="s">
        <v>5</v>
      </c>
      <c r="F249" s="196" t="s">
        <v>190</v>
      </c>
      <c r="H249" s="197">
        <v>487.62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188</v>
      </c>
      <c r="AU249" s="195" t="s">
        <v>84</v>
      </c>
      <c r="AV249" s="12" t="s">
        <v>187</v>
      </c>
      <c r="AW249" s="12" t="s">
        <v>38</v>
      </c>
      <c r="AX249" s="12" t="s">
        <v>82</v>
      </c>
      <c r="AY249" s="195" t="s">
        <v>180</v>
      </c>
    </row>
    <row r="250" spans="2:65" s="1" customFormat="1" ht="25.5" customHeight="1">
      <c r="B250" s="172"/>
      <c r="C250" s="173" t="s">
        <v>453</v>
      </c>
      <c r="D250" s="173" t="s">
        <v>182</v>
      </c>
      <c r="E250" s="174" t="s">
        <v>454</v>
      </c>
      <c r="F250" s="175" t="s">
        <v>455</v>
      </c>
      <c r="G250" s="176" t="s">
        <v>198</v>
      </c>
      <c r="H250" s="177">
        <v>0.485</v>
      </c>
      <c r="I250" s="178"/>
      <c r="J250" s="179">
        <f>ROUND(I250*H250,2)</f>
        <v>0</v>
      </c>
      <c r="K250" s="175" t="s">
        <v>346</v>
      </c>
      <c r="L250" s="39"/>
      <c r="M250" s="180" t="s">
        <v>5</v>
      </c>
      <c r="N250" s="181" t="s">
        <v>45</v>
      </c>
      <c r="O250" s="40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2" t="s">
        <v>187</v>
      </c>
      <c r="AT250" s="22" t="s">
        <v>182</v>
      </c>
      <c r="AU250" s="22" t="s">
        <v>84</v>
      </c>
      <c r="AY250" s="22" t="s">
        <v>180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82</v>
      </c>
      <c r="BK250" s="184">
        <f>ROUND(I250*H250,2)</f>
        <v>0</v>
      </c>
      <c r="BL250" s="22" t="s">
        <v>187</v>
      </c>
      <c r="BM250" s="22" t="s">
        <v>456</v>
      </c>
    </row>
    <row r="251" spans="2:51" s="11" customFormat="1" ht="13.5">
      <c r="B251" s="185"/>
      <c r="D251" s="186" t="s">
        <v>188</v>
      </c>
      <c r="E251" s="187" t="s">
        <v>5</v>
      </c>
      <c r="F251" s="188" t="s">
        <v>861</v>
      </c>
      <c r="H251" s="189">
        <v>0.485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87" t="s">
        <v>188</v>
      </c>
      <c r="AU251" s="187" t="s">
        <v>84</v>
      </c>
      <c r="AV251" s="11" t="s">
        <v>84</v>
      </c>
      <c r="AW251" s="11" t="s">
        <v>38</v>
      </c>
      <c r="AX251" s="11" t="s">
        <v>74</v>
      </c>
      <c r="AY251" s="187" t="s">
        <v>180</v>
      </c>
    </row>
    <row r="252" spans="2:51" s="12" customFormat="1" ht="13.5">
      <c r="B252" s="194"/>
      <c r="D252" s="186" t="s">
        <v>188</v>
      </c>
      <c r="E252" s="195" t="s">
        <v>5</v>
      </c>
      <c r="F252" s="196" t="s">
        <v>190</v>
      </c>
      <c r="H252" s="197">
        <v>0.485</v>
      </c>
      <c r="I252" s="198"/>
      <c r="L252" s="194"/>
      <c r="M252" s="199"/>
      <c r="N252" s="200"/>
      <c r="O252" s="200"/>
      <c r="P252" s="200"/>
      <c r="Q252" s="200"/>
      <c r="R252" s="200"/>
      <c r="S252" s="200"/>
      <c r="T252" s="201"/>
      <c r="AT252" s="195" t="s">
        <v>188</v>
      </c>
      <c r="AU252" s="195" t="s">
        <v>84</v>
      </c>
      <c r="AV252" s="12" t="s">
        <v>187</v>
      </c>
      <c r="AW252" s="12" t="s">
        <v>38</v>
      </c>
      <c r="AX252" s="12" t="s">
        <v>82</v>
      </c>
      <c r="AY252" s="195" t="s">
        <v>180</v>
      </c>
    </row>
    <row r="253" spans="2:65" s="1" customFormat="1" ht="38.25" customHeight="1">
      <c r="B253" s="172"/>
      <c r="C253" s="173" t="s">
        <v>329</v>
      </c>
      <c r="D253" s="173" t="s">
        <v>182</v>
      </c>
      <c r="E253" s="174" t="s">
        <v>458</v>
      </c>
      <c r="F253" s="175" t="s">
        <v>459</v>
      </c>
      <c r="G253" s="176" t="s">
        <v>185</v>
      </c>
      <c r="H253" s="177">
        <v>50.1</v>
      </c>
      <c r="I253" s="178"/>
      <c r="J253" s="179">
        <f>ROUND(I253*H253,2)</f>
        <v>0</v>
      </c>
      <c r="K253" s="175" t="s">
        <v>193</v>
      </c>
      <c r="L253" s="39"/>
      <c r="M253" s="180" t="s">
        <v>5</v>
      </c>
      <c r="N253" s="181" t="s">
        <v>45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187</v>
      </c>
      <c r="AT253" s="22" t="s">
        <v>182</v>
      </c>
      <c r="AU253" s="22" t="s">
        <v>84</v>
      </c>
      <c r="AY253" s="22" t="s">
        <v>180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82</v>
      </c>
      <c r="BK253" s="184">
        <f>ROUND(I253*H253,2)</f>
        <v>0</v>
      </c>
      <c r="BL253" s="22" t="s">
        <v>187</v>
      </c>
      <c r="BM253" s="22" t="s">
        <v>460</v>
      </c>
    </row>
    <row r="254" spans="2:51" s="11" customFormat="1" ht="13.5">
      <c r="B254" s="185"/>
      <c r="D254" s="186" t="s">
        <v>188</v>
      </c>
      <c r="E254" s="187" t="s">
        <v>5</v>
      </c>
      <c r="F254" s="188" t="s">
        <v>862</v>
      </c>
      <c r="H254" s="189">
        <v>50.1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188</v>
      </c>
      <c r="AU254" s="187" t="s">
        <v>84</v>
      </c>
      <c r="AV254" s="11" t="s">
        <v>84</v>
      </c>
      <c r="AW254" s="11" t="s">
        <v>38</v>
      </c>
      <c r="AX254" s="11" t="s">
        <v>74</v>
      </c>
      <c r="AY254" s="187" t="s">
        <v>180</v>
      </c>
    </row>
    <row r="255" spans="2:51" s="12" customFormat="1" ht="13.5">
      <c r="B255" s="194"/>
      <c r="D255" s="186" t="s">
        <v>188</v>
      </c>
      <c r="E255" s="195" t="s">
        <v>5</v>
      </c>
      <c r="F255" s="196" t="s">
        <v>190</v>
      </c>
      <c r="H255" s="197">
        <v>50.1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188</v>
      </c>
      <c r="AU255" s="195" t="s">
        <v>84</v>
      </c>
      <c r="AV255" s="12" t="s">
        <v>187</v>
      </c>
      <c r="AW255" s="12" t="s">
        <v>38</v>
      </c>
      <c r="AX255" s="12" t="s">
        <v>82</v>
      </c>
      <c r="AY255" s="195" t="s">
        <v>180</v>
      </c>
    </row>
    <row r="256" spans="2:65" s="1" customFormat="1" ht="16.5" customHeight="1">
      <c r="B256" s="172"/>
      <c r="C256" s="173" t="s">
        <v>461</v>
      </c>
      <c r="D256" s="173" t="s">
        <v>182</v>
      </c>
      <c r="E256" s="174" t="s">
        <v>466</v>
      </c>
      <c r="F256" s="175" t="s">
        <v>467</v>
      </c>
      <c r="G256" s="176" t="s">
        <v>185</v>
      </c>
      <c r="H256" s="177">
        <v>45.33</v>
      </c>
      <c r="I256" s="178"/>
      <c r="J256" s="179">
        <f>ROUND(I256*H256,2)</f>
        <v>0</v>
      </c>
      <c r="K256" s="175" t="s">
        <v>199</v>
      </c>
      <c r="L256" s="39"/>
      <c r="M256" s="180" t="s">
        <v>5</v>
      </c>
      <c r="N256" s="181" t="s">
        <v>45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187</v>
      </c>
      <c r="AT256" s="22" t="s">
        <v>182</v>
      </c>
      <c r="AU256" s="22" t="s">
        <v>84</v>
      </c>
      <c r="AY256" s="22" t="s">
        <v>180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82</v>
      </c>
      <c r="BK256" s="184">
        <f>ROUND(I256*H256,2)</f>
        <v>0</v>
      </c>
      <c r="BL256" s="22" t="s">
        <v>187</v>
      </c>
      <c r="BM256" s="22" t="s">
        <v>464</v>
      </c>
    </row>
    <row r="257" spans="2:51" s="11" customFormat="1" ht="13.5">
      <c r="B257" s="185"/>
      <c r="D257" s="186" t="s">
        <v>188</v>
      </c>
      <c r="E257" s="187" t="s">
        <v>5</v>
      </c>
      <c r="F257" s="188" t="s">
        <v>863</v>
      </c>
      <c r="H257" s="189">
        <v>45.33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188</v>
      </c>
      <c r="AU257" s="187" t="s">
        <v>84</v>
      </c>
      <c r="AV257" s="11" t="s">
        <v>84</v>
      </c>
      <c r="AW257" s="11" t="s">
        <v>38</v>
      </c>
      <c r="AX257" s="11" t="s">
        <v>74</v>
      </c>
      <c r="AY257" s="187" t="s">
        <v>180</v>
      </c>
    </row>
    <row r="258" spans="2:51" s="12" customFormat="1" ht="13.5">
      <c r="B258" s="194"/>
      <c r="D258" s="186" t="s">
        <v>188</v>
      </c>
      <c r="E258" s="195" t="s">
        <v>5</v>
      </c>
      <c r="F258" s="196" t="s">
        <v>190</v>
      </c>
      <c r="H258" s="197">
        <v>45.33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188</v>
      </c>
      <c r="AU258" s="195" t="s">
        <v>84</v>
      </c>
      <c r="AV258" s="12" t="s">
        <v>187</v>
      </c>
      <c r="AW258" s="12" t="s">
        <v>38</v>
      </c>
      <c r="AX258" s="12" t="s">
        <v>82</v>
      </c>
      <c r="AY258" s="195" t="s">
        <v>180</v>
      </c>
    </row>
    <row r="259" spans="2:65" s="1" customFormat="1" ht="16.5" customHeight="1">
      <c r="B259" s="172"/>
      <c r="C259" s="173" t="s">
        <v>332</v>
      </c>
      <c r="D259" s="173" t="s">
        <v>182</v>
      </c>
      <c r="E259" s="174" t="s">
        <v>471</v>
      </c>
      <c r="F259" s="175" t="s">
        <v>472</v>
      </c>
      <c r="G259" s="176" t="s">
        <v>185</v>
      </c>
      <c r="H259" s="177">
        <v>154.28</v>
      </c>
      <c r="I259" s="178"/>
      <c r="J259" s="179">
        <f>ROUND(I259*H259,2)</f>
        <v>0</v>
      </c>
      <c r="K259" s="175" t="s">
        <v>199</v>
      </c>
      <c r="L259" s="39"/>
      <c r="M259" s="180" t="s">
        <v>5</v>
      </c>
      <c r="N259" s="181" t="s">
        <v>45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187</v>
      </c>
      <c r="AT259" s="22" t="s">
        <v>182</v>
      </c>
      <c r="AU259" s="22" t="s">
        <v>84</v>
      </c>
      <c r="AY259" s="22" t="s">
        <v>180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82</v>
      </c>
      <c r="BK259" s="184">
        <f>ROUND(I259*H259,2)</f>
        <v>0</v>
      </c>
      <c r="BL259" s="22" t="s">
        <v>187</v>
      </c>
      <c r="BM259" s="22" t="s">
        <v>468</v>
      </c>
    </row>
    <row r="260" spans="2:51" s="11" customFormat="1" ht="13.5">
      <c r="B260" s="185"/>
      <c r="D260" s="186" t="s">
        <v>188</v>
      </c>
      <c r="E260" s="187" t="s">
        <v>5</v>
      </c>
      <c r="F260" s="188" t="s">
        <v>864</v>
      </c>
      <c r="H260" s="189">
        <v>154.28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188</v>
      </c>
      <c r="AU260" s="187" t="s">
        <v>84</v>
      </c>
      <c r="AV260" s="11" t="s">
        <v>84</v>
      </c>
      <c r="AW260" s="11" t="s">
        <v>38</v>
      </c>
      <c r="AX260" s="11" t="s">
        <v>74</v>
      </c>
      <c r="AY260" s="187" t="s">
        <v>180</v>
      </c>
    </row>
    <row r="261" spans="2:51" s="12" customFormat="1" ht="13.5">
      <c r="B261" s="194"/>
      <c r="D261" s="186" t="s">
        <v>188</v>
      </c>
      <c r="E261" s="195" t="s">
        <v>5</v>
      </c>
      <c r="F261" s="196" t="s">
        <v>190</v>
      </c>
      <c r="H261" s="197">
        <v>154.28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188</v>
      </c>
      <c r="AU261" s="195" t="s">
        <v>84</v>
      </c>
      <c r="AV261" s="12" t="s">
        <v>187</v>
      </c>
      <c r="AW261" s="12" t="s">
        <v>38</v>
      </c>
      <c r="AX261" s="12" t="s">
        <v>82</v>
      </c>
      <c r="AY261" s="195" t="s">
        <v>180</v>
      </c>
    </row>
    <row r="262" spans="2:65" s="1" customFormat="1" ht="16.5" customHeight="1">
      <c r="B262" s="172"/>
      <c r="C262" s="173" t="s">
        <v>470</v>
      </c>
      <c r="D262" s="173" t="s">
        <v>182</v>
      </c>
      <c r="E262" s="174" t="s">
        <v>475</v>
      </c>
      <c r="F262" s="175" t="s">
        <v>476</v>
      </c>
      <c r="G262" s="176" t="s">
        <v>185</v>
      </c>
      <c r="H262" s="177">
        <v>13.23</v>
      </c>
      <c r="I262" s="178"/>
      <c r="J262" s="179">
        <f>ROUND(I262*H262,2)</f>
        <v>0</v>
      </c>
      <c r="K262" s="175" t="s">
        <v>199</v>
      </c>
      <c r="L262" s="39"/>
      <c r="M262" s="180" t="s">
        <v>5</v>
      </c>
      <c r="N262" s="181" t="s">
        <v>45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187</v>
      </c>
      <c r="AT262" s="22" t="s">
        <v>182</v>
      </c>
      <c r="AU262" s="22" t="s">
        <v>84</v>
      </c>
      <c r="AY262" s="22" t="s">
        <v>180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82</v>
      </c>
      <c r="BK262" s="184">
        <f>ROUND(I262*H262,2)</f>
        <v>0</v>
      </c>
      <c r="BL262" s="22" t="s">
        <v>187</v>
      </c>
      <c r="BM262" s="22" t="s">
        <v>473</v>
      </c>
    </row>
    <row r="263" spans="2:51" s="11" customFormat="1" ht="13.5">
      <c r="B263" s="185"/>
      <c r="D263" s="186" t="s">
        <v>188</v>
      </c>
      <c r="E263" s="187" t="s">
        <v>5</v>
      </c>
      <c r="F263" s="188" t="s">
        <v>478</v>
      </c>
      <c r="H263" s="189">
        <v>13.23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188</v>
      </c>
      <c r="AU263" s="187" t="s">
        <v>84</v>
      </c>
      <c r="AV263" s="11" t="s">
        <v>84</v>
      </c>
      <c r="AW263" s="11" t="s">
        <v>38</v>
      </c>
      <c r="AX263" s="11" t="s">
        <v>74</v>
      </c>
      <c r="AY263" s="187" t="s">
        <v>180</v>
      </c>
    </row>
    <row r="264" spans="2:51" s="12" customFormat="1" ht="13.5">
      <c r="B264" s="194"/>
      <c r="D264" s="186" t="s">
        <v>188</v>
      </c>
      <c r="E264" s="195" t="s">
        <v>5</v>
      </c>
      <c r="F264" s="196" t="s">
        <v>190</v>
      </c>
      <c r="H264" s="197">
        <v>13.23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5" t="s">
        <v>188</v>
      </c>
      <c r="AU264" s="195" t="s">
        <v>84</v>
      </c>
      <c r="AV264" s="12" t="s">
        <v>187</v>
      </c>
      <c r="AW264" s="12" t="s">
        <v>38</v>
      </c>
      <c r="AX264" s="12" t="s">
        <v>82</v>
      </c>
      <c r="AY264" s="195" t="s">
        <v>180</v>
      </c>
    </row>
    <row r="265" spans="2:65" s="1" customFormat="1" ht="38.25" customHeight="1">
      <c r="B265" s="172"/>
      <c r="C265" s="173" t="s">
        <v>337</v>
      </c>
      <c r="D265" s="173" t="s">
        <v>182</v>
      </c>
      <c r="E265" s="174" t="s">
        <v>489</v>
      </c>
      <c r="F265" s="175" t="s">
        <v>490</v>
      </c>
      <c r="G265" s="176" t="s">
        <v>185</v>
      </c>
      <c r="H265" s="177">
        <v>31.16</v>
      </c>
      <c r="I265" s="178"/>
      <c r="J265" s="179">
        <f>ROUND(I265*H265,2)</f>
        <v>0</v>
      </c>
      <c r="K265" s="175" t="s">
        <v>193</v>
      </c>
      <c r="L265" s="39"/>
      <c r="M265" s="180" t="s">
        <v>5</v>
      </c>
      <c r="N265" s="181" t="s">
        <v>45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187</v>
      </c>
      <c r="AT265" s="22" t="s">
        <v>182</v>
      </c>
      <c r="AU265" s="22" t="s">
        <v>84</v>
      </c>
      <c r="AY265" s="22" t="s">
        <v>180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82</v>
      </c>
      <c r="BK265" s="184">
        <f>ROUND(I265*H265,2)</f>
        <v>0</v>
      </c>
      <c r="BL265" s="22" t="s">
        <v>187</v>
      </c>
      <c r="BM265" s="22" t="s">
        <v>477</v>
      </c>
    </row>
    <row r="266" spans="2:51" s="11" customFormat="1" ht="13.5">
      <c r="B266" s="185"/>
      <c r="D266" s="186" t="s">
        <v>188</v>
      </c>
      <c r="E266" s="187" t="s">
        <v>5</v>
      </c>
      <c r="F266" s="188" t="s">
        <v>865</v>
      </c>
      <c r="H266" s="189">
        <v>31.16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188</v>
      </c>
      <c r="AU266" s="187" t="s">
        <v>84</v>
      </c>
      <c r="AV266" s="11" t="s">
        <v>84</v>
      </c>
      <c r="AW266" s="11" t="s">
        <v>38</v>
      </c>
      <c r="AX266" s="11" t="s">
        <v>74</v>
      </c>
      <c r="AY266" s="187" t="s">
        <v>180</v>
      </c>
    </row>
    <row r="267" spans="2:51" s="12" customFormat="1" ht="13.5">
      <c r="B267" s="194"/>
      <c r="D267" s="186" t="s">
        <v>188</v>
      </c>
      <c r="E267" s="195" t="s">
        <v>5</v>
      </c>
      <c r="F267" s="196" t="s">
        <v>190</v>
      </c>
      <c r="H267" s="197">
        <v>31.16</v>
      </c>
      <c r="I267" s="198"/>
      <c r="L267" s="194"/>
      <c r="M267" s="199"/>
      <c r="N267" s="200"/>
      <c r="O267" s="200"/>
      <c r="P267" s="200"/>
      <c r="Q267" s="200"/>
      <c r="R267" s="200"/>
      <c r="S267" s="200"/>
      <c r="T267" s="201"/>
      <c r="AT267" s="195" t="s">
        <v>188</v>
      </c>
      <c r="AU267" s="195" t="s">
        <v>84</v>
      </c>
      <c r="AV267" s="12" t="s">
        <v>187</v>
      </c>
      <c r="AW267" s="12" t="s">
        <v>38</v>
      </c>
      <c r="AX267" s="12" t="s">
        <v>82</v>
      </c>
      <c r="AY267" s="195" t="s">
        <v>180</v>
      </c>
    </row>
    <row r="268" spans="2:63" s="10" customFormat="1" ht="29.85" customHeight="1">
      <c r="B268" s="159"/>
      <c r="D268" s="160" t="s">
        <v>73</v>
      </c>
      <c r="E268" s="170" t="s">
        <v>493</v>
      </c>
      <c r="F268" s="170" t="s">
        <v>494</v>
      </c>
      <c r="I268" s="162"/>
      <c r="J268" s="171">
        <f>BK268</f>
        <v>0</v>
      </c>
      <c r="L268" s="159"/>
      <c r="M268" s="164"/>
      <c r="N268" s="165"/>
      <c r="O268" s="165"/>
      <c r="P268" s="166">
        <f>SUM(P269:P276)</f>
        <v>0</v>
      </c>
      <c r="Q268" s="165"/>
      <c r="R268" s="166">
        <f>SUM(R269:R276)</f>
        <v>0</v>
      </c>
      <c r="S268" s="165"/>
      <c r="T268" s="167">
        <f>SUM(T269:T276)</f>
        <v>0</v>
      </c>
      <c r="AR268" s="160" t="s">
        <v>82</v>
      </c>
      <c r="AT268" s="168" t="s">
        <v>73</v>
      </c>
      <c r="AU268" s="168" t="s">
        <v>82</v>
      </c>
      <c r="AY268" s="160" t="s">
        <v>180</v>
      </c>
      <c r="BK268" s="169">
        <f>SUM(BK269:BK276)</f>
        <v>0</v>
      </c>
    </row>
    <row r="269" spans="2:65" s="1" customFormat="1" ht="25.5" customHeight="1">
      <c r="B269" s="172"/>
      <c r="C269" s="173" t="s">
        <v>479</v>
      </c>
      <c r="D269" s="173" t="s">
        <v>182</v>
      </c>
      <c r="E269" s="174" t="s">
        <v>495</v>
      </c>
      <c r="F269" s="175" t="s">
        <v>496</v>
      </c>
      <c r="G269" s="176" t="s">
        <v>219</v>
      </c>
      <c r="H269" s="177">
        <v>34.197</v>
      </c>
      <c r="I269" s="178"/>
      <c r="J269" s="179">
        <f>ROUND(I269*H269,2)</f>
        <v>0</v>
      </c>
      <c r="K269" s="175" t="s">
        <v>434</v>
      </c>
      <c r="L269" s="39"/>
      <c r="M269" s="180" t="s">
        <v>5</v>
      </c>
      <c r="N269" s="181" t="s">
        <v>45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187</v>
      </c>
      <c r="AT269" s="22" t="s">
        <v>182</v>
      </c>
      <c r="AU269" s="22" t="s">
        <v>84</v>
      </c>
      <c r="AY269" s="22" t="s">
        <v>180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82</v>
      </c>
      <c r="BK269" s="184">
        <f>ROUND(I269*H269,2)</f>
        <v>0</v>
      </c>
      <c r="BL269" s="22" t="s">
        <v>187</v>
      </c>
      <c r="BM269" s="22" t="s">
        <v>482</v>
      </c>
    </row>
    <row r="270" spans="2:51" s="11" customFormat="1" ht="13.5">
      <c r="B270" s="185"/>
      <c r="D270" s="186" t="s">
        <v>188</v>
      </c>
      <c r="E270" s="187" t="s">
        <v>5</v>
      </c>
      <c r="F270" s="188" t="s">
        <v>866</v>
      </c>
      <c r="H270" s="189">
        <v>34.197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87" t="s">
        <v>188</v>
      </c>
      <c r="AU270" s="187" t="s">
        <v>84</v>
      </c>
      <c r="AV270" s="11" t="s">
        <v>84</v>
      </c>
      <c r="AW270" s="11" t="s">
        <v>38</v>
      </c>
      <c r="AX270" s="11" t="s">
        <v>74</v>
      </c>
      <c r="AY270" s="187" t="s">
        <v>180</v>
      </c>
    </row>
    <row r="271" spans="2:51" s="12" customFormat="1" ht="13.5">
      <c r="B271" s="194"/>
      <c r="D271" s="186" t="s">
        <v>188</v>
      </c>
      <c r="E271" s="195" t="s">
        <v>5</v>
      </c>
      <c r="F271" s="196" t="s">
        <v>190</v>
      </c>
      <c r="H271" s="197">
        <v>34.197</v>
      </c>
      <c r="I271" s="198"/>
      <c r="L271" s="194"/>
      <c r="M271" s="199"/>
      <c r="N271" s="200"/>
      <c r="O271" s="200"/>
      <c r="P271" s="200"/>
      <c r="Q271" s="200"/>
      <c r="R271" s="200"/>
      <c r="S271" s="200"/>
      <c r="T271" s="201"/>
      <c r="AT271" s="195" t="s">
        <v>188</v>
      </c>
      <c r="AU271" s="195" t="s">
        <v>84</v>
      </c>
      <c r="AV271" s="12" t="s">
        <v>187</v>
      </c>
      <c r="AW271" s="12" t="s">
        <v>38</v>
      </c>
      <c r="AX271" s="12" t="s">
        <v>82</v>
      </c>
      <c r="AY271" s="195" t="s">
        <v>180</v>
      </c>
    </row>
    <row r="272" spans="2:65" s="1" customFormat="1" ht="25.5" customHeight="1">
      <c r="B272" s="172"/>
      <c r="C272" s="173" t="s">
        <v>341</v>
      </c>
      <c r="D272" s="173" t="s">
        <v>182</v>
      </c>
      <c r="E272" s="174" t="s">
        <v>500</v>
      </c>
      <c r="F272" s="175" t="s">
        <v>501</v>
      </c>
      <c r="G272" s="176" t="s">
        <v>219</v>
      </c>
      <c r="H272" s="177">
        <v>34.944</v>
      </c>
      <c r="I272" s="178"/>
      <c r="J272" s="179">
        <f>ROUND(I272*H272,2)</f>
        <v>0</v>
      </c>
      <c r="K272" s="175" t="s">
        <v>434</v>
      </c>
      <c r="L272" s="39"/>
      <c r="M272" s="180" t="s">
        <v>5</v>
      </c>
      <c r="N272" s="181" t="s">
        <v>45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187</v>
      </c>
      <c r="AT272" s="22" t="s">
        <v>182</v>
      </c>
      <c r="AU272" s="22" t="s">
        <v>84</v>
      </c>
      <c r="AY272" s="22" t="s">
        <v>180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82</v>
      </c>
      <c r="BK272" s="184">
        <f>ROUND(I272*H272,2)</f>
        <v>0</v>
      </c>
      <c r="BL272" s="22" t="s">
        <v>187</v>
      </c>
      <c r="BM272" s="22" t="s">
        <v>486</v>
      </c>
    </row>
    <row r="273" spans="2:65" s="1" customFormat="1" ht="25.5" customHeight="1">
      <c r="B273" s="172"/>
      <c r="C273" s="173" t="s">
        <v>488</v>
      </c>
      <c r="D273" s="173" t="s">
        <v>182</v>
      </c>
      <c r="E273" s="174" t="s">
        <v>503</v>
      </c>
      <c r="F273" s="175" t="s">
        <v>504</v>
      </c>
      <c r="G273" s="176" t="s">
        <v>219</v>
      </c>
      <c r="H273" s="177">
        <v>139.776</v>
      </c>
      <c r="I273" s="178"/>
      <c r="J273" s="179">
        <f>ROUND(I273*H273,2)</f>
        <v>0</v>
      </c>
      <c r="K273" s="175" t="s">
        <v>434</v>
      </c>
      <c r="L273" s="39"/>
      <c r="M273" s="180" t="s">
        <v>5</v>
      </c>
      <c r="N273" s="181" t="s">
        <v>45</v>
      </c>
      <c r="O273" s="40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2" t="s">
        <v>187</v>
      </c>
      <c r="AT273" s="22" t="s">
        <v>182</v>
      </c>
      <c r="AU273" s="22" t="s">
        <v>84</v>
      </c>
      <c r="AY273" s="22" t="s">
        <v>180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82</v>
      </c>
      <c r="BK273" s="184">
        <f>ROUND(I273*H273,2)</f>
        <v>0</v>
      </c>
      <c r="BL273" s="22" t="s">
        <v>187</v>
      </c>
      <c r="BM273" s="22" t="s">
        <v>491</v>
      </c>
    </row>
    <row r="274" spans="2:51" s="11" customFormat="1" ht="13.5">
      <c r="B274" s="185"/>
      <c r="D274" s="186" t="s">
        <v>188</v>
      </c>
      <c r="E274" s="187" t="s">
        <v>5</v>
      </c>
      <c r="F274" s="188" t="s">
        <v>867</v>
      </c>
      <c r="H274" s="189">
        <v>139.776</v>
      </c>
      <c r="I274" s="190"/>
      <c r="L274" s="185"/>
      <c r="M274" s="191"/>
      <c r="N274" s="192"/>
      <c r="O274" s="192"/>
      <c r="P274" s="192"/>
      <c r="Q274" s="192"/>
      <c r="R274" s="192"/>
      <c r="S274" s="192"/>
      <c r="T274" s="193"/>
      <c r="AT274" s="187" t="s">
        <v>188</v>
      </c>
      <c r="AU274" s="187" t="s">
        <v>84</v>
      </c>
      <c r="AV274" s="11" t="s">
        <v>84</v>
      </c>
      <c r="AW274" s="11" t="s">
        <v>38</v>
      </c>
      <c r="AX274" s="11" t="s">
        <v>74</v>
      </c>
      <c r="AY274" s="187" t="s">
        <v>180</v>
      </c>
    </row>
    <row r="275" spans="2:51" s="12" customFormat="1" ht="13.5">
      <c r="B275" s="194"/>
      <c r="D275" s="186" t="s">
        <v>188</v>
      </c>
      <c r="E275" s="195" t="s">
        <v>5</v>
      </c>
      <c r="F275" s="196" t="s">
        <v>190</v>
      </c>
      <c r="H275" s="197">
        <v>139.776</v>
      </c>
      <c r="I275" s="198"/>
      <c r="L275" s="194"/>
      <c r="M275" s="199"/>
      <c r="N275" s="200"/>
      <c r="O275" s="200"/>
      <c r="P275" s="200"/>
      <c r="Q275" s="200"/>
      <c r="R275" s="200"/>
      <c r="S275" s="200"/>
      <c r="T275" s="201"/>
      <c r="AT275" s="195" t="s">
        <v>188</v>
      </c>
      <c r="AU275" s="195" t="s">
        <v>84</v>
      </c>
      <c r="AV275" s="12" t="s">
        <v>187</v>
      </c>
      <c r="AW275" s="12" t="s">
        <v>38</v>
      </c>
      <c r="AX275" s="12" t="s">
        <v>82</v>
      </c>
      <c r="AY275" s="195" t="s">
        <v>180</v>
      </c>
    </row>
    <row r="276" spans="2:65" s="1" customFormat="1" ht="16.5" customHeight="1">
      <c r="B276" s="172"/>
      <c r="C276" s="173" t="s">
        <v>347</v>
      </c>
      <c r="D276" s="173" t="s">
        <v>182</v>
      </c>
      <c r="E276" s="174" t="s">
        <v>508</v>
      </c>
      <c r="F276" s="175" t="s">
        <v>509</v>
      </c>
      <c r="G276" s="176" t="s">
        <v>219</v>
      </c>
      <c r="H276" s="177">
        <v>34.944</v>
      </c>
      <c r="I276" s="178"/>
      <c r="J276" s="179">
        <f>ROUND(I276*H276,2)</f>
        <v>0</v>
      </c>
      <c r="K276" s="175" t="s">
        <v>199</v>
      </c>
      <c r="L276" s="39"/>
      <c r="M276" s="180" t="s">
        <v>5</v>
      </c>
      <c r="N276" s="181" t="s">
        <v>45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187</v>
      </c>
      <c r="AT276" s="22" t="s">
        <v>182</v>
      </c>
      <c r="AU276" s="22" t="s">
        <v>84</v>
      </c>
      <c r="AY276" s="22" t="s">
        <v>180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82</v>
      </c>
      <c r="BK276" s="184">
        <f>ROUND(I276*H276,2)</f>
        <v>0</v>
      </c>
      <c r="BL276" s="22" t="s">
        <v>187</v>
      </c>
      <c r="BM276" s="22" t="s">
        <v>497</v>
      </c>
    </row>
    <row r="277" spans="2:63" s="10" customFormat="1" ht="29.85" customHeight="1">
      <c r="B277" s="159"/>
      <c r="D277" s="160" t="s">
        <v>73</v>
      </c>
      <c r="E277" s="170" t="s">
        <v>511</v>
      </c>
      <c r="F277" s="170" t="s">
        <v>512</v>
      </c>
      <c r="I277" s="162"/>
      <c r="J277" s="171">
        <f>BK277</f>
        <v>0</v>
      </c>
      <c r="L277" s="159"/>
      <c r="M277" s="164"/>
      <c r="N277" s="165"/>
      <c r="O277" s="165"/>
      <c r="P277" s="166">
        <f>P278</f>
        <v>0</v>
      </c>
      <c r="Q277" s="165"/>
      <c r="R277" s="166">
        <f>R278</f>
        <v>0</v>
      </c>
      <c r="S277" s="165"/>
      <c r="T277" s="167">
        <f>T278</f>
        <v>0</v>
      </c>
      <c r="AR277" s="160" t="s">
        <v>82</v>
      </c>
      <c r="AT277" s="168" t="s">
        <v>73</v>
      </c>
      <c r="AU277" s="168" t="s">
        <v>82</v>
      </c>
      <c r="AY277" s="160" t="s">
        <v>180</v>
      </c>
      <c r="BK277" s="169">
        <f>BK278</f>
        <v>0</v>
      </c>
    </row>
    <row r="278" spans="2:65" s="1" customFormat="1" ht="38.25" customHeight="1">
      <c r="B278" s="172"/>
      <c r="C278" s="173" t="s">
        <v>499</v>
      </c>
      <c r="D278" s="173" t="s">
        <v>182</v>
      </c>
      <c r="E278" s="174" t="s">
        <v>513</v>
      </c>
      <c r="F278" s="175" t="s">
        <v>514</v>
      </c>
      <c r="G278" s="176" t="s">
        <v>219</v>
      </c>
      <c r="H278" s="177">
        <v>53.009</v>
      </c>
      <c r="I278" s="178"/>
      <c r="J278" s="179">
        <f>ROUND(I278*H278,2)</f>
        <v>0</v>
      </c>
      <c r="K278" s="175" t="s">
        <v>269</v>
      </c>
      <c r="L278" s="39"/>
      <c r="M278" s="180" t="s">
        <v>5</v>
      </c>
      <c r="N278" s="181" t="s">
        <v>45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187</v>
      </c>
      <c r="AT278" s="22" t="s">
        <v>182</v>
      </c>
      <c r="AU278" s="22" t="s">
        <v>84</v>
      </c>
      <c r="AY278" s="22" t="s">
        <v>180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82</v>
      </c>
      <c r="BK278" s="184">
        <f>ROUND(I278*H278,2)</f>
        <v>0</v>
      </c>
      <c r="BL278" s="22" t="s">
        <v>187</v>
      </c>
      <c r="BM278" s="22" t="s">
        <v>502</v>
      </c>
    </row>
    <row r="279" spans="2:63" s="10" customFormat="1" ht="37.35" customHeight="1">
      <c r="B279" s="159"/>
      <c r="D279" s="160" t="s">
        <v>73</v>
      </c>
      <c r="E279" s="161" t="s">
        <v>516</v>
      </c>
      <c r="F279" s="161" t="s">
        <v>517</v>
      </c>
      <c r="I279" s="162"/>
      <c r="J279" s="163">
        <f>BK279</f>
        <v>0</v>
      </c>
      <c r="L279" s="159"/>
      <c r="M279" s="164"/>
      <c r="N279" s="165"/>
      <c r="O279" s="165"/>
      <c r="P279" s="166">
        <f>P280+P299+P304+P307+P319+P342+P361+P372+P380+P391</f>
        <v>0</v>
      </c>
      <c r="Q279" s="165"/>
      <c r="R279" s="166">
        <f>R280+R299+R304+R307+R319+R342+R361+R372+R380+R391</f>
        <v>5.0422736</v>
      </c>
      <c r="S279" s="165"/>
      <c r="T279" s="167">
        <f>T280+T299+T304+T307+T319+T342+T361+T372+T380+T391</f>
        <v>0</v>
      </c>
      <c r="AR279" s="160" t="s">
        <v>84</v>
      </c>
      <c r="AT279" s="168" t="s">
        <v>73</v>
      </c>
      <c r="AU279" s="168" t="s">
        <v>74</v>
      </c>
      <c r="AY279" s="160" t="s">
        <v>180</v>
      </c>
      <c r="BK279" s="169">
        <f>BK280+BK299+BK304+BK307+BK319+BK342+BK361+BK372+BK380+BK391</f>
        <v>0</v>
      </c>
    </row>
    <row r="280" spans="2:63" s="10" customFormat="1" ht="19.9" customHeight="1">
      <c r="B280" s="159"/>
      <c r="D280" s="160" t="s">
        <v>73</v>
      </c>
      <c r="E280" s="170" t="s">
        <v>518</v>
      </c>
      <c r="F280" s="170" t="s">
        <v>519</v>
      </c>
      <c r="I280" s="162"/>
      <c r="J280" s="171">
        <f>BK280</f>
        <v>0</v>
      </c>
      <c r="L280" s="159"/>
      <c r="M280" s="164"/>
      <c r="N280" s="165"/>
      <c r="O280" s="165"/>
      <c r="P280" s="166">
        <f>SUM(P281:P298)</f>
        <v>0</v>
      </c>
      <c r="Q280" s="165"/>
      <c r="R280" s="166">
        <f>SUM(R281:R298)</f>
        <v>0</v>
      </c>
      <c r="S280" s="165"/>
      <c r="T280" s="167">
        <f>SUM(T281:T298)</f>
        <v>0</v>
      </c>
      <c r="AR280" s="160" t="s">
        <v>84</v>
      </c>
      <c r="AT280" s="168" t="s">
        <v>73</v>
      </c>
      <c r="AU280" s="168" t="s">
        <v>82</v>
      </c>
      <c r="AY280" s="160" t="s">
        <v>180</v>
      </c>
      <c r="BK280" s="169">
        <f>SUM(BK281:BK298)</f>
        <v>0</v>
      </c>
    </row>
    <row r="281" spans="2:65" s="1" customFormat="1" ht="38.25" customHeight="1">
      <c r="B281" s="172"/>
      <c r="C281" s="173" t="s">
        <v>351</v>
      </c>
      <c r="D281" s="173" t="s">
        <v>182</v>
      </c>
      <c r="E281" s="174" t="s">
        <v>521</v>
      </c>
      <c r="F281" s="175" t="s">
        <v>522</v>
      </c>
      <c r="G281" s="176" t="s">
        <v>198</v>
      </c>
      <c r="H281" s="177">
        <v>14.672</v>
      </c>
      <c r="I281" s="178"/>
      <c r="J281" s="179">
        <f>ROUND(I281*H281,2)</f>
        <v>0</v>
      </c>
      <c r="K281" s="175" t="s">
        <v>269</v>
      </c>
      <c r="L281" s="39"/>
      <c r="M281" s="180" t="s">
        <v>5</v>
      </c>
      <c r="N281" s="181" t="s">
        <v>45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220</v>
      </c>
      <c r="AT281" s="22" t="s">
        <v>182</v>
      </c>
      <c r="AU281" s="22" t="s">
        <v>84</v>
      </c>
      <c r="AY281" s="22" t="s">
        <v>180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82</v>
      </c>
      <c r="BK281" s="184">
        <f>ROUND(I281*H281,2)</f>
        <v>0</v>
      </c>
      <c r="BL281" s="22" t="s">
        <v>220</v>
      </c>
      <c r="BM281" s="22" t="s">
        <v>505</v>
      </c>
    </row>
    <row r="282" spans="2:51" s="11" customFormat="1" ht="13.5">
      <c r="B282" s="185"/>
      <c r="D282" s="186" t="s">
        <v>188</v>
      </c>
      <c r="E282" s="187" t="s">
        <v>5</v>
      </c>
      <c r="F282" s="188" t="s">
        <v>868</v>
      </c>
      <c r="H282" s="189">
        <v>14.672</v>
      </c>
      <c r="I282" s="190"/>
      <c r="L282" s="185"/>
      <c r="M282" s="191"/>
      <c r="N282" s="192"/>
      <c r="O282" s="192"/>
      <c r="P282" s="192"/>
      <c r="Q282" s="192"/>
      <c r="R282" s="192"/>
      <c r="S282" s="192"/>
      <c r="T282" s="193"/>
      <c r="AT282" s="187" t="s">
        <v>188</v>
      </c>
      <c r="AU282" s="187" t="s">
        <v>84</v>
      </c>
      <c r="AV282" s="11" t="s">
        <v>84</v>
      </c>
      <c r="AW282" s="11" t="s">
        <v>38</v>
      </c>
      <c r="AX282" s="11" t="s">
        <v>82</v>
      </c>
      <c r="AY282" s="187" t="s">
        <v>180</v>
      </c>
    </row>
    <row r="283" spans="2:65" s="1" customFormat="1" ht="25.5" customHeight="1">
      <c r="B283" s="172"/>
      <c r="C283" s="173" t="s">
        <v>507</v>
      </c>
      <c r="D283" s="173" t="s">
        <v>182</v>
      </c>
      <c r="E283" s="174" t="s">
        <v>525</v>
      </c>
      <c r="F283" s="175" t="s">
        <v>526</v>
      </c>
      <c r="G283" s="176" t="s">
        <v>185</v>
      </c>
      <c r="H283" s="177">
        <v>1795.68</v>
      </c>
      <c r="I283" s="178"/>
      <c r="J283" s="179">
        <f>ROUND(I283*H283,2)</f>
        <v>0</v>
      </c>
      <c r="K283" s="175" t="s">
        <v>186</v>
      </c>
      <c r="L283" s="39"/>
      <c r="M283" s="180" t="s">
        <v>5</v>
      </c>
      <c r="N283" s="181" t="s">
        <v>45</v>
      </c>
      <c r="O283" s="4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22" t="s">
        <v>220</v>
      </c>
      <c r="AT283" s="22" t="s">
        <v>182</v>
      </c>
      <c r="AU283" s="22" t="s">
        <v>84</v>
      </c>
      <c r="AY283" s="22" t="s">
        <v>180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2" t="s">
        <v>82</v>
      </c>
      <c r="BK283" s="184">
        <f>ROUND(I283*H283,2)</f>
        <v>0</v>
      </c>
      <c r="BL283" s="22" t="s">
        <v>220</v>
      </c>
      <c r="BM283" s="22" t="s">
        <v>510</v>
      </c>
    </row>
    <row r="284" spans="2:51" s="11" customFormat="1" ht="13.5">
      <c r="B284" s="185"/>
      <c r="D284" s="186" t="s">
        <v>188</v>
      </c>
      <c r="E284" s="187" t="s">
        <v>5</v>
      </c>
      <c r="F284" s="188" t="s">
        <v>869</v>
      </c>
      <c r="H284" s="189">
        <v>1795.68</v>
      </c>
      <c r="I284" s="190"/>
      <c r="L284" s="185"/>
      <c r="M284" s="191"/>
      <c r="N284" s="192"/>
      <c r="O284" s="192"/>
      <c r="P284" s="192"/>
      <c r="Q284" s="192"/>
      <c r="R284" s="192"/>
      <c r="S284" s="192"/>
      <c r="T284" s="193"/>
      <c r="AT284" s="187" t="s">
        <v>188</v>
      </c>
      <c r="AU284" s="187" t="s">
        <v>84</v>
      </c>
      <c r="AV284" s="11" t="s">
        <v>84</v>
      </c>
      <c r="AW284" s="11" t="s">
        <v>38</v>
      </c>
      <c r="AX284" s="11" t="s">
        <v>74</v>
      </c>
      <c r="AY284" s="187" t="s">
        <v>180</v>
      </c>
    </row>
    <row r="285" spans="2:51" s="12" customFormat="1" ht="13.5">
      <c r="B285" s="194"/>
      <c r="D285" s="186" t="s">
        <v>188</v>
      </c>
      <c r="E285" s="195" t="s">
        <v>5</v>
      </c>
      <c r="F285" s="196" t="s">
        <v>190</v>
      </c>
      <c r="H285" s="197">
        <v>1795.68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188</v>
      </c>
      <c r="AU285" s="195" t="s">
        <v>84</v>
      </c>
      <c r="AV285" s="12" t="s">
        <v>187</v>
      </c>
      <c r="AW285" s="12" t="s">
        <v>38</v>
      </c>
      <c r="AX285" s="12" t="s">
        <v>82</v>
      </c>
      <c r="AY285" s="195" t="s">
        <v>180</v>
      </c>
    </row>
    <row r="286" spans="2:65" s="1" customFormat="1" ht="51" customHeight="1">
      <c r="B286" s="172"/>
      <c r="C286" s="202" t="s">
        <v>355</v>
      </c>
      <c r="D286" s="202" t="s">
        <v>273</v>
      </c>
      <c r="E286" s="203" t="s">
        <v>530</v>
      </c>
      <c r="F286" s="204" t="s">
        <v>870</v>
      </c>
      <c r="G286" s="205" t="s">
        <v>185</v>
      </c>
      <c r="H286" s="206">
        <v>1831.594</v>
      </c>
      <c r="I286" s="207"/>
      <c r="J286" s="208">
        <f>ROUND(I286*H286,2)</f>
        <v>0</v>
      </c>
      <c r="K286" s="204" t="s">
        <v>193</v>
      </c>
      <c r="L286" s="209"/>
      <c r="M286" s="210" t="s">
        <v>5</v>
      </c>
      <c r="N286" s="211" t="s">
        <v>45</v>
      </c>
      <c r="O286" s="4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2" t="s">
        <v>258</v>
      </c>
      <c r="AT286" s="22" t="s">
        <v>273</v>
      </c>
      <c r="AU286" s="22" t="s">
        <v>84</v>
      </c>
      <c r="AY286" s="22" t="s">
        <v>180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2" t="s">
        <v>82</v>
      </c>
      <c r="BK286" s="184">
        <f>ROUND(I286*H286,2)</f>
        <v>0</v>
      </c>
      <c r="BL286" s="22" t="s">
        <v>220</v>
      </c>
      <c r="BM286" s="22" t="s">
        <v>515</v>
      </c>
    </row>
    <row r="287" spans="2:51" s="11" customFormat="1" ht="13.5">
      <c r="B287" s="185"/>
      <c r="D287" s="186" t="s">
        <v>188</v>
      </c>
      <c r="E287" s="187" t="s">
        <v>5</v>
      </c>
      <c r="F287" s="188" t="s">
        <v>871</v>
      </c>
      <c r="H287" s="189">
        <v>1831.594</v>
      </c>
      <c r="I287" s="190"/>
      <c r="L287" s="185"/>
      <c r="M287" s="191"/>
      <c r="N287" s="192"/>
      <c r="O287" s="192"/>
      <c r="P287" s="192"/>
      <c r="Q287" s="192"/>
      <c r="R287" s="192"/>
      <c r="S287" s="192"/>
      <c r="T287" s="193"/>
      <c r="AT287" s="187" t="s">
        <v>188</v>
      </c>
      <c r="AU287" s="187" t="s">
        <v>84</v>
      </c>
      <c r="AV287" s="11" t="s">
        <v>84</v>
      </c>
      <c r="AW287" s="11" t="s">
        <v>38</v>
      </c>
      <c r="AX287" s="11" t="s">
        <v>74</v>
      </c>
      <c r="AY287" s="187" t="s">
        <v>180</v>
      </c>
    </row>
    <row r="288" spans="2:51" s="12" customFormat="1" ht="13.5">
      <c r="B288" s="194"/>
      <c r="D288" s="186" t="s">
        <v>188</v>
      </c>
      <c r="E288" s="195" t="s">
        <v>5</v>
      </c>
      <c r="F288" s="196" t="s">
        <v>190</v>
      </c>
      <c r="H288" s="197">
        <v>1831.594</v>
      </c>
      <c r="I288" s="198"/>
      <c r="L288" s="194"/>
      <c r="M288" s="199"/>
      <c r="N288" s="200"/>
      <c r="O288" s="200"/>
      <c r="P288" s="200"/>
      <c r="Q288" s="200"/>
      <c r="R288" s="200"/>
      <c r="S288" s="200"/>
      <c r="T288" s="201"/>
      <c r="AT288" s="195" t="s">
        <v>188</v>
      </c>
      <c r="AU288" s="195" t="s">
        <v>84</v>
      </c>
      <c r="AV288" s="12" t="s">
        <v>187</v>
      </c>
      <c r="AW288" s="12" t="s">
        <v>38</v>
      </c>
      <c r="AX288" s="12" t="s">
        <v>82</v>
      </c>
      <c r="AY288" s="195" t="s">
        <v>180</v>
      </c>
    </row>
    <row r="289" spans="2:65" s="1" customFormat="1" ht="25.5" customHeight="1">
      <c r="B289" s="172"/>
      <c r="C289" s="173" t="s">
        <v>520</v>
      </c>
      <c r="D289" s="173" t="s">
        <v>182</v>
      </c>
      <c r="E289" s="174" t="s">
        <v>534</v>
      </c>
      <c r="F289" s="175" t="s">
        <v>535</v>
      </c>
      <c r="G289" s="176" t="s">
        <v>185</v>
      </c>
      <c r="H289" s="177">
        <v>139.3</v>
      </c>
      <c r="I289" s="178"/>
      <c r="J289" s="179">
        <f>ROUND(I289*H289,2)</f>
        <v>0</v>
      </c>
      <c r="K289" s="175" t="s">
        <v>193</v>
      </c>
      <c r="L289" s="39"/>
      <c r="M289" s="180" t="s">
        <v>5</v>
      </c>
      <c r="N289" s="181" t="s">
        <v>45</v>
      </c>
      <c r="O289" s="40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AR289" s="22" t="s">
        <v>220</v>
      </c>
      <c r="AT289" s="22" t="s">
        <v>182</v>
      </c>
      <c r="AU289" s="22" t="s">
        <v>84</v>
      </c>
      <c r="AY289" s="22" t="s">
        <v>180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22" t="s">
        <v>82</v>
      </c>
      <c r="BK289" s="184">
        <f>ROUND(I289*H289,2)</f>
        <v>0</v>
      </c>
      <c r="BL289" s="22" t="s">
        <v>220</v>
      </c>
      <c r="BM289" s="22" t="s">
        <v>523</v>
      </c>
    </row>
    <row r="290" spans="2:65" s="1" customFormat="1" ht="16.5" customHeight="1">
      <c r="B290" s="172"/>
      <c r="C290" s="202" t="s">
        <v>359</v>
      </c>
      <c r="D290" s="202" t="s">
        <v>273</v>
      </c>
      <c r="E290" s="203" t="s">
        <v>376</v>
      </c>
      <c r="F290" s="204" t="s">
        <v>377</v>
      </c>
      <c r="G290" s="205" t="s">
        <v>185</v>
      </c>
      <c r="H290" s="206">
        <v>142.086</v>
      </c>
      <c r="I290" s="207"/>
      <c r="J290" s="208">
        <f>ROUND(I290*H290,2)</f>
        <v>0</v>
      </c>
      <c r="K290" s="204" t="s">
        <v>269</v>
      </c>
      <c r="L290" s="209"/>
      <c r="M290" s="210" t="s">
        <v>5</v>
      </c>
      <c r="N290" s="211" t="s">
        <v>45</v>
      </c>
      <c r="O290" s="40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22" t="s">
        <v>258</v>
      </c>
      <c r="AT290" s="22" t="s">
        <v>273</v>
      </c>
      <c r="AU290" s="22" t="s">
        <v>84</v>
      </c>
      <c r="AY290" s="22" t="s">
        <v>180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2" t="s">
        <v>82</v>
      </c>
      <c r="BK290" s="184">
        <f>ROUND(I290*H290,2)</f>
        <v>0</v>
      </c>
      <c r="BL290" s="22" t="s">
        <v>220</v>
      </c>
      <c r="BM290" s="22" t="s">
        <v>527</v>
      </c>
    </row>
    <row r="291" spans="2:51" s="11" customFormat="1" ht="13.5">
      <c r="B291" s="185"/>
      <c r="D291" s="186" t="s">
        <v>188</v>
      </c>
      <c r="F291" s="188" t="s">
        <v>539</v>
      </c>
      <c r="H291" s="189">
        <v>142.086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87" t="s">
        <v>188</v>
      </c>
      <c r="AU291" s="187" t="s">
        <v>84</v>
      </c>
      <c r="AV291" s="11" t="s">
        <v>84</v>
      </c>
      <c r="AW291" s="11" t="s">
        <v>6</v>
      </c>
      <c r="AX291" s="11" t="s">
        <v>82</v>
      </c>
      <c r="AY291" s="187" t="s">
        <v>180</v>
      </c>
    </row>
    <row r="292" spans="2:65" s="1" customFormat="1" ht="38.25" customHeight="1">
      <c r="B292" s="172"/>
      <c r="C292" s="173" t="s">
        <v>529</v>
      </c>
      <c r="D292" s="173" t="s">
        <v>182</v>
      </c>
      <c r="E292" s="174" t="s">
        <v>549</v>
      </c>
      <c r="F292" s="175" t="s">
        <v>550</v>
      </c>
      <c r="G292" s="176" t="s">
        <v>185</v>
      </c>
      <c r="H292" s="177">
        <v>485.6</v>
      </c>
      <c r="I292" s="178"/>
      <c r="J292" s="179">
        <f>ROUND(I292*H292,2)</f>
        <v>0</v>
      </c>
      <c r="K292" s="175" t="s">
        <v>193</v>
      </c>
      <c r="L292" s="39"/>
      <c r="M292" s="180" t="s">
        <v>5</v>
      </c>
      <c r="N292" s="181" t="s">
        <v>45</v>
      </c>
      <c r="O292" s="40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AR292" s="22" t="s">
        <v>220</v>
      </c>
      <c r="AT292" s="22" t="s">
        <v>182</v>
      </c>
      <c r="AU292" s="22" t="s">
        <v>84</v>
      </c>
      <c r="AY292" s="22" t="s">
        <v>180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22" t="s">
        <v>82</v>
      </c>
      <c r="BK292" s="184">
        <f>ROUND(I292*H292,2)</f>
        <v>0</v>
      </c>
      <c r="BL292" s="22" t="s">
        <v>220</v>
      </c>
      <c r="BM292" s="22" t="s">
        <v>532</v>
      </c>
    </row>
    <row r="293" spans="2:51" s="11" customFormat="1" ht="13.5">
      <c r="B293" s="185"/>
      <c r="D293" s="186" t="s">
        <v>188</v>
      </c>
      <c r="E293" s="187" t="s">
        <v>5</v>
      </c>
      <c r="F293" s="188" t="s">
        <v>872</v>
      </c>
      <c r="H293" s="189">
        <v>485.6</v>
      </c>
      <c r="I293" s="190"/>
      <c r="L293" s="185"/>
      <c r="M293" s="191"/>
      <c r="N293" s="192"/>
      <c r="O293" s="192"/>
      <c r="P293" s="192"/>
      <c r="Q293" s="192"/>
      <c r="R293" s="192"/>
      <c r="S293" s="192"/>
      <c r="T293" s="193"/>
      <c r="AT293" s="187" t="s">
        <v>188</v>
      </c>
      <c r="AU293" s="187" t="s">
        <v>84</v>
      </c>
      <c r="AV293" s="11" t="s">
        <v>84</v>
      </c>
      <c r="AW293" s="11" t="s">
        <v>38</v>
      </c>
      <c r="AX293" s="11" t="s">
        <v>74</v>
      </c>
      <c r="AY293" s="187" t="s">
        <v>180</v>
      </c>
    </row>
    <row r="294" spans="2:51" s="12" customFormat="1" ht="13.5">
      <c r="B294" s="194"/>
      <c r="D294" s="186" t="s">
        <v>188</v>
      </c>
      <c r="E294" s="195" t="s">
        <v>5</v>
      </c>
      <c r="F294" s="196" t="s">
        <v>190</v>
      </c>
      <c r="H294" s="197">
        <v>485.6</v>
      </c>
      <c r="I294" s="198"/>
      <c r="L294" s="194"/>
      <c r="M294" s="199"/>
      <c r="N294" s="200"/>
      <c r="O294" s="200"/>
      <c r="P294" s="200"/>
      <c r="Q294" s="200"/>
      <c r="R294" s="200"/>
      <c r="S294" s="200"/>
      <c r="T294" s="201"/>
      <c r="AT294" s="195" t="s">
        <v>188</v>
      </c>
      <c r="AU294" s="195" t="s">
        <v>84</v>
      </c>
      <c r="AV294" s="12" t="s">
        <v>187</v>
      </c>
      <c r="AW294" s="12" t="s">
        <v>38</v>
      </c>
      <c r="AX294" s="12" t="s">
        <v>82</v>
      </c>
      <c r="AY294" s="195" t="s">
        <v>180</v>
      </c>
    </row>
    <row r="295" spans="2:65" s="1" customFormat="1" ht="25.5" customHeight="1">
      <c r="B295" s="172"/>
      <c r="C295" s="202" t="s">
        <v>361</v>
      </c>
      <c r="D295" s="202" t="s">
        <v>273</v>
      </c>
      <c r="E295" s="203" t="s">
        <v>554</v>
      </c>
      <c r="F295" s="204" t="s">
        <v>873</v>
      </c>
      <c r="G295" s="205" t="s">
        <v>185</v>
      </c>
      <c r="H295" s="206">
        <v>534.16</v>
      </c>
      <c r="I295" s="207"/>
      <c r="J295" s="208">
        <f>ROUND(I295*H295,2)</f>
        <v>0</v>
      </c>
      <c r="K295" s="204" t="s">
        <v>193</v>
      </c>
      <c r="L295" s="209"/>
      <c r="M295" s="210" t="s">
        <v>5</v>
      </c>
      <c r="N295" s="211" t="s">
        <v>45</v>
      </c>
      <c r="O295" s="40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22" t="s">
        <v>258</v>
      </c>
      <c r="AT295" s="22" t="s">
        <v>273</v>
      </c>
      <c r="AU295" s="22" t="s">
        <v>84</v>
      </c>
      <c r="AY295" s="22" t="s">
        <v>180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22" t="s">
        <v>82</v>
      </c>
      <c r="BK295" s="184">
        <f>ROUND(I295*H295,2)</f>
        <v>0</v>
      </c>
      <c r="BL295" s="22" t="s">
        <v>220</v>
      </c>
      <c r="BM295" s="22" t="s">
        <v>536</v>
      </c>
    </row>
    <row r="296" spans="2:51" s="11" customFormat="1" ht="13.5">
      <c r="B296" s="185"/>
      <c r="D296" s="186" t="s">
        <v>188</v>
      </c>
      <c r="E296" s="187" t="s">
        <v>5</v>
      </c>
      <c r="F296" s="188" t="s">
        <v>874</v>
      </c>
      <c r="H296" s="189">
        <v>534.16</v>
      </c>
      <c r="I296" s="190"/>
      <c r="L296" s="185"/>
      <c r="M296" s="191"/>
      <c r="N296" s="192"/>
      <c r="O296" s="192"/>
      <c r="P296" s="192"/>
      <c r="Q296" s="192"/>
      <c r="R296" s="192"/>
      <c r="S296" s="192"/>
      <c r="T296" s="193"/>
      <c r="AT296" s="187" t="s">
        <v>188</v>
      </c>
      <c r="AU296" s="187" t="s">
        <v>84</v>
      </c>
      <c r="AV296" s="11" t="s">
        <v>84</v>
      </c>
      <c r="AW296" s="11" t="s">
        <v>38</v>
      </c>
      <c r="AX296" s="11" t="s">
        <v>74</v>
      </c>
      <c r="AY296" s="187" t="s">
        <v>180</v>
      </c>
    </row>
    <row r="297" spans="2:51" s="12" customFormat="1" ht="13.5">
      <c r="B297" s="194"/>
      <c r="D297" s="186" t="s">
        <v>188</v>
      </c>
      <c r="E297" s="195" t="s">
        <v>5</v>
      </c>
      <c r="F297" s="196" t="s">
        <v>190</v>
      </c>
      <c r="H297" s="197">
        <v>534.16</v>
      </c>
      <c r="I297" s="198"/>
      <c r="L297" s="194"/>
      <c r="M297" s="199"/>
      <c r="N297" s="200"/>
      <c r="O297" s="200"/>
      <c r="P297" s="200"/>
      <c r="Q297" s="200"/>
      <c r="R297" s="200"/>
      <c r="S297" s="200"/>
      <c r="T297" s="201"/>
      <c r="AT297" s="195" t="s">
        <v>188</v>
      </c>
      <c r="AU297" s="195" t="s">
        <v>84</v>
      </c>
      <c r="AV297" s="12" t="s">
        <v>187</v>
      </c>
      <c r="AW297" s="12" t="s">
        <v>38</v>
      </c>
      <c r="AX297" s="12" t="s">
        <v>82</v>
      </c>
      <c r="AY297" s="195" t="s">
        <v>180</v>
      </c>
    </row>
    <row r="298" spans="2:65" s="1" customFormat="1" ht="38.25" customHeight="1">
      <c r="B298" s="172"/>
      <c r="C298" s="173" t="s">
        <v>537</v>
      </c>
      <c r="D298" s="173" t="s">
        <v>182</v>
      </c>
      <c r="E298" s="174" t="s">
        <v>558</v>
      </c>
      <c r="F298" s="175" t="s">
        <v>559</v>
      </c>
      <c r="G298" s="176" t="s">
        <v>560</v>
      </c>
      <c r="H298" s="212"/>
      <c r="I298" s="178"/>
      <c r="J298" s="179">
        <f>ROUND(I298*H298,2)</f>
        <v>0</v>
      </c>
      <c r="K298" s="175" t="s">
        <v>193</v>
      </c>
      <c r="L298" s="39"/>
      <c r="M298" s="180" t="s">
        <v>5</v>
      </c>
      <c r="N298" s="181" t="s">
        <v>45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220</v>
      </c>
      <c r="AT298" s="22" t="s">
        <v>182</v>
      </c>
      <c r="AU298" s="22" t="s">
        <v>84</v>
      </c>
      <c r="AY298" s="22" t="s">
        <v>180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82</v>
      </c>
      <c r="BK298" s="184">
        <f>ROUND(I298*H298,2)</f>
        <v>0</v>
      </c>
      <c r="BL298" s="22" t="s">
        <v>220</v>
      </c>
      <c r="BM298" s="22" t="s">
        <v>538</v>
      </c>
    </row>
    <row r="299" spans="2:63" s="10" customFormat="1" ht="29.85" customHeight="1">
      <c r="B299" s="159"/>
      <c r="D299" s="160" t="s">
        <v>73</v>
      </c>
      <c r="E299" s="170" t="s">
        <v>562</v>
      </c>
      <c r="F299" s="170" t="s">
        <v>563</v>
      </c>
      <c r="I299" s="162"/>
      <c r="J299" s="171">
        <f>BK299</f>
        <v>0</v>
      </c>
      <c r="L299" s="159"/>
      <c r="M299" s="164"/>
      <c r="N299" s="165"/>
      <c r="O299" s="165"/>
      <c r="P299" s="166">
        <f>SUM(P300:P303)</f>
        <v>0</v>
      </c>
      <c r="Q299" s="165"/>
      <c r="R299" s="166">
        <f>SUM(R300:R303)</f>
        <v>0</v>
      </c>
      <c r="S299" s="165"/>
      <c r="T299" s="167">
        <f>SUM(T300:T303)</f>
        <v>0</v>
      </c>
      <c r="AR299" s="160" t="s">
        <v>84</v>
      </c>
      <c r="AT299" s="168" t="s">
        <v>73</v>
      </c>
      <c r="AU299" s="168" t="s">
        <v>82</v>
      </c>
      <c r="AY299" s="160" t="s">
        <v>180</v>
      </c>
      <c r="BK299" s="169">
        <f>SUM(BK300:BK303)</f>
        <v>0</v>
      </c>
    </row>
    <row r="300" spans="2:65" s="1" customFormat="1" ht="16.5" customHeight="1">
      <c r="B300" s="172"/>
      <c r="C300" s="173" t="s">
        <v>365</v>
      </c>
      <c r="D300" s="173" t="s">
        <v>182</v>
      </c>
      <c r="E300" s="174" t="s">
        <v>565</v>
      </c>
      <c r="F300" s="175" t="s">
        <v>566</v>
      </c>
      <c r="G300" s="176" t="s">
        <v>301</v>
      </c>
      <c r="H300" s="177">
        <v>6</v>
      </c>
      <c r="I300" s="178"/>
      <c r="J300" s="179">
        <f>ROUND(I300*H300,2)</f>
        <v>0</v>
      </c>
      <c r="K300" s="175" t="s">
        <v>193</v>
      </c>
      <c r="L300" s="39"/>
      <c r="M300" s="180" t="s">
        <v>5</v>
      </c>
      <c r="N300" s="181" t="s">
        <v>45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AR300" s="22" t="s">
        <v>220</v>
      </c>
      <c r="AT300" s="22" t="s">
        <v>182</v>
      </c>
      <c r="AU300" s="22" t="s">
        <v>84</v>
      </c>
      <c r="AY300" s="22" t="s">
        <v>180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82</v>
      </c>
      <c r="BK300" s="184">
        <f>ROUND(I300*H300,2)</f>
        <v>0</v>
      </c>
      <c r="BL300" s="22" t="s">
        <v>220</v>
      </c>
      <c r="BM300" s="22" t="s">
        <v>542</v>
      </c>
    </row>
    <row r="301" spans="2:65" s="1" customFormat="1" ht="16.5" customHeight="1">
      <c r="B301" s="172"/>
      <c r="C301" s="173" t="s">
        <v>544</v>
      </c>
      <c r="D301" s="173" t="s">
        <v>182</v>
      </c>
      <c r="E301" s="174" t="s">
        <v>568</v>
      </c>
      <c r="F301" s="175" t="s">
        <v>569</v>
      </c>
      <c r="G301" s="176" t="s">
        <v>301</v>
      </c>
      <c r="H301" s="177">
        <v>6</v>
      </c>
      <c r="I301" s="178"/>
      <c r="J301" s="179">
        <f>ROUND(I301*H301,2)</f>
        <v>0</v>
      </c>
      <c r="K301" s="175" t="s">
        <v>5</v>
      </c>
      <c r="L301" s="39"/>
      <c r="M301" s="180" t="s">
        <v>5</v>
      </c>
      <c r="N301" s="181" t="s">
        <v>45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220</v>
      </c>
      <c r="AT301" s="22" t="s">
        <v>182</v>
      </c>
      <c r="AU301" s="22" t="s">
        <v>84</v>
      </c>
      <c r="AY301" s="22" t="s">
        <v>180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82</v>
      </c>
      <c r="BK301" s="184">
        <f>ROUND(I301*H301,2)</f>
        <v>0</v>
      </c>
      <c r="BL301" s="22" t="s">
        <v>220</v>
      </c>
      <c r="BM301" s="22" t="s">
        <v>547</v>
      </c>
    </row>
    <row r="302" spans="2:65" s="1" customFormat="1" ht="16.5" customHeight="1">
      <c r="B302" s="172"/>
      <c r="C302" s="173" t="s">
        <v>370</v>
      </c>
      <c r="D302" s="173" t="s">
        <v>182</v>
      </c>
      <c r="E302" s="174" t="s">
        <v>572</v>
      </c>
      <c r="F302" s="175" t="s">
        <v>573</v>
      </c>
      <c r="G302" s="176" t="s">
        <v>301</v>
      </c>
      <c r="H302" s="177">
        <v>6</v>
      </c>
      <c r="I302" s="178"/>
      <c r="J302" s="179">
        <f>ROUND(I302*H302,2)</f>
        <v>0</v>
      </c>
      <c r="K302" s="175" t="s">
        <v>193</v>
      </c>
      <c r="L302" s="39"/>
      <c r="M302" s="180" t="s">
        <v>5</v>
      </c>
      <c r="N302" s="181" t="s">
        <v>45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220</v>
      </c>
      <c r="AT302" s="22" t="s">
        <v>182</v>
      </c>
      <c r="AU302" s="22" t="s">
        <v>84</v>
      </c>
      <c r="AY302" s="22" t="s">
        <v>180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82</v>
      </c>
      <c r="BK302" s="184">
        <f>ROUND(I302*H302,2)</f>
        <v>0</v>
      </c>
      <c r="BL302" s="22" t="s">
        <v>220</v>
      </c>
      <c r="BM302" s="22" t="s">
        <v>551</v>
      </c>
    </row>
    <row r="303" spans="2:65" s="1" customFormat="1" ht="38.25" customHeight="1">
      <c r="B303" s="172"/>
      <c r="C303" s="173" t="s">
        <v>553</v>
      </c>
      <c r="D303" s="173" t="s">
        <v>182</v>
      </c>
      <c r="E303" s="174" t="s">
        <v>579</v>
      </c>
      <c r="F303" s="175" t="s">
        <v>580</v>
      </c>
      <c r="G303" s="176" t="s">
        <v>560</v>
      </c>
      <c r="H303" s="212"/>
      <c r="I303" s="178"/>
      <c r="J303" s="179">
        <f>ROUND(I303*H303,2)</f>
        <v>0</v>
      </c>
      <c r="K303" s="175" t="s">
        <v>193</v>
      </c>
      <c r="L303" s="39"/>
      <c r="M303" s="180" t="s">
        <v>5</v>
      </c>
      <c r="N303" s="181" t="s">
        <v>45</v>
      </c>
      <c r="O303" s="40"/>
      <c r="P303" s="182">
        <f>O303*H303</f>
        <v>0</v>
      </c>
      <c r="Q303" s="182">
        <v>0</v>
      </c>
      <c r="R303" s="182">
        <f>Q303*H303</f>
        <v>0</v>
      </c>
      <c r="S303" s="182">
        <v>0</v>
      </c>
      <c r="T303" s="183">
        <f>S303*H303</f>
        <v>0</v>
      </c>
      <c r="AR303" s="22" t="s">
        <v>220</v>
      </c>
      <c r="AT303" s="22" t="s">
        <v>182</v>
      </c>
      <c r="AU303" s="22" t="s">
        <v>84</v>
      </c>
      <c r="AY303" s="22" t="s">
        <v>180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22" t="s">
        <v>82</v>
      </c>
      <c r="BK303" s="184">
        <f>ROUND(I303*H303,2)</f>
        <v>0</v>
      </c>
      <c r="BL303" s="22" t="s">
        <v>220</v>
      </c>
      <c r="BM303" s="22" t="s">
        <v>556</v>
      </c>
    </row>
    <row r="304" spans="2:63" s="10" customFormat="1" ht="29.85" customHeight="1">
      <c r="B304" s="159"/>
      <c r="D304" s="160" t="s">
        <v>73</v>
      </c>
      <c r="E304" s="170" t="s">
        <v>582</v>
      </c>
      <c r="F304" s="170" t="s">
        <v>583</v>
      </c>
      <c r="I304" s="162"/>
      <c r="J304" s="171">
        <f>BK304</f>
        <v>0</v>
      </c>
      <c r="L304" s="159"/>
      <c r="M304" s="164"/>
      <c r="N304" s="165"/>
      <c r="O304" s="165"/>
      <c r="P304" s="166">
        <f>SUM(P305:P306)</f>
        <v>0</v>
      </c>
      <c r="Q304" s="165"/>
      <c r="R304" s="166">
        <f>SUM(R305:R306)</f>
        <v>0</v>
      </c>
      <c r="S304" s="165"/>
      <c r="T304" s="167">
        <f>SUM(T305:T306)</f>
        <v>0</v>
      </c>
      <c r="AR304" s="160" t="s">
        <v>84</v>
      </c>
      <c r="AT304" s="168" t="s">
        <v>73</v>
      </c>
      <c r="AU304" s="168" t="s">
        <v>82</v>
      </c>
      <c r="AY304" s="160" t="s">
        <v>180</v>
      </c>
      <c r="BK304" s="169">
        <f>SUM(BK305:BK306)</f>
        <v>0</v>
      </c>
    </row>
    <row r="305" spans="2:65" s="1" customFormat="1" ht="16.5" customHeight="1">
      <c r="B305" s="172"/>
      <c r="C305" s="173" t="s">
        <v>374</v>
      </c>
      <c r="D305" s="173" t="s">
        <v>182</v>
      </c>
      <c r="E305" s="174" t="s">
        <v>584</v>
      </c>
      <c r="F305" s="175" t="s">
        <v>585</v>
      </c>
      <c r="G305" s="176" t="s">
        <v>301</v>
      </c>
      <c r="H305" s="177">
        <v>1</v>
      </c>
      <c r="I305" s="178"/>
      <c r="J305" s="179">
        <f>ROUND(I305*H305,2)</f>
        <v>0</v>
      </c>
      <c r="K305" s="175" t="s">
        <v>5</v>
      </c>
      <c r="L305" s="39"/>
      <c r="M305" s="180" t="s">
        <v>5</v>
      </c>
      <c r="N305" s="181" t="s">
        <v>45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220</v>
      </c>
      <c r="AT305" s="22" t="s">
        <v>182</v>
      </c>
      <c r="AU305" s="22" t="s">
        <v>84</v>
      </c>
      <c r="AY305" s="22" t="s">
        <v>180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82</v>
      </c>
      <c r="BK305" s="184">
        <f>ROUND(I305*H305,2)</f>
        <v>0</v>
      </c>
      <c r="BL305" s="22" t="s">
        <v>220</v>
      </c>
      <c r="BM305" s="22" t="s">
        <v>561</v>
      </c>
    </row>
    <row r="306" spans="2:65" s="1" customFormat="1" ht="16.5" customHeight="1">
      <c r="B306" s="172"/>
      <c r="C306" s="173" t="s">
        <v>564</v>
      </c>
      <c r="D306" s="173" t="s">
        <v>182</v>
      </c>
      <c r="E306" s="174" t="s">
        <v>588</v>
      </c>
      <c r="F306" s="175" t="s">
        <v>589</v>
      </c>
      <c r="G306" s="176" t="s">
        <v>229</v>
      </c>
      <c r="H306" s="177">
        <v>1</v>
      </c>
      <c r="I306" s="178"/>
      <c r="J306" s="179">
        <f>ROUND(I306*H306,2)</f>
        <v>0</v>
      </c>
      <c r="K306" s="175" t="s">
        <v>5</v>
      </c>
      <c r="L306" s="39"/>
      <c r="M306" s="180" t="s">
        <v>5</v>
      </c>
      <c r="N306" s="181" t="s">
        <v>45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220</v>
      </c>
      <c r="AT306" s="22" t="s">
        <v>182</v>
      </c>
      <c r="AU306" s="22" t="s">
        <v>84</v>
      </c>
      <c r="AY306" s="22" t="s">
        <v>180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82</v>
      </c>
      <c r="BK306" s="184">
        <f>ROUND(I306*H306,2)</f>
        <v>0</v>
      </c>
      <c r="BL306" s="22" t="s">
        <v>220</v>
      </c>
      <c r="BM306" s="22" t="s">
        <v>567</v>
      </c>
    </row>
    <row r="307" spans="2:63" s="10" customFormat="1" ht="29.85" customHeight="1">
      <c r="B307" s="159"/>
      <c r="D307" s="160" t="s">
        <v>73</v>
      </c>
      <c r="E307" s="170" t="s">
        <v>591</v>
      </c>
      <c r="F307" s="170" t="s">
        <v>592</v>
      </c>
      <c r="I307" s="162"/>
      <c r="J307" s="171">
        <f>BK307</f>
        <v>0</v>
      </c>
      <c r="L307" s="159"/>
      <c r="M307" s="164"/>
      <c r="N307" s="165"/>
      <c r="O307" s="165"/>
      <c r="P307" s="166">
        <f>SUM(P308:P318)</f>
        <v>0</v>
      </c>
      <c r="Q307" s="165"/>
      <c r="R307" s="166">
        <f>SUM(R308:R318)</f>
        <v>5.0422736</v>
      </c>
      <c r="S307" s="165"/>
      <c r="T307" s="167">
        <f>SUM(T308:T318)</f>
        <v>0</v>
      </c>
      <c r="AR307" s="160" t="s">
        <v>84</v>
      </c>
      <c r="AT307" s="168" t="s">
        <v>73</v>
      </c>
      <c r="AU307" s="168" t="s">
        <v>82</v>
      </c>
      <c r="AY307" s="160" t="s">
        <v>180</v>
      </c>
      <c r="BK307" s="169">
        <f>SUM(BK308:BK318)</f>
        <v>0</v>
      </c>
    </row>
    <row r="308" spans="2:65" s="1" customFormat="1" ht="25.5" customHeight="1">
      <c r="B308" s="172"/>
      <c r="C308" s="173" t="s">
        <v>378</v>
      </c>
      <c r="D308" s="173" t="s">
        <v>182</v>
      </c>
      <c r="E308" s="174" t="s">
        <v>593</v>
      </c>
      <c r="F308" s="175" t="s">
        <v>594</v>
      </c>
      <c r="G308" s="176" t="s">
        <v>185</v>
      </c>
      <c r="H308" s="177">
        <v>448.92</v>
      </c>
      <c r="I308" s="178"/>
      <c r="J308" s="179">
        <f>ROUND(I308*H308,2)</f>
        <v>0</v>
      </c>
      <c r="K308" s="175" t="s">
        <v>193</v>
      </c>
      <c r="L308" s="39"/>
      <c r="M308" s="180" t="s">
        <v>5</v>
      </c>
      <c r="N308" s="181" t="s">
        <v>45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2" t="s">
        <v>220</v>
      </c>
      <c r="AT308" s="22" t="s">
        <v>182</v>
      </c>
      <c r="AU308" s="22" t="s">
        <v>84</v>
      </c>
      <c r="AY308" s="22" t="s">
        <v>180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2" t="s">
        <v>82</v>
      </c>
      <c r="BK308" s="184">
        <f>ROUND(I308*H308,2)</f>
        <v>0</v>
      </c>
      <c r="BL308" s="22" t="s">
        <v>220</v>
      </c>
      <c r="BM308" s="22" t="s">
        <v>570</v>
      </c>
    </row>
    <row r="309" spans="2:65" s="1" customFormat="1" ht="16.5" customHeight="1">
      <c r="B309" s="172"/>
      <c r="C309" s="202" t="s">
        <v>464</v>
      </c>
      <c r="D309" s="202" t="s">
        <v>273</v>
      </c>
      <c r="E309" s="203" t="s">
        <v>597</v>
      </c>
      <c r="F309" s="204" t="s">
        <v>598</v>
      </c>
      <c r="G309" s="205" t="s">
        <v>185</v>
      </c>
      <c r="H309" s="206">
        <v>484.834</v>
      </c>
      <c r="I309" s="207"/>
      <c r="J309" s="208">
        <f>ROUND(I309*H309,2)</f>
        <v>0</v>
      </c>
      <c r="K309" s="204" t="s">
        <v>599</v>
      </c>
      <c r="L309" s="209"/>
      <c r="M309" s="210" t="s">
        <v>5</v>
      </c>
      <c r="N309" s="211" t="s">
        <v>45</v>
      </c>
      <c r="O309" s="40"/>
      <c r="P309" s="182">
        <f>O309*H309</f>
        <v>0</v>
      </c>
      <c r="Q309" s="182">
        <v>0.0104</v>
      </c>
      <c r="R309" s="182">
        <f>Q309*H309</f>
        <v>5.0422736</v>
      </c>
      <c r="S309" s="182">
        <v>0</v>
      </c>
      <c r="T309" s="183">
        <f>S309*H309</f>
        <v>0</v>
      </c>
      <c r="AR309" s="22" t="s">
        <v>258</v>
      </c>
      <c r="AT309" s="22" t="s">
        <v>273</v>
      </c>
      <c r="AU309" s="22" t="s">
        <v>84</v>
      </c>
      <c r="AY309" s="22" t="s">
        <v>180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82</v>
      </c>
      <c r="BK309" s="184">
        <f>ROUND(I309*H309,2)</f>
        <v>0</v>
      </c>
      <c r="BL309" s="22" t="s">
        <v>220</v>
      </c>
      <c r="BM309" s="22" t="s">
        <v>875</v>
      </c>
    </row>
    <row r="310" spans="2:51" s="11" customFormat="1" ht="13.5">
      <c r="B310" s="185"/>
      <c r="D310" s="186" t="s">
        <v>188</v>
      </c>
      <c r="F310" s="188" t="s">
        <v>876</v>
      </c>
      <c r="H310" s="189">
        <v>484.834</v>
      </c>
      <c r="I310" s="190"/>
      <c r="L310" s="185"/>
      <c r="M310" s="191"/>
      <c r="N310" s="192"/>
      <c r="O310" s="192"/>
      <c r="P310" s="192"/>
      <c r="Q310" s="192"/>
      <c r="R310" s="192"/>
      <c r="S310" s="192"/>
      <c r="T310" s="193"/>
      <c r="AT310" s="187" t="s">
        <v>188</v>
      </c>
      <c r="AU310" s="187" t="s">
        <v>84</v>
      </c>
      <c r="AV310" s="11" t="s">
        <v>84</v>
      </c>
      <c r="AW310" s="11" t="s">
        <v>6</v>
      </c>
      <c r="AX310" s="11" t="s">
        <v>82</v>
      </c>
      <c r="AY310" s="187" t="s">
        <v>180</v>
      </c>
    </row>
    <row r="311" spans="2:65" s="1" customFormat="1" ht="16.5" customHeight="1">
      <c r="B311" s="172"/>
      <c r="C311" s="202" t="s">
        <v>571</v>
      </c>
      <c r="D311" s="202" t="s">
        <v>273</v>
      </c>
      <c r="E311" s="203" t="s">
        <v>877</v>
      </c>
      <c r="F311" s="204" t="s">
        <v>604</v>
      </c>
      <c r="G311" s="205" t="s">
        <v>185</v>
      </c>
      <c r="H311" s="206">
        <v>1</v>
      </c>
      <c r="I311" s="207"/>
      <c r="J311" s="208">
        <f>ROUND(I311*H311,2)</f>
        <v>0</v>
      </c>
      <c r="K311" s="204" t="s">
        <v>193</v>
      </c>
      <c r="L311" s="209"/>
      <c r="M311" s="210" t="s">
        <v>5</v>
      </c>
      <c r="N311" s="211" t="s">
        <v>45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258</v>
      </c>
      <c r="AT311" s="22" t="s">
        <v>273</v>
      </c>
      <c r="AU311" s="22" t="s">
        <v>84</v>
      </c>
      <c r="AY311" s="22" t="s">
        <v>180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82</v>
      </c>
      <c r="BK311" s="184">
        <f>ROUND(I311*H311,2)</f>
        <v>0</v>
      </c>
      <c r="BL311" s="22" t="s">
        <v>220</v>
      </c>
      <c r="BM311" s="22" t="s">
        <v>574</v>
      </c>
    </row>
    <row r="312" spans="2:51" s="11" customFormat="1" ht="13.5">
      <c r="B312" s="185"/>
      <c r="D312" s="186" t="s">
        <v>188</v>
      </c>
      <c r="E312" s="187" t="s">
        <v>5</v>
      </c>
      <c r="F312" s="188" t="s">
        <v>82</v>
      </c>
      <c r="H312" s="189">
        <v>1</v>
      </c>
      <c r="I312" s="190"/>
      <c r="L312" s="185"/>
      <c r="M312" s="191"/>
      <c r="N312" s="192"/>
      <c r="O312" s="192"/>
      <c r="P312" s="192"/>
      <c r="Q312" s="192"/>
      <c r="R312" s="192"/>
      <c r="S312" s="192"/>
      <c r="T312" s="193"/>
      <c r="AT312" s="187" t="s">
        <v>188</v>
      </c>
      <c r="AU312" s="187" t="s">
        <v>84</v>
      </c>
      <c r="AV312" s="11" t="s">
        <v>84</v>
      </c>
      <c r="AW312" s="11" t="s">
        <v>38</v>
      </c>
      <c r="AX312" s="11" t="s">
        <v>82</v>
      </c>
      <c r="AY312" s="187" t="s">
        <v>180</v>
      </c>
    </row>
    <row r="313" spans="2:65" s="1" customFormat="1" ht="51" customHeight="1">
      <c r="B313" s="172"/>
      <c r="C313" s="173" t="s">
        <v>382</v>
      </c>
      <c r="D313" s="173" t="s">
        <v>182</v>
      </c>
      <c r="E313" s="174" t="s">
        <v>878</v>
      </c>
      <c r="F313" s="175" t="s">
        <v>879</v>
      </c>
      <c r="G313" s="176" t="s">
        <v>229</v>
      </c>
      <c r="H313" s="177">
        <v>1</v>
      </c>
      <c r="I313" s="178"/>
      <c r="J313" s="179">
        <f>ROUND(I313*H313,2)</f>
        <v>0</v>
      </c>
      <c r="K313" s="175" t="s">
        <v>5</v>
      </c>
      <c r="L313" s="39"/>
      <c r="M313" s="180" t="s">
        <v>5</v>
      </c>
      <c r="N313" s="181" t="s">
        <v>45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220</v>
      </c>
      <c r="AT313" s="22" t="s">
        <v>182</v>
      </c>
      <c r="AU313" s="22" t="s">
        <v>84</v>
      </c>
      <c r="AY313" s="22" t="s">
        <v>180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82</v>
      </c>
      <c r="BK313" s="184">
        <f>ROUND(I313*H313,2)</f>
        <v>0</v>
      </c>
      <c r="BL313" s="22" t="s">
        <v>220</v>
      </c>
      <c r="BM313" s="22" t="s">
        <v>577</v>
      </c>
    </row>
    <row r="314" spans="2:65" s="1" customFormat="1" ht="16.5" customHeight="1">
      <c r="B314" s="172"/>
      <c r="C314" s="202" t="s">
        <v>578</v>
      </c>
      <c r="D314" s="202" t="s">
        <v>273</v>
      </c>
      <c r="E314" s="203" t="s">
        <v>880</v>
      </c>
      <c r="F314" s="204" t="s">
        <v>604</v>
      </c>
      <c r="G314" s="205" t="s">
        <v>5</v>
      </c>
      <c r="H314" s="206">
        <v>0</v>
      </c>
      <c r="I314" s="207"/>
      <c r="J314" s="208">
        <f>ROUND(I314*H314,2)</f>
        <v>0</v>
      </c>
      <c r="K314" s="204" t="s">
        <v>193</v>
      </c>
      <c r="L314" s="209"/>
      <c r="M314" s="210" t="s">
        <v>5</v>
      </c>
      <c r="N314" s="211" t="s">
        <v>45</v>
      </c>
      <c r="O314" s="40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22" t="s">
        <v>258</v>
      </c>
      <c r="AT314" s="22" t="s">
        <v>273</v>
      </c>
      <c r="AU314" s="22" t="s">
        <v>84</v>
      </c>
      <c r="AY314" s="22" t="s">
        <v>180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82</v>
      </c>
      <c r="BK314" s="184">
        <f>ROUND(I314*H314,2)</f>
        <v>0</v>
      </c>
      <c r="BL314" s="22" t="s">
        <v>220</v>
      </c>
      <c r="BM314" s="22" t="s">
        <v>581</v>
      </c>
    </row>
    <row r="315" spans="2:65" s="1" customFormat="1" ht="16.5" customHeight="1">
      <c r="B315" s="172"/>
      <c r="C315" s="173" t="s">
        <v>387</v>
      </c>
      <c r="D315" s="173" t="s">
        <v>182</v>
      </c>
      <c r="E315" s="174" t="s">
        <v>612</v>
      </c>
      <c r="F315" s="175" t="s">
        <v>613</v>
      </c>
      <c r="G315" s="176" t="s">
        <v>185</v>
      </c>
      <c r="H315" s="177">
        <v>897.84</v>
      </c>
      <c r="I315" s="178"/>
      <c r="J315" s="179">
        <f>ROUND(I315*H315,2)</f>
        <v>0</v>
      </c>
      <c r="K315" s="175" t="s">
        <v>193</v>
      </c>
      <c r="L315" s="39"/>
      <c r="M315" s="180" t="s">
        <v>5</v>
      </c>
      <c r="N315" s="181" t="s">
        <v>45</v>
      </c>
      <c r="O315" s="40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AR315" s="22" t="s">
        <v>220</v>
      </c>
      <c r="AT315" s="22" t="s">
        <v>182</v>
      </c>
      <c r="AU315" s="22" t="s">
        <v>84</v>
      </c>
      <c r="AY315" s="22" t="s">
        <v>180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2" t="s">
        <v>82</v>
      </c>
      <c r="BK315" s="184">
        <f>ROUND(I315*H315,2)</f>
        <v>0</v>
      </c>
      <c r="BL315" s="22" t="s">
        <v>220</v>
      </c>
      <c r="BM315" s="22" t="s">
        <v>586</v>
      </c>
    </row>
    <row r="316" spans="2:51" s="11" customFormat="1" ht="13.5">
      <c r="B316" s="185"/>
      <c r="D316" s="186" t="s">
        <v>188</v>
      </c>
      <c r="E316" s="187" t="s">
        <v>5</v>
      </c>
      <c r="F316" s="188" t="s">
        <v>881</v>
      </c>
      <c r="H316" s="189">
        <v>897.84</v>
      </c>
      <c r="I316" s="190"/>
      <c r="L316" s="185"/>
      <c r="M316" s="191"/>
      <c r="N316" s="192"/>
      <c r="O316" s="192"/>
      <c r="P316" s="192"/>
      <c r="Q316" s="192"/>
      <c r="R316" s="192"/>
      <c r="S316" s="192"/>
      <c r="T316" s="193"/>
      <c r="AT316" s="187" t="s">
        <v>188</v>
      </c>
      <c r="AU316" s="187" t="s">
        <v>84</v>
      </c>
      <c r="AV316" s="11" t="s">
        <v>84</v>
      </c>
      <c r="AW316" s="11" t="s">
        <v>38</v>
      </c>
      <c r="AX316" s="11" t="s">
        <v>74</v>
      </c>
      <c r="AY316" s="187" t="s">
        <v>180</v>
      </c>
    </row>
    <row r="317" spans="2:51" s="12" customFormat="1" ht="13.5">
      <c r="B317" s="194"/>
      <c r="D317" s="186" t="s">
        <v>188</v>
      </c>
      <c r="E317" s="195" t="s">
        <v>5</v>
      </c>
      <c r="F317" s="196" t="s">
        <v>190</v>
      </c>
      <c r="H317" s="197">
        <v>897.84</v>
      </c>
      <c r="I317" s="198"/>
      <c r="L317" s="194"/>
      <c r="M317" s="199"/>
      <c r="N317" s="200"/>
      <c r="O317" s="200"/>
      <c r="P317" s="200"/>
      <c r="Q317" s="200"/>
      <c r="R317" s="200"/>
      <c r="S317" s="200"/>
      <c r="T317" s="201"/>
      <c r="AT317" s="195" t="s">
        <v>188</v>
      </c>
      <c r="AU317" s="195" t="s">
        <v>84</v>
      </c>
      <c r="AV317" s="12" t="s">
        <v>187</v>
      </c>
      <c r="AW317" s="12" t="s">
        <v>38</v>
      </c>
      <c r="AX317" s="12" t="s">
        <v>82</v>
      </c>
      <c r="AY317" s="195" t="s">
        <v>180</v>
      </c>
    </row>
    <row r="318" spans="2:65" s="1" customFormat="1" ht="38.25" customHeight="1">
      <c r="B318" s="172"/>
      <c r="C318" s="173" t="s">
        <v>587</v>
      </c>
      <c r="D318" s="173" t="s">
        <v>182</v>
      </c>
      <c r="E318" s="174" t="s">
        <v>617</v>
      </c>
      <c r="F318" s="175" t="s">
        <v>618</v>
      </c>
      <c r="G318" s="176" t="s">
        <v>560</v>
      </c>
      <c r="H318" s="212"/>
      <c r="I318" s="178"/>
      <c r="J318" s="179">
        <f>ROUND(I318*H318,2)</f>
        <v>0</v>
      </c>
      <c r="K318" s="175" t="s">
        <v>193</v>
      </c>
      <c r="L318" s="39"/>
      <c r="M318" s="180" t="s">
        <v>5</v>
      </c>
      <c r="N318" s="181" t="s">
        <v>45</v>
      </c>
      <c r="O318" s="40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AR318" s="22" t="s">
        <v>220</v>
      </c>
      <c r="AT318" s="22" t="s">
        <v>182</v>
      </c>
      <c r="AU318" s="22" t="s">
        <v>84</v>
      </c>
      <c r="AY318" s="22" t="s">
        <v>180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22" t="s">
        <v>82</v>
      </c>
      <c r="BK318" s="184">
        <f>ROUND(I318*H318,2)</f>
        <v>0</v>
      </c>
      <c r="BL318" s="22" t="s">
        <v>220</v>
      </c>
      <c r="BM318" s="22" t="s">
        <v>590</v>
      </c>
    </row>
    <row r="319" spans="2:63" s="10" customFormat="1" ht="29.85" customHeight="1">
      <c r="B319" s="159"/>
      <c r="D319" s="160" t="s">
        <v>73</v>
      </c>
      <c r="E319" s="170" t="s">
        <v>620</v>
      </c>
      <c r="F319" s="170" t="s">
        <v>621</v>
      </c>
      <c r="I319" s="162"/>
      <c r="J319" s="171">
        <f>BK319</f>
        <v>0</v>
      </c>
      <c r="L319" s="159"/>
      <c r="M319" s="164"/>
      <c r="N319" s="165"/>
      <c r="O319" s="165"/>
      <c r="P319" s="166">
        <f>SUM(P320:P341)</f>
        <v>0</v>
      </c>
      <c r="Q319" s="165"/>
      <c r="R319" s="166">
        <f>SUM(R320:R341)</f>
        <v>0</v>
      </c>
      <c r="S319" s="165"/>
      <c r="T319" s="167">
        <f>SUM(T320:T341)</f>
        <v>0</v>
      </c>
      <c r="AR319" s="160" t="s">
        <v>84</v>
      </c>
      <c r="AT319" s="168" t="s">
        <v>73</v>
      </c>
      <c r="AU319" s="168" t="s">
        <v>82</v>
      </c>
      <c r="AY319" s="160" t="s">
        <v>180</v>
      </c>
      <c r="BK319" s="169">
        <f>SUM(BK320:BK341)</f>
        <v>0</v>
      </c>
    </row>
    <row r="320" spans="2:65" s="1" customFormat="1" ht="16.5" customHeight="1">
      <c r="B320" s="172"/>
      <c r="C320" s="173" t="s">
        <v>390</v>
      </c>
      <c r="D320" s="173" t="s">
        <v>182</v>
      </c>
      <c r="E320" s="174" t="s">
        <v>622</v>
      </c>
      <c r="F320" s="175" t="s">
        <v>623</v>
      </c>
      <c r="G320" s="176" t="s">
        <v>185</v>
      </c>
      <c r="H320" s="177">
        <v>25.83</v>
      </c>
      <c r="I320" s="178"/>
      <c r="J320" s="179">
        <f>ROUND(I320*H320,2)</f>
        <v>0</v>
      </c>
      <c r="K320" s="175" t="s">
        <v>193</v>
      </c>
      <c r="L320" s="39"/>
      <c r="M320" s="180" t="s">
        <v>5</v>
      </c>
      <c r="N320" s="181" t="s">
        <v>45</v>
      </c>
      <c r="O320" s="40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AR320" s="22" t="s">
        <v>220</v>
      </c>
      <c r="AT320" s="22" t="s">
        <v>182</v>
      </c>
      <c r="AU320" s="22" t="s">
        <v>84</v>
      </c>
      <c r="AY320" s="22" t="s">
        <v>180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22" t="s">
        <v>82</v>
      </c>
      <c r="BK320" s="184">
        <f>ROUND(I320*H320,2)</f>
        <v>0</v>
      </c>
      <c r="BL320" s="22" t="s">
        <v>220</v>
      </c>
      <c r="BM320" s="22" t="s">
        <v>595</v>
      </c>
    </row>
    <row r="321" spans="2:65" s="1" customFormat="1" ht="16.5" customHeight="1">
      <c r="B321" s="172"/>
      <c r="C321" s="173" t="s">
        <v>602</v>
      </c>
      <c r="D321" s="173" t="s">
        <v>182</v>
      </c>
      <c r="E321" s="174" t="s">
        <v>626</v>
      </c>
      <c r="F321" s="175" t="s">
        <v>627</v>
      </c>
      <c r="G321" s="176" t="s">
        <v>292</v>
      </c>
      <c r="H321" s="177">
        <v>102.25</v>
      </c>
      <c r="I321" s="178"/>
      <c r="J321" s="179">
        <f>ROUND(I321*H321,2)</f>
        <v>0</v>
      </c>
      <c r="K321" s="175" t="s">
        <v>193</v>
      </c>
      <c r="L321" s="39"/>
      <c r="M321" s="180" t="s">
        <v>5</v>
      </c>
      <c r="N321" s="181" t="s">
        <v>45</v>
      </c>
      <c r="O321" s="40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AR321" s="22" t="s">
        <v>220</v>
      </c>
      <c r="AT321" s="22" t="s">
        <v>182</v>
      </c>
      <c r="AU321" s="22" t="s">
        <v>84</v>
      </c>
      <c r="AY321" s="22" t="s">
        <v>180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22" t="s">
        <v>82</v>
      </c>
      <c r="BK321" s="184">
        <f>ROUND(I321*H321,2)</f>
        <v>0</v>
      </c>
      <c r="BL321" s="22" t="s">
        <v>220</v>
      </c>
      <c r="BM321" s="22" t="s">
        <v>605</v>
      </c>
    </row>
    <row r="322" spans="2:51" s="11" customFormat="1" ht="13.5">
      <c r="B322" s="185"/>
      <c r="D322" s="186" t="s">
        <v>188</v>
      </c>
      <c r="E322" s="187" t="s">
        <v>5</v>
      </c>
      <c r="F322" s="188" t="s">
        <v>882</v>
      </c>
      <c r="H322" s="189">
        <v>102.25</v>
      </c>
      <c r="I322" s="190"/>
      <c r="L322" s="185"/>
      <c r="M322" s="191"/>
      <c r="N322" s="192"/>
      <c r="O322" s="192"/>
      <c r="P322" s="192"/>
      <c r="Q322" s="192"/>
      <c r="R322" s="192"/>
      <c r="S322" s="192"/>
      <c r="T322" s="193"/>
      <c r="AT322" s="187" t="s">
        <v>188</v>
      </c>
      <c r="AU322" s="187" t="s">
        <v>84</v>
      </c>
      <c r="AV322" s="11" t="s">
        <v>84</v>
      </c>
      <c r="AW322" s="11" t="s">
        <v>38</v>
      </c>
      <c r="AX322" s="11" t="s">
        <v>74</v>
      </c>
      <c r="AY322" s="187" t="s">
        <v>180</v>
      </c>
    </row>
    <row r="323" spans="2:51" s="12" customFormat="1" ht="13.5">
      <c r="B323" s="194"/>
      <c r="D323" s="186" t="s">
        <v>188</v>
      </c>
      <c r="E323" s="195" t="s">
        <v>5</v>
      </c>
      <c r="F323" s="196" t="s">
        <v>190</v>
      </c>
      <c r="H323" s="197">
        <v>102.25</v>
      </c>
      <c r="I323" s="198"/>
      <c r="L323" s="194"/>
      <c r="M323" s="199"/>
      <c r="N323" s="200"/>
      <c r="O323" s="200"/>
      <c r="P323" s="200"/>
      <c r="Q323" s="200"/>
      <c r="R323" s="200"/>
      <c r="S323" s="200"/>
      <c r="T323" s="201"/>
      <c r="AT323" s="195" t="s">
        <v>188</v>
      </c>
      <c r="AU323" s="195" t="s">
        <v>84</v>
      </c>
      <c r="AV323" s="12" t="s">
        <v>187</v>
      </c>
      <c r="AW323" s="12" t="s">
        <v>38</v>
      </c>
      <c r="AX323" s="12" t="s">
        <v>82</v>
      </c>
      <c r="AY323" s="195" t="s">
        <v>180</v>
      </c>
    </row>
    <row r="324" spans="2:65" s="1" customFormat="1" ht="16.5" customHeight="1">
      <c r="B324" s="172"/>
      <c r="C324" s="173" t="s">
        <v>395</v>
      </c>
      <c r="D324" s="173" t="s">
        <v>182</v>
      </c>
      <c r="E324" s="174" t="s">
        <v>630</v>
      </c>
      <c r="F324" s="175" t="s">
        <v>631</v>
      </c>
      <c r="G324" s="176" t="s">
        <v>292</v>
      </c>
      <c r="H324" s="177">
        <v>123.3</v>
      </c>
      <c r="I324" s="178"/>
      <c r="J324" s="179">
        <f>ROUND(I324*H324,2)</f>
        <v>0</v>
      </c>
      <c r="K324" s="175" t="s">
        <v>269</v>
      </c>
      <c r="L324" s="39"/>
      <c r="M324" s="180" t="s">
        <v>5</v>
      </c>
      <c r="N324" s="181" t="s">
        <v>45</v>
      </c>
      <c r="O324" s="40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AR324" s="22" t="s">
        <v>220</v>
      </c>
      <c r="AT324" s="22" t="s">
        <v>182</v>
      </c>
      <c r="AU324" s="22" t="s">
        <v>84</v>
      </c>
      <c r="AY324" s="22" t="s">
        <v>180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22" t="s">
        <v>82</v>
      </c>
      <c r="BK324" s="184">
        <f>ROUND(I324*H324,2)</f>
        <v>0</v>
      </c>
      <c r="BL324" s="22" t="s">
        <v>220</v>
      </c>
      <c r="BM324" s="22" t="s">
        <v>608</v>
      </c>
    </row>
    <row r="325" spans="2:65" s="1" customFormat="1" ht="16.5" customHeight="1">
      <c r="B325" s="172"/>
      <c r="C325" s="173" t="s">
        <v>609</v>
      </c>
      <c r="D325" s="173" t="s">
        <v>182</v>
      </c>
      <c r="E325" s="174" t="s">
        <v>635</v>
      </c>
      <c r="F325" s="175" t="s">
        <v>636</v>
      </c>
      <c r="G325" s="176" t="s">
        <v>292</v>
      </c>
      <c r="H325" s="177">
        <v>61.48</v>
      </c>
      <c r="I325" s="178"/>
      <c r="J325" s="179">
        <f>ROUND(I325*H325,2)</f>
        <v>0</v>
      </c>
      <c r="K325" s="175" t="s">
        <v>193</v>
      </c>
      <c r="L325" s="39"/>
      <c r="M325" s="180" t="s">
        <v>5</v>
      </c>
      <c r="N325" s="181" t="s">
        <v>45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220</v>
      </c>
      <c r="AT325" s="22" t="s">
        <v>182</v>
      </c>
      <c r="AU325" s="22" t="s">
        <v>84</v>
      </c>
      <c r="AY325" s="22" t="s">
        <v>180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82</v>
      </c>
      <c r="BK325" s="184">
        <f>ROUND(I325*H325,2)</f>
        <v>0</v>
      </c>
      <c r="BL325" s="22" t="s">
        <v>220</v>
      </c>
      <c r="BM325" s="22" t="s">
        <v>611</v>
      </c>
    </row>
    <row r="326" spans="2:51" s="11" customFormat="1" ht="13.5">
      <c r="B326" s="185"/>
      <c r="D326" s="186" t="s">
        <v>188</v>
      </c>
      <c r="E326" s="187" t="s">
        <v>5</v>
      </c>
      <c r="F326" s="188" t="s">
        <v>883</v>
      </c>
      <c r="H326" s="189">
        <v>61.48</v>
      </c>
      <c r="I326" s="190"/>
      <c r="L326" s="185"/>
      <c r="M326" s="191"/>
      <c r="N326" s="192"/>
      <c r="O326" s="192"/>
      <c r="P326" s="192"/>
      <c r="Q326" s="192"/>
      <c r="R326" s="192"/>
      <c r="S326" s="192"/>
      <c r="T326" s="193"/>
      <c r="AT326" s="187" t="s">
        <v>188</v>
      </c>
      <c r="AU326" s="187" t="s">
        <v>84</v>
      </c>
      <c r="AV326" s="11" t="s">
        <v>84</v>
      </c>
      <c r="AW326" s="11" t="s">
        <v>38</v>
      </c>
      <c r="AX326" s="11" t="s">
        <v>74</v>
      </c>
      <c r="AY326" s="187" t="s">
        <v>180</v>
      </c>
    </row>
    <row r="327" spans="2:51" s="12" customFormat="1" ht="13.5">
      <c r="B327" s="194"/>
      <c r="D327" s="186" t="s">
        <v>188</v>
      </c>
      <c r="E327" s="195" t="s">
        <v>5</v>
      </c>
      <c r="F327" s="196" t="s">
        <v>190</v>
      </c>
      <c r="H327" s="197">
        <v>61.48</v>
      </c>
      <c r="I327" s="198"/>
      <c r="L327" s="194"/>
      <c r="M327" s="199"/>
      <c r="N327" s="200"/>
      <c r="O327" s="200"/>
      <c r="P327" s="200"/>
      <c r="Q327" s="200"/>
      <c r="R327" s="200"/>
      <c r="S327" s="200"/>
      <c r="T327" s="201"/>
      <c r="AT327" s="195" t="s">
        <v>188</v>
      </c>
      <c r="AU327" s="195" t="s">
        <v>84</v>
      </c>
      <c r="AV327" s="12" t="s">
        <v>187</v>
      </c>
      <c r="AW327" s="12" t="s">
        <v>38</v>
      </c>
      <c r="AX327" s="12" t="s">
        <v>82</v>
      </c>
      <c r="AY327" s="195" t="s">
        <v>180</v>
      </c>
    </row>
    <row r="328" spans="2:65" s="1" customFormat="1" ht="38.25" customHeight="1">
      <c r="B328" s="172"/>
      <c r="C328" s="173" t="s">
        <v>398</v>
      </c>
      <c r="D328" s="173" t="s">
        <v>182</v>
      </c>
      <c r="E328" s="174" t="s">
        <v>639</v>
      </c>
      <c r="F328" s="175" t="s">
        <v>640</v>
      </c>
      <c r="G328" s="176" t="s">
        <v>185</v>
      </c>
      <c r="H328" s="177">
        <v>25.83</v>
      </c>
      <c r="I328" s="178"/>
      <c r="J328" s="179">
        <f>ROUND(I328*H328,2)</f>
        <v>0</v>
      </c>
      <c r="K328" s="175" t="s">
        <v>193</v>
      </c>
      <c r="L328" s="39"/>
      <c r="M328" s="180" t="s">
        <v>5</v>
      </c>
      <c r="N328" s="181" t="s">
        <v>45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220</v>
      </c>
      <c r="AT328" s="22" t="s">
        <v>182</v>
      </c>
      <c r="AU328" s="22" t="s">
        <v>84</v>
      </c>
      <c r="AY328" s="22" t="s">
        <v>180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82</v>
      </c>
      <c r="BK328" s="184">
        <f>ROUND(I328*H328,2)</f>
        <v>0</v>
      </c>
      <c r="BL328" s="22" t="s">
        <v>220</v>
      </c>
      <c r="BM328" s="22" t="s">
        <v>614</v>
      </c>
    </row>
    <row r="329" spans="2:65" s="1" customFormat="1" ht="25.5" customHeight="1">
      <c r="B329" s="172"/>
      <c r="C329" s="173" t="s">
        <v>616</v>
      </c>
      <c r="D329" s="173" t="s">
        <v>182</v>
      </c>
      <c r="E329" s="174" t="s">
        <v>646</v>
      </c>
      <c r="F329" s="175" t="s">
        <v>647</v>
      </c>
      <c r="G329" s="176" t="s">
        <v>292</v>
      </c>
      <c r="H329" s="177">
        <v>123.3</v>
      </c>
      <c r="I329" s="178"/>
      <c r="J329" s="179">
        <f>ROUND(I329*H329,2)</f>
        <v>0</v>
      </c>
      <c r="K329" s="175" t="s">
        <v>269</v>
      </c>
      <c r="L329" s="39"/>
      <c r="M329" s="180" t="s">
        <v>5</v>
      </c>
      <c r="N329" s="181" t="s">
        <v>45</v>
      </c>
      <c r="O329" s="40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AR329" s="22" t="s">
        <v>220</v>
      </c>
      <c r="AT329" s="22" t="s">
        <v>182</v>
      </c>
      <c r="AU329" s="22" t="s">
        <v>84</v>
      </c>
      <c r="AY329" s="22" t="s">
        <v>180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82</v>
      </c>
      <c r="BK329" s="184">
        <f>ROUND(I329*H329,2)</f>
        <v>0</v>
      </c>
      <c r="BL329" s="22" t="s">
        <v>220</v>
      </c>
      <c r="BM329" s="22" t="s">
        <v>619</v>
      </c>
    </row>
    <row r="330" spans="2:65" s="1" customFormat="1" ht="25.5" customHeight="1">
      <c r="B330" s="172"/>
      <c r="C330" s="173" t="s">
        <v>403</v>
      </c>
      <c r="D330" s="173" t="s">
        <v>182</v>
      </c>
      <c r="E330" s="174" t="s">
        <v>654</v>
      </c>
      <c r="F330" s="175" t="s">
        <v>655</v>
      </c>
      <c r="G330" s="176" t="s">
        <v>292</v>
      </c>
      <c r="H330" s="177">
        <v>149</v>
      </c>
      <c r="I330" s="178"/>
      <c r="J330" s="179">
        <f>ROUND(I330*H330,2)</f>
        <v>0</v>
      </c>
      <c r="K330" s="175" t="s">
        <v>5</v>
      </c>
      <c r="L330" s="39"/>
      <c r="M330" s="180" t="s">
        <v>5</v>
      </c>
      <c r="N330" s="181" t="s">
        <v>45</v>
      </c>
      <c r="O330" s="40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AR330" s="22" t="s">
        <v>220</v>
      </c>
      <c r="AT330" s="22" t="s">
        <v>182</v>
      </c>
      <c r="AU330" s="22" t="s">
        <v>84</v>
      </c>
      <c r="AY330" s="22" t="s">
        <v>180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22" t="s">
        <v>82</v>
      </c>
      <c r="BK330" s="184">
        <f>ROUND(I330*H330,2)</f>
        <v>0</v>
      </c>
      <c r="BL330" s="22" t="s">
        <v>220</v>
      </c>
      <c r="BM330" s="22" t="s">
        <v>624</v>
      </c>
    </row>
    <row r="331" spans="2:51" s="11" customFormat="1" ht="13.5">
      <c r="B331" s="185"/>
      <c r="D331" s="186" t="s">
        <v>188</v>
      </c>
      <c r="E331" s="187" t="s">
        <v>5</v>
      </c>
      <c r="F331" s="188" t="s">
        <v>884</v>
      </c>
      <c r="H331" s="189">
        <v>149</v>
      </c>
      <c r="I331" s="190"/>
      <c r="L331" s="185"/>
      <c r="M331" s="191"/>
      <c r="N331" s="192"/>
      <c r="O331" s="192"/>
      <c r="P331" s="192"/>
      <c r="Q331" s="192"/>
      <c r="R331" s="192"/>
      <c r="S331" s="192"/>
      <c r="T331" s="193"/>
      <c r="AT331" s="187" t="s">
        <v>188</v>
      </c>
      <c r="AU331" s="187" t="s">
        <v>84</v>
      </c>
      <c r="AV331" s="11" t="s">
        <v>84</v>
      </c>
      <c r="AW331" s="11" t="s">
        <v>38</v>
      </c>
      <c r="AX331" s="11" t="s">
        <v>74</v>
      </c>
      <c r="AY331" s="187" t="s">
        <v>180</v>
      </c>
    </row>
    <row r="332" spans="2:51" s="12" customFormat="1" ht="13.5">
      <c r="B332" s="194"/>
      <c r="D332" s="186" t="s">
        <v>188</v>
      </c>
      <c r="E332" s="195" t="s">
        <v>5</v>
      </c>
      <c r="F332" s="196" t="s">
        <v>190</v>
      </c>
      <c r="H332" s="197">
        <v>149</v>
      </c>
      <c r="I332" s="198"/>
      <c r="L332" s="194"/>
      <c r="M332" s="199"/>
      <c r="N332" s="200"/>
      <c r="O332" s="200"/>
      <c r="P332" s="200"/>
      <c r="Q332" s="200"/>
      <c r="R332" s="200"/>
      <c r="S332" s="200"/>
      <c r="T332" s="201"/>
      <c r="AT332" s="195" t="s">
        <v>188</v>
      </c>
      <c r="AU332" s="195" t="s">
        <v>84</v>
      </c>
      <c r="AV332" s="12" t="s">
        <v>187</v>
      </c>
      <c r="AW332" s="12" t="s">
        <v>38</v>
      </c>
      <c r="AX332" s="12" t="s">
        <v>82</v>
      </c>
      <c r="AY332" s="195" t="s">
        <v>180</v>
      </c>
    </row>
    <row r="333" spans="2:65" s="1" customFormat="1" ht="25.5" customHeight="1">
      <c r="B333" s="172"/>
      <c r="C333" s="173" t="s">
        <v>625</v>
      </c>
      <c r="D333" s="173" t="s">
        <v>182</v>
      </c>
      <c r="E333" s="174" t="s">
        <v>650</v>
      </c>
      <c r="F333" s="175" t="s">
        <v>651</v>
      </c>
      <c r="G333" s="176" t="s">
        <v>292</v>
      </c>
      <c r="H333" s="177">
        <v>228</v>
      </c>
      <c r="I333" s="178"/>
      <c r="J333" s="179">
        <f>ROUND(I333*H333,2)</f>
        <v>0</v>
      </c>
      <c r="K333" s="175" t="s">
        <v>269</v>
      </c>
      <c r="L333" s="39"/>
      <c r="M333" s="180" t="s">
        <v>5</v>
      </c>
      <c r="N333" s="181" t="s">
        <v>45</v>
      </c>
      <c r="O333" s="40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AR333" s="22" t="s">
        <v>220</v>
      </c>
      <c r="AT333" s="22" t="s">
        <v>182</v>
      </c>
      <c r="AU333" s="22" t="s">
        <v>84</v>
      </c>
      <c r="AY333" s="22" t="s">
        <v>180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22" t="s">
        <v>82</v>
      </c>
      <c r="BK333" s="184">
        <f>ROUND(I333*H333,2)</f>
        <v>0</v>
      </c>
      <c r="BL333" s="22" t="s">
        <v>220</v>
      </c>
      <c r="BM333" s="22" t="s">
        <v>628</v>
      </c>
    </row>
    <row r="334" spans="2:51" s="11" customFormat="1" ht="13.5">
      <c r="B334" s="185"/>
      <c r="D334" s="186" t="s">
        <v>188</v>
      </c>
      <c r="E334" s="187" t="s">
        <v>5</v>
      </c>
      <c r="F334" s="188" t="s">
        <v>885</v>
      </c>
      <c r="H334" s="189">
        <v>228</v>
      </c>
      <c r="I334" s="190"/>
      <c r="L334" s="185"/>
      <c r="M334" s="191"/>
      <c r="N334" s="192"/>
      <c r="O334" s="192"/>
      <c r="P334" s="192"/>
      <c r="Q334" s="192"/>
      <c r="R334" s="192"/>
      <c r="S334" s="192"/>
      <c r="T334" s="193"/>
      <c r="AT334" s="187" t="s">
        <v>188</v>
      </c>
      <c r="AU334" s="187" t="s">
        <v>84</v>
      </c>
      <c r="AV334" s="11" t="s">
        <v>84</v>
      </c>
      <c r="AW334" s="11" t="s">
        <v>38</v>
      </c>
      <c r="AX334" s="11" t="s">
        <v>74</v>
      </c>
      <c r="AY334" s="187" t="s">
        <v>180</v>
      </c>
    </row>
    <row r="335" spans="2:51" s="12" customFormat="1" ht="13.5">
      <c r="B335" s="194"/>
      <c r="D335" s="186" t="s">
        <v>188</v>
      </c>
      <c r="E335" s="195" t="s">
        <v>5</v>
      </c>
      <c r="F335" s="196" t="s">
        <v>190</v>
      </c>
      <c r="H335" s="197">
        <v>228</v>
      </c>
      <c r="I335" s="198"/>
      <c r="L335" s="194"/>
      <c r="M335" s="199"/>
      <c r="N335" s="200"/>
      <c r="O335" s="200"/>
      <c r="P335" s="200"/>
      <c r="Q335" s="200"/>
      <c r="R335" s="200"/>
      <c r="S335" s="200"/>
      <c r="T335" s="201"/>
      <c r="AT335" s="195" t="s">
        <v>188</v>
      </c>
      <c r="AU335" s="195" t="s">
        <v>84</v>
      </c>
      <c r="AV335" s="12" t="s">
        <v>187</v>
      </c>
      <c r="AW335" s="12" t="s">
        <v>38</v>
      </c>
      <c r="AX335" s="12" t="s">
        <v>82</v>
      </c>
      <c r="AY335" s="195" t="s">
        <v>180</v>
      </c>
    </row>
    <row r="336" spans="2:65" s="1" customFormat="1" ht="16.5" customHeight="1">
      <c r="B336" s="172"/>
      <c r="C336" s="173" t="s">
        <v>407</v>
      </c>
      <c r="D336" s="173" t="s">
        <v>182</v>
      </c>
      <c r="E336" s="174" t="s">
        <v>659</v>
      </c>
      <c r="F336" s="175" t="s">
        <v>660</v>
      </c>
      <c r="G336" s="176" t="s">
        <v>292</v>
      </c>
      <c r="H336" s="177">
        <v>149</v>
      </c>
      <c r="I336" s="178"/>
      <c r="J336" s="179">
        <f>ROUND(I336*H336,2)</f>
        <v>0</v>
      </c>
      <c r="K336" s="175" t="s">
        <v>199</v>
      </c>
      <c r="L336" s="39"/>
      <c r="M336" s="180" t="s">
        <v>5</v>
      </c>
      <c r="N336" s="181" t="s">
        <v>45</v>
      </c>
      <c r="O336" s="40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2" t="s">
        <v>220</v>
      </c>
      <c r="AT336" s="22" t="s">
        <v>182</v>
      </c>
      <c r="AU336" s="22" t="s">
        <v>84</v>
      </c>
      <c r="AY336" s="22" t="s">
        <v>180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2" t="s">
        <v>82</v>
      </c>
      <c r="BK336" s="184">
        <f>ROUND(I336*H336,2)</f>
        <v>0</v>
      </c>
      <c r="BL336" s="22" t="s">
        <v>220</v>
      </c>
      <c r="BM336" s="22" t="s">
        <v>632</v>
      </c>
    </row>
    <row r="337" spans="2:65" s="1" customFormat="1" ht="25.5" customHeight="1">
      <c r="B337" s="172"/>
      <c r="C337" s="173" t="s">
        <v>634</v>
      </c>
      <c r="D337" s="173" t="s">
        <v>182</v>
      </c>
      <c r="E337" s="174" t="s">
        <v>663</v>
      </c>
      <c r="F337" s="175" t="s">
        <v>664</v>
      </c>
      <c r="G337" s="176" t="s">
        <v>292</v>
      </c>
      <c r="H337" s="177">
        <v>123.3</v>
      </c>
      <c r="I337" s="178"/>
      <c r="J337" s="179">
        <f>ROUND(I337*H337,2)</f>
        <v>0</v>
      </c>
      <c r="K337" s="175" t="s">
        <v>5</v>
      </c>
      <c r="L337" s="39"/>
      <c r="M337" s="180" t="s">
        <v>5</v>
      </c>
      <c r="N337" s="181" t="s">
        <v>45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220</v>
      </c>
      <c r="AT337" s="22" t="s">
        <v>182</v>
      </c>
      <c r="AU337" s="22" t="s">
        <v>84</v>
      </c>
      <c r="AY337" s="22" t="s">
        <v>180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82</v>
      </c>
      <c r="BK337" s="184">
        <f>ROUND(I337*H337,2)</f>
        <v>0</v>
      </c>
      <c r="BL337" s="22" t="s">
        <v>220</v>
      </c>
      <c r="BM337" s="22" t="s">
        <v>637</v>
      </c>
    </row>
    <row r="338" spans="2:51" s="11" customFormat="1" ht="13.5">
      <c r="B338" s="185"/>
      <c r="D338" s="186" t="s">
        <v>188</v>
      </c>
      <c r="E338" s="187" t="s">
        <v>5</v>
      </c>
      <c r="F338" s="188" t="s">
        <v>886</v>
      </c>
      <c r="H338" s="189">
        <v>123.3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188</v>
      </c>
      <c r="AU338" s="187" t="s">
        <v>84</v>
      </c>
      <c r="AV338" s="11" t="s">
        <v>84</v>
      </c>
      <c r="AW338" s="11" t="s">
        <v>38</v>
      </c>
      <c r="AX338" s="11" t="s">
        <v>74</v>
      </c>
      <c r="AY338" s="187" t="s">
        <v>180</v>
      </c>
    </row>
    <row r="339" spans="2:51" s="12" customFormat="1" ht="13.5">
      <c r="B339" s="194"/>
      <c r="D339" s="186" t="s">
        <v>188</v>
      </c>
      <c r="E339" s="195" t="s">
        <v>5</v>
      </c>
      <c r="F339" s="196" t="s">
        <v>190</v>
      </c>
      <c r="H339" s="197">
        <v>123.3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188</v>
      </c>
      <c r="AU339" s="195" t="s">
        <v>84</v>
      </c>
      <c r="AV339" s="12" t="s">
        <v>187</v>
      </c>
      <c r="AW339" s="12" t="s">
        <v>38</v>
      </c>
      <c r="AX339" s="12" t="s">
        <v>82</v>
      </c>
      <c r="AY339" s="195" t="s">
        <v>180</v>
      </c>
    </row>
    <row r="340" spans="2:65" s="1" customFormat="1" ht="25.5" customHeight="1">
      <c r="B340" s="172"/>
      <c r="C340" s="173" t="s">
        <v>412</v>
      </c>
      <c r="D340" s="173" t="s">
        <v>182</v>
      </c>
      <c r="E340" s="174" t="s">
        <v>667</v>
      </c>
      <c r="F340" s="175" t="s">
        <v>668</v>
      </c>
      <c r="G340" s="176" t="s">
        <v>292</v>
      </c>
      <c r="H340" s="177">
        <v>64</v>
      </c>
      <c r="I340" s="178"/>
      <c r="J340" s="179">
        <f>ROUND(I340*H340,2)</f>
        <v>0</v>
      </c>
      <c r="K340" s="175" t="s">
        <v>5</v>
      </c>
      <c r="L340" s="39"/>
      <c r="M340" s="180" t="s">
        <v>5</v>
      </c>
      <c r="N340" s="181" t="s">
        <v>45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220</v>
      </c>
      <c r="AT340" s="22" t="s">
        <v>182</v>
      </c>
      <c r="AU340" s="22" t="s">
        <v>84</v>
      </c>
      <c r="AY340" s="22" t="s">
        <v>180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82</v>
      </c>
      <c r="BK340" s="184">
        <f>ROUND(I340*H340,2)</f>
        <v>0</v>
      </c>
      <c r="BL340" s="22" t="s">
        <v>220</v>
      </c>
      <c r="BM340" s="22" t="s">
        <v>641</v>
      </c>
    </row>
    <row r="341" spans="2:65" s="1" customFormat="1" ht="38.25" customHeight="1">
      <c r="B341" s="172"/>
      <c r="C341" s="173" t="s">
        <v>642</v>
      </c>
      <c r="D341" s="173" t="s">
        <v>182</v>
      </c>
      <c r="E341" s="174" t="s">
        <v>670</v>
      </c>
      <c r="F341" s="175" t="s">
        <v>671</v>
      </c>
      <c r="G341" s="176" t="s">
        <v>560</v>
      </c>
      <c r="H341" s="212"/>
      <c r="I341" s="178"/>
      <c r="J341" s="179">
        <f>ROUND(I341*H341,2)</f>
        <v>0</v>
      </c>
      <c r="K341" s="175" t="s">
        <v>193</v>
      </c>
      <c r="L341" s="39"/>
      <c r="M341" s="180" t="s">
        <v>5</v>
      </c>
      <c r="N341" s="181" t="s">
        <v>45</v>
      </c>
      <c r="O341" s="40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AR341" s="22" t="s">
        <v>220</v>
      </c>
      <c r="AT341" s="22" t="s">
        <v>182</v>
      </c>
      <c r="AU341" s="22" t="s">
        <v>84</v>
      </c>
      <c r="AY341" s="22" t="s">
        <v>180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22" t="s">
        <v>82</v>
      </c>
      <c r="BK341" s="184">
        <f>ROUND(I341*H341,2)</f>
        <v>0</v>
      </c>
      <c r="BL341" s="22" t="s">
        <v>220</v>
      </c>
      <c r="BM341" s="22" t="s">
        <v>645</v>
      </c>
    </row>
    <row r="342" spans="2:63" s="10" customFormat="1" ht="29.85" customHeight="1">
      <c r="B342" s="159"/>
      <c r="D342" s="160" t="s">
        <v>73</v>
      </c>
      <c r="E342" s="170" t="s">
        <v>673</v>
      </c>
      <c r="F342" s="170" t="s">
        <v>674</v>
      </c>
      <c r="I342" s="162"/>
      <c r="J342" s="171">
        <f>BK342</f>
        <v>0</v>
      </c>
      <c r="L342" s="159"/>
      <c r="M342" s="164"/>
      <c r="N342" s="165"/>
      <c r="O342" s="165"/>
      <c r="P342" s="166">
        <f>SUM(P343:P360)</f>
        <v>0</v>
      </c>
      <c r="Q342" s="165"/>
      <c r="R342" s="166">
        <f>SUM(R343:R360)</f>
        <v>0</v>
      </c>
      <c r="S342" s="165"/>
      <c r="T342" s="167">
        <f>SUM(T343:T360)</f>
        <v>0</v>
      </c>
      <c r="AR342" s="160" t="s">
        <v>84</v>
      </c>
      <c r="AT342" s="168" t="s">
        <v>73</v>
      </c>
      <c r="AU342" s="168" t="s">
        <v>82</v>
      </c>
      <c r="AY342" s="160" t="s">
        <v>180</v>
      </c>
      <c r="BK342" s="169">
        <f>SUM(BK343:BK360)</f>
        <v>0</v>
      </c>
    </row>
    <row r="343" spans="2:65" s="1" customFormat="1" ht="25.5" customHeight="1">
      <c r="B343" s="172"/>
      <c r="C343" s="173" t="s">
        <v>417</v>
      </c>
      <c r="D343" s="173" t="s">
        <v>182</v>
      </c>
      <c r="E343" s="174" t="s">
        <v>676</v>
      </c>
      <c r="F343" s="175" t="s">
        <v>677</v>
      </c>
      <c r="G343" s="176" t="s">
        <v>301</v>
      </c>
      <c r="H343" s="177">
        <v>36</v>
      </c>
      <c r="I343" s="178"/>
      <c r="J343" s="179">
        <f>ROUND(I343*H343,2)</f>
        <v>0</v>
      </c>
      <c r="K343" s="175" t="s">
        <v>193</v>
      </c>
      <c r="L343" s="39"/>
      <c r="M343" s="180" t="s">
        <v>5</v>
      </c>
      <c r="N343" s="181" t="s">
        <v>45</v>
      </c>
      <c r="O343" s="40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AR343" s="22" t="s">
        <v>220</v>
      </c>
      <c r="AT343" s="22" t="s">
        <v>182</v>
      </c>
      <c r="AU343" s="22" t="s">
        <v>84</v>
      </c>
      <c r="AY343" s="22" t="s">
        <v>180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22" t="s">
        <v>82</v>
      </c>
      <c r="BK343" s="184">
        <f>ROUND(I343*H343,2)</f>
        <v>0</v>
      </c>
      <c r="BL343" s="22" t="s">
        <v>220</v>
      </c>
      <c r="BM343" s="22" t="s">
        <v>648</v>
      </c>
    </row>
    <row r="344" spans="2:65" s="1" customFormat="1" ht="25.5" customHeight="1">
      <c r="B344" s="172"/>
      <c r="C344" s="173" t="s">
        <v>649</v>
      </c>
      <c r="D344" s="173" t="s">
        <v>182</v>
      </c>
      <c r="E344" s="174" t="s">
        <v>679</v>
      </c>
      <c r="F344" s="175" t="s">
        <v>680</v>
      </c>
      <c r="G344" s="176" t="s">
        <v>301</v>
      </c>
      <c r="H344" s="177">
        <v>55</v>
      </c>
      <c r="I344" s="178"/>
      <c r="J344" s="179">
        <f>ROUND(I344*H344,2)</f>
        <v>0</v>
      </c>
      <c r="K344" s="175" t="s">
        <v>193</v>
      </c>
      <c r="L344" s="39"/>
      <c r="M344" s="180" t="s">
        <v>5</v>
      </c>
      <c r="N344" s="181" t="s">
        <v>45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220</v>
      </c>
      <c r="AT344" s="22" t="s">
        <v>182</v>
      </c>
      <c r="AU344" s="22" t="s">
        <v>84</v>
      </c>
      <c r="AY344" s="22" t="s">
        <v>180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82</v>
      </c>
      <c r="BK344" s="184">
        <f>ROUND(I344*H344,2)</f>
        <v>0</v>
      </c>
      <c r="BL344" s="22" t="s">
        <v>220</v>
      </c>
      <c r="BM344" s="22" t="s">
        <v>652</v>
      </c>
    </row>
    <row r="345" spans="2:51" s="11" customFormat="1" ht="13.5">
      <c r="B345" s="185"/>
      <c r="D345" s="186" t="s">
        <v>188</v>
      </c>
      <c r="E345" s="187" t="s">
        <v>5</v>
      </c>
      <c r="F345" s="188" t="s">
        <v>887</v>
      </c>
      <c r="H345" s="189">
        <v>55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87" t="s">
        <v>188</v>
      </c>
      <c r="AU345" s="187" t="s">
        <v>84</v>
      </c>
      <c r="AV345" s="11" t="s">
        <v>84</v>
      </c>
      <c r="AW345" s="11" t="s">
        <v>38</v>
      </c>
      <c r="AX345" s="11" t="s">
        <v>74</v>
      </c>
      <c r="AY345" s="187" t="s">
        <v>180</v>
      </c>
    </row>
    <row r="346" spans="2:51" s="12" customFormat="1" ht="13.5">
      <c r="B346" s="194"/>
      <c r="D346" s="186" t="s">
        <v>188</v>
      </c>
      <c r="E346" s="195" t="s">
        <v>5</v>
      </c>
      <c r="F346" s="196" t="s">
        <v>190</v>
      </c>
      <c r="H346" s="197">
        <v>55</v>
      </c>
      <c r="I346" s="198"/>
      <c r="L346" s="194"/>
      <c r="M346" s="199"/>
      <c r="N346" s="200"/>
      <c r="O346" s="200"/>
      <c r="P346" s="200"/>
      <c r="Q346" s="200"/>
      <c r="R346" s="200"/>
      <c r="S346" s="200"/>
      <c r="T346" s="201"/>
      <c r="AT346" s="195" t="s">
        <v>188</v>
      </c>
      <c r="AU346" s="195" t="s">
        <v>84</v>
      </c>
      <c r="AV346" s="12" t="s">
        <v>187</v>
      </c>
      <c r="AW346" s="12" t="s">
        <v>38</v>
      </c>
      <c r="AX346" s="12" t="s">
        <v>82</v>
      </c>
      <c r="AY346" s="195" t="s">
        <v>180</v>
      </c>
    </row>
    <row r="347" spans="2:65" s="1" customFormat="1" ht="16.5" customHeight="1">
      <c r="B347" s="172"/>
      <c r="C347" s="173" t="s">
        <v>422</v>
      </c>
      <c r="D347" s="173" t="s">
        <v>182</v>
      </c>
      <c r="E347" s="174" t="s">
        <v>684</v>
      </c>
      <c r="F347" s="175" t="s">
        <v>685</v>
      </c>
      <c r="G347" s="176" t="s">
        <v>185</v>
      </c>
      <c r="H347" s="177">
        <v>212.84</v>
      </c>
      <c r="I347" s="178"/>
      <c r="J347" s="179">
        <f>ROUND(I347*H347,2)</f>
        <v>0</v>
      </c>
      <c r="K347" s="175" t="s">
        <v>5</v>
      </c>
      <c r="L347" s="39"/>
      <c r="M347" s="180" t="s">
        <v>5</v>
      </c>
      <c r="N347" s="181" t="s">
        <v>45</v>
      </c>
      <c r="O347" s="40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22" t="s">
        <v>220</v>
      </c>
      <c r="AT347" s="22" t="s">
        <v>182</v>
      </c>
      <c r="AU347" s="22" t="s">
        <v>84</v>
      </c>
      <c r="AY347" s="22" t="s">
        <v>180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22" t="s">
        <v>82</v>
      </c>
      <c r="BK347" s="184">
        <f>ROUND(I347*H347,2)</f>
        <v>0</v>
      </c>
      <c r="BL347" s="22" t="s">
        <v>220</v>
      </c>
      <c r="BM347" s="22" t="s">
        <v>656</v>
      </c>
    </row>
    <row r="348" spans="2:51" s="11" customFormat="1" ht="13.5">
      <c r="B348" s="185"/>
      <c r="D348" s="186" t="s">
        <v>188</v>
      </c>
      <c r="E348" s="187" t="s">
        <v>5</v>
      </c>
      <c r="F348" s="188" t="s">
        <v>888</v>
      </c>
      <c r="H348" s="189">
        <v>212.84</v>
      </c>
      <c r="I348" s="190"/>
      <c r="L348" s="185"/>
      <c r="M348" s="191"/>
      <c r="N348" s="192"/>
      <c r="O348" s="192"/>
      <c r="P348" s="192"/>
      <c r="Q348" s="192"/>
      <c r="R348" s="192"/>
      <c r="S348" s="192"/>
      <c r="T348" s="193"/>
      <c r="AT348" s="187" t="s">
        <v>188</v>
      </c>
      <c r="AU348" s="187" t="s">
        <v>84</v>
      </c>
      <c r="AV348" s="11" t="s">
        <v>84</v>
      </c>
      <c r="AW348" s="11" t="s">
        <v>38</v>
      </c>
      <c r="AX348" s="11" t="s">
        <v>74</v>
      </c>
      <c r="AY348" s="187" t="s">
        <v>180</v>
      </c>
    </row>
    <row r="349" spans="2:51" s="12" customFormat="1" ht="13.5">
      <c r="B349" s="194"/>
      <c r="D349" s="186" t="s">
        <v>188</v>
      </c>
      <c r="E349" s="195" t="s">
        <v>5</v>
      </c>
      <c r="F349" s="196" t="s">
        <v>190</v>
      </c>
      <c r="H349" s="197">
        <v>212.84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5" t="s">
        <v>188</v>
      </c>
      <c r="AU349" s="195" t="s">
        <v>84</v>
      </c>
      <c r="AV349" s="12" t="s">
        <v>187</v>
      </c>
      <c r="AW349" s="12" t="s">
        <v>38</v>
      </c>
      <c r="AX349" s="12" t="s">
        <v>82</v>
      </c>
      <c r="AY349" s="195" t="s">
        <v>180</v>
      </c>
    </row>
    <row r="350" spans="2:65" s="1" customFormat="1" ht="25.5" customHeight="1">
      <c r="B350" s="172"/>
      <c r="C350" s="173" t="s">
        <v>658</v>
      </c>
      <c r="D350" s="173" t="s">
        <v>182</v>
      </c>
      <c r="E350" s="174" t="s">
        <v>692</v>
      </c>
      <c r="F350" s="175" t="s">
        <v>693</v>
      </c>
      <c r="G350" s="176" t="s">
        <v>301</v>
      </c>
      <c r="H350" s="177">
        <v>36</v>
      </c>
      <c r="I350" s="178"/>
      <c r="J350" s="179">
        <f>ROUND(I350*H350,2)</f>
        <v>0</v>
      </c>
      <c r="K350" s="175" t="s">
        <v>193</v>
      </c>
      <c r="L350" s="39"/>
      <c r="M350" s="180" t="s">
        <v>5</v>
      </c>
      <c r="N350" s="181" t="s">
        <v>45</v>
      </c>
      <c r="O350" s="40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AR350" s="22" t="s">
        <v>220</v>
      </c>
      <c r="AT350" s="22" t="s">
        <v>182</v>
      </c>
      <c r="AU350" s="22" t="s">
        <v>84</v>
      </c>
      <c r="AY350" s="22" t="s">
        <v>180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22" t="s">
        <v>82</v>
      </c>
      <c r="BK350" s="184">
        <f>ROUND(I350*H350,2)</f>
        <v>0</v>
      </c>
      <c r="BL350" s="22" t="s">
        <v>220</v>
      </c>
      <c r="BM350" s="22" t="s">
        <v>661</v>
      </c>
    </row>
    <row r="351" spans="2:65" s="1" customFormat="1" ht="25.5" customHeight="1">
      <c r="B351" s="172"/>
      <c r="C351" s="173" t="s">
        <v>426</v>
      </c>
      <c r="D351" s="173" t="s">
        <v>182</v>
      </c>
      <c r="E351" s="174" t="s">
        <v>695</v>
      </c>
      <c r="F351" s="175" t="s">
        <v>696</v>
      </c>
      <c r="G351" s="176" t="s">
        <v>301</v>
      </c>
      <c r="H351" s="177">
        <v>4</v>
      </c>
      <c r="I351" s="178"/>
      <c r="J351" s="179">
        <f>ROUND(I351*H351,2)</f>
        <v>0</v>
      </c>
      <c r="K351" s="175" t="s">
        <v>193</v>
      </c>
      <c r="L351" s="39"/>
      <c r="M351" s="180" t="s">
        <v>5</v>
      </c>
      <c r="N351" s="181" t="s">
        <v>45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220</v>
      </c>
      <c r="AT351" s="22" t="s">
        <v>182</v>
      </c>
      <c r="AU351" s="22" t="s">
        <v>84</v>
      </c>
      <c r="AY351" s="22" t="s">
        <v>180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82</v>
      </c>
      <c r="BK351" s="184">
        <f>ROUND(I351*H351,2)</f>
        <v>0</v>
      </c>
      <c r="BL351" s="22" t="s">
        <v>220</v>
      </c>
      <c r="BM351" s="22" t="s">
        <v>665</v>
      </c>
    </row>
    <row r="352" spans="2:51" s="11" customFormat="1" ht="13.5">
      <c r="B352" s="185"/>
      <c r="D352" s="186" t="s">
        <v>188</v>
      </c>
      <c r="E352" s="187" t="s">
        <v>5</v>
      </c>
      <c r="F352" s="188" t="s">
        <v>889</v>
      </c>
      <c r="H352" s="189">
        <v>4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87" t="s">
        <v>188</v>
      </c>
      <c r="AU352" s="187" t="s">
        <v>84</v>
      </c>
      <c r="AV352" s="11" t="s">
        <v>84</v>
      </c>
      <c r="AW352" s="11" t="s">
        <v>38</v>
      </c>
      <c r="AX352" s="11" t="s">
        <v>74</v>
      </c>
      <c r="AY352" s="187" t="s">
        <v>180</v>
      </c>
    </row>
    <row r="353" spans="2:51" s="12" customFormat="1" ht="13.5">
      <c r="B353" s="194"/>
      <c r="D353" s="186" t="s">
        <v>188</v>
      </c>
      <c r="E353" s="195" t="s">
        <v>5</v>
      </c>
      <c r="F353" s="196" t="s">
        <v>190</v>
      </c>
      <c r="H353" s="197">
        <v>4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5" t="s">
        <v>188</v>
      </c>
      <c r="AU353" s="195" t="s">
        <v>84</v>
      </c>
      <c r="AV353" s="12" t="s">
        <v>187</v>
      </c>
      <c r="AW353" s="12" t="s">
        <v>38</v>
      </c>
      <c r="AX353" s="12" t="s">
        <v>82</v>
      </c>
      <c r="AY353" s="195" t="s">
        <v>180</v>
      </c>
    </row>
    <row r="354" spans="2:65" s="1" customFormat="1" ht="25.5" customHeight="1">
      <c r="B354" s="172"/>
      <c r="C354" s="173" t="s">
        <v>666</v>
      </c>
      <c r="D354" s="173" t="s">
        <v>182</v>
      </c>
      <c r="E354" s="174" t="s">
        <v>699</v>
      </c>
      <c r="F354" s="175" t="s">
        <v>700</v>
      </c>
      <c r="G354" s="176" t="s">
        <v>301</v>
      </c>
      <c r="H354" s="177">
        <v>51</v>
      </c>
      <c r="I354" s="178"/>
      <c r="J354" s="179">
        <f>ROUND(I354*H354,2)</f>
        <v>0</v>
      </c>
      <c r="K354" s="175" t="s">
        <v>193</v>
      </c>
      <c r="L354" s="39"/>
      <c r="M354" s="180" t="s">
        <v>5</v>
      </c>
      <c r="N354" s="181" t="s">
        <v>45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220</v>
      </c>
      <c r="AT354" s="22" t="s">
        <v>182</v>
      </c>
      <c r="AU354" s="22" t="s">
        <v>84</v>
      </c>
      <c r="AY354" s="22" t="s">
        <v>180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82</v>
      </c>
      <c r="BK354" s="184">
        <f>ROUND(I354*H354,2)</f>
        <v>0</v>
      </c>
      <c r="BL354" s="22" t="s">
        <v>220</v>
      </c>
      <c r="BM354" s="22" t="s">
        <v>669</v>
      </c>
    </row>
    <row r="355" spans="2:51" s="11" customFormat="1" ht="13.5">
      <c r="B355" s="185"/>
      <c r="D355" s="186" t="s">
        <v>188</v>
      </c>
      <c r="E355" s="187" t="s">
        <v>5</v>
      </c>
      <c r="F355" s="188" t="s">
        <v>890</v>
      </c>
      <c r="H355" s="189">
        <v>51</v>
      </c>
      <c r="I355" s="190"/>
      <c r="L355" s="185"/>
      <c r="M355" s="191"/>
      <c r="N355" s="192"/>
      <c r="O355" s="192"/>
      <c r="P355" s="192"/>
      <c r="Q355" s="192"/>
      <c r="R355" s="192"/>
      <c r="S355" s="192"/>
      <c r="T355" s="193"/>
      <c r="AT355" s="187" t="s">
        <v>188</v>
      </c>
      <c r="AU355" s="187" t="s">
        <v>84</v>
      </c>
      <c r="AV355" s="11" t="s">
        <v>84</v>
      </c>
      <c r="AW355" s="11" t="s">
        <v>38</v>
      </c>
      <c r="AX355" s="11" t="s">
        <v>74</v>
      </c>
      <c r="AY355" s="187" t="s">
        <v>180</v>
      </c>
    </row>
    <row r="356" spans="2:51" s="12" customFormat="1" ht="13.5">
      <c r="B356" s="194"/>
      <c r="D356" s="186" t="s">
        <v>188</v>
      </c>
      <c r="E356" s="195" t="s">
        <v>5</v>
      </c>
      <c r="F356" s="196" t="s">
        <v>190</v>
      </c>
      <c r="H356" s="197">
        <v>51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5" t="s">
        <v>188</v>
      </c>
      <c r="AU356" s="195" t="s">
        <v>84</v>
      </c>
      <c r="AV356" s="12" t="s">
        <v>187</v>
      </c>
      <c r="AW356" s="12" t="s">
        <v>38</v>
      </c>
      <c r="AX356" s="12" t="s">
        <v>82</v>
      </c>
      <c r="AY356" s="195" t="s">
        <v>180</v>
      </c>
    </row>
    <row r="357" spans="2:65" s="1" customFormat="1" ht="25.5" customHeight="1">
      <c r="B357" s="172"/>
      <c r="C357" s="202" t="s">
        <v>431</v>
      </c>
      <c r="D357" s="202" t="s">
        <v>273</v>
      </c>
      <c r="E357" s="203" t="s">
        <v>702</v>
      </c>
      <c r="F357" s="204" t="s">
        <v>891</v>
      </c>
      <c r="G357" s="205" t="s">
        <v>292</v>
      </c>
      <c r="H357" s="206">
        <v>148.3</v>
      </c>
      <c r="I357" s="207"/>
      <c r="J357" s="208">
        <f>ROUND(I357*H357,2)</f>
        <v>0</v>
      </c>
      <c r="K357" s="204" t="s">
        <v>193</v>
      </c>
      <c r="L357" s="209"/>
      <c r="M357" s="210" t="s">
        <v>5</v>
      </c>
      <c r="N357" s="211" t="s">
        <v>45</v>
      </c>
      <c r="O357" s="40"/>
      <c r="P357" s="182">
        <f>O357*H357</f>
        <v>0</v>
      </c>
      <c r="Q357" s="182">
        <v>0</v>
      </c>
      <c r="R357" s="182">
        <f>Q357*H357</f>
        <v>0</v>
      </c>
      <c r="S357" s="182">
        <v>0</v>
      </c>
      <c r="T357" s="183">
        <f>S357*H357</f>
        <v>0</v>
      </c>
      <c r="AR357" s="22" t="s">
        <v>258</v>
      </c>
      <c r="AT357" s="22" t="s">
        <v>273</v>
      </c>
      <c r="AU357" s="22" t="s">
        <v>84</v>
      </c>
      <c r="AY357" s="22" t="s">
        <v>180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22" t="s">
        <v>82</v>
      </c>
      <c r="BK357" s="184">
        <f>ROUND(I357*H357,2)</f>
        <v>0</v>
      </c>
      <c r="BL357" s="22" t="s">
        <v>220</v>
      </c>
      <c r="BM357" s="22" t="s">
        <v>672</v>
      </c>
    </row>
    <row r="358" spans="2:51" s="11" customFormat="1" ht="13.5">
      <c r="B358" s="185"/>
      <c r="D358" s="186" t="s">
        <v>188</v>
      </c>
      <c r="E358" s="187" t="s">
        <v>5</v>
      </c>
      <c r="F358" s="188" t="s">
        <v>892</v>
      </c>
      <c r="H358" s="189">
        <v>148.3</v>
      </c>
      <c r="I358" s="190"/>
      <c r="L358" s="185"/>
      <c r="M358" s="191"/>
      <c r="N358" s="192"/>
      <c r="O358" s="192"/>
      <c r="P358" s="192"/>
      <c r="Q358" s="192"/>
      <c r="R358" s="192"/>
      <c r="S358" s="192"/>
      <c r="T358" s="193"/>
      <c r="AT358" s="187" t="s">
        <v>188</v>
      </c>
      <c r="AU358" s="187" t="s">
        <v>84</v>
      </c>
      <c r="AV358" s="11" t="s">
        <v>84</v>
      </c>
      <c r="AW358" s="11" t="s">
        <v>38</v>
      </c>
      <c r="AX358" s="11" t="s">
        <v>74</v>
      </c>
      <c r="AY358" s="187" t="s">
        <v>180</v>
      </c>
    </row>
    <row r="359" spans="2:51" s="12" customFormat="1" ht="13.5">
      <c r="B359" s="194"/>
      <c r="D359" s="186" t="s">
        <v>188</v>
      </c>
      <c r="E359" s="195" t="s">
        <v>5</v>
      </c>
      <c r="F359" s="196" t="s">
        <v>190</v>
      </c>
      <c r="H359" s="197">
        <v>148.3</v>
      </c>
      <c r="I359" s="198"/>
      <c r="L359" s="194"/>
      <c r="M359" s="199"/>
      <c r="N359" s="200"/>
      <c r="O359" s="200"/>
      <c r="P359" s="200"/>
      <c r="Q359" s="200"/>
      <c r="R359" s="200"/>
      <c r="S359" s="200"/>
      <c r="T359" s="201"/>
      <c r="AT359" s="195" t="s">
        <v>188</v>
      </c>
      <c r="AU359" s="195" t="s">
        <v>84</v>
      </c>
      <c r="AV359" s="12" t="s">
        <v>187</v>
      </c>
      <c r="AW359" s="12" t="s">
        <v>38</v>
      </c>
      <c r="AX359" s="12" t="s">
        <v>82</v>
      </c>
      <c r="AY359" s="195" t="s">
        <v>180</v>
      </c>
    </row>
    <row r="360" spans="2:65" s="1" customFormat="1" ht="38.25" customHeight="1">
      <c r="B360" s="172"/>
      <c r="C360" s="173" t="s">
        <v>675</v>
      </c>
      <c r="D360" s="173" t="s">
        <v>182</v>
      </c>
      <c r="E360" s="174" t="s">
        <v>707</v>
      </c>
      <c r="F360" s="175" t="s">
        <v>708</v>
      </c>
      <c r="G360" s="176" t="s">
        <v>560</v>
      </c>
      <c r="H360" s="212"/>
      <c r="I360" s="178"/>
      <c r="J360" s="179">
        <f>ROUND(I360*H360,2)</f>
        <v>0</v>
      </c>
      <c r="K360" s="175" t="s">
        <v>346</v>
      </c>
      <c r="L360" s="39"/>
      <c r="M360" s="180" t="s">
        <v>5</v>
      </c>
      <c r="N360" s="181" t="s">
        <v>45</v>
      </c>
      <c r="O360" s="40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22" t="s">
        <v>220</v>
      </c>
      <c r="AT360" s="22" t="s">
        <v>182</v>
      </c>
      <c r="AU360" s="22" t="s">
        <v>84</v>
      </c>
      <c r="AY360" s="22" t="s">
        <v>180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22" t="s">
        <v>82</v>
      </c>
      <c r="BK360" s="184">
        <f>ROUND(I360*H360,2)</f>
        <v>0</v>
      </c>
      <c r="BL360" s="22" t="s">
        <v>220</v>
      </c>
      <c r="BM360" s="22" t="s">
        <v>678</v>
      </c>
    </row>
    <row r="361" spans="2:63" s="10" customFormat="1" ht="29.85" customHeight="1">
      <c r="B361" s="159"/>
      <c r="D361" s="160" t="s">
        <v>73</v>
      </c>
      <c r="E361" s="170" t="s">
        <v>710</v>
      </c>
      <c r="F361" s="170" t="s">
        <v>711</v>
      </c>
      <c r="I361" s="162"/>
      <c r="J361" s="171">
        <f>BK361</f>
        <v>0</v>
      </c>
      <c r="L361" s="159"/>
      <c r="M361" s="164"/>
      <c r="N361" s="165"/>
      <c r="O361" s="165"/>
      <c r="P361" s="166">
        <f>SUM(P362:P371)</f>
        <v>0</v>
      </c>
      <c r="Q361" s="165"/>
      <c r="R361" s="166">
        <f>SUM(R362:R371)</f>
        <v>0</v>
      </c>
      <c r="S361" s="165"/>
      <c r="T361" s="167">
        <f>SUM(T362:T371)</f>
        <v>0</v>
      </c>
      <c r="AR361" s="160" t="s">
        <v>84</v>
      </c>
      <c r="AT361" s="168" t="s">
        <v>73</v>
      </c>
      <c r="AU361" s="168" t="s">
        <v>82</v>
      </c>
      <c r="AY361" s="160" t="s">
        <v>180</v>
      </c>
      <c r="BK361" s="169">
        <f>SUM(BK362:BK371)</f>
        <v>0</v>
      </c>
    </row>
    <row r="362" spans="2:65" s="1" customFormat="1" ht="25.5" customHeight="1">
      <c r="B362" s="172"/>
      <c r="C362" s="173" t="s">
        <v>435</v>
      </c>
      <c r="D362" s="173" t="s">
        <v>182</v>
      </c>
      <c r="E362" s="174" t="s">
        <v>893</v>
      </c>
      <c r="F362" s="175" t="s">
        <v>894</v>
      </c>
      <c r="G362" s="176" t="s">
        <v>301</v>
      </c>
      <c r="H362" s="177">
        <v>1</v>
      </c>
      <c r="I362" s="178"/>
      <c r="J362" s="179">
        <f aca="true" t="shared" si="10" ref="J362:J368">ROUND(I362*H362,2)</f>
        <v>0</v>
      </c>
      <c r="K362" s="175" t="s">
        <v>5</v>
      </c>
      <c r="L362" s="39"/>
      <c r="M362" s="180" t="s">
        <v>5</v>
      </c>
      <c r="N362" s="181" t="s">
        <v>45</v>
      </c>
      <c r="O362" s="40"/>
      <c r="P362" s="182">
        <f aca="true" t="shared" si="11" ref="P362:P368">O362*H362</f>
        <v>0</v>
      </c>
      <c r="Q362" s="182">
        <v>0</v>
      </c>
      <c r="R362" s="182">
        <f aca="true" t="shared" si="12" ref="R362:R368">Q362*H362</f>
        <v>0</v>
      </c>
      <c r="S362" s="182">
        <v>0</v>
      </c>
      <c r="T362" s="183">
        <f aca="true" t="shared" si="13" ref="T362:T368">S362*H362</f>
        <v>0</v>
      </c>
      <c r="AR362" s="22" t="s">
        <v>220</v>
      </c>
      <c r="AT362" s="22" t="s">
        <v>182</v>
      </c>
      <c r="AU362" s="22" t="s">
        <v>84</v>
      </c>
      <c r="AY362" s="22" t="s">
        <v>180</v>
      </c>
      <c r="BE362" s="184">
        <f aca="true" t="shared" si="14" ref="BE362:BE368">IF(N362="základní",J362,0)</f>
        <v>0</v>
      </c>
      <c r="BF362" s="184">
        <f aca="true" t="shared" si="15" ref="BF362:BF368">IF(N362="snížená",J362,0)</f>
        <v>0</v>
      </c>
      <c r="BG362" s="184">
        <f aca="true" t="shared" si="16" ref="BG362:BG368">IF(N362="zákl. přenesená",J362,0)</f>
        <v>0</v>
      </c>
      <c r="BH362" s="184">
        <f aca="true" t="shared" si="17" ref="BH362:BH368">IF(N362="sníž. přenesená",J362,0)</f>
        <v>0</v>
      </c>
      <c r="BI362" s="184">
        <f aca="true" t="shared" si="18" ref="BI362:BI368">IF(N362="nulová",J362,0)</f>
        <v>0</v>
      </c>
      <c r="BJ362" s="22" t="s">
        <v>82</v>
      </c>
      <c r="BK362" s="184">
        <f aca="true" t="shared" si="19" ref="BK362:BK368">ROUND(I362*H362,2)</f>
        <v>0</v>
      </c>
      <c r="BL362" s="22" t="s">
        <v>220</v>
      </c>
      <c r="BM362" s="22" t="s">
        <v>681</v>
      </c>
    </row>
    <row r="363" spans="2:65" s="1" customFormat="1" ht="25.5" customHeight="1">
      <c r="B363" s="172"/>
      <c r="C363" s="173" t="s">
        <v>683</v>
      </c>
      <c r="D363" s="173" t="s">
        <v>182</v>
      </c>
      <c r="E363" s="174" t="s">
        <v>895</v>
      </c>
      <c r="F363" s="175" t="s">
        <v>896</v>
      </c>
      <c r="G363" s="176" t="s">
        <v>301</v>
      </c>
      <c r="H363" s="177">
        <v>1</v>
      </c>
      <c r="I363" s="178"/>
      <c r="J363" s="179">
        <f t="shared" si="10"/>
        <v>0</v>
      </c>
      <c r="K363" s="175" t="s">
        <v>5</v>
      </c>
      <c r="L363" s="39"/>
      <c r="M363" s="180" t="s">
        <v>5</v>
      </c>
      <c r="N363" s="181" t="s">
        <v>45</v>
      </c>
      <c r="O363" s="40"/>
      <c r="P363" s="182">
        <f t="shared" si="11"/>
        <v>0</v>
      </c>
      <c r="Q363" s="182">
        <v>0</v>
      </c>
      <c r="R363" s="182">
        <f t="shared" si="12"/>
        <v>0</v>
      </c>
      <c r="S363" s="182">
        <v>0</v>
      </c>
      <c r="T363" s="183">
        <f t="shared" si="13"/>
        <v>0</v>
      </c>
      <c r="AR363" s="22" t="s">
        <v>220</v>
      </c>
      <c r="AT363" s="22" t="s">
        <v>182</v>
      </c>
      <c r="AU363" s="22" t="s">
        <v>84</v>
      </c>
      <c r="AY363" s="22" t="s">
        <v>180</v>
      </c>
      <c r="BE363" s="184">
        <f t="shared" si="14"/>
        <v>0</v>
      </c>
      <c r="BF363" s="184">
        <f t="shared" si="15"/>
        <v>0</v>
      </c>
      <c r="BG363" s="184">
        <f t="shared" si="16"/>
        <v>0</v>
      </c>
      <c r="BH363" s="184">
        <f t="shared" si="17"/>
        <v>0</v>
      </c>
      <c r="BI363" s="184">
        <f t="shared" si="18"/>
        <v>0</v>
      </c>
      <c r="BJ363" s="22" t="s">
        <v>82</v>
      </c>
      <c r="BK363" s="184">
        <f t="shared" si="19"/>
        <v>0</v>
      </c>
      <c r="BL363" s="22" t="s">
        <v>220</v>
      </c>
      <c r="BM363" s="22" t="s">
        <v>686</v>
      </c>
    </row>
    <row r="364" spans="2:65" s="1" customFormat="1" ht="16.5" customHeight="1">
      <c r="B364" s="172"/>
      <c r="C364" s="173" t="s">
        <v>440</v>
      </c>
      <c r="D364" s="173" t="s">
        <v>182</v>
      </c>
      <c r="E364" s="174" t="s">
        <v>897</v>
      </c>
      <c r="F364" s="175" t="s">
        <v>898</v>
      </c>
      <c r="G364" s="176" t="s">
        <v>301</v>
      </c>
      <c r="H364" s="177">
        <v>6</v>
      </c>
      <c r="I364" s="178"/>
      <c r="J364" s="179">
        <f t="shared" si="10"/>
        <v>0</v>
      </c>
      <c r="K364" s="175" t="s">
        <v>5</v>
      </c>
      <c r="L364" s="39"/>
      <c r="M364" s="180" t="s">
        <v>5</v>
      </c>
      <c r="N364" s="181" t="s">
        <v>45</v>
      </c>
      <c r="O364" s="40"/>
      <c r="P364" s="182">
        <f t="shared" si="11"/>
        <v>0</v>
      </c>
      <c r="Q364" s="182">
        <v>0</v>
      </c>
      <c r="R364" s="182">
        <f t="shared" si="12"/>
        <v>0</v>
      </c>
      <c r="S364" s="182">
        <v>0</v>
      </c>
      <c r="T364" s="183">
        <f t="shared" si="13"/>
        <v>0</v>
      </c>
      <c r="AR364" s="22" t="s">
        <v>220</v>
      </c>
      <c r="AT364" s="22" t="s">
        <v>182</v>
      </c>
      <c r="AU364" s="22" t="s">
        <v>84</v>
      </c>
      <c r="AY364" s="22" t="s">
        <v>180</v>
      </c>
      <c r="BE364" s="184">
        <f t="shared" si="14"/>
        <v>0</v>
      </c>
      <c r="BF364" s="184">
        <f t="shared" si="15"/>
        <v>0</v>
      </c>
      <c r="BG364" s="184">
        <f t="shared" si="16"/>
        <v>0</v>
      </c>
      <c r="BH364" s="184">
        <f t="shared" si="17"/>
        <v>0</v>
      </c>
      <c r="BI364" s="184">
        <f t="shared" si="18"/>
        <v>0</v>
      </c>
      <c r="BJ364" s="22" t="s">
        <v>82</v>
      </c>
      <c r="BK364" s="184">
        <f t="shared" si="19"/>
        <v>0</v>
      </c>
      <c r="BL364" s="22" t="s">
        <v>220</v>
      </c>
      <c r="BM364" s="22" t="s">
        <v>690</v>
      </c>
    </row>
    <row r="365" spans="2:65" s="1" customFormat="1" ht="25.5" customHeight="1">
      <c r="B365" s="172"/>
      <c r="C365" s="173" t="s">
        <v>691</v>
      </c>
      <c r="D365" s="173" t="s">
        <v>182</v>
      </c>
      <c r="E365" s="174" t="s">
        <v>712</v>
      </c>
      <c r="F365" s="175" t="s">
        <v>899</v>
      </c>
      <c r="G365" s="176" t="s">
        <v>301</v>
      </c>
      <c r="H365" s="177">
        <v>1</v>
      </c>
      <c r="I365" s="178"/>
      <c r="J365" s="179">
        <f t="shared" si="10"/>
        <v>0</v>
      </c>
      <c r="K365" s="175" t="s">
        <v>5</v>
      </c>
      <c r="L365" s="39"/>
      <c r="M365" s="180" t="s">
        <v>5</v>
      </c>
      <c r="N365" s="181" t="s">
        <v>45</v>
      </c>
      <c r="O365" s="40"/>
      <c r="P365" s="182">
        <f t="shared" si="11"/>
        <v>0</v>
      </c>
      <c r="Q365" s="182">
        <v>0</v>
      </c>
      <c r="R365" s="182">
        <f t="shared" si="12"/>
        <v>0</v>
      </c>
      <c r="S365" s="182">
        <v>0</v>
      </c>
      <c r="T365" s="183">
        <f t="shared" si="13"/>
        <v>0</v>
      </c>
      <c r="AR365" s="22" t="s">
        <v>220</v>
      </c>
      <c r="AT365" s="22" t="s">
        <v>182</v>
      </c>
      <c r="AU365" s="22" t="s">
        <v>84</v>
      </c>
      <c r="AY365" s="22" t="s">
        <v>180</v>
      </c>
      <c r="BE365" s="184">
        <f t="shared" si="14"/>
        <v>0</v>
      </c>
      <c r="BF365" s="184">
        <f t="shared" si="15"/>
        <v>0</v>
      </c>
      <c r="BG365" s="184">
        <f t="shared" si="16"/>
        <v>0</v>
      </c>
      <c r="BH365" s="184">
        <f t="shared" si="17"/>
        <v>0</v>
      </c>
      <c r="BI365" s="184">
        <f t="shared" si="18"/>
        <v>0</v>
      </c>
      <c r="BJ365" s="22" t="s">
        <v>82</v>
      </c>
      <c r="BK365" s="184">
        <f t="shared" si="19"/>
        <v>0</v>
      </c>
      <c r="BL365" s="22" t="s">
        <v>220</v>
      </c>
      <c r="BM365" s="22" t="s">
        <v>694</v>
      </c>
    </row>
    <row r="366" spans="2:65" s="1" customFormat="1" ht="25.5" customHeight="1">
      <c r="B366" s="172"/>
      <c r="C366" s="173" t="s">
        <v>443</v>
      </c>
      <c r="D366" s="173" t="s">
        <v>182</v>
      </c>
      <c r="E366" s="174" t="s">
        <v>716</v>
      </c>
      <c r="F366" s="175" t="s">
        <v>717</v>
      </c>
      <c r="G366" s="176" t="s">
        <v>292</v>
      </c>
      <c r="H366" s="177">
        <v>3.4</v>
      </c>
      <c r="I366" s="178"/>
      <c r="J366" s="179">
        <f t="shared" si="10"/>
        <v>0</v>
      </c>
      <c r="K366" s="175" t="s">
        <v>269</v>
      </c>
      <c r="L366" s="39"/>
      <c r="M366" s="180" t="s">
        <v>5</v>
      </c>
      <c r="N366" s="181" t="s">
        <v>45</v>
      </c>
      <c r="O366" s="40"/>
      <c r="P366" s="182">
        <f t="shared" si="11"/>
        <v>0</v>
      </c>
      <c r="Q366" s="182">
        <v>0</v>
      </c>
      <c r="R366" s="182">
        <f t="shared" si="12"/>
        <v>0</v>
      </c>
      <c r="S366" s="182">
        <v>0</v>
      </c>
      <c r="T366" s="183">
        <f t="shared" si="13"/>
        <v>0</v>
      </c>
      <c r="AR366" s="22" t="s">
        <v>220</v>
      </c>
      <c r="AT366" s="22" t="s">
        <v>182</v>
      </c>
      <c r="AU366" s="22" t="s">
        <v>84</v>
      </c>
      <c r="AY366" s="22" t="s">
        <v>180</v>
      </c>
      <c r="BE366" s="184">
        <f t="shared" si="14"/>
        <v>0</v>
      </c>
      <c r="BF366" s="184">
        <f t="shared" si="15"/>
        <v>0</v>
      </c>
      <c r="BG366" s="184">
        <f t="shared" si="16"/>
        <v>0</v>
      </c>
      <c r="BH366" s="184">
        <f t="shared" si="17"/>
        <v>0</v>
      </c>
      <c r="BI366" s="184">
        <f t="shared" si="18"/>
        <v>0</v>
      </c>
      <c r="BJ366" s="22" t="s">
        <v>82</v>
      </c>
      <c r="BK366" s="184">
        <f t="shared" si="19"/>
        <v>0</v>
      </c>
      <c r="BL366" s="22" t="s">
        <v>220</v>
      </c>
      <c r="BM366" s="22" t="s">
        <v>697</v>
      </c>
    </row>
    <row r="367" spans="2:65" s="1" customFormat="1" ht="16.5" customHeight="1">
      <c r="B367" s="172"/>
      <c r="C367" s="202" t="s">
        <v>698</v>
      </c>
      <c r="D367" s="202" t="s">
        <v>273</v>
      </c>
      <c r="E367" s="203" t="s">
        <v>719</v>
      </c>
      <c r="F367" s="204" t="s">
        <v>720</v>
      </c>
      <c r="G367" s="205" t="s">
        <v>292</v>
      </c>
      <c r="H367" s="206">
        <v>3.4</v>
      </c>
      <c r="I367" s="207"/>
      <c r="J367" s="208">
        <f t="shared" si="10"/>
        <v>0</v>
      </c>
      <c r="K367" s="204" t="s">
        <v>269</v>
      </c>
      <c r="L367" s="209"/>
      <c r="M367" s="210" t="s">
        <v>5</v>
      </c>
      <c r="N367" s="211" t="s">
        <v>45</v>
      </c>
      <c r="O367" s="40"/>
      <c r="P367" s="182">
        <f t="shared" si="11"/>
        <v>0</v>
      </c>
      <c r="Q367" s="182">
        <v>0</v>
      </c>
      <c r="R367" s="182">
        <f t="shared" si="12"/>
        <v>0</v>
      </c>
      <c r="S367" s="182">
        <v>0</v>
      </c>
      <c r="T367" s="183">
        <f t="shared" si="13"/>
        <v>0</v>
      </c>
      <c r="AR367" s="22" t="s">
        <v>258</v>
      </c>
      <c r="AT367" s="22" t="s">
        <v>273</v>
      </c>
      <c r="AU367" s="22" t="s">
        <v>84</v>
      </c>
      <c r="AY367" s="22" t="s">
        <v>180</v>
      </c>
      <c r="BE367" s="184">
        <f t="shared" si="14"/>
        <v>0</v>
      </c>
      <c r="BF367" s="184">
        <f t="shared" si="15"/>
        <v>0</v>
      </c>
      <c r="BG367" s="184">
        <f t="shared" si="16"/>
        <v>0</v>
      </c>
      <c r="BH367" s="184">
        <f t="shared" si="17"/>
        <v>0</v>
      </c>
      <c r="BI367" s="184">
        <f t="shared" si="18"/>
        <v>0</v>
      </c>
      <c r="BJ367" s="22" t="s">
        <v>82</v>
      </c>
      <c r="BK367" s="184">
        <f t="shared" si="19"/>
        <v>0</v>
      </c>
      <c r="BL367" s="22" t="s">
        <v>220</v>
      </c>
      <c r="BM367" s="22" t="s">
        <v>701</v>
      </c>
    </row>
    <row r="368" spans="2:65" s="1" customFormat="1" ht="25.5" customHeight="1">
      <c r="B368" s="172"/>
      <c r="C368" s="173" t="s">
        <v>447</v>
      </c>
      <c r="D368" s="173" t="s">
        <v>182</v>
      </c>
      <c r="E368" s="174" t="s">
        <v>723</v>
      </c>
      <c r="F368" s="175" t="s">
        <v>724</v>
      </c>
      <c r="G368" s="176" t="s">
        <v>725</v>
      </c>
      <c r="H368" s="177">
        <v>102</v>
      </c>
      <c r="I368" s="178"/>
      <c r="J368" s="179">
        <f t="shared" si="10"/>
        <v>0</v>
      </c>
      <c r="K368" s="175" t="s">
        <v>193</v>
      </c>
      <c r="L368" s="39"/>
      <c r="M368" s="180" t="s">
        <v>5</v>
      </c>
      <c r="N368" s="181" t="s">
        <v>45</v>
      </c>
      <c r="O368" s="40"/>
      <c r="P368" s="182">
        <f t="shared" si="11"/>
        <v>0</v>
      </c>
      <c r="Q368" s="182">
        <v>0</v>
      </c>
      <c r="R368" s="182">
        <f t="shared" si="12"/>
        <v>0</v>
      </c>
      <c r="S368" s="182">
        <v>0</v>
      </c>
      <c r="T368" s="183">
        <f t="shared" si="13"/>
        <v>0</v>
      </c>
      <c r="AR368" s="22" t="s">
        <v>220</v>
      </c>
      <c r="AT368" s="22" t="s">
        <v>182</v>
      </c>
      <c r="AU368" s="22" t="s">
        <v>84</v>
      </c>
      <c r="AY368" s="22" t="s">
        <v>180</v>
      </c>
      <c r="BE368" s="184">
        <f t="shared" si="14"/>
        <v>0</v>
      </c>
      <c r="BF368" s="184">
        <f t="shared" si="15"/>
        <v>0</v>
      </c>
      <c r="BG368" s="184">
        <f t="shared" si="16"/>
        <v>0</v>
      </c>
      <c r="BH368" s="184">
        <f t="shared" si="17"/>
        <v>0</v>
      </c>
      <c r="BI368" s="184">
        <f t="shared" si="18"/>
        <v>0</v>
      </c>
      <c r="BJ368" s="22" t="s">
        <v>82</v>
      </c>
      <c r="BK368" s="184">
        <f t="shared" si="19"/>
        <v>0</v>
      </c>
      <c r="BL368" s="22" t="s">
        <v>220</v>
      </c>
      <c r="BM368" s="22" t="s">
        <v>704</v>
      </c>
    </row>
    <row r="369" spans="2:51" s="11" customFormat="1" ht="13.5">
      <c r="B369" s="185"/>
      <c r="D369" s="186" t="s">
        <v>188</v>
      </c>
      <c r="E369" s="187" t="s">
        <v>5</v>
      </c>
      <c r="F369" s="188" t="s">
        <v>900</v>
      </c>
      <c r="H369" s="189">
        <v>102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188</v>
      </c>
      <c r="AU369" s="187" t="s">
        <v>84</v>
      </c>
      <c r="AV369" s="11" t="s">
        <v>84</v>
      </c>
      <c r="AW369" s="11" t="s">
        <v>38</v>
      </c>
      <c r="AX369" s="11" t="s">
        <v>74</v>
      </c>
      <c r="AY369" s="187" t="s">
        <v>180</v>
      </c>
    </row>
    <row r="370" spans="2:51" s="12" customFormat="1" ht="13.5">
      <c r="B370" s="194"/>
      <c r="D370" s="186" t="s">
        <v>188</v>
      </c>
      <c r="E370" s="195" t="s">
        <v>5</v>
      </c>
      <c r="F370" s="196" t="s">
        <v>190</v>
      </c>
      <c r="H370" s="197">
        <v>102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188</v>
      </c>
      <c r="AU370" s="195" t="s">
        <v>84</v>
      </c>
      <c r="AV370" s="12" t="s">
        <v>187</v>
      </c>
      <c r="AW370" s="12" t="s">
        <v>38</v>
      </c>
      <c r="AX370" s="12" t="s">
        <v>82</v>
      </c>
      <c r="AY370" s="195" t="s">
        <v>180</v>
      </c>
    </row>
    <row r="371" spans="2:65" s="1" customFormat="1" ht="38.25" customHeight="1">
      <c r="B371" s="172"/>
      <c r="C371" s="173" t="s">
        <v>706</v>
      </c>
      <c r="D371" s="173" t="s">
        <v>182</v>
      </c>
      <c r="E371" s="174" t="s">
        <v>727</v>
      </c>
      <c r="F371" s="175" t="s">
        <v>728</v>
      </c>
      <c r="G371" s="176" t="s">
        <v>560</v>
      </c>
      <c r="H371" s="212"/>
      <c r="I371" s="178"/>
      <c r="J371" s="179">
        <f>ROUND(I371*H371,2)</f>
        <v>0</v>
      </c>
      <c r="K371" s="175" t="s">
        <v>269</v>
      </c>
      <c r="L371" s="39"/>
      <c r="M371" s="180" t="s">
        <v>5</v>
      </c>
      <c r="N371" s="181" t="s">
        <v>45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220</v>
      </c>
      <c r="AT371" s="22" t="s">
        <v>182</v>
      </c>
      <c r="AU371" s="22" t="s">
        <v>84</v>
      </c>
      <c r="AY371" s="22" t="s">
        <v>180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82</v>
      </c>
      <c r="BK371" s="184">
        <f>ROUND(I371*H371,2)</f>
        <v>0</v>
      </c>
      <c r="BL371" s="22" t="s">
        <v>220</v>
      </c>
      <c r="BM371" s="22" t="s">
        <v>709</v>
      </c>
    </row>
    <row r="372" spans="2:63" s="10" customFormat="1" ht="29.85" customHeight="1">
      <c r="B372" s="159"/>
      <c r="D372" s="160" t="s">
        <v>73</v>
      </c>
      <c r="E372" s="170" t="s">
        <v>730</v>
      </c>
      <c r="F372" s="170" t="s">
        <v>731</v>
      </c>
      <c r="I372" s="162"/>
      <c r="J372" s="171">
        <f>BK372</f>
        <v>0</v>
      </c>
      <c r="L372" s="159"/>
      <c r="M372" s="164"/>
      <c r="N372" s="165"/>
      <c r="O372" s="165"/>
      <c r="P372" s="166">
        <f>SUM(P373:P379)</f>
        <v>0</v>
      </c>
      <c r="Q372" s="165"/>
      <c r="R372" s="166">
        <f>SUM(R373:R379)</f>
        <v>0</v>
      </c>
      <c r="S372" s="165"/>
      <c r="T372" s="167">
        <f>SUM(T373:T379)</f>
        <v>0</v>
      </c>
      <c r="AR372" s="160" t="s">
        <v>84</v>
      </c>
      <c r="AT372" s="168" t="s">
        <v>73</v>
      </c>
      <c r="AU372" s="168" t="s">
        <v>82</v>
      </c>
      <c r="AY372" s="160" t="s">
        <v>180</v>
      </c>
      <c r="BK372" s="169">
        <f>SUM(BK373:BK379)</f>
        <v>0</v>
      </c>
    </row>
    <row r="373" spans="2:65" s="1" customFormat="1" ht="25.5" customHeight="1">
      <c r="B373" s="172"/>
      <c r="C373" s="173" t="s">
        <v>451</v>
      </c>
      <c r="D373" s="173" t="s">
        <v>182</v>
      </c>
      <c r="E373" s="174" t="s">
        <v>733</v>
      </c>
      <c r="F373" s="175" t="s">
        <v>734</v>
      </c>
      <c r="G373" s="176" t="s">
        <v>185</v>
      </c>
      <c r="H373" s="177">
        <v>0.514</v>
      </c>
      <c r="I373" s="178"/>
      <c r="J373" s="179">
        <f>ROUND(I373*H373,2)</f>
        <v>0</v>
      </c>
      <c r="K373" s="175" t="s">
        <v>269</v>
      </c>
      <c r="L373" s="39"/>
      <c r="M373" s="180" t="s">
        <v>5</v>
      </c>
      <c r="N373" s="181" t="s">
        <v>45</v>
      </c>
      <c r="O373" s="40"/>
      <c r="P373" s="182">
        <f>O373*H373</f>
        <v>0</v>
      </c>
      <c r="Q373" s="182">
        <v>0</v>
      </c>
      <c r="R373" s="182">
        <f>Q373*H373</f>
        <v>0</v>
      </c>
      <c r="S373" s="182">
        <v>0</v>
      </c>
      <c r="T373" s="183">
        <f>S373*H373</f>
        <v>0</v>
      </c>
      <c r="AR373" s="22" t="s">
        <v>220</v>
      </c>
      <c r="AT373" s="22" t="s">
        <v>182</v>
      </c>
      <c r="AU373" s="22" t="s">
        <v>84</v>
      </c>
      <c r="AY373" s="22" t="s">
        <v>180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22" t="s">
        <v>82</v>
      </c>
      <c r="BK373" s="184">
        <f>ROUND(I373*H373,2)</f>
        <v>0</v>
      </c>
      <c r="BL373" s="22" t="s">
        <v>220</v>
      </c>
      <c r="BM373" s="22" t="s">
        <v>714</v>
      </c>
    </row>
    <row r="374" spans="2:51" s="11" customFormat="1" ht="13.5">
      <c r="B374" s="185"/>
      <c r="D374" s="186" t="s">
        <v>188</v>
      </c>
      <c r="E374" s="187" t="s">
        <v>5</v>
      </c>
      <c r="F374" s="188" t="s">
        <v>901</v>
      </c>
      <c r="H374" s="189">
        <v>0.514</v>
      </c>
      <c r="I374" s="190"/>
      <c r="L374" s="185"/>
      <c r="M374" s="191"/>
      <c r="N374" s="192"/>
      <c r="O374" s="192"/>
      <c r="P374" s="192"/>
      <c r="Q374" s="192"/>
      <c r="R374" s="192"/>
      <c r="S374" s="192"/>
      <c r="T374" s="193"/>
      <c r="AT374" s="187" t="s">
        <v>188</v>
      </c>
      <c r="AU374" s="187" t="s">
        <v>84</v>
      </c>
      <c r="AV374" s="11" t="s">
        <v>84</v>
      </c>
      <c r="AW374" s="11" t="s">
        <v>38</v>
      </c>
      <c r="AX374" s="11" t="s">
        <v>74</v>
      </c>
      <c r="AY374" s="187" t="s">
        <v>180</v>
      </c>
    </row>
    <row r="375" spans="2:51" s="12" customFormat="1" ht="13.5">
      <c r="B375" s="194"/>
      <c r="D375" s="186" t="s">
        <v>188</v>
      </c>
      <c r="E375" s="195" t="s">
        <v>5</v>
      </c>
      <c r="F375" s="196" t="s">
        <v>190</v>
      </c>
      <c r="H375" s="197">
        <v>0.514</v>
      </c>
      <c r="I375" s="198"/>
      <c r="L375" s="194"/>
      <c r="M375" s="199"/>
      <c r="N375" s="200"/>
      <c r="O375" s="200"/>
      <c r="P375" s="200"/>
      <c r="Q375" s="200"/>
      <c r="R375" s="200"/>
      <c r="S375" s="200"/>
      <c r="T375" s="201"/>
      <c r="AT375" s="195" t="s">
        <v>188</v>
      </c>
      <c r="AU375" s="195" t="s">
        <v>84</v>
      </c>
      <c r="AV375" s="12" t="s">
        <v>187</v>
      </c>
      <c r="AW375" s="12" t="s">
        <v>38</v>
      </c>
      <c r="AX375" s="12" t="s">
        <v>82</v>
      </c>
      <c r="AY375" s="195" t="s">
        <v>180</v>
      </c>
    </row>
    <row r="376" spans="2:65" s="1" customFormat="1" ht="25.5" customHeight="1">
      <c r="B376" s="172"/>
      <c r="C376" s="173" t="s">
        <v>715</v>
      </c>
      <c r="D376" s="173" t="s">
        <v>182</v>
      </c>
      <c r="E376" s="174" t="s">
        <v>737</v>
      </c>
      <c r="F376" s="175" t="s">
        <v>738</v>
      </c>
      <c r="G376" s="176" t="s">
        <v>185</v>
      </c>
      <c r="H376" s="177">
        <v>0.514</v>
      </c>
      <c r="I376" s="178"/>
      <c r="J376" s="179">
        <f>ROUND(I376*H376,2)</f>
        <v>0</v>
      </c>
      <c r="K376" s="175" t="s">
        <v>269</v>
      </c>
      <c r="L376" s="39"/>
      <c r="M376" s="180" t="s">
        <v>5</v>
      </c>
      <c r="N376" s="181" t="s">
        <v>45</v>
      </c>
      <c r="O376" s="40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AR376" s="22" t="s">
        <v>220</v>
      </c>
      <c r="AT376" s="22" t="s">
        <v>182</v>
      </c>
      <c r="AU376" s="22" t="s">
        <v>84</v>
      </c>
      <c r="AY376" s="22" t="s">
        <v>180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22" t="s">
        <v>82</v>
      </c>
      <c r="BK376" s="184">
        <f>ROUND(I376*H376,2)</f>
        <v>0</v>
      </c>
      <c r="BL376" s="22" t="s">
        <v>220</v>
      </c>
      <c r="BM376" s="22" t="s">
        <v>718</v>
      </c>
    </row>
    <row r="377" spans="2:65" s="1" customFormat="1" ht="25.5" customHeight="1">
      <c r="B377" s="172"/>
      <c r="C377" s="173" t="s">
        <v>456</v>
      </c>
      <c r="D377" s="173" t="s">
        <v>182</v>
      </c>
      <c r="E377" s="174" t="s">
        <v>741</v>
      </c>
      <c r="F377" s="175" t="s">
        <v>742</v>
      </c>
      <c r="G377" s="176" t="s">
        <v>185</v>
      </c>
      <c r="H377" s="177">
        <v>917.295</v>
      </c>
      <c r="I377" s="178"/>
      <c r="J377" s="179">
        <f>ROUND(I377*H377,2)</f>
        <v>0</v>
      </c>
      <c r="K377" s="175" t="s">
        <v>193</v>
      </c>
      <c r="L377" s="39"/>
      <c r="M377" s="180" t="s">
        <v>5</v>
      </c>
      <c r="N377" s="181" t="s">
        <v>45</v>
      </c>
      <c r="O377" s="40"/>
      <c r="P377" s="182">
        <f>O377*H377</f>
        <v>0</v>
      </c>
      <c r="Q377" s="182">
        <v>0</v>
      </c>
      <c r="R377" s="182">
        <f>Q377*H377</f>
        <v>0</v>
      </c>
      <c r="S377" s="182">
        <v>0</v>
      </c>
      <c r="T377" s="183">
        <f>S377*H377</f>
        <v>0</v>
      </c>
      <c r="AR377" s="22" t="s">
        <v>220</v>
      </c>
      <c r="AT377" s="22" t="s">
        <v>182</v>
      </c>
      <c r="AU377" s="22" t="s">
        <v>84</v>
      </c>
      <c r="AY377" s="22" t="s">
        <v>180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22" t="s">
        <v>82</v>
      </c>
      <c r="BK377" s="184">
        <f>ROUND(I377*H377,2)</f>
        <v>0</v>
      </c>
      <c r="BL377" s="22" t="s">
        <v>220</v>
      </c>
      <c r="BM377" s="22" t="s">
        <v>721</v>
      </c>
    </row>
    <row r="378" spans="2:51" s="11" customFormat="1" ht="13.5">
      <c r="B378" s="185"/>
      <c r="D378" s="186" t="s">
        <v>188</v>
      </c>
      <c r="E378" s="187" t="s">
        <v>5</v>
      </c>
      <c r="F378" s="188" t="s">
        <v>902</v>
      </c>
      <c r="H378" s="189">
        <v>917.295</v>
      </c>
      <c r="I378" s="190"/>
      <c r="L378" s="185"/>
      <c r="M378" s="191"/>
      <c r="N378" s="192"/>
      <c r="O378" s="192"/>
      <c r="P378" s="192"/>
      <c r="Q378" s="192"/>
      <c r="R378" s="192"/>
      <c r="S378" s="192"/>
      <c r="T378" s="193"/>
      <c r="AT378" s="187" t="s">
        <v>188</v>
      </c>
      <c r="AU378" s="187" t="s">
        <v>84</v>
      </c>
      <c r="AV378" s="11" t="s">
        <v>84</v>
      </c>
      <c r="AW378" s="11" t="s">
        <v>38</v>
      </c>
      <c r="AX378" s="11" t="s">
        <v>74</v>
      </c>
      <c r="AY378" s="187" t="s">
        <v>180</v>
      </c>
    </row>
    <row r="379" spans="2:51" s="12" customFormat="1" ht="13.5">
      <c r="B379" s="194"/>
      <c r="D379" s="186" t="s">
        <v>188</v>
      </c>
      <c r="E379" s="195" t="s">
        <v>5</v>
      </c>
      <c r="F379" s="196" t="s">
        <v>190</v>
      </c>
      <c r="H379" s="197">
        <v>917.295</v>
      </c>
      <c r="I379" s="198"/>
      <c r="L379" s="194"/>
      <c r="M379" s="199"/>
      <c r="N379" s="200"/>
      <c r="O379" s="200"/>
      <c r="P379" s="200"/>
      <c r="Q379" s="200"/>
      <c r="R379" s="200"/>
      <c r="S379" s="200"/>
      <c r="T379" s="201"/>
      <c r="AT379" s="195" t="s">
        <v>188</v>
      </c>
      <c r="AU379" s="195" t="s">
        <v>84</v>
      </c>
      <c r="AV379" s="12" t="s">
        <v>187</v>
      </c>
      <c r="AW379" s="12" t="s">
        <v>38</v>
      </c>
      <c r="AX379" s="12" t="s">
        <v>82</v>
      </c>
      <c r="AY379" s="195" t="s">
        <v>180</v>
      </c>
    </row>
    <row r="380" spans="2:63" s="10" customFormat="1" ht="29.85" customHeight="1">
      <c r="B380" s="159"/>
      <c r="D380" s="160" t="s">
        <v>73</v>
      </c>
      <c r="E380" s="170" t="s">
        <v>745</v>
      </c>
      <c r="F380" s="170" t="s">
        <v>746</v>
      </c>
      <c r="I380" s="162"/>
      <c r="J380" s="171">
        <f>BK380</f>
        <v>0</v>
      </c>
      <c r="L380" s="159"/>
      <c r="M380" s="164"/>
      <c r="N380" s="165"/>
      <c r="O380" s="165"/>
      <c r="P380" s="166">
        <f>SUM(P381:P390)</f>
        <v>0</v>
      </c>
      <c r="Q380" s="165"/>
      <c r="R380" s="166">
        <f>SUM(R381:R390)</f>
        <v>0</v>
      </c>
      <c r="S380" s="165"/>
      <c r="T380" s="167">
        <f>SUM(T381:T390)</f>
        <v>0</v>
      </c>
      <c r="AR380" s="160" t="s">
        <v>84</v>
      </c>
      <c r="AT380" s="168" t="s">
        <v>73</v>
      </c>
      <c r="AU380" s="168" t="s">
        <v>82</v>
      </c>
      <c r="AY380" s="160" t="s">
        <v>180</v>
      </c>
      <c r="BK380" s="169">
        <f>SUM(BK381:BK390)</f>
        <v>0</v>
      </c>
    </row>
    <row r="381" spans="2:65" s="1" customFormat="1" ht="25.5" customHeight="1">
      <c r="B381" s="172"/>
      <c r="C381" s="173" t="s">
        <v>722</v>
      </c>
      <c r="D381" s="173" t="s">
        <v>182</v>
      </c>
      <c r="E381" s="174" t="s">
        <v>747</v>
      </c>
      <c r="F381" s="175" t="s">
        <v>748</v>
      </c>
      <c r="G381" s="176" t="s">
        <v>185</v>
      </c>
      <c r="H381" s="177">
        <v>212.08</v>
      </c>
      <c r="I381" s="178"/>
      <c r="J381" s="179">
        <f>ROUND(I381*H381,2)</f>
        <v>0</v>
      </c>
      <c r="K381" s="175" t="s">
        <v>193</v>
      </c>
      <c r="L381" s="39"/>
      <c r="M381" s="180" t="s">
        <v>5</v>
      </c>
      <c r="N381" s="181" t="s">
        <v>45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220</v>
      </c>
      <c r="AT381" s="22" t="s">
        <v>182</v>
      </c>
      <c r="AU381" s="22" t="s">
        <v>84</v>
      </c>
      <c r="AY381" s="22" t="s">
        <v>180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82</v>
      </c>
      <c r="BK381" s="184">
        <f>ROUND(I381*H381,2)</f>
        <v>0</v>
      </c>
      <c r="BL381" s="22" t="s">
        <v>220</v>
      </c>
      <c r="BM381" s="22" t="s">
        <v>726</v>
      </c>
    </row>
    <row r="382" spans="2:51" s="11" customFormat="1" ht="13.5">
      <c r="B382" s="185"/>
      <c r="D382" s="186" t="s">
        <v>188</v>
      </c>
      <c r="E382" s="187" t="s">
        <v>5</v>
      </c>
      <c r="F382" s="188" t="s">
        <v>903</v>
      </c>
      <c r="H382" s="189">
        <v>212.08</v>
      </c>
      <c r="I382" s="190"/>
      <c r="L382" s="185"/>
      <c r="M382" s="191"/>
      <c r="N382" s="192"/>
      <c r="O382" s="192"/>
      <c r="P382" s="192"/>
      <c r="Q382" s="192"/>
      <c r="R382" s="192"/>
      <c r="S382" s="192"/>
      <c r="T382" s="193"/>
      <c r="AT382" s="187" t="s">
        <v>188</v>
      </c>
      <c r="AU382" s="187" t="s">
        <v>84</v>
      </c>
      <c r="AV382" s="11" t="s">
        <v>84</v>
      </c>
      <c r="AW382" s="11" t="s">
        <v>38</v>
      </c>
      <c r="AX382" s="11" t="s">
        <v>74</v>
      </c>
      <c r="AY382" s="187" t="s">
        <v>180</v>
      </c>
    </row>
    <row r="383" spans="2:51" s="12" customFormat="1" ht="13.5">
      <c r="B383" s="194"/>
      <c r="D383" s="186" t="s">
        <v>188</v>
      </c>
      <c r="E383" s="195" t="s">
        <v>5</v>
      </c>
      <c r="F383" s="196" t="s">
        <v>190</v>
      </c>
      <c r="H383" s="197">
        <v>212.08</v>
      </c>
      <c r="I383" s="198"/>
      <c r="L383" s="194"/>
      <c r="M383" s="199"/>
      <c r="N383" s="200"/>
      <c r="O383" s="200"/>
      <c r="P383" s="200"/>
      <c r="Q383" s="200"/>
      <c r="R383" s="200"/>
      <c r="S383" s="200"/>
      <c r="T383" s="201"/>
      <c r="AT383" s="195" t="s">
        <v>188</v>
      </c>
      <c r="AU383" s="195" t="s">
        <v>84</v>
      </c>
      <c r="AV383" s="12" t="s">
        <v>187</v>
      </c>
      <c r="AW383" s="12" t="s">
        <v>38</v>
      </c>
      <c r="AX383" s="12" t="s">
        <v>82</v>
      </c>
      <c r="AY383" s="195" t="s">
        <v>180</v>
      </c>
    </row>
    <row r="384" spans="2:65" s="1" customFormat="1" ht="38.25" customHeight="1">
      <c r="B384" s="172"/>
      <c r="C384" s="202" t="s">
        <v>460</v>
      </c>
      <c r="D384" s="202" t="s">
        <v>273</v>
      </c>
      <c r="E384" s="203" t="s">
        <v>751</v>
      </c>
      <c r="F384" s="204" t="s">
        <v>752</v>
      </c>
      <c r="G384" s="205" t="s">
        <v>185</v>
      </c>
      <c r="H384" s="206">
        <v>222.684</v>
      </c>
      <c r="I384" s="207"/>
      <c r="J384" s="208">
        <f>ROUND(I384*H384,2)</f>
        <v>0</v>
      </c>
      <c r="K384" s="204" t="s">
        <v>193</v>
      </c>
      <c r="L384" s="209"/>
      <c r="M384" s="210" t="s">
        <v>5</v>
      </c>
      <c r="N384" s="211" t="s">
        <v>45</v>
      </c>
      <c r="O384" s="40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22" t="s">
        <v>258</v>
      </c>
      <c r="AT384" s="22" t="s">
        <v>273</v>
      </c>
      <c r="AU384" s="22" t="s">
        <v>84</v>
      </c>
      <c r="AY384" s="22" t="s">
        <v>180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22" t="s">
        <v>82</v>
      </c>
      <c r="BK384" s="184">
        <f>ROUND(I384*H384,2)</f>
        <v>0</v>
      </c>
      <c r="BL384" s="22" t="s">
        <v>220</v>
      </c>
      <c r="BM384" s="22" t="s">
        <v>729</v>
      </c>
    </row>
    <row r="385" spans="2:51" s="11" customFormat="1" ht="13.5">
      <c r="B385" s="185"/>
      <c r="D385" s="186" t="s">
        <v>188</v>
      </c>
      <c r="E385" s="187" t="s">
        <v>5</v>
      </c>
      <c r="F385" s="188" t="s">
        <v>904</v>
      </c>
      <c r="H385" s="189">
        <v>222.684</v>
      </c>
      <c r="I385" s="190"/>
      <c r="L385" s="185"/>
      <c r="M385" s="191"/>
      <c r="N385" s="192"/>
      <c r="O385" s="192"/>
      <c r="P385" s="192"/>
      <c r="Q385" s="192"/>
      <c r="R385" s="192"/>
      <c r="S385" s="192"/>
      <c r="T385" s="193"/>
      <c r="AT385" s="187" t="s">
        <v>188</v>
      </c>
      <c r="AU385" s="187" t="s">
        <v>84</v>
      </c>
      <c r="AV385" s="11" t="s">
        <v>84</v>
      </c>
      <c r="AW385" s="11" t="s">
        <v>38</v>
      </c>
      <c r="AX385" s="11" t="s">
        <v>74</v>
      </c>
      <c r="AY385" s="187" t="s">
        <v>180</v>
      </c>
    </row>
    <row r="386" spans="2:51" s="12" customFormat="1" ht="13.5">
      <c r="B386" s="194"/>
      <c r="D386" s="186" t="s">
        <v>188</v>
      </c>
      <c r="E386" s="195" t="s">
        <v>5</v>
      </c>
      <c r="F386" s="196" t="s">
        <v>190</v>
      </c>
      <c r="H386" s="197">
        <v>222.684</v>
      </c>
      <c r="I386" s="198"/>
      <c r="L386" s="194"/>
      <c r="M386" s="199"/>
      <c r="N386" s="200"/>
      <c r="O386" s="200"/>
      <c r="P386" s="200"/>
      <c r="Q386" s="200"/>
      <c r="R386" s="200"/>
      <c r="S386" s="200"/>
      <c r="T386" s="201"/>
      <c r="AT386" s="195" t="s">
        <v>188</v>
      </c>
      <c r="AU386" s="195" t="s">
        <v>84</v>
      </c>
      <c r="AV386" s="12" t="s">
        <v>187</v>
      </c>
      <c r="AW386" s="12" t="s">
        <v>38</v>
      </c>
      <c r="AX386" s="12" t="s">
        <v>82</v>
      </c>
      <c r="AY386" s="195" t="s">
        <v>180</v>
      </c>
    </row>
    <row r="387" spans="2:65" s="1" customFormat="1" ht="25.5" customHeight="1">
      <c r="B387" s="172"/>
      <c r="C387" s="173" t="s">
        <v>732</v>
      </c>
      <c r="D387" s="173" t="s">
        <v>182</v>
      </c>
      <c r="E387" s="174" t="s">
        <v>755</v>
      </c>
      <c r="F387" s="175" t="s">
        <v>756</v>
      </c>
      <c r="G387" s="176" t="s">
        <v>185</v>
      </c>
      <c r="H387" s="177">
        <v>298.377</v>
      </c>
      <c r="I387" s="178"/>
      <c r="J387" s="179">
        <f>ROUND(I387*H387,2)</f>
        <v>0</v>
      </c>
      <c r="K387" s="175" t="s">
        <v>193</v>
      </c>
      <c r="L387" s="39"/>
      <c r="M387" s="180" t="s">
        <v>5</v>
      </c>
      <c r="N387" s="181" t="s">
        <v>45</v>
      </c>
      <c r="O387" s="40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2" t="s">
        <v>220</v>
      </c>
      <c r="AT387" s="22" t="s">
        <v>182</v>
      </c>
      <c r="AU387" s="22" t="s">
        <v>84</v>
      </c>
      <c r="AY387" s="22" t="s">
        <v>180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2" t="s">
        <v>82</v>
      </c>
      <c r="BK387" s="184">
        <f>ROUND(I387*H387,2)</f>
        <v>0</v>
      </c>
      <c r="BL387" s="22" t="s">
        <v>220</v>
      </c>
      <c r="BM387" s="22" t="s">
        <v>735</v>
      </c>
    </row>
    <row r="388" spans="2:51" s="11" customFormat="1" ht="13.5">
      <c r="B388" s="185"/>
      <c r="D388" s="186" t="s">
        <v>188</v>
      </c>
      <c r="E388" s="187" t="s">
        <v>5</v>
      </c>
      <c r="F388" s="188" t="s">
        <v>758</v>
      </c>
      <c r="H388" s="189">
        <v>251.877</v>
      </c>
      <c r="I388" s="190"/>
      <c r="L388" s="185"/>
      <c r="M388" s="191"/>
      <c r="N388" s="192"/>
      <c r="O388" s="192"/>
      <c r="P388" s="192"/>
      <c r="Q388" s="192"/>
      <c r="R388" s="192"/>
      <c r="S388" s="192"/>
      <c r="T388" s="193"/>
      <c r="AT388" s="187" t="s">
        <v>188</v>
      </c>
      <c r="AU388" s="187" t="s">
        <v>84</v>
      </c>
      <c r="AV388" s="11" t="s">
        <v>84</v>
      </c>
      <c r="AW388" s="11" t="s">
        <v>38</v>
      </c>
      <c r="AX388" s="11" t="s">
        <v>74</v>
      </c>
      <c r="AY388" s="187" t="s">
        <v>180</v>
      </c>
    </row>
    <row r="389" spans="2:51" s="11" customFormat="1" ht="13.5">
      <c r="B389" s="185"/>
      <c r="D389" s="186" t="s">
        <v>188</v>
      </c>
      <c r="E389" s="187" t="s">
        <v>5</v>
      </c>
      <c r="F389" s="188" t="s">
        <v>905</v>
      </c>
      <c r="H389" s="189">
        <v>46.5</v>
      </c>
      <c r="I389" s="190"/>
      <c r="L389" s="185"/>
      <c r="M389" s="191"/>
      <c r="N389" s="192"/>
      <c r="O389" s="192"/>
      <c r="P389" s="192"/>
      <c r="Q389" s="192"/>
      <c r="R389" s="192"/>
      <c r="S389" s="192"/>
      <c r="T389" s="193"/>
      <c r="AT389" s="187" t="s">
        <v>188</v>
      </c>
      <c r="AU389" s="187" t="s">
        <v>84</v>
      </c>
      <c r="AV389" s="11" t="s">
        <v>84</v>
      </c>
      <c r="AW389" s="11" t="s">
        <v>38</v>
      </c>
      <c r="AX389" s="11" t="s">
        <v>74</v>
      </c>
      <c r="AY389" s="187" t="s">
        <v>180</v>
      </c>
    </row>
    <row r="390" spans="2:51" s="12" customFormat="1" ht="13.5">
      <c r="B390" s="194"/>
      <c r="D390" s="186" t="s">
        <v>188</v>
      </c>
      <c r="E390" s="195" t="s">
        <v>5</v>
      </c>
      <c r="F390" s="196" t="s">
        <v>190</v>
      </c>
      <c r="H390" s="197">
        <v>298.377</v>
      </c>
      <c r="I390" s="198"/>
      <c r="L390" s="194"/>
      <c r="M390" s="199"/>
      <c r="N390" s="200"/>
      <c r="O390" s="200"/>
      <c r="P390" s="200"/>
      <c r="Q390" s="200"/>
      <c r="R390" s="200"/>
      <c r="S390" s="200"/>
      <c r="T390" s="201"/>
      <c r="AT390" s="195" t="s">
        <v>188</v>
      </c>
      <c r="AU390" s="195" t="s">
        <v>84</v>
      </c>
      <c r="AV390" s="12" t="s">
        <v>187</v>
      </c>
      <c r="AW390" s="12" t="s">
        <v>38</v>
      </c>
      <c r="AX390" s="12" t="s">
        <v>82</v>
      </c>
      <c r="AY390" s="195" t="s">
        <v>180</v>
      </c>
    </row>
    <row r="391" spans="2:63" s="10" customFormat="1" ht="29.85" customHeight="1">
      <c r="B391" s="159"/>
      <c r="D391" s="160" t="s">
        <v>73</v>
      </c>
      <c r="E391" s="170" t="s">
        <v>760</v>
      </c>
      <c r="F391" s="170" t="s">
        <v>761</v>
      </c>
      <c r="I391" s="162"/>
      <c r="J391" s="171">
        <f>BK391</f>
        <v>0</v>
      </c>
      <c r="L391" s="159"/>
      <c r="M391" s="164"/>
      <c r="N391" s="165"/>
      <c r="O391" s="165"/>
      <c r="P391" s="166">
        <f>SUM(P392:P393)</f>
        <v>0</v>
      </c>
      <c r="Q391" s="165"/>
      <c r="R391" s="166">
        <f>SUM(R392:R393)</f>
        <v>0</v>
      </c>
      <c r="S391" s="165"/>
      <c r="T391" s="167">
        <f>SUM(T392:T393)</f>
        <v>0</v>
      </c>
      <c r="AR391" s="160" t="s">
        <v>84</v>
      </c>
      <c r="AT391" s="168" t="s">
        <v>73</v>
      </c>
      <c r="AU391" s="168" t="s">
        <v>82</v>
      </c>
      <c r="AY391" s="160" t="s">
        <v>180</v>
      </c>
      <c r="BK391" s="169">
        <f>SUM(BK392:BK393)</f>
        <v>0</v>
      </c>
    </row>
    <row r="392" spans="2:65" s="1" customFormat="1" ht="51" customHeight="1">
      <c r="B392" s="172"/>
      <c r="C392" s="173" t="s">
        <v>740</v>
      </c>
      <c r="D392" s="173" t="s">
        <v>182</v>
      </c>
      <c r="E392" s="174" t="s">
        <v>906</v>
      </c>
      <c r="F392" s="175" t="s">
        <v>604</v>
      </c>
      <c r="G392" s="176"/>
      <c r="H392" s="177">
        <v>0</v>
      </c>
      <c r="I392" s="178"/>
      <c r="J392" s="179">
        <f>ROUND(I392*H392,2)</f>
        <v>0</v>
      </c>
      <c r="K392" s="175" t="s">
        <v>5</v>
      </c>
      <c r="L392" s="39"/>
      <c r="M392" s="180" t="s">
        <v>5</v>
      </c>
      <c r="N392" s="181" t="s">
        <v>45</v>
      </c>
      <c r="O392" s="40"/>
      <c r="P392" s="182">
        <f>O392*H392</f>
        <v>0</v>
      </c>
      <c r="Q392" s="182">
        <v>0</v>
      </c>
      <c r="R392" s="182">
        <f>Q392*H392</f>
        <v>0</v>
      </c>
      <c r="S392" s="182">
        <v>0</v>
      </c>
      <c r="T392" s="183">
        <f>S392*H392</f>
        <v>0</v>
      </c>
      <c r="AR392" s="22" t="s">
        <v>220</v>
      </c>
      <c r="AT392" s="22" t="s">
        <v>182</v>
      </c>
      <c r="AU392" s="22" t="s">
        <v>84</v>
      </c>
      <c r="AY392" s="22" t="s">
        <v>180</v>
      </c>
      <c r="BE392" s="184">
        <f>IF(N392="základní",J392,0)</f>
        <v>0</v>
      </c>
      <c r="BF392" s="184">
        <f>IF(N392="snížená",J392,0)</f>
        <v>0</v>
      </c>
      <c r="BG392" s="184">
        <f>IF(N392="zákl. přenesená",J392,0)</f>
        <v>0</v>
      </c>
      <c r="BH392" s="184">
        <f>IF(N392="sníž. přenesená",J392,0)</f>
        <v>0</v>
      </c>
      <c r="BI392" s="184">
        <f>IF(N392="nulová",J392,0)</f>
        <v>0</v>
      </c>
      <c r="BJ392" s="22" t="s">
        <v>82</v>
      </c>
      <c r="BK392" s="184">
        <f>ROUND(I392*H392,2)</f>
        <v>0</v>
      </c>
      <c r="BL392" s="22" t="s">
        <v>220</v>
      </c>
      <c r="BM392" s="22" t="s">
        <v>907</v>
      </c>
    </row>
    <row r="393" spans="2:65" s="1" customFormat="1" ht="16.5" customHeight="1">
      <c r="B393" s="172"/>
      <c r="C393" s="173" t="s">
        <v>468</v>
      </c>
      <c r="D393" s="173" t="s">
        <v>182</v>
      </c>
      <c r="E393" s="174" t="s">
        <v>762</v>
      </c>
      <c r="F393" s="175" t="s">
        <v>2845</v>
      </c>
      <c r="G393" s="176" t="s">
        <v>185</v>
      </c>
      <c r="H393" s="177">
        <v>161.46</v>
      </c>
      <c r="I393" s="178"/>
      <c r="J393" s="179">
        <f>ROUND(I393*H393,2)</f>
        <v>0</v>
      </c>
      <c r="K393" s="175" t="s">
        <v>5</v>
      </c>
      <c r="L393" s="39"/>
      <c r="M393" s="180" t="s">
        <v>5</v>
      </c>
      <c r="N393" s="213" t="s">
        <v>45</v>
      </c>
      <c r="O393" s="214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2" t="s">
        <v>187</v>
      </c>
      <c r="AT393" s="22" t="s">
        <v>182</v>
      </c>
      <c r="AU393" s="22" t="s">
        <v>84</v>
      </c>
      <c r="AY393" s="22" t="s">
        <v>180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22" t="s">
        <v>82</v>
      </c>
      <c r="BK393" s="184">
        <f>ROUND(I393*H393,2)</f>
        <v>0</v>
      </c>
      <c r="BL393" s="22" t="s">
        <v>187</v>
      </c>
      <c r="BM393" s="22" t="s">
        <v>908</v>
      </c>
    </row>
    <row r="394" spans="2:12" s="1" customFormat="1" ht="6.95" customHeight="1">
      <c r="B394" s="54"/>
      <c r="C394" s="55"/>
      <c r="D394" s="55"/>
      <c r="E394" s="55"/>
      <c r="F394" s="55"/>
      <c r="G394" s="55"/>
      <c r="H394" s="55"/>
      <c r="I394" s="125"/>
      <c r="J394" s="55"/>
      <c r="K394" s="55"/>
      <c r="L394" s="39"/>
    </row>
  </sheetData>
  <autoFilter ref="C93:K393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909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ROUND(SUM(BE88:BE203),2)</f>
        <v>0</v>
      </c>
      <c r="G30" s="40"/>
      <c r="H30" s="40"/>
      <c r="I30" s="117">
        <v>0.21</v>
      </c>
      <c r="J30" s="116">
        <f>ROUND(ROUND((SUM(BE88:BE203)),2)*I30,2)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ROUND(SUM(BF88:BF203),2)</f>
        <v>0</v>
      </c>
      <c r="G31" s="40"/>
      <c r="H31" s="40"/>
      <c r="I31" s="117">
        <v>0.15</v>
      </c>
      <c r="J31" s="116">
        <f>ROUND(ROUND((SUM(BF88:BF203)),2)*I31,2)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ROUND(SUM(BG88:BG203),2)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ROUND(SUM(BH88:BH203),2)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ROUND(SUM(BI88:BI203),2)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1715b2 - Přípomoce v - 1715b2 - Přípomoce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765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910</v>
      </c>
      <c r="E59" s="143"/>
      <c r="F59" s="143"/>
      <c r="G59" s="143"/>
      <c r="H59" s="143"/>
      <c r="I59" s="144"/>
      <c r="J59" s="145">
        <f>J110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766</v>
      </c>
      <c r="E61" s="143"/>
      <c r="F61" s="143"/>
      <c r="G61" s="143"/>
      <c r="H61" s="143"/>
      <c r="I61" s="144"/>
      <c r="J61" s="145">
        <f>J127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J151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J162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J164</f>
        <v>0</v>
      </c>
      <c r="K64" s="139"/>
    </row>
    <row r="65" spans="2:11" s="8" customFormat="1" ht="19.9" customHeight="1">
      <c r="B65" s="140"/>
      <c r="C65" s="141"/>
      <c r="D65" s="142" t="s">
        <v>911</v>
      </c>
      <c r="E65" s="143"/>
      <c r="F65" s="143"/>
      <c r="G65" s="143"/>
      <c r="H65" s="143"/>
      <c r="I65" s="144"/>
      <c r="J65" s="145">
        <f>J165</f>
        <v>0</v>
      </c>
      <c r="K65" s="146"/>
    </row>
    <row r="66" spans="2:11" s="8" customFormat="1" ht="19.9" customHeight="1">
      <c r="B66" s="140"/>
      <c r="C66" s="141"/>
      <c r="D66" s="142" t="s">
        <v>767</v>
      </c>
      <c r="E66" s="143"/>
      <c r="F66" s="143"/>
      <c r="G66" s="143"/>
      <c r="H66" s="143"/>
      <c r="I66" s="144"/>
      <c r="J66" s="145">
        <f>J188</f>
        <v>0</v>
      </c>
      <c r="K66" s="146"/>
    </row>
    <row r="67" spans="2:11" s="8" customFormat="1" ht="19.9" customHeight="1">
      <c r="B67" s="140"/>
      <c r="C67" s="141"/>
      <c r="D67" s="142" t="s">
        <v>160</v>
      </c>
      <c r="E67" s="143"/>
      <c r="F67" s="143"/>
      <c r="G67" s="143"/>
      <c r="H67" s="143"/>
      <c r="I67" s="144"/>
      <c r="J67" s="145">
        <f>J190</f>
        <v>0</v>
      </c>
      <c r="K67" s="146"/>
    </row>
    <row r="68" spans="2:11" s="8" customFormat="1" ht="19.9" customHeight="1">
      <c r="B68" s="140"/>
      <c r="C68" s="141"/>
      <c r="D68" s="142" t="s">
        <v>912</v>
      </c>
      <c r="E68" s="143"/>
      <c r="F68" s="143"/>
      <c r="G68" s="143"/>
      <c r="H68" s="143"/>
      <c r="I68" s="144"/>
      <c r="J68" s="145">
        <f>J198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164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19</v>
      </c>
      <c r="I77" s="147"/>
      <c r="L77" s="39"/>
    </row>
    <row r="78" spans="2:12" s="1" customFormat="1" ht="16.5" customHeight="1">
      <c r="B78" s="39"/>
      <c r="E78" s="336" t="str">
        <f>E7</f>
        <v>Zateplení budovy SOŠ a SOU dopravní Čáslav (20.11) - revize 3</v>
      </c>
      <c r="F78" s="337"/>
      <c r="G78" s="337"/>
      <c r="H78" s="337"/>
      <c r="I78" s="147"/>
      <c r="L78" s="39"/>
    </row>
    <row r="79" spans="2:12" s="1" customFormat="1" ht="14.45" customHeight="1">
      <c r="B79" s="39"/>
      <c r="C79" s="61" t="s">
        <v>138</v>
      </c>
      <c r="I79" s="147"/>
      <c r="L79" s="39"/>
    </row>
    <row r="80" spans="2:12" s="1" customFormat="1" ht="17.25" customHeight="1">
      <c r="B80" s="39"/>
      <c r="E80" s="329" t="str">
        <f>E9</f>
        <v>1715b2 - Přípomoce v - 1715b2 - Přípomoce vytápění</v>
      </c>
      <c r="F80" s="338"/>
      <c r="G80" s="338"/>
      <c r="H80" s="338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23</v>
      </c>
      <c r="F82" s="148" t="str">
        <f>F12</f>
        <v xml:space="preserve"> </v>
      </c>
      <c r="I82" s="149" t="s">
        <v>25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27</v>
      </c>
      <c r="F84" s="148" t="str">
        <f>E15</f>
        <v>SUŠ a SOU dopravní Čáslav, Aug. Sedláčka 1145, Čás</v>
      </c>
      <c r="I84" s="149" t="s">
        <v>34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32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165</v>
      </c>
      <c r="D87" s="152" t="s">
        <v>59</v>
      </c>
      <c r="E87" s="152" t="s">
        <v>55</v>
      </c>
      <c r="F87" s="152" t="s">
        <v>166</v>
      </c>
      <c r="G87" s="152" t="s">
        <v>167</v>
      </c>
      <c r="H87" s="152" t="s">
        <v>168</v>
      </c>
      <c r="I87" s="153" t="s">
        <v>169</v>
      </c>
      <c r="J87" s="152" t="s">
        <v>143</v>
      </c>
      <c r="K87" s="154" t="s">
        <v>170</v>
      </c>
      <c r="L87" s="150"/>
      <c r="M87" s="71" t="s">
        <v>171</v>
      </c>
      <c r="N87" s="72" t="s">
        <v>44</v>
      </c>
      <c r="O87" s="72" t="s">
        <v>172</v>
      </c>
      <c r="P87" s="72" t="s">
        <v>173</v>
      </c>
      <c r="Q87" s="72" t="s">
        <v>174</v>
      </c>
      <c r="R87" s="72" t="s">
        <v>175</v>
      </c>
      <c r="S87" s="72" t="s">
        <v>176</v>
      </c>
      <c r="T87" s="73" t="s">
        <v>177</v>
      </c>
    </row>
    <row r="88" spans="2:63" s="1" customFormat="1" ht="29.25" customHeight="1">
      <c r="B88" s="39"/>
      <c r="C88" s="75" t="s">
        <v>144</v>
      </c>
      <c r="I88" s="147"/>
      <c r="J88" s="155">
        <f>BK88</f>
        <v>0</v>
      </c>
      <c r="L88" s="39"/>
      <c r="M88" s="74"/>
      <c r="N88" s="66"/>
      <c r="O88" s="66"/>
      <c r="P88" s="156">
        <f>P89+P164</f>
        <v>0</v>
      </c>
      <c r="Q88" s="66"/>
      <c r="R88" s="156">
        <f>R89+R164</f>
        <v>0</v>
      </c>
      <c r="S88" s="66"/>
      <c r="T88" s="157">
        <f>T89+T164</f>
        <v>0</v>
      </c>
      <c r="AT88" s="22" t="s">
        <v>73</v>
      </c>
      <c r="AU88" s="22" t="s">
        <v>145</v>
      </c>
      <c r="BK88" s="158">
        <f>BK89+BK164</f>
        <v>0</v>
      </c>
    </row>
    <row r="89" spans="2:63" s="10" customFormat="1" ht="37.35" customHeight="1">
      <c r="B89" s="159"/>
      <c r="D89" s="160" t="s">
        <v>73</v>
      </c>
      <c r="E89" s="161" t="s">
        <v>178</v>
      </c>
      <c r="F89" s="161" t="s">
        <v>179</v>
      </c>
      <c r="I89" s="162"/>
      <c r="J89" s="163">
        <f>BK89</f>
        <v>0</v>
      </c>
      <c r="L89" s="159"/>
      <c r="M89" s="164"/>
      <c r="N89" s="165"/>
      <c r="O89" s="165"/>
      <c r="P89" s="166">
        <f>P90+P110+P116+P127+P151+P162</f>
        <v>0</v>
      </c>
      <c r="Q89" s="165"/>
      <c r="R89" s="166">
        <f>R90+R110+R116+R127+R151+R162</f>
        <v>0</v>
      </c>
      <c r="S89" s="165"/>
      <c r="T89" s="167">
        <f>T90+T110+T116+T127+T151+T162</f>
        <v>0</v>
      </c>
      <c r="AR89" s="160" t="s">
        <v>82</v>
      </c>
      <c r="AT89" s="168" t="s">
        <v>73</v>
      </c>
      <c r="AU89" s="168" t="s">
        <v>74</v>
      </c>
      <c r="AY89" s="160" t="s">
        <v>180</v>
      </c>
      <c r="BK89" s="169">
        <f>BK90+BK110+BK116+BK127+BK151+BK162</f>
        <v>0</v>
      </c>
    </row>
    <row r="90" spans="2:63" s="10" customFormat="1" ht="19.9" customHeight="1">
      <c r="B90" s="159"/>
      <c r="D90" s="160" t="s">
        <v>73</v>
      </c>
      <c r="E90" s="170" t="s">
        <v>84</v>
      </c>
      <c r="F90" s="170" t="s">
        <v>768</v>
      </c>
      <c r="I90" s="162"/>
      <c r="J90" s="171">
        <f>BK90</f>
        <v>0</v>
      </c>
      <c r="L90" s="159"/>
      <c r="M90" s="164"/>
      <c r="N90" s="165"/>
      <c r="O90" s="165"/>
      <c r="P90" s="166">
        <f>SUM(P91:P109)</f>
        <v>0</v>
      </c>
      <c r="Q90" s="165"/>
      <c r="R90" s="166">
        <f>SUM(R91:R109)</f>
        <v>0</v>
      </c>
      <c r="S90" s="165"/>
      <c r="T90" s="167">
        <f>SUM(T91:T109)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SUM(BK91:BK109)</f>
        <v>0</v>
      </c>
    </row>
    <row r="91" spans="2:65" s="1" customFormat="1" ht="25.5" customHeight="1">
      <c r="B91" s="172"/>
      <c r="C91" s="173" t="s">
        <v>82</v>
      </c>
      <c r="D91" s="173" t="s">
        <v>182</v>
      </c>
      <c r="E91" s="174" t="s">
        <v>913</v>
      </c>
      <c r="F91" s="175" t="s">
        <v>914</v>
      </c>
      <c r="G91" s="176" t="s">
        <v>198</v>
      </c>
      <c r="H91" s="177">
        <v>9.031</v>
      </c>
      <c r="I91" s="178"/>
      <c r="J91" s="179">
        <f>ROUND(I91*H91,2)</f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84</v>
      </c>
    </row>
    <row r="92" spans="2:51" s="11" customFormat="1" ht="13.5">
      <c r="B92" s="185"/>
      <c r="D92" s="186" t="s">
        <v>188</v>
      </c>
      <c r="E92" s="187" t="s">
        <v>5</v>
      </c>
      <c r="F92" s="188" t="s">
        <v>915</v>
      </c>
      <c r="H92" s="189">
        <v>9.031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188</v>
      </c>
      <c r="AU92" s="187" t="s">
        <v>84</v>
      </c>
      <c r="AV92" s="11" t="s">
        <v>84</v>
      </c>
      <c r="AW92" s="11" t="s">
        <v>38</v>
      </c>
      <c r="AX92" s="11" t="s">
        <v>74</v>
      </c>
      <c r="AY92" s="187" t="s">
        <v>180</v>
      </c>
    </row>
    <row r="93" spans="2:51" s="12" customFormat="1" ht="13.5">
      <c r="B93" s="194"/>
      <c r="D93" s="186" t="s">
        <v>188</v>
      </c>
      <c r="E93" s="195" t="s">
        <v>5</v>
      </c>
      <c r="F93" s="196" t="s">
        <v>190</v>
      </c>
      <c r="H93" s="197">
        <v>9.031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188</v>
      </c>
      <c r="AU93" s="195" t="s">
        <v>84</v>
      </c>
      <c r="AV93" s="12" t="s">
        <v>187</v>
      </c>
      <c r="AW93" s="12" t="s">
        <v>38</v>
      </c>
      <c r="AX93" s="12" t="s">
        <v>82</v>
      </c>
      <c r="AY93" s="195" t="s">
        <v>180</v>
      </c>
    </row>
    <row r="94" spans="2:65" s="1" customFormat="1" ht="16.5" customHeight="1">
      <c r="B94" s="172"/>
      <c r="C94" s="173" t="s">
        <v>84</v>
      </c>
      <c r="D94" s="173" t="s">
        <v>182</v>
      </c>
      <c r="E94" s="174" t="s">
        <v>769</v>
      </c>
      <c r="F94" s="175" t="s">
        <v>916</v>
      </c>
      <c r="G94" s="176" t="s">
        <v>292</v>
      </c>
      <c r="H94" s="177">
        <v>15.2</v>
      </c>
      <c r="I94" s="178"/>
      <c r="J94" s="179">
        <f>ROUND(I94*H94,2)</f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187</v>
      </c>
      <c r="AT94" s="22" t="s">
        <v>182</v>
      </c>
      <c r="AU94" s="22" t="s">
        <v>84</v>
      </c>
      <c r="AY94" s="22" t="s">
        <v>180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82</v>
      </c>
      <c r="BK94" s="184">
        <f>ROUND(I94*H94,2)</f>
        <v>0</v>
      </c>
      <c r="BL94" s="22" t="s">
        <v>187</v>
      </c>
      <c r="BM94" s="22" t="s">
        <v>187</v>
      </c>
    </row>
    <row r="95" spans="2:51" s="11" customFormat="1" ht="13.5">
      <c r="B95" s="185"/>
      <c r="D95" s="186" t="s">
        <v>188</v>
      </c>
      <c r="E95" s="187" t="s">
        <v>5</v>
      </c>
      <c r="F95" s="188" t="s">
        <v>917</v>
      </c>
      <c r="H95" s="189">
        <v>15.2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188</v>
      </c>
      <c r="AU95" s="187" t="s">
        <v>84</v>
      </c>
      <c r="AV95" s="11" t="s">
        <v>84</v>
      </c>
      <c r="AW95" s="11" t="s">
        <v>38</v>
      </c>
      <c r="AX95" s="11" t="s">
        <v>74</v>
      </c>
      <c r="AY95" s="187" t="s">
        <v>180</v>
      </c>
    </row>
    <row r="96" spans="2:51" s="12" customFormat="1" ht="13.5">
      <c r="B96" s="194"/>
      <c r="D96" s="186" t="s">
        <v>188</v>
      </c>
      <c r="E96" s="195" t="s">
        <v>5</v>
      </c>
      <c r="F96" s="196" t="s">
        <v>190</v>
      </c>
      <c r="H96" s="197">
        <v>15.2</v>
      </c>
      <c r="I96" s="198"/>
      <c r="L96" s="194"/>
      <c r="M96" s="199"/>
      <c r="N96" s="200"/>
      <c r="O96" s="200"/>
      <c r="P96" s="200"/>
      <c r="Q96" s="200"/>
      <c r="R96" s="200"/>
      <c r="S96" s="200"/>
      <c r="T96" s="201"/>
      <c r="AT96" s="195" t="s">
        <v>188</v>
      </c>
      <c r="AU96" s="195" t="s">
        <v>84</v>
      </c>
      <c r="AV96" s="12" t="s">
        <v>187</v>
      </c>
      <c r="AW96" s="12" t="s">
        <v>38</v>
      </c>
      <c r="AX96" s="12" t="s">
        <v>82</v>
      </c>
      <c r="AY96" s="195" t="s">
        <v>180</v>
      </c>
    </row>
    <row r="97" spans="2:65" s="1" customFormat="1" ht="25.5" customHeight="1">
      <c r="B97" s="172"/>
      <c r="C97" s="173" t="s">
        <v>195</v>
      </c>
      <c r="D97" s="173" t="s">
        <v>182</v>
      </c>
      <c r="E97" s="174" t="s">
        <v>918</v>
      </c>
      <c r="F97" s="175" t="s">
        <v>919</v>
      </c>
      <c r="G97" s="176" t="s">
        <v>198</v>
      </c>
      <c r="H97" s="177">
        <v>5.926</v>
      </c>
      <c r="I97" s="178"/>
      <c r="J97" s="179">
        <f>ROUND(I97*H97,2)</f>
        <v>0</v>
      </c>
      <c r="K97" s="175" t="s">
        <v>269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200</v>
      </c>
    </row>
    <row r="98" spans="2:51" s="11" customFormat="1" ht="13.5">
      <c r="B98" s="185"/>
      <c r="D98" s="186" t="s">
        <v>188</v>
      </c>
      <c r="E98" s="187" t="s">
        <v>5</v>
      </c>
      <c r="F98" s="188" t="s">
        <v>920</v>
      </c>
      <c r="H98" s="189">
        <v>5.926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188</v>
      </c>
      <c r="AU98" s="187" t="s">
        <v>84</v>
      </c>
      <c r="AV98" s="11" t="s">
        <v>84</v>
      </c>
      <c r="AW98" s="11" t="s">
        <v>38</v>
      </c>
      <c r="AX98" s="11" t="s">
        <v>74</v>
      </c>
      <c r="AY98" s="187" t="s">
        <v>180</v>
      </c>
    </row>
    <row r="99" spans="2:51" s="12" customFormat="1" ht="13.5">
      <c r="B99" s="194"/>
      <c r="D99" s="186" t="s">
        <v>188</v>
      </c>
      <c r="E99" s="195" t="s">
        <v>5</v>
      </c>
      <c r="F99" s="196" t="s">
        <v>190</v>
      </c>
      <c r="H99" s="197">
        <v>5.926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188</v>
      </c>
      <c r="AU99" s="195" t="s">
        <v>84</v>
      </c>
      <c r="AV99" s="12" t="s">
        <v>187</v>
      </c>
      <c r="AW99" s="12" t="s">
        <v>38</v>
      </c>
      <c r="AX99" s="12" t="s">
        <v>82</v>
      </c>
      <c r="AY99" s="195" t="s">
        <v>180</v>
      </c>
    </row>
    <row r="100" spans="2:65" s="1" customFormat="1" ht="25.5" customHeight="1">
      <c r="B100" s="172"/>
      <c r="C100" s="173" t="s">
        <v>187</v>
      </c>
      <c r="D100" s="173" t="s">
        <v>182</v>
      </c>
      <c r="E100" s="174" t="s">
        <v>921</v>
      </c>
      <c r="F100" s="175" t="s">
        <v>922</v>
      </c>
      <c r="G100" s="176" t="s">
        <v>198</v>
      </c>
      <c r="H100" s="177">
        <v>4.877</v>
      </c>
      <c r="I100" s="178"/>
      <c r="J100" s="179">
        <f>ROUND(I100*H100,2)</f>
        <v>0</v>
      </c>
      <c r="K100" s="175" t="s">
        <v>923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187</v>
      </c>
      <c r="BM100" s="22" t="s">
        <v>204</v>
      </c>
    </row>
    <row r="101" spans="2:51" s="11" customFormat="1" ht="13.5">
      <c r="B101" s="185"/>
      <c r="D101" s="186" t="s">
        <v>188</v>
      </c>
      <c r="E101" s="187" t="s">
        <v>5</v>
      </c>
      <c r="F101" s="188" t="s">
        <v>924</v>
      </c>
      <c r="H101" s="189">
        <v>4.877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188</v>
      </c>
      <c r="AU101" s="187" t="s">
        <v>84</v>
      </c>
      <c r="AV101" s="11" t="s">
        <v>84</v>
      </c>
      <c r="AW101" s="11" t="s">
        <v>38</v>
      </c>
      <c r="AX101" s="11" t="s">
        <v>74</v>
      </c>
      <c r="AY101" s="187" t="s">
        <v>180</v>
      </c>
    </row>
    <row r="102" spans="2:51" s="12" customFormat="1" ht="13.5">
      <c r="B102" s="194"/>
      <c r="D102" s="186" t="s">
        <v>188</v>
      </c>
      <c r="E102" s="195" t="s">
        <v>5</v>
      </c>
      <c r="F102" s="196" t="s">
        <v>190</v>
      </c>
      <c r="H102" s="197">
        <v>4.877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188</v>
      </c>
      <c r="AU102" s="195" t="s">
        <v>84</v>
      </c>
      <c r="AV102" s="12" t="s">
        <v>187</v>
      </c>
      <c r="AW102" s="12" t="s">
        <v>38</v>
      </c>
      <c r="AX102" s="12" t="s">
        <v>82</v>
      </c>
      <c r="AY102" s="195" t="s">
        <v>180</v>
      </c>
    </row>
    <row r="103" spans="2:65" s="1" customFormat="1" ht="38.25" customHeight="1">
      <c r="B103" s="172"/>
      <c r="C103" s="173" t="s">
        <v>206</v>
      </c>
      <c r="D103" s="173" t="s">
        <v>182</v>
      </c>
      <c r="E103" s="174" t="s">
        <v>925</v>
      </c>
      <c r="F103" s="175" t="s">
        <v>926</v>
      </c>
      <c r="G103" s="176" t="s">
        <v>185</v>
      </c>
      <c r="H103" s="177">
        <v>10.973</v>
      </c>
      <c r="I103" s="178"/>
      <c r="J103" s="179">
        <f>ROUND(I103*H103,2)</f>
        <v>0</v>
      </c>
      <c r="K103" s="175" t="s">
        <v>923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187</v>
      </c>
      <c r="BM103" s="22" t="s">
        <v>209</v>
      </c>
    </row>
    <row r="104" spans="2:51" s="11" customFormat="1" ht="13.5">
      <c r="B104" s="185"/>
      <c r="D104" s="186" t="s">
        <v>188</v>
      </c>
      <c r="E104" s="187" t="s">
        <v>5</v>
      </c>
      <c r="F104" s="188" t="s">
        <v>927</v>
      </c>
      <c r="H104" s="189">
        <v>10.973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188</v>
      </c>
      <c r="AU104" s="187" t="s">
        <v>84</v>
      </c>
      <c r="AV104" s="11" t="s">
        <v>84</v>
      </c>
      <c r="AW104" s="11" t="s">
        <v>38</v>
      </c>
      <c r="AX104" s="11" t="s">
        <v>74</v>
      </c>
      <c r="AY104" s="187" t="s">
        <v>180</v>
      </c>
    </row>
    <row r="105" spans="2:51" s="12" customFormat="1" ht="13.5">
      <c r="B105" s="194"/>
      <c r="D105" s="186" t="s">
        <v>188</v>
      </c>
      <c r="E105" s="195" t="s">
        <v>5</v>
      </c>
      <c r="F105" s="196" t="s">
        <v>190</v>
      </c>
      <c r="H105" s="197">
        <v>10.973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188</v>
      </c>
      <c r="AU105" s="195" t="s">
        <v>84</v>
      </c>
      <c r="AV105" s="12" t="s">
        <v>187</v>
      </c>
      <c r="AW105" s="12" t="s">
        <v>38</v>
      </c>
      <c r="AX105" s="12" t="s">
        <v>82</v>
      </c>
      <c r="AY105" s="195" t="s">
        <v>180</v>
      </c>
    </row>
    <row r="106" spans="2:65" s="1" customFormat="1" ht="38.25" customHeight="1">
      <c r="B106" s="172"/>
      <c r="C106" s="173" t="s">
        <v>200</v>
      </c>
      <c r="D106" s="173" t="s">
        <v>182</v>
      </c>
      <c r="E106" s="174" t="s">
        <v>928</v>
      </c>
      <c r="F106" s="175" t="s">
        <v>929</v>
      </c>
      <c r="G106" s="176" t="s">
        <v>185</v>
      </c>
      <c r="H106" s="177">
        <v>10.973</v>
      </c>
      <c r="I106" s="178"/>
      <c r="J106" s="179">
        <f>ROUND(I106*H106,2)</f>
        <v>0</v>
      </c>
      <c r="K106" s="175" t="s">
        <v>923</v>
      </c>
      <c r="L106" s="39"/>
      <c r="M106" s="180" t="s">
        <v>5</v>
      </c>
      <c r="N106" s="181" t="s">
        <v>45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187</v>
      </c>
      <c r="AT106" s="22" t="s">
        <v>182</v>
      </c>
      <c r="AU106" s="22" t="s">
        <v>84</v>
      </c>
      <c r="AY106" s="22" t="s">
        <v>180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82</v>
      </c>
      <c r="BK106" s="184">
        <f>ROUND(I106*H106,2)</f>
        <v>0</v>
      </c>
      <c r="BL106" s="22" t="s">
        <v>187</v>
      </c>
      <c r="BM106" s="22" t="s">
        <v>212</v>
      </c>
    </row>
    <row r="107" spans="2:65" s="1" customFormat="1" ht="16.5" customHeight="1">
      <c r="B107" s="172"/>
      <c r="C107" s="173" t="s">
        <v>213</v>
      </c>
      <c r="D107" s="173" t="s">
        <v>182</v>
      </c>
      <c r="E107" s="174" t="s">
        <v>930</v>
      </c>
      <c r="F107" s="175" t="s">
        <v>931</v>
      </c>
      <c r="G107" s="176" t="s">
        <v>219</v>
      </c>
      <c r="H107" s="177">
        <v>0.155</v>
      </c>
      <c r="I107" s="178"/>
      <c r="J107" s="179">
        <f>ROUND(I107*H107,2)</f>
        <v>0</v>
      </c>
      <c r="K107" s="175" t="s">
        <v>923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216</v>
      </c>
    </row>
    <row r="108" spans="2:51" s="11" customFormat="1" ht="13.5">
      <c r="B108" s="185"/>
      <c r="D108" s="186" t="s">
        <v>188</v>
      </c>
      <c r="E108" s="187" t="s">
        <v>5</v>
      </c>
      <c r="F108" s="188" t="s">
        <v>932</v>
      </c>
      <c r="H108" s="189">
        <v>0.155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188</v>
      </c>
      <c r="AU108" s="187" t="s">
        <v>84</v>
      </c>
      <c r="AV108" s="11" t="s">
        <v>84</v>
      </c>
      <c r="AW108" s="11" t="s">
        <v>38</v>
      </c>
      <c r="AX108" s="11" t="s">
        <v>74</v>
      </c>
      <c r="AY108" s="187" t="s">
        <v>180</v>
      </c>
    </row>
    <row r="109" spans="2:51" s="12" customFormat="1" ht="13.5">
      <c r="B109" s="194"/>
      <c r="D109" s="186" t="s">
        <v>188</v>
      </c>
      <c r="E109" s="195" t="s">
        <v>5</v>
      </c>
      <c r="F109" s="196" t="s">
        <v>190</v>
      </c>
      <c r="H109" s="197">
        <v>0.155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188</v>
      </c>
      <c r="AU109" s="195" t="s">
        <v>84</v>
      </c>
      <c r="AV109" s="12" t="s">
        <v>187</v>
      </c>
      <c r="AW109" s="12" t="s">
        <v>38</v>
      </c>
      <c r="AX109" s="12" t="s">
        <v>82</v>
      </c>
      <c r="AY109" s="195" t="s">
        <v>180</v>
      </c>
    </row>
    <row r="110" spans="2:63" s="10" customFormat="1" ht="29.85" customHeight="1">
      <c r="B110" s="159"/>
      <c r="D110" s="160" t="s">
        <v>73</v>
      </c>
      <c r="E110" s="170" t="s">
        <v>195</v>
      </c>
      <c r="F110" s="170" t="s">
        <v>933</v>
      </c>
      <c r="I110" s="162"/>
      <c r="J110" s="171">
        <f>BK110</f>
        <v>0</v>
      </c>
      <c r="L110" s="159"/>
      <c r="M110" s="164"/>
      <c r="N110" s="165"/>
      <c r="O110" s="165"/>
      <c r="P110" s="166">
        <f>SUM(P111:P115)</f>
        <v>0</v>
      </c>
      <c r="Q110" s="165"/>
      <c r="R110" s="166">
        <f>SUM(R111:R115)</f>
        <v>0</v>
      </c>
      <c r="S110" s="165"/>
      <c r="T110" s="167">
        <f>SUM(T111:T115)</f>
        <v>0</v>
      </c>
      <c r="AR110" s="160" t="s">
        <v>82</v>
      </c>
      <c r="AT110" s="168" t="s">
        <v>73</v>
      </c>
      <c r="AU110" s="168" t="s">
        <v>82</v>
      </c>
      <c r="AY110" s="160" t="s">
        <v>180</v>
      </c>
      <c r="BK110" s="169">
        <f>SUM(BK111:BK115)</f>
        <v>0</v>
      </c>
    </row>
    <row r="111" spans="2:65" s="1" customFormat="1" ht="25.5" customHeight="1">
      <c r="B111" s="172"/>
      <c r="C111" s="173" t="s">
        <v>204</v>
      </c>
      <c r="D111" s="173" t="s">
        <v>182</v>
      </c>
      <c r="E111" s="174" t="s">
        <v>934</v>
      </c>
      <c r="F111" s="175" t="s">
        <v>935</v>
      </c>
      <c r="G111" s="176" t="s">
        <v>301</v>
      </c>
      <c r="H111" s="177">
        <v>62</v>
      </c>
      <c r="I111" s="178"/>
      <c r="J111" s="179">
        <f>ROUND(I111*H111,2)</f>
        <v>0</v>
      </c>
      <c r="K111" s="175" t="s">
        <v>269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220</v>
      </c>
    </row>
    <row r="112" spans="2:51" s="11" customFormat="1" ht="13.5">
      <c r="B112" s="185"/>
      <c r="D112" s="186" t="s">
        <v>188</v>
      </c>
      <c r="E112" s="187" t="s">
        <v>5</v>
      </c>
      <c r="F112" s="188" t="s">
        <v>936</v>
      </c>
      <c r="H112" s="189">
        <v>62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188</v>
      </c>
      <c r="AU112" s="187" t="s">
        <v>84</v>
      </c>
      <c r="AV112" s="11" t="s">
        <v>84</v>
      </c>
      <c r="AW112" s="11" t="s">
        <v>38</v>
      </c>
      <c r="AX112" s="11" t="s">
        <v>74</v>
      </c>
      <c r="AY112" s="187" t="s">
        <v>180</v>
      </c>
    </row>
    <row r="113" spans="2:51" s="12" customFormat="1" ht="13.5">
      <c r="B113" s="194"/>
      <c r="D113" s="186" t="s">
        <v>188</v>
      </c>
      <c r="E113" s="195" t="s">
        <v>5</v>
      </c>
      <c r="F113" s="196" t="s">
        <v>190</v>
      </c>
      <c r="H113" s="197">
        <v>62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188</v>
      </c>
      <c r="AU113" s="195" t="s">
        <v>84</v>
      </c>
      <c r="AV113" s="12" t="s">
        <v>187</v>
      </c>
      <c r="AW113" s="12" t="s">
        <v>38</v>
      </c>
      <c r="AX113" s="12" t="s">
        <v>82</v>
      </c>
      <c r="AY113" s="195" t="s">
        <v>180</v>
      </c>
    </row>
    <row r="114" spans="2:65" s="1" customFormat="1" ht="16.5" customHeight="1">
      <c r="B114" s="172"/>
      <c r="C114" s="202" t="s">
        <v>222</v>
      </c>
      <c r="D114" s="202" t="s">
        <v>273</v>
      </c>
      <c r="E114" s="203" t="s">
        <v>937</v>
      </c>
      <c r="F114" s="204" t="s">
        <v>938</v>
      </c>
      <c r="G114" s="205" t="s">
        <v>301</v>
      </c>
      <c r="H114" s="206">
        <v>62</v>
      </c>
      <c r="I114" s="207"/>
      <c r="J114" s="208">
        <f>ROUND(I114*H114,2)</f>
        <v>0</v>
      </c>
      <c r="K114" s="204" t="s">
        <v>269</v>
      </c>
      <c r="L114" s="209"/>
      <c r="M114" s="210" t="s">
        <v>5</v>
      </c>
      <c r="N114" s="21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204</v>
      </c>
      <c r="AT114" s="22" t="s">
        <v>273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226</v>
      </c>
    </row>
    <row r="115" spans="2:65" s="1" customFormat="1" ht="16.5" customHeight="1">
      <c r="B115" s="172"/>
      <c r="C115" s="202" t="s">
        <v>209</v>
      </c>
      <c r="D115" s="202" t="s">
        <v>273</v>
      </c>
      <c r="E115" s="203" t="s">
        <v>939</v>
      </c>
      <c r="F115" s="204" t="s">
        <v>940</v>
      </c>
      <c r="G115" s="205" t="s">
        <v>301</v>
      </c>
      <c r="H115" s="206">
        <v>62</v>
      </c>
      <c r="I115" s="207"/>
      <c r="J115" s="208">
        <f>ROUND(I115*H115,2)</f>
        <v>0</v>
      </c>
      <c r="K115" s="204" t="s">
        <v>269</v>
      </c>
      <c r="L115" s="209"/>
      <c r="M115" s="210" t="s">
        <v>5</v>
      </c>
      <c r="N115" s="21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204</v>
      </c>
      <c r="AT115" s="22" t="s">
        <v>273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230</v>
      </c>
    </row>
    <row r="116" spans="2:63" s="10" customFormat="1" ht="29.85" customHeight="1">
      <c r="B116" s="159"/>
      <c r="D116" s="160" t="s">
        <v>73</v>
      </c>
      <c r="E116" s="170" t="s">
        <v>200</v>
      </c>
      <c r="F116" s="170" t="s">
        <v>241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SUM(P117:P126)</f>
        <v>0</v>
      </c>
      <c r="Q116" s="165"/>
      <c r="R116" s="166">
        <f>SUM(R117:R126)</f>
        <v>0</v>
      </c>
      <c r="S116" s="165"/>
      <c r="T116" s="167">
        <f>SUM(T117:T126)</f>
        <v>0</v>
      </c>
      <c r="AR116" s="160" t="s">
        <v>82</v>
      </c>
      <c r="AT116" s="168" t="s">
        <v>73</v>
      </c>
      <c r="AU116" s="168" t="s">
        <v>82</v>
      </c>
      <c r="AY116" s="160" t="s">
        <v>180</v>
      </c>
      <c r="BK116" s="169">
        <f>SUM(BK117:BK126)</f>
        <v>0</v>
      </c>
    </row>
    <row r="117" spans="2:65" s="1" customFormat="1" ht="25.5" customHeight="1">
      <c r="B117" s="172"/>
      <c r="C117" s="173" t="s">
        <v>232</v>
      </c>
      <c r="D117" s="173" t="s">
        <v>182</v>
      </c>
      <c r="E117" s="174" t="s">
        <v>772</v>
      </c>
      <c r="F117" s="175" t="s">
        <v>773</v>
      </c>
      <c r="G117" s="176" t="s">
        <v>301</v>
      </c>
      <c r="H117" s="177">
        <v>31</v>
      </c>
      <c r="I117" s="178"/>
      <c r="J117" s="179">
        <f>ROUND(I117*H117,2)</f>
        <v>0</v>
      </c>
      <c r="K117" s="175" t="s">
        <v>269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187</v>
      </c>
      <c r="AT117" s="22" t="s">
        <v>182</v>
      </c>
      <c r="AU117" s="22" t="s">
        <v>84</v>
      </c>
      <c r="AY117" s="22" t="s">
        <v>180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187</v>
      </c>
      <c r="BM117" s="22" t="s">
        <v>235</v>
      </c>
    </row>
    <row r="118" spans="2:65" s="1" customFormat="1" ht="25.5" customHeight="1">
      <c r="B118" s="172"/>
      <c r="C118" s="173" t="s">
        <v>212</v>
      </c>
      <c r="D118" s="173" t="s">
        <v>182</v>
      </c>
      <c r="E118" s="174" t="s">
        <v>774</v>
      </c>
      <c r="F118" s="175" t="s">
        <v>775</v>
      </c>
      <c r="G118" s="176" t="s">
        <v>185</v>
      </c>
      <c r="H118" s="177">
        <v>30.838</v>
      </c>
      <c r="I118" s="178"/>
      <c r="J118" s="179">
        <f>ROUND(I118*H118,2)</f>
        <v>0</v>
      </c>
      <c r="K118" s="175" t="s">
        <v>269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187</v>
      </c>
      <c r="AT118" s="22" t="s">
        <v>182</v>
      </c>
      <c r="AU118" s="22" t="s">
        <v>84</v>
      </c>
      <c r="AY118" s="22" t="s">
        <v>180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187</v>
      </c>
      <c r="BM118" s="22" t="s">
        <v>239</v>
      </c>
    </row>
    <row r="119" spans="2:51" s="11" customFormat="1" ht="13.5">
      <c r="B119" s="185"/>
      <c r="D119" s="186" t="s">
        <v>188</v>
      </c>
      <c r="E119" s="187" t="s">
        <v>5</v>
      </c>
      <c r="F119" s="188" t="s">
        <v>941</v>
      </c>
      <c r="H119" s="189">
        <v>30.838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188</v>
      </c>
      <c r="AU119" s="187" t="s">
        <v>84</v>
      </c>
      <c r="AV119" s="11" t="s">
        <v>84</v>
      </c>
      <c r="AW119" s="11" t="s">
        <v>38</v>
      </c>
      <c r="AX119" s="11" t="s">
        <v>74</v>
      </c>
      <c r="AY119" s="187" t="s">
        <v>180</v>
      </c>
    </row>
    <row r="120" spans="2:51" s="12" customFormat="1" ht="13.5">
      <c r="B120" s="194"/>
      <c r="D120" s="186" t="s">
        <v>188</v>
      </c>
      <c r="E120" s="195" t="s">
        <v>5</v>
      </c>
      <c r="F120" s="196" t="s">
        <v>190</v>
      </c>
      <c r="H120" s="197">
        <v>30.838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188</v>
      </c>
      <c r="AU120" s="195" t="s">
        <v>84</v>
      </c>
      <c r="AV120" s="12" t="s">
        <v>187</v>
      </c>
      <c r="AW120" s="12" t="s">
        <v>38</v>
      </c>
      <c r="AX120" s="12" t="s">
        <v>82</v>
      </c>
      <c r="AY120" s="195" t="s">
        <v>180</v>
      </c>
    </row>
    <row r="121" spans="2:65" s="1" customFormat="1" ht="25.5" customHeight="1">
      <c r="B121" s="172"/>
      <c r="C121" s="173" t="s">
        <v>242</v>
      </c>
      <c r="D121" s="173" t="s">
        <v>182</v>
      </c>
      <c r="E121" s="174" t="s">
        <v>777</v>
      </c>
      <c r="F121" s="175" t="s">
        <v>778</v>
      </c>
      <c r="G121" s="176" t="s">
        <v>301</v>
      </c>
      <c r="H121" s="177">
        <v>36</v>
      </c>
      <c r="I121" s="178"/>
      <c r="J121" s="179">
        <f>ROUND(I121*H121,2)</f>
        <v>0</v>
      </c>
      <c r="K121" s="175" t="s">
        <v>269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187</v>
      </c>
      <c r="BM121" s="22" t="s">
        <v>245</v>
      </c>
    </row>
    <row r="122" spans="2:65" s="1" customFormat="1" ht="25.5" customHeight="1">
      <c r="B122" s="172"/>
      <c r="C122" s="173" t="s">
        <v>216</v>
      </c>
      <c r="D122" s="173" t="s">
        <v>182</v>
      </c>
      <c r="E122" s="174" t="s">
        <v>942</v>
      </c>
      <c r="F122" s="175" t="s">
        <v>943</v>
      </c>
      <c r="G122" s="176" t="s">
        <v>198</v>
      </c>
      <c r="H122" s="177">
        <v>8.267</v>
      </c>
      <c r="I122" s="178"/>
      <c r="J122" s="179">
        <f>ROUND(I122*H122,2)</f>
        <v>0</v>
      </c>
      <c r="K122" s="175" t="s">
        <v>269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D122" s="11"/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187</v>
      </c>
      <c r="BM122" s="22" t="s">
        <v>249</v>
      </c>
    </row>
    <row r="123" spans="2:51" s="11" customFormat="1" ht="13.5">
      <c r="B123" s="185"/>
      <c r="D123" s="186" t="s">
        <v>188</v>
      </c>
      <c r="E123" s="187" t="s">
        <v>5</v>
      </c>
      <c r="F123" s="188" t="s">
        <v>944</v>
      </c>
      <c r="H123" s="189">
        <v>8.267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D123" s="12"/>
      <c r="AT123" s="187" t="s">
        <v>188</v>
      </c>
      <c r="AU123" s="187" t="s">
        <v>84</v>
      </c>
      <c r="AV123" s="11" t="s">
        <v>84</v>
      </c>
      <c r="AW123" s="11" t="s">
        <v>38</v>
      </c>
      <c r="AX123" s="11" t="s">
        <v>74</v>
      </c>
      <c r="AY123" s="187" t="s">
        <v>180</v>
      </c>
    </row>
    <row r="124" spans="2:51" s="12" customFormat="1" ht="13.5">
      <c r="B124" s="194"/>
      <c r="D124" s="186" t="s">
        <v>188</v>
      </c>
      <c r="E124" s="195" t="s">
        <v>5</v>
      </c>
      <c r="F124" s="196" t="s">
        <v>190</v>
      </c>
      <c r="H124" s="197">
        <v>8.267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D124" s="1"/>
      <c r="AT124" s="195" t="s">
        <v>188</v>
      </c>
      <c r="AU124" s="195" t="s">
        <v>84</v>
      </c>
      <c r="AV124" s="12" t="s">
        <v>187</v>
      </c>
      <c r="AW124" s="12" t="s">
        <v>38</v>
      </c>
      <c r="AX124" s="12" t="s">
        <v>82</v>
      </c>
      <c r="AY124" s="195" t="s">
        <v>180</v>
      </c>
    </row>
    <row r="125" spans="2:65" s="1" customFormat="1" ht="25.5" customHeight="1">
      <c r="B125" s="172"/>
      <c r="C125" s="173" t="s">
        <v>11</v>
      </c>
      <c r="D125" s="173" t="s">
        <v>182</v>
      </c>
      <c r="E125" s="174" t="s">
        <v>945</v>
      </c>
      <c r="F125" s="175" t="s">
        <v>946</v>
      </c>
      <c r="G125" s="176" t="s">
        <v>198</v>
      </c>
      <c r="H125" s="177">
        <v>8.267</v>
      </c>
      <c r="I125" s="178"/>
      <c r="J125" s="179">
        <f>ROUND(I125*H125,2)</f>
        <v>0</v>
      </c>
      <c r="K125" s="175" t="s">
        <v>269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187</v>
      </c>
      <c r="BM125" s="22" t="s">
        <v>255</v>
      </c>
    </row>
    <row r="126" spans="2:65" s="1" customFormat="1" ht="38.25" customHeight="1">
      <c r="B126" s="172"/>
      <c r="C126" s="173" t="s">
        <v>220</v>
      </c>
      <c r="D126" s="173" t="s">
        <v>182</v>
      </c>
      <c r="E126" s="174" t="s">
        <v>947</v>
      </c>
      <c r="F126" s="175" t="s">
        <v>948</v>
      </c>
      <c r="G126" s="176" t="s">
        <v>185</v>
      </c>
      <c r="H126" s="177">
        <v>84.468</v>
      </c>
      <c r="I126" s="178"/>
      <c r="J126" s="179">
        <f>ROUND(I126*H126,2)</f>
        <v>0</v>
      </c>
      <c r="K126" s="175" t="s">
        <v>269</v>
      </c>
      <c r="L126" s="39"/>
      <c r="M126" s="180" t="s">
        <v>5</v>
      </c>
      <c r="N126" s="181" t="s">
        <v>45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187</v>
      </c>
      <c r="AT126" s="22" t="s">
        <v>182</v>
      </c>
      <c r="AU126" s="22" t="s">
        <v>84</v>
      </c>
      <c r="AY126" s="22" t="s">
        <v>180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82</v>
      </c>
      <c r="BK126" s="184">
        <f>ROUND(I126*H126,2)</f>
        <v>0</v>
      </c>
      <c r="BL126" s="22" t="s">
        <v>187</v>
      </c>
      <c r="BM126" s="22" t="s">
        <v>258</v>
      </c>
    </row>
    <row r="127" spans="2:63" s="10" customFormat="1" ht="29.85" customHeight="1">
      <c r="B127" s="159"/>
      <c r="D127" s="160" t="s">
        <v>73</v>
      </c>
      <c r="E127" s="170" t="s">
        <v>222</v>
      </c>
      <c r="F127" s="170" t="s">
        <v>779</v>
      </c>
      <c r="I127" s="162"/>
      <c r="J127" s="171">
        <f>BK127</f>
        <v>0</v>
      </c>
      <c r="L127" s="159"/>
      <c r="M127" s="164"/>
      <c r="N127" s="165"/>
      <c r="O127" s="165"/>
      <c r="P127" s="166">
        <f>SUM(P128:P150)</f>
        <v>0</v>
      </c>
      <c r="Q127" s="165"/>
      <c r="R127" s="166">
        <f>SUM(R128:R150)</f>
        <v>0</v>
      </c>
      <c r="S127" s="165"/>
      <c r="T127" s="167">
        <f>SUM(T128:T150)</f>
        <v>0</v>
      </c>
      <c r="AD127" s="11"/>
      <c r="AR127" s="160" t="s">
        <v>82</v>
      </c>
      <c r="AT127" s="168" t="s">
        <v>73</v>
      </c>
      <c r="AU127" s="168" t="s">
        <v>82</v>
      </c>
      <c r="AY127" s="160" t="s">
        <v>180</v>
      </c>
      <c r="BK127" s="169">
        <f>SUM(BK128:BK150)</f>
        <v>0</v>
      </c>
    </row>
    <row r="128" spans="2:65" s="1" customFormat="1" ht="25.5" customHeight="1">
      <c r="B128" s="172"/>
      <c r="C128" s="173" t="s">
        <v>262</v>
      </c>
      <c r="D128" s="173" t="s">
        <v>182</v>
      </c>
      <c r="E128" s="174" t="s">
        <v>949</v>
      </c>
      <c r="F128" s="175" t="s">
        <v>950</v>
      </c>
      <c r="G128" s="176" t="s">
        <v>292</v>
      </c>
      <c r="H128" s="177">
        <v>157.06</v>
      </c>
      <c r="I128" s="178"/>
      <c r="J128" s="179">
        <f>ROUND(I128*H128,2)</f>
        <v>0</v>
      </c>
      <c r="K128" s="175" t="s">
        <v>269</v>
      </c>
      <c r="L128" s="39"/>
      <c r="M128" s="180" t="s">
        <v>5</v>
      </c>
      <c r="N128" s="181" t="s">
        <v>45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187</v>
      </c>
      <c r="AT128" s="22" t="s">
        <v>182</v>
      </c>
      <c r="AU128" s="22" t="s">
        <v>84</v>
      </c>
      <c r="AY128" s="22" t="s">
        <v>180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82</v>
      </c>
      <c r="BK128" s="184">
        <f>ROUND(I128*H128,2)</f>
        <v>0</v>
      </c>
      <c r="BL128" s="22" t="s">
        <v>187</v>
      </c>
      <c r="BM128" s="22" t="s">
        <v>265</v>
      </c>
    </row>
    <row r="129" spans="2:51" s="11" customFormat="1" ht="13.5">
      <c r="B129" s="185"/>
      <c r="D129" s="186" t="s">
        <v>188</v>
      </c>
      <c r="E129" s="187" t="s">
        <v>5</v>
      </c>
      <c r="F129" s="188" t="s">
        <v>951</v>
      </c>
      <c r="H129" s="189">
        <v>157.06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188</v>
      </c>
      <c r="AU129" s="187" t="s">
        <v>84</v>
      </c>
      <c r="AV129" s="11" t="s">
        <v>84</v>
      </c>
      <c r="AW129" s="11" t="s">
        <v>38</v>
      </c>
      <c r="AX129" s="11" t="s">
        <v>74</v>
      </c>
      <c r="AY129" s="187" t="s">
        <v>180</v>
      </c>
    </row>
    <row r="130" spans="2:51" s="12" customFormat="1" ht="13.5">
      <c r="B130" s="194"/>
      <c r="D130" s="186" t="s">
        <v>188</v>
      </c>
      <c r="E130" s="195" t="s">
        <v>5</v>
      </c>
      <c r="F130" s="196" t="s">
        <v>190</v>
      </c>
      <c r="H130" s="197">
        <v>157.06</v>
      </c>
      <c r="I130" s="198"/>
      <c r="L130" s="194"/>
      <c r="M130" s="199"/>
      <c r="N130" s="200"/>
      <c r="O130" s="200"/>
      <c r="P130" s="200"/>
      <c r="Q130" s="200"/>
      <c r="R130" s="200"/>
      <c r="S130" s="200"/>
      <c r="T130" s="201"/>
      <c r="AT130" s="195" t="s">
        <v>188</v>
      </c>
      <c r="AU130" s="195" t="s">
        <v>84</v>
      </c>
      <c r="AV130" s="12" t="s">
        <v>187</v>
      </c>
      <c r="AW130" s="12" t="s">
        <v>38</v>
      </c>
      <c r="AX130" s="12" t="s">
        <v>82</v>
      </c>
      <c r="AY130" s="195" t="s">
        <v>180</v>
      </c>
    </row>
    <row r="131" spans="2:65" s="1" customFormat="1" ht="38.25" customHeight="1">
      <c r="B131" s="172"/>
      <c r="C131" s="173" t="s">
        <v>226</v>
      </c>
      <c r="D131" s="173" t="s">
        <v>182</v>
      </c>
      <c r="E131" s="174" t="s">
        <v>952</v>
      </c>
      <c r="F131" s="175" t="s">
        <v>953</v>
      </c>
      <c r="G131" s="176" t="s">
        <v>301</v>
      </c>
      <c r="H131" s="177">
        <v>8</v>
      </c>
      <c r="I131" s="178"/>
      <c r="J131" s="179">
        <f>ROUND(I131*H131,2)</f>
        <v>0</v>
      </c>
      <c r="K131" s="175" t="s">
        <v>269</v>
      </c>
      <c r="L131" s="39"/>
      <c r="M131" s="180" t="s">
        <v>5</v>
      </c>
      <c r="N131" s="181" t="s">
        <v>45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187</v>
      </c>
      <c r="AT131" s="22" t="s">
        <v>182</v>
      </c>
      <c r="AU131" s="22" t="s">
        <v>84</v>
      </c>
      <c r="AY131" s="22" t="s">
        <v>180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82</v>
      </c>
      <c r="BK131" s="184">
        <f>ROUND(I131*H131,2)</f>
        <v>0</v>
      </c>
      <c r="BL131" s="22" t="s">
        <v>187</v>
      </c>
      <c r="BM131" s="22" t="s">
        <v>270</v>
      </c>
    </row>
    <row r="132" spans="2:65" s="1" customFormat="1" ht="16.5" customHeight="1">
      <c r="B132" s="172"/>
      <c r="C132" s="202" t="s">
        <v>272</v>
      </c>
      <c r="D132" s="202" t="s">
        <v>273</v>
      </c>
      <c r="E132" s="203" t="s">
        <v>954</v>
      </c>
      <c r="F132" s="204" t="s">
        <v>955</v>
      </c>
      <c r="G132" s="205" t="s">
        <v>301</v>
      </c>
      <c r="H132" s="206">
        <v>8</v>
      </c>
      <c r="I132" s="207"/>
      <c r="J132" s="208">
        <f>ROUND(I132*H132,2)</f>
        <v>0</v>
      </c>
      <c r="K132" s="204" t="s">
        <v>5</v>
      </c>
      <c r="L132" s="209"/>
      <c r="M132" s="210" t="s">
        <v>5</v>
      </c>
      <c r="N132" s="21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204</v>
      </c>
      <c r="AT132" s="22" t="s">
        <v>273</v>
      </c>
      <c r="AU132" s="22" t="s">
        <v>84</v>
      </c>
      <c r="AY132" s="22" t="s">
        <v>180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187</v>
      </c>
      <c r="BM132" s="22" t="s">
        <v>276</v>
      </c>
    </row>
    <row r="133" spans="2:65" s="1" customFormat="1" ht="25.5" customHeight="1">
      <c r="B133" s="172"/>
      <c r="C133" s="173" t="s">
        <v>230</v>
      </c>
      <c r="D133" s="173" t="s">
        <v>182</v>
      </c>
      <c r="E133" s="174" t="s">
        <v>956</v>
      </c>
      <c r="F133" s="175" t="s">
        <v>957</v>
      </c>
      <c r="G133" s="176" t="s">
        <v>198</v>
      </c>
      <c r="H133" s="177">
        <v>21.117</v>
      </c>
      <c r="I133" s="178"/>
      <c r="J133" s="179">
        <f>ROUND(I133*H133,2)</f>
        <v>0</v>
      </c>
      <c r="K133" s="175" t="s">
        <v>269</v>
      </c>
      <c r="L133" s="39"/>
      <c r="M133" s="180" t="s">
        <v>5</v>
      </c>
      <c r="N133" s="181" t="s">
        <v>45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187</v>
      </c>
      <c r="AT133" s="22" t="s">
        <v>182</v>
      </c>
      <c r="AU133" s="22" t="s">
        <v>84</v>
      </c>
      <c r="AY133" s="22" t="s">
        <v>180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82</v>
      </c>
      <c r="BK133" s="184">
        <f>ROUND(I133*H133,2)</f>
        <v>0</v>
      </c>
      <c r="BL133" s="22" t="s">
        <v>187</v>
      </c>
      <c r="BM133" s="22" t="s">
        <v>280</v>
      </c>
    </row>
    <row r="134" spans="2:51" s="11" customFormat="1" ht="13.5">
      <c r="B134" s="185"/>
      <c r="D134" s="186" t="s">
        <v>188</v>
      </c>
      <c r="E134" s="187" t="s">
        <v>5</v>
      </c>
      <c r="F134" s="188" t="s">
        <v>958</v>
      </c>
      <c r="H134" s="189">
        <v>21.117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188</v>
      </c>
      <c r="AU134" s="187" t="s">
        <v>84</v>
      </c>
      <c r="AV134" s="11" t="s">
        <v>84</v>
      </c>
      <c r="AW134" s="11" t="s">
        <v>38</v>
      </c>
      <c r="AX134" s="11" t="s">
        <v>74</v>
      </c>
      <c r="AY134" s="187" t="s">
        <v>180</v>
      </c>
    </row>
    <row r="135" spans="2:51" s="12" customFormat="1" ht="13.5">
      <c r="B135" s="194"/>
      <c r="D135" s="186" t="s">
        <v>188</v>
      </c>
      <c r="E135" s="195" t="s">
        <v>5</v>
      </c>
      <c r="F135" s="196" t="s">
        <v>190</v>
      </c>
      <c r="H135" s="197">
        <v>21.117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188</v>
      </c>
      <c r="AU135" s="195" t="s">
        <v>84</v>
      </c>
      <c r="AV135" s="12" t="s">
        <v>187</v>
      </c>
      <c r="AW135" s="12" t="s">
        <v>38</v>
      </c>
      <c r="AX135" s="12" t="s">
        <v>82</v>
      </c>
      <c r="AY135" s="195" t="s">
        <v>180</v>
      </c>
    </row>
    <row r="136" spans="2:65" s="1" customFormat="1" ht="25.5" customHeight="1">
      <c r="B136" s="172"/>
      <c r="C136" s="173" t="s">
        <v>10</v>
      </c>
      <c r="D136" s="173" t="s">
        <v>182</v>
      </c>
      <c r="E136" s="174" t="s">
        <v>959</v>
      </c>
      <c r="F136" s="175" t="s">
        <v>960</v>
      </c>
      <c r="G136" s="176" t="s">
        <v>198</v>
      </c>
      <c r="H136" s="177">
        <v>21.117</v>
      </c>
      <c r="I136" s="178"/>
      <c r="J136" s="179">
        <f>ROUND(I136*H136,2)</f>
        <v>0</v>
      </c>
      <c r="K136" s="175" t="s">
        <v>269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187</v>
      </c>
      <c r="BM136" s="22" t="s">
        <v>284</v>
      </c>
    </row>
    <row r="137" spans="2:65" s="1" customFormat="1" ht="25.5" customHeight="1">
      <c r="B137" s="172"/>
      <c r="C137" s="173" t="s">
        <v>235</v>
      </c>
      <c r="D137" s="173" t="s">
        <v>182</v>
      </c>
      <c r="E137" s="174" t="s">
        <v>961</v>
      </c>
      <c r="F137" s="175" t="s">
        <v>962</v>
      </c>
      <c r="G137" s="176" t="s">
        <v>198</v>
      </c>
      <c r="H137" s="177">
        <v>42.898</v>
      </c>
      <c r="I137" s="178"/>
      <c r="J137" s="179">
        <f>ROUND(I137*H137,2)</f>
        <v>0</v>
      </c>
      <c r="K137" s="175" t="s">
        <v>269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187</v>
      </c>
      <c r="AT137" s="22" t="s">
        <v>182</v>
      </c>
      <c r="AU137" s="22" t="s">
        <v>84</v>
      </c>
      <c r="AY137" s="22" t="s">
        <v>180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187</v>
      </c>
      <c r="BM137" s="22" t="s">
        <v>287</v>
      </c>
    </row>
    <row r="138" spans="2:51" s="11" customFormat="1" ht="13.5">
      <c r="B138" s="185"/>
      <c r="D138" s="186" t="s">
        <v>188</v>
      </c>
      <c r="E138" s="187" t="s">
        <v>5</v>
      </c>
      <c r="F138" s="188" t="s">
        <v>963</v>
      </c>
      <c r="H138" s="189">
        <v>42.898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188</v>
      </c>
      <c r="AU138" s="187" t="s">
        <v>84</v>
      </c>
      <c r="AV138" s="11" t="s">
        <v>84</v>
      </c>
      <c r="AW138" s="11" t="s">
        <v>38</v>
      </c>
      <c r="AX138" s="11" t="s">
        <v>74</v>
      </c>
      <c r="AY138" s="187" t="s">
        <v>180</v>
      </c>
    </row>
    <row r="139" spans="2:51" s="12" customFormat="1" ht="13.5">
      <c r="B139" s="194"/>
      <c r="D139" s="186" t="s">
        <v>188</v>
      </c>
      <c r="E139" s="195" t="s">
        <v>5</v>
      </c>
      <c r="F139" s="196" t="s">
        <v>190</v>
      </c>
      <c r="H139" s="197">
        <v>42.898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188</v>
      </c>
      <c r="AU139" s="195" t="s">
        <v>84</v>
      </c>
      <c r="AV139" s="12" t="s">
        <v>187</v>
      </c>
      <c r="AW139" s="12" t="s">
        <v>38</v>
      </c>
      <c r="AX139" s="12" t="s">
        <v>82</v>
      </c>
      <c r="AY139" s="195" t="s">
        <v>180</v>
      </c>
    </row>
    <row r="140" spans="2:65" s="1" customFormat="1" ht="38.25" customHeight="1">
      <c r="B140" s="172"/>
      <c r="C140" s="173" t="s">
        <v>289</v>
      </c>
      <c r="D140" s="173" t="s">
        <v>182</v>
      </c>
      <c r="E140" s="174" t="s">
        <v>780</v>
      </c>
      <c r="F140" s="175" t="s">
        <v>781</v>
      </c>
      <c r="G140" s="176" t="s">
        <v>301</v>
      </c>
      <c r="H140" s="177">
        <v>16</v>
      </c>
      <c r="I140" s="178"/>
      <c r="J140" s="179">
        <f>ROUND(I140*H140,2)</f>
        <v>0</v>
      </c>
      <c r="K140" s="175" t="s">
        <v>269</v>
      </c>
      <c r="L140" s="39"/>
      <c r="M140" s="180" t="s">
        <v>5</v>
      </c>
      <c r="N140" s="181" t="s">
        <v>45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187</v>
      </c>
      <c r="AT140" s="22" t="s">
        <v>182</v>
      </c>
      <c r="AU140" s="22" t="s">
        <v>84</v>
      </c>
      <c r="AY140" s="22" t="s">
        <v>180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82</v>
      </c>
      <c r="BK140" s="184">
        <f>ROUND(I140*H140,2)</f>
        <v>0</v>
      </c>
      <c r="BL140" s="22" t="s">
        <v>187</v>
      </c>
      <c r="BM140" s="22" t="s">
        <v>293</v>
      </c>
    </row>
    <row r="141" spans="2:51" s="11" customFormat="1" ht="13.5">
      <c r="B141" s="185"/>
      <c r="D141" s="186" t="s">
        <v>188</v>
      </c>
      <c r="E141" s="187" t="s">
        <v>5</v>
      </c>
      <c r="F141" s="188" t="s">
        <v>964</v>
      </c>
      <c r="H141" s="189">
        <v>16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188</v>
      </c>
      <c r="AU141" s="187" t="s">
        <v>84</v>
      </c>
      <c r="AV141" s="11" t="s">
        <v>84</v>
      </c>
      <c r="AW141" s="11" t="s">
        <v>38</v>
      </c>
      <c r="AX141" s="11" t="s">
        <v>74</v>
      </c>
      <c r="AY141" s="187" t="s">
        <v>180</v>
      </c>
    </row>
    <row r="142" spans="2:51" s="12" customFormat="1" ht="13.5">
      <c r="B142" s="194"/>
      <c r="D142" s="186" t="s">
        <v>188</v>
      </c>
      <c r="E142" s="195" t="s">
        <v>5</v>
      </c>
      <c r="F142" s="196" t="s">
        <v>190</v>
      </c>
      <c r="H142" s="197">
        <v>16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188</v>
      </c>
      <c r="AU142" s="195" t="s">
        <v>84</v>
      </c>
      <c r="AV142" s="12" t="s">
        <v>187</v>
      </c>
      <c r="AW142" s="12" t="s">
        <v>38</v>
      </c>
      <c r="AX142" s="12" t="s">
        <v>82</v>
      </c>
      <c r="AY142" s="195" t="s">
        <v>180</v>
      </c>
    </row>
    <row r="143" spans="2:65" s="1" customFormat="1" ht="38.25" customHeight="1">
      <c r="B143" s="172"/>
      <c r="C143" s="173" t="s">
        <v>239</v>
      </c>
      <c r="D143" s="173" t="s">
        <v>182</v>
      </c>
      <c r="E143" s="174" t="s">
        <v>782</v>
      </c>
      <c r="F143" s="175" t="s">
        <v>783</v>
      </c>
      <c r="G143" s="176" t="s">
        <v>301</v>
      </c>
      <c r="H143" s="177">
        <v>2</v>
      </c>
      <c r="I143" s="178"/>
      <c r="J143" s="179">
        <f>ROUND(I143*H143,2)</f>
        <v>0</v>
      </c>
      <c r="K143" s="175" t="s">
        <v>269</v>
      </c>
      <c r="L143" s="39"/>
      <c r="M143" s="180" t="s">
        <v>5</v>
      </c>
      <c r="N143" s="181" t="s">
        <v>45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187</v>
      </c>
      <c r="AT143" s="22" t="s">
        <v>182</v>
      </c>
      <c r="AU143" s="22" t="s">
        <v>84</v>
      </c>
      <c r="AY143" s="22" t="s">
        <v>180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82</v>
      </c>
      <c r="BK143" s="184">
        <f>ROUND(I143*H143,2)</f>
        <v>0</v>
      </c>
      <c r="BL143" s="22" t="s">
        <v>187</v>
      </c>
      <c r="BM143" s="22" t="s">
        <v>296</v>
      </c>
    </row>
    <row r="144" spans="2:65" s="1" customFormat="1" ht="25.5" customHeight="1">
      <c r="B144" s="172"/>
      <c r="C144" s="173" t="s">
        <v>298</v>
      </c>
      <c r="D144" s="173" t="s">
        <v>182</v>
      </c>
      <c r="E144" s="174" t="s">
        <v>786</v>
      </c>
      <c r="F144" s="175" t="s">
        <v>787</v>
      </c>
      <c r="G144" s="176" t="s">
        <v>292</v>
      </c>
      <c r="H144" s="177">
        <v>153.2</v>
      </c>
      <c r="I144" s="178"/>
      <c r="J144" s="179">
        <f>ROUND(I144*H144,2)</f>
        <v>0</v>
      </c>
      <c r="K144" s="175" t="s">
        <v>269</v>
      </c>
      <c r="L144" s="39"/>
      <c r="M144" s="180" t="s">
        <v>5</v>
      </c>
      <c r="N144" s="181" t="s">
        <v>45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187</v>
      </c>
      <c r="AT144" s="22" t="s">
        <v>182</v>
      </c>
      <c r="AU144" s="22" t="s">
        <v>84</v>
      </c>
      <c r="AY144" s="22" t="s">
        <v>180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82</v>
      </c>
      <c r="BK144" s="184">
        <f>ROUND(I144*H144,2)</f>
        <v>0</v>
      </c>
      <c r="BL144" s="22" t="s">
        <v>187</v>
      </c>
      <c r="BM144" s="22" t="s">
        <v>302</v>
      </c>
    </row>
    <row r="145" spans="2:51" s="11" customFormat="1" ht="27">
      <c r="B145" s="185"/>
      <c r="D145" s="186" t="s">
        <v>188</v>
      </c>
      <c r="E145" s="187" t="s">
        <v>5</v>
      </c>
      <c r="F145" s="188" t="s">
        <v>965</v>
      </c>
      <c r="H145" s="189">
        <v>95.5</v>
      </c>
      <c r="I145" s="190"/>
      <c r="L145" s="185"/>
      <c r="M145" s="191"/>
      <c r="N145" s="192"/>
      <c r="O145" s="192"/>
      <c r="P145" s="192"/>
      <c r="Q145" s="192"/>
      <c r="R145" s="192"/>
      <c r="S145" s="192"/>
      <c r="T145" s="193"/>
      <c r="AT145" s="187" t="s">
        <v>188</v>
      </c>
      <c r="AU145" s="187" t="s">
        <v>84</v>
      </c>
      <c r="AV145" s="11" t="s">
        <v>84</v>
      </c>
      <c r="AW145" s="11" t="s">
        <v>38</v>
      </c>
      <c r="AX145" s="11" t="s">
        <v>74</v>
      </c>
      <c r="AY145" s="187" t="s">
        <v>180</v>
      </c>
    </row>
    <row r="146" spans="2:51" s="11" customFormat="1" ht="13.5">
      <c r="B146" s="185"/>
      <c r="D146" s="186" t="s">
        <v>188</v>
      </c>
      <c r="E146" s="187" t="s">
        <v>5</v>
      </c>
      <c r="F146" s="188" t="s">
        <v>966</v>
      </c>
      <c r="H146" s="189">
        <v>57.7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188</v>
      </c>
      <c r="AU146" s="187" t="s">
        <v>84</v>
      </c>
      <c r="AV146" s="11" t="s">
        <v>84</v>
      </c>
      <c r="AW146" s="11" t="s">
        <v>38</v>
      </c>
      <c r="AX146" s="11" t="s">
        <v>74</v>
      </c>
      <c r="AY146" s="187" t="s">
        <v>180</v>
      </c>
    </row>
    <row r="147" spans="2:51" s="12" customFormat="1" ht="13.5">
      <c r="B147" s="194"/>
      <c r="D147" s="186" t="s">
        <v>188</v>
      </c>
      <c r="E147" s="195" t="s">
        <v>5</v>
      </c>
      <c r="F147" s="196" t="s">
        <v>190</v>
      </c>
      <c r="H147" s="197">
        <v>153.2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188</v>
      </c>
      <c r="AU147" s="195" t="s">
        <v>84</v>
      </c>
      <c r="AV147" s="12" t="s">
        <v>187</v>
      </c>
      <c r="AW147" s="12" t="s">
        <v>38</v>
      </c>
      <c r="AX147" s="12" t="s">
        <v>82</v>
      </c>
      <c r="AY147" s="195" t="s">
        <v>180</v>
      </c>
    </row>
    <row r="148" spans="2:65" s="1" customFormat="1" ht="25.5" customHeight="1">
      <c r="B148" s="172"/>
      <c r="C148" s="173" t="s">
        <v>245</v>
      </c>
      <c r="D148" s="173" t="s">
        <v>182</v>
      </c>
      <c r="E148" s="174" t="s">
        <v>790</v>
      </c>
      <c r="F148" s="175" t="s">
        <v>791</v>
      </c>
      <c r="G148" s="176" t="s">
        <v>292</v>
      </c>
      <c r="H148" s="177">
        <v>103.45</v>
      </c>
      <c r="I148" s="178"/>
      <c r="J148" s="179">
        <f>ROUND(I148*H148,2)</f>
        <v>0</v>
      </c>
      <c r="K148" s="175" t="s">
        <v>269</v>
      </c>
      <c r="L148" s="39"/>
      <c r="M148" s="180" t="s">
        <v>5</v>
      </c>
      <c r="N148" s="181" t="s">
        <v>45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187</v>
      </c>
      <c r="AT148" s="22" t="s">
        <v>182</v>
      </c>
      <c r="AU148" s="22" t="s">
        <v>84</v>
      </c>
      <c r="AY148" s="22" t="s">
        <v>180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82</v>
      </c>
      <c r="BK148" s="184">
        <f>ROUND(I148*H148,2)</f>
        <v>0</v>
      </c>
      <c r="BL148" s="22" t="s">
        <v>187</v>
      </c>
      <c r="BM148" s="22" t="s">
        <v>306</v>
      </c>
    </row>
    <row r="149" spans="2:51" s="11" customFormat="1" ht="13.5">
      <c r="B149" s="185"/>
      <c r="D149" s="186" t="s">
        <v>188</v>
      </c>
      <c r="E149" s="187" t="s">
        <v>5</v>
      </c>
      <c r="F149" s="188" t="s">
        <v>967</v>
      </c>
      <c r="H149" s="189">
        <v>103.45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188</v>
      </c>
      <c r="AU149" s="187" t="s">
        <v>84</v>
      </c>
      <c r="AV149" s="11" t="s">
        <v>84</v>
      </c>
      <c r="AW149" s="11" t="s">
        <v>38</v>
      </c>
      <c r="AX149" s="11" t="s">
        <v>74</v>
      </c>
      <c r="AY149" s="187" t="s">
        <v>180</v>
      </c>
    </row>
    <row r="150" spans="2:51" s="12" customFormat="1" ht="13.5">
      <c r="B150" s="194"/>
      <c r="D150" s="186" t="s">
        <v>188</v>
      </c>
      <c r="E150" s="195" t="s">
        <v>5</v>
      </c>
      <c r="F150" s="196" t="s">
        <v>190</v>
      </c>
      <c r="H150" s="197">
        <v>103.45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188</v>
      </c>
      <c r="AU150" s="195" t="s">
        <v>84</v>
      </c>
      <c r="AV150" s="12" t="s">
        <v>187</v>
      </c>
      <c r="AW150" s="12" t="s">
        <v>38</v>
      </c>
      <c r="AX150" s="12" t="s">
        <v>82</v>
      </c>
      <c r="AY150" s="195" t="s">
        <v>180</v>
      </c>
    </row>
    <row r="151" spans="2:63" s="10" customFormat="1" ht="29.85" customHeight="1">
      <c r="B151" s="159"/>
      <c r="D151" s="160" t="s">
        <v>73</v>
      </c>
      <c r="E151" s="170" t="s">
        <v>493</v>
      </c>
      <c r="F151" s="170" t="s">
        <v>494</v>
      </c>
      <c r="I151" s="162"/>
      <c r="J151" s="171">
        <f>BK151</f>
        <v>0</v>
      </c>
      <c r="L151" s="159"/>
      <c r="M151" s="164"/>
      <c r="N151" s="165"/>
      <c r="O151" s="165"/>
      <c r="P151" s="166">
        <f>SUM(P152:P161)</f>
        <v>0</v>
      </c>
      <c r="Q151" s="165"/>
      <c r="R151" s="166">
        <f>SUM(R152:R161)</f>
        <v>0</v>
      </c>
      <c r="S151" s="165"/>
      <c r="T151" s="167">
        <f>SUM(T152:T161)</f>
        <v>0</v>
      </c>
      <c r="AR151" s="160" t="s">
        <v>82</v>
      </c>
      <c r="AT151" s="168" t="s">
        <v>73</v>
      </c>
      <c r="AU151" s="168" t="s">
        <v>82</v>
      </c>
      <c r="AY151" s="160" t="s">
        <v>180</v>
      </c>
      <c r="BK151" s="169">
        <f>SUM(BK152:BK161)</f>
        <v>0</v>
      </c>
    </row>
    <row r="152" spans="2:65" s="1" customFormat="1" ht="25.5" customHeight="1">
      <c r="B152" s="172"/>
      <c r="C152" s="173" t="s">
        <v>307</v>
      </c>
      <c r="D152" s="173" t="s">
        <v>182</v>
      </c>
      <c r="E152" s="174" t="s">
        <v>495</v>
      </c>
      <c r="F152" s="175" t="s">
        <v>496</v>
      </c>
      <c r="G152" s="176" t="s">
        <v>219</v>
      </c>
      <c r="H152" s="177">
        <v>114.423</v>
      </c>
      <c r="I152" s="178"/>
      <c r="J152" s="179">
        <f>ROUND(I152*H152,2)</f>
        <v>0</v>
      </c>
      <c r="K152" s="175" t="s">
        <v>434</v>
      </c>
      <c r="L152" s="39"/>
      <c r="M152" s="180" t="s">
        <v>5</v>
      </c>
      <c r="N152" s="181" t="s">
        <v>45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187</v>
      </c>
      <c r="AT152" s="22" t="s">
        <v>182</v>
      </c>
      <c r="AU152" s="22" t="s">
        <v>84</v>
      </c>
      <c r="AY152" s="22" t="s">
        <v>180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82</v>
      </c>
      <c r="BK152" s="184">
        <f>ROUND(I152*H152,2)</f>
        <v>0</v>
      </c>
      <c r="BL152" s="22" t="s">
        <v>187</v>
      </c>
      <c r="BM152" s="22" t="s">
        <v>310</v>
      </c>
    </row>
    <row r="153" spans="2:51" s="11" customFormat="1" ht="13.5">
      <c r="B153" s="185"/>
      <c r="D153" s="186" t="s">
        <v>188</v>
      </c>
      <c r="E153" s="187" t="s">
        <v>5</v>
      </c>
      <c r="F153" s="188" t="s">
        <v>968</v>
      </c>
      <c r="H153" s="189">
        <v>114.423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188</v>
      </c>
      <c r="AU153" s="187" t="s">
        <v>84</v>
      </c>
      <c r="AV153" s="11" t="s">
        <v>84</v>
      </c>
      <c r="AW153" s="11" t="s">
        <v>38</v>
      </c>
      <c r="AX153" s="11" t="s">
        <v>74</v>
      </c>
      <c r="AY153" s="187" t="s">
        <v>180</v>
      </c>
    </row>
    <row r="154" spans="2:51" s="12" customFormat="1" ht="13.5">
      <c r="B154" s="194"/>
      <c r="D154" s="186" t="s">
        <v>188</v>
      </c>
      <c r="E154" s="195" t="s">
        <v>5</v>
      </c>
      <c r="F154" s="196" t="s">
        <v>190</v>
      </c>
      <c r="H154" s="197">
        <v>114.423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188</v>
      </c>
      <c r="AU154" s="195" t="s">
        <v>84</v>
      </c>
      <c r="AV154" s="12" t="s">
        <v>187</v>
      </c>
      <c r="AW154" s="12" t="s">
        <v>38</v>
      </c>
      <c r="AX154" s="12" t="s">
        <v>82</v>
      </c>
      <c r="AY154" s="195" t="s">
        <v>180</v>
      </c>
    </row>
    <row r="155" spans="2:65" s="1" customFormat="1" ht="25.5" customHeight="1">
      <c r="B155" s="172"/>
      <c r="C155" s="173" t="s">
        <v>249</v>
      </c>
      <c r="D155" s="173" t="s">
        <v>182</v>
      </c>
      <c r="E155" s="174" t="s">
        <v>500</v>
      </c>
      <c r="F155" s="175" t="s">
        <v>501</v>
      </c>
      <c r="G155" s="176" t="s">
        <v>219</v>
      </c>
      <c r="H155" s="177">
        <v>114.423</v>
      </c>
      <c r="I155" s="178"/>
      <c r="J155" s="179">
        <f>ROUND(I155*H155,2)</f>
        <v>0</v>
      </c>
      <c r="K155" s="175" t="s">
        <v>434</v>
      </c>
      <c r="L155" s="39"/>
      <c r="M155" s="180" t="s">
        <v>5</v>
      </c>
      <c r="N155" s="181" t="s">
        <v>45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187</v>
      </c>
      <c r="AT155" s="22" t="s">
        <v>182</v>
      </c>
      <c r="AU155" s="22" t="s">
        <v>84</v>
      </c>
      <c r="AY155" s="22" t="s">
        <v>180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82</v>
      </c>
      <c r="BK155" s="184">
        <f>ROUND(I155*H155,2)</f>
        <v>0</v>
      </c>
      <c r="BL155" s="22" t="s">
        <v>187</v>
      </c>
      <c r="BM155" s="22" t="s">
        <v>313</v>
      </c>
    </row>
    <row r="156" spans="2:51" s="11" customFormat="1" ht="13.5">
      <c r="B156" s="185"/>
      <c r="D156" s="186" t="s">
        <v>188</v>
      </c>
      <c r="E156" s="187" t="s">
        <v>5</v>
      </c>
      <c r="F156" s="188" t="s">
        <v>968</v>
      </c>
      <c r="H156" s="189">
        <v>114.423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188</v>
      </c>
      <c r="AU156" s="187" t="s">
        <v>84</v>
      </c>
      <c r="AV156" s="11" t="s">
        <v>84</v>
      </c>
      <c r="AW156" s="11" t="s">
        <v>38</v>
      </c>
      <c r="AX156" s="11" t="s">
        <v>74</v>
      </c>
      <c r="AY156" s="187" t="s">
        <v>180</v>
      </c>
    </row>
    <row r="157" spans="2:51" s="12" customFormat="1" ht="13.5">
      <c r="B157" s="194"/>
      <c r="D157" s="186" t="s">
        <v>188</v>
      </c>
      <c r="E157" s="195" t="s">
        <v>5</v>
      </c>
      <c r="F157" s="196" t="s">
        <v>190</v>
      </c>
      <c r="H157" s="197">
        <v>114.423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195" t="s">
        <v>188</v>
      </c>
      <c r="AU157" s="195" t="s">
        <v>84</v>
      </c>
      <c r="AV157" s="12" t="s">
        <v>187</v>
      </c>
      <c r="AW157" s="12" t="s">
        <v>38</v>
      </c>
      <c r="AX157" s="12" t="s">
        <v>82</v>
      </c>
      <c r="AY157" s="195" t="s">
        <v>180</v>
      </c>
    </row>
    <row r="158" spans="2:65" s="1" customFormat="1" ht="25.5" customHeight="1">
      <c r="B158" s="172"/>
      <c r="C158" s="173" t="s">
        <v>315</v>
      </c>
      <c r="D158" s="173" t="s">
        <v>182</v>
      </c>
      <c r="E158" s="174" t="s">
        <v>503</v>
      </c>
      <c r="F158" s="175" t="s">
        <v>504</v>
      </c>
      <c r="G158" s="176" t="s">
        <v>219</v>
      </c>
      <c r="H158" s="177">
        <v>457.692</v>
      </c>
      <c r="I158" s="178"/>
      <c r="J158" s="179">
        <f>ROUND(I158*H158,2)</f>
        <v>0</v>
      </c>
      <c r="K158" s="175" t="s">
        <v>434</v>
      </c>
      <c r="L158" s="39"/>
      <c r="M158" s="180" t="s">
        <v>5</v>
      </c>
      <c r="N158" s="181" t="s">
        <v>45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187</v>
      </c>
      <c r="AT158" s="22" t="s">
        <v>182</v>
      </c>
      <c r="AU158" s="22" t="s">
        <v>84</v>
      </c>
      <c r="AY158" s="22" t="s">
        <v>180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82</v>
      </c>
      <c r="BK158" s="184">
        <f>ROUND(I158*H158,2)</f>
        <v>0</v>
      </c>
      <c r="BL158" s="22" t="s">
        <v>187</v>
      </c>
      <c r="BM158" s="22" t="s">
        <v>318</v>
      </c>
    </row>
    <row r="159" spans="2:51" s="11" customFormat="1" ht="13.5">
      <c r="B159" s="185"/>
      <c r="D159" s="186" t="s">
        <v>188</v>
      </c>
      <c r="E159" s="187" t="s">
        <v>5</v>
      </c>
      <c r="F159" s="188" t="s">
        <v>969</v>
      </c>
      <c r="H159" s="189">
        <v>457.692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188</v>
      </c>
      <c r="AU159" s="187" t="s">
        <v>84</v>
      </c>
      <c r="AV159" s="11" t="s">
        <v>84</v>
      </c>
      <c r="AW159" s="11" t="s">
        <v>38</v>
      </c>
      <c r="AX159" s="11" t="s">
        <v>74</v>
      </c>
      <c r="AY159" s="187" t="s">
        <v>180</v>
      </c>
    </row>
    <row r="160" spans="2:51" s="12" customFormat="1" ht="13.5">
      <c r="B160" s="194"/>
      <c r="D160" s="186" t="s">
        <v>188</v>
      </c>
      <c r="E160" s="195" t="s">
        <v>5</v>
      </c>
      <c r="F160" s="196" t="s">
        <v>190</v>
      </c>
      <c r="H160" s="197">
        <v>457.692</v>
      </c>
      <c r="I160" s="198"/>
      <c r="L160" s="194"/>
      <c r="M160" s="199"/>
      <c r="N160" s="200"/>
      <c r="O160" s="200"/>
      <c r="P160" s="200"/>
      <c r="Q160" s="200"/>
      <c r="R160" s="200"/>
      <c r="S160" s="200"/>
      <c r="T160" s="201"/>
      <c r="AT160" s="195" t="s">
        <v>188</v>
      </c>
      <c r="AU160" s="195" t="s">
        <v>84</v>
      </c>
      <c r="AV160" s="12" t="s">
        <v>187</v>
      </c>
      <c r="AW160" s="12" t="s">
        <v>38</v>
      </c>
      <c r="AX160" s="12" t="s">
        <v>82</v>
      </c>
      <c r="AY160" s="195" t="s">
        <v>180</v>
      </c>
    </row>
    <row r="161" spans="2:65" s="1" customFormat="1" ht="16.5" customHeight="1">
      <c r="B161" s="172"/>
      <c r="C161" s="173" t="s">
        <v>255</v>
      </c>
      <c r="D161" s="173" t="s">
        <v>182</v>
      </c>
      <c r="E161" s="174" t="s">
        <v>508</v>
      </c>
      <c r="F161" s="175" t="s">
        <v>509</v>
      </c>
      <c r="G161" s="176" t="s">
        <v>219</v>
      </c>
      <c r="H161" s="177">
        <v>114.041</v>
      </c>
      <c r="I161" s="178"/>
      <c r="J161" s="179">
        <f>ROUND(I161*H161,2)</f>
        <v>0</v>
      </c>
      <c r="K161" s="175" t="s">
        <v>199</v>
      </c>
      <c r="L161" s="39"/>
      <c r="M161" s="180" t="s">
        <v>5</v>
      </c>
      <c r="N161" s="181" t="s">
        <v>45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2" t="s">
        <v>187</v>
      </c>
      <c r="AT161" s="22" t="s">
        <v>182</v>
      </c>
      <c r="AU161" s="22" t="s">
        <v>84</v>
      </c>
      <c r="AY161" s="22" t="s">
        <v>180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82</v>
      </c>
      <c r="BK161" s="184">
        <f>ROUND(I161*H161,2)</f>
        <v>0</v>
      </c>
      <c r="BL161" s="22" t="s">
        <v>187</v>
      </c>
      <c r="BM161" s="22" t="s">
        <v>325</v>
      </c>
    </row>
    <row r="162" spans="2:63" s="10" customFormat="1" ht="29.85" customHeight="1">
      <c r="B162" s="159"/>
      <c r="D162" s="160" t="s">
        <v>73</v>
      </c>
      <c r="E162" s="170" t="s">
        <v>511</v>
      </c>
      <c r="F162" s="170" t="s">
        <v>512</v>
      </c>
      <c r="I162" s="162"/>
      <c r="J162" s="171">
        <f>BK162</f>
        <v>0</v>
      </c>
      <c r="L162" s="159"/>
      <c r="M162" s="164"/>
      <c r="N162" s="165"/>
      <c r="O162" s="165"/>
      <c r="P162" s="166">
        <f>P163</f>
        <v>0</v>
      </c>
      <c r="Q162" s="165"/>
      <c r="R162" s="166">
        <f>R163</f>
        <v>0</v>
      </c>
      <c r="S162" s="165"/>
      <c r="T162" s="167">
        <f>T163</f>
        <v>0</v>
      </c>
      <c r="AR162" s="160" t="s">
        <v>82</v>
      </c>
      <c r="AT162" s="168" t="s">
        <v>73</v>
      </c>
      <c r="AU162" s="168" t="s">
        <v>82</v>
      </c>
      <c r="AY162" s="160" t="s">
        <v>180</v>
      </c>
      <c r="BK162" s="169">
        <f>BK163</f>
        <v>0</v>
      </c>
    </row>
    <row r="163" spans="2:65" s="1" customFormat="1" ht="38.25" customHeight="1">
      <c r="B163" s="172"/>
      <c r="C163" s="173" t="s">
        <v>326</v>
      </c>
      <c r="D163" s="173" t="s">
        <v>182</v>
      </c>
      <c r="E163" s="174" t="s">
        <v>513</v>
      </c>
      <c r="F163" s="175" t="s">
        <v>514</v>
      </c>
      <c r="G163" s="176" t="s">
        <v>219</v>
      </c>
      <c r="H163" s="177">
        <v>117.956</v>
      </c>
      <c r="I163" s="178"/>
      <c r="J163" s="179">
        <f>ROUND(I163*H163,2)</f>
        <v>0</v>
      </c>
      <c r="K163" s="175" t="s">
        <v>269</v>
      </c>
      <c r="L163" s="39"/>
      <c r="M163" s="180" t="s">
        <v>5</v>
      </c>
      <c r="N163" s="181" t="s">
        <v>45</v>
      </c>
      <c r="O163" s="4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2" t="s">
        <v>187</v>
      </c>
      <c r="AT163" s="22" t="s">
        <v>182</v>
      </c>
      <c r="AU163" s="22" t="s">
        <v>84</v>
      </c>
      <c r="AY163" s="22" t="s">
        <v>180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82</v>
      </c>
      <c r="BK163" s="184">
        <f>ROUND(I163*H163,2)</f>
        <v>0</v>
      </c>
      <c r="BL163" s="22" t="s">
        <v>187</v>
      </c>
      <c r="BM163" s="22" t="s">
        <v>329</v>
      </c>
    </row>
    <row r="164" spans="2:63" s="10" customFormat="1" ht="37.35" customHeight="1">
      <c r="B164" s="159"/>
      <c r="D164" s="160" t="s">
        <v>73</v>
      </c>
      <c r="E164" s="161" t="s">
        <v>516</v>
      </c>
      <c r="F164" s="161" t="s">
        <v>517</v>
      </c>
      <c r="I164" s="162"/>
      <c r="J164" s="163">
        <f>BK164</f>
        <v>0</v>
      </c>
      <c r="L164" s="159"/>
      <c r="M164" s="164"/>
      <c r="N164" s="165"/>
      <c r="O164" s="165"/>
      <c r="P164" s="166">
        <f>P165+P188+P190+P198</f>
        <v>0</v>
      </c>
      <c r="Q164" s="165"/>
      <c r="R164" s="166">
        <f>R165+R188+R190+R198</f>
        <v>0</v>
      </c>
      <c r="S164" s="165"/>
      <c r="T164" s="167">
        <f>T165+T188+T190+T198</f>
        <v>0</v>
      </c>
      <c r="AR164" s="160" t="s">
        <v>84</v>
      </c>
      <c r="AT164" s="168" t="s">
        <v>73</v>
      </c>
      <c r="AU164" s="168" t="s">
        <v>74</v>
      </c>
      <c r="AY164" s="160" t="s">
        <v>180</v>
      </c>
      <c r="BK164" s="169">
        <f>BK165+BK188+BK190+BK198</f>
        <v>0</v>
      </c>
    </row>
    <row r="165" spans="2:63" s="10" customFormat="1" ht="19.9" customHeight="1">
      <c r="B165" s="159"/>
      <c r="D165" s="160" t="s">
        <v>73</v>
      </c>
      <c r="E165" s="170" t="s">
        <v>970</v>
      </c>
      <c r="F165" s="170" t="s">
        <v>971</v>
      </c>
      <c r="I165" s="162"/>
      <c r="J165" s="171">
        <f>BK165</f>
        <v>0</v>
      </c>
      <c r="L165" s="159"/>
      <c r="M165" s="164"/>
      <c r="N165" s="165"/>
      <c r="O165" s="165"/>
      <c r="P165" s="166">
        <f>SUM(P166:P187)</f>
        <v>0</v>
      </c>
      <c r="Q165" s="165"/>
      <c r="R165" s="166">
        <f>SUM(R166:R187)</f>
        <v>0</v>
      </c>
      <c r="S165" s="165"/>
      <c r="T165" s="167">
        <f>SUM(T166:T187)</f>
        <v>0</v>
      </c>
      <c r="AR165" s="160" t="s">
        <v>84</v>
      </c>
      <c r="AT165" s="168" t="s">
        <v>73</v>
      </c>
      <c r="AU165" s="168" t="s">
        <v>82</v>
      </c>
      <c r="AY165" s="160" t="s">
        <v>180</v>
      </c>
      <c r="BK165" s="169">
        <f>SUM(BK166:BK187)</f>
        <v>0</v>
      </c>
    </row>
    <row r="166" spans="2:65" s="1" customFormat="1" ht="25.5" customHeight="1">
      <c r="B166" s="172"/>
      <c r="C166" s="173" t="s">
        <v>258</v>
      </c>
      <c r="D166" s="173" t="s">
        <v>182</v>
      </c>
      <c r="E166" s="174" t="s">
        <v>972</v>
      </c>
      <c r="F166" s="175" t="s">
        <v>973</v>
      </c>
      <c r="G166" s="176" t="s">
        <v>185</v>
      </c>
      <c r="H166" s="177">
        <v>143.788</v>
      </c>
      <c r="I166" s="178"/>
      <c r="J166" s="179">
        <f>ROUND(I166*H166,2)</f>
        <v>0</v>
      </c>
      <c r="K166" s="175" t="s">
        <v>269</v>
      </c>
      <c r="L166" s="39"/>
      <c r="M166" s="180" t="s">
        <v>5</v>
      </c>
      <c r="N166" s="181" t="s">
        <v>45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220</v>
      </c>
      <c r="AT166" s="22" t="s">
        <v>182</v>
      </c>
      <c r="AU166" s="22" t="s">
        <v>84</v>
      </c>
      <c r="AY166" s="22" t="s">
        <v>180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82</v>
      </c>
      <c r="BK166" s="184">
        <f>ROUND(I166*H166,2)</f>
        <v>0</v>
      </c>
      <c r="BL166" s="22" t="s">
        <v>220</v>
      </c>
      <c r="BM166" s="22" t="s">
        <v>332</v>
      </c>
    </row>
    <row r="167" spans="2:51" s="11" customFormat="1" ht="13.5">
      <c r="B167" s="185"/>
      <c r="D167" s="186" t="s">
        <v>188</v>
      </c>
      <c r="E167" s="187" t="s">
        <v>5</v>
      </c>
      <c r="F167" s="188" t="s">
        <v>974</v>
      </c>
      <c r="H167" s="189">
        <v>59.32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188</v>
      </c>
      <c r="AU167" s="187" t="s">
        <v>84</v>
      </c>
      <c r="AV167" s="11" t="s">
        <v>84</v>
      </c>
      <c r="AW167" s="11" t="s">
        <v>38</v>
      </c>
      <c r="AX167" s="11" t="s">
        <v>74</v>
      </c>
      <c r="AY167" s="187" t="s">
        <v>180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975</v>
      </c>
      <c r="H168" s="189">
        <v>84.468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2" customFormat="1" ht="13.5">
      <c r="B169" s="194"/>
      <c r="D169" s="186" t="s">
        <v>188</v>
      </c>
      <c r="E169" s="195" t="s">
        <v>5</v>
      </c>
      <c r="F169" s="196" t="s">
        <v>190</v>
      </c>
      <c r="H169" s="197">
        <v>143.788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188</v>
      </c>
      <c r="AU169" s="195" t="s">
        <v>84</v>
      </c>
      <c r="AV169" s="12" t="s">
        <v>187</v>
      </c>
      <c r="AW169" s="12" t="s">
        <v>38</v>
      </c>
      <c r="AX169" s="12" t="s">
        <v>82</v>
      </c>
      <c r="AY169" s="195" t="s">
        <v>180</v>
      </c>
    </row>
    <row r="170" spans="2:65" s="1" customFormat="1" ht="16.5" customHeight="1">
      <c r="B170" s="172"/>
      <c r="C170" s="202" t="s">
        <v>334</v>
      </c>
      <c r="D170" s="202" t="s">
        <v>273</v>
      </c>
      <c r="E170" s="203" t="s">
        <v>976</v>
      </c>
      <c r="F170" s="204" t="s">
        <v>977</v>
      </c>
      <c r="G170" s="205" t="s">
        <v>219</v>
      </c>
      <c r="H170" s="206">
        <v>0.043</v>
      </c>
      <c r="I170" s="207"/>
      <c r="J170" s="208">
        <f>ROUND(I170*H170,2)</f>
        <v>0</v>
      </c>
      <c r="K170" s="204" t="s">
        <v>269</v>
      </c>
      <c r="L170" s="209"/>
      <c r="M170" s="210" t="s">
        <v>5</v>
      </c>
      <c r="N170" s="21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258</v>
      </c>
      <c r="AT170" s="22" t="s">
        <v>273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220</v>
      </c>
      <c r="BM170" s="22" t="s">
        <v>337</v>
      </c>
    </row>
    <row r="171" spans="2:51" s="11" customFormat="1" ht="13.5">
      <c r="B171" s="185"/>
      <c r="D171" s="186" t="s">
        <v>188</v>
      </c>
      <c r="E171" s="187" t="s">
        <v>5</v>
      </c>
      <c r="F171" s="188" t="s">
        <v>978</v>
      </c>
      <c r="H171" s="189">
        <v>0.043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188</v>
      </c>
      <c r="AU171" s="187" t="s">
        <v>84</v>
      </c>
      <c r="AV171" s="11" t="s">
        <v>84</v>
      </c>
      <c r="AW171" s="11" t="s">
        <v>38</v>
      </c>
      <c r="AX171" s="11" t="s">
        <v>74</v>
      </c>
      <c r="AY171" s="187" t="s">
        <v>180</v>
      </c>
    </row>
    <row r="172" spans="2:51" s="12" customFormat="1" ht="13.5">
      <c r="B172" s="194"/>
      <c r="D172" s="186" t="s">
        <v>188</v>
      </c>
      <c r="E172" s="195" t="s">
        <v>5</v>
      </c>
      <c r="F172" s="196" t="s">
        <v>190</v>
      </c>
      <c r="H172" s="197">
        <v>0.043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188</v>
      </c>
      <c r="AU172" s="195" t="s">
        <v>84</v>
      </c>
      <c r="AV172" s="12" t="s">
        <v>187</v>
      </c>
      <c r="AW172" s="12" t="s">
        <v>38</v>
      </c>
      <c r="AX172" s="12" t="s">
        <v>82</v>
      </c>
      <c r="AY172" s="195" t="s">
        <v>180</v>
      </c>
    </row>
    <row r="173" spans="2:65" s="1" customFormat="1" ht="25.5" customHeight="1">
      <c r="B173" s="172"/>
      <c r="C173" s="173" t="s">
        <v>265</v>
      </c>
      <c r="D173" s="173" t="s">
        <v>182</v>
      </c>
      <c r="E173" s="174" t="s">
        <v>979</v>
      </c>
      <c r="F173" s="175" t="s">
        <v>980</v>
      </c>
      <c r="G173" s="176" t="s">
        <v>185</v>
      </c>
      <c r="H173" s="177">
        <v>84.04</v>
      </c>
      <c r="I173" s="178"/>
      <c r="J173" s="179">
        <f>ROUND(I173*H173,2)</f>
        <v>0</v>
      </c>
      <c r="K173" s="175" t="s">
        <v>269</v>
      </c>
      <c r="L173" s="39"/>
      <c r="M173" s="180" t="s">
        <v>5</v>
      </c>
      <c r="N173" s="181" t="s">
        <v>45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220</v>
      </c>
      <c r="AT173" s="22" t="s">
        <v>182</v>
      </c>
      <c r="AU173" s="22" t="s">
        <v>84</v>
      </c>
      <c r="AY173" s="22" t="s">
        <v>180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82</v>
      </c>
      <c r="BK173" s="184">
        <f>ROUND(I173*H173,2)</f>
        <v>0</v>
      </c>
      <c r="BL173" s="22" t="s">
        <v>220</v>
      </c>
      <c r="BM173" s="22" t="s">
        <v>341</v>
      </c>
    </row>
    <row r="174" spans="2:51" s="11" customFormat="1" ht="13.5">
      <c r="B174" s="185"/>
      <c r="D174" s="186" t="s">
        <v>188</v>
      </c>
      <c r="E174" s="187" t="s">
        <v>5</v>
      </c>
      <c r="F174" s="188" t="s">
        <v>981</v>
      </c>
      <c r="H174" s="189">
        <v>84.04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188</v>
      </c>
      <c r="AU174" s="187" t="s">
        <v>84</v>
      </c>
      <c r="AV174" s="11" t="s">
        <v>84</v>
      </c>
      <c r="AW174" s="11" t="s">
        <v>38</v>
      </c>
      <c r="AX174" s="11" t="s">
        <v>74</v>
      </c>
      <c r="AY174" s="187" t="s">
        <v>180</v>
      </c>
    </row>
    <row r="175" spans="2:51" s="12" customFormat="1" ht="13.5">
      <c r="B175" s="194"/>
      <c r="D175" s="186" t="s">
        <v>188</v>
      </c>
      <c r="E175" s="195" t="s">
        <v>5</v>
      </c>
      <c r="F175" s="196" t="s">
        <v>190</v>
      </c>
      <c r="H175" s="197">
        <v>84.04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188</v>
      </c>
      <c r="AU175" s="195" t="s">
        <v>84</v>
      </c>
      <c r="AV175" s="12" t="s">
        <v>187</v>
      </c>
      <c r="AW175" s="12" t="s">
        <v>38</v>
      </c>
      <c r="AX175" s="12" t="s">
        <v>82</v>
      </c>
      <c r="AY175" s="195" t="s">
        <v>180</v>
      </c>
    </row>
    <row r="176" spans="2:65" s="1" customFormat="1" ht="16.5" customHeight="1">
      <c r="B176" s="172"/>
      <c r="C176" s="202" t="s">
        <v>343</v>
      </c>
      <c r="D176" s="202" t="s">
        <v>273</v>
      </c>
      <c r="E176" s="203" t="s">
        <v>976</v>
      </c>
      <c r="F176" s="204" t="s">
        <v>977</v>
      </c>
      <c r="G176" s="205" t="s">
        <v>219</v>
      </c>
      <c r="H176" s="206">
        <v>0.029</v>
      </c>
      <c r="I176" s="207"/>
      <c r="J176" s="208">
        <f>ROUND(I176*H176,2)</f>
        <v>0</v>
      </c>
      <c r="K176" s="204" t="s">
        <v>269</v>
      </c>
      <c r="L176" s="209"/>
      <c r="M176" s="210" t="s">
        <v>5</v>
      </c>
      <c r="N176" s="21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258</v>
      </c>
      <c r="AT176" s="22" t="s">
        <v>273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220</v>
      </c>
      <c r="BM176" s="22" t="s">
        <v>347</v>
      </c>
    </row>
    <row r="177" spans="2:51" s="11" customFormat="1" ht="13.5">
      <c r="B177" s="185"/>
      <c r="D177" s="186" t="s">
        <v>188</v>
      </c>
      <c r="E177" s="187" t="s">
        <v>5</v>
      </c>
      <c r="F177" s="188" t="s">
        <v>982</v>
      </c>
      <c r="H177" s="189">
        <v>0.029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188</v>
      </c>
      <c r="AU177" s="187" t="s">
        <v>84</v>
      </c>
      <c r="AV177" s="11" t="s">
        <v>84</v>
      </c>
      <c r="AW177" s="11" t="s">
        <v>38</v>
      </c>
      <c r="AX177" s="11" t="s">
        <v>74</v>
      </c>
      <c r="AY177" s="187" t="s">
        <v>180</v>
      </c>
    </row>
    <row r="178" spans="2:51" s="12" customFormat="1" ht="13.5">
      <c r="B178" s="194"/>
      <c r="D178" s="186" t="s">
        <v>188</v>
      </c>
      <c r="E178" s="195" t="s">
        <v>5</v>
      </c>
      <c r="F178" s="196" t="s">
        <v>190</v>
      </c>
      <c r="H178" s="197">
        <v>0.029</v>
      </c>
      <c r="I178" s="198"/>
      <c r="L178" s="194"/>
      <c r="M178" s="199"/>
      <c r="N178" s="200"/>
      <c r="O178" s="200"/>
      <c r="P178" s="200"/>
      <c r="Q178" s="200"/>
      <c r="R178" s="200"/>
      <c r="S178" s="200"/>
      <c r="T178" s="201"/>
      <c r="AT178" s="195" t="s">
        <v>188</v>
      </c>
      <c r="AU178" s="195" t="s">
        <v>84</v>
      </c>
      <c r="AV178" s="12" t="s">
        <v>187</v>
      </c>
      <c r="AW178" s="12" t="s">
        <v>38</v>
      </c>
      <c r="AX178" s="12" t="s">
        <v>82</v>
      </c>
      <c r="AY178" s="195" t="s">
        <v>180</v>
      </c>
    </row>
    <row r="179" spans="2:65" s="1" customFormat="1" ht="25.5" customHeight="1">
      <c r="B179" s="172"/>
      <c r="C179" s="173" t="s">
        <v>270</v>
      </c>
      <c r="D179" s="173" t="s">
        <v>182</v>
      </c>
      <c r="E179" s="174" t="s">
        <v>983</v>
      </c>
      <c r="F179" s="175" t="s">
        <v>984</v>
      </c>
      <c r="G179" s="176" t="s">
        <v>185</v>
      </c>
      <c r="H179" s="177">
        <v>287.576</v>
      </c>
      <c r="I179" s="178"/>
      <c r="J179" s="179">
        <f>ROUND(I179*H179,2)</f>
        <v>0</v>
      </c>
      <c r="K179" s="175" t="s">
        <v>269</v>
      </c>
      <c r="L179" s="39"/>
      <c r="M179" s="180" t="s">
        <v>5</v>
      </c>
      <c r="N179" s="181" t="s">
        <v>45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220</v>
      </c>
      <c r="AT179" s="22" t="s">
        <v>182</v>
      </c>
      <c r="AU179" s="22" t="s">
        <v>84</v>
      </c>
      <c r="AY179" s="22" t="s">
        <v>180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82</v>
      </c>
      <c r="BK179" s="184">
        <f>ROUND(I179*H179,2)</f>
        <v>0</v>
      </c>
      <c r="BL179" s="22" t="s">
        <v>220</v>
      </c>
      <c r="BM179" s="22" t="s">
        <v>351</v>
      </c>
    </row>
    <row r="180" spans="2:51" s="11" customFormat="1" ht="13.5">
      <c r="B180" s="185"/>
      <c r="D180" s="186" t="s">
        <v>188</v>
      </c>
      <c r="E180" s="187" t="s">
        <v>5</v>
      </c>
      <c r="F180" s="188" t="s">
        <v>985</v>
      </c>
      <c r="H180" s="189">
        <v>287.576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188</v>
      </c>
      <c r="AU180" s="187" t="s">
        <v>84</v>
      </c>
      <c r="AV180" s="11" t="s">
        <v>84</v>
      </c>
      <c r="AW180" s="11" t="s">
        <v>38</v>
      </c>
      <c r="AX180" s="11" t="s">
        <v>74</v>
      </c>
      <c r="AY180" s="187" t="s">
        <v>180</v>
      </c>
    </row>
    <row r="181" spans="2:51" s="12" customFormat="1" ht="13.5">
      <c r="B181" s="194"/>
      <c r="D181" s="186" t="s">
        <v>188</v>
      </c>
      <c r="E181" s="195" t="s">
        <v>5</v>
      </c>
      <c r="F181" s="196" t="s">
        <v>190</v>
      </c>
      <c r="H181" s="197">
        <v>287.576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188</v>
      </c>
      <c r="AU181" s="195" t="s">
        <v>84</v>
      </c>
      <c r="AV181" s="12" t="s">
        <v>187</v>
      </c>
      <c r="AW181" s="12" t="s">
        <v>38</v>
      </c>
      <c r="AX181" s="12" t="s">
        <v>82</v>
      </c>
      <c r="AY181" s="195" t="s">
        <v>180</v>
      </c>
    </row>
    <row r="182" spans="2:65" s="1" customFormat="1" ht="16.5" customHeight="1">
      <c r="B182" s="172"/>
      <c r="C182" s="202" t="s">
        <v>352</v>
      </c>
      <c r="D182" s="202" t="s">
        <v>273</v>
      </c>
      <c r="E182" s="203" t="s">
        <v>986</v>
      </c>
      <c r="F182" s="204" t="s">
        <v>2846</v>
      </c>
      <c r="G182" s="205" t="s">
        <v>185</v>
      </c>
      <c r="H182" s="206">
        <v>287.576</v>
      </c>
      <c r="I182" s="207"/>
      <c r="J182" s="208">
        <f>ROUND(I182*H182,2)</f>
        <v>0</v>
      </c>
      <c r="K182" s="204" t="s">
        <v>5</v>
      </c>
      <c r="L182" s="209"/>
      <c r="M182" s="210" t="s">
        <v>5</v>
      </c>
      <c r="N182" s="211" t="s">
        <v>45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258</v>
      </c>
      <c r="AT182" s="22" t="s">
        <v>273</v>
      </c>
      <c r="AU182" s="22" t="s">
        <v>84</v>
      </c>
      <c r="AY182" s="22" t="s">
        <v>180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82</v>
      </c>
      <c r="BK182" s="184">
        <f>ROUND(I182*H182,2)</f>
        <v>0</v>
      </c>
      <c r="BL182" s="22" t="s">
        <v>220</v>
      </c>
      <c r="BM182" s="22" t="s">
        <v>355</v>
      </c>
    </row>
    <row r="183" spans="2:65" s="1" customFormat="1" ht="25.5" customHeight="1">
      <c r="B183" s="172"/>
      <c r="C183" s="173" t="s">
        <v>276</v>
      </c>
      <c r="D183" s="173" t="s">
        <v>182</v>
      </c>
      <c r="E183" s="174" t="s">
        <v>987</v>
      </c>
      <c r="F183" s="175" t="s">
        <v>988</v>
      </c>
      <c r="G183" s="176" t="s">
        <v>185</v>
      </c>
      <c r="H183" s="177">
        <v>168.08</v>
      </c>
      <c r="I183" s="178"/>
      <c r="J183" s="179">
        <f>ROUND(I183*H183,2)</f>
        <v>0</v>
      </c>
      <c r="K183" s="175" t="s">
        <v>269</v>
      </c>
      <c r="L183" s="39"/>
      <c r="M183" s="180" t="s">
        <v>5</v>
      </c>
      <c r="N183" s="181" t="s">
        <v>45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220</v>
      </c>
      <c r="AT183" s="22" t="s">
        <v>182</v>
      </c>
      <c r="AU183" s="22" t="s">
        <v>84</v>
      </c>
      <c r="AY183" s="22" t="s">
        <v>180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82</v>
      </c>
      <c r="BK183" s="184">
        <f>ROUND(I183*H183,2)</f>
        <v>0</v>
      </c>
      <c r="BL183" s="22" t="s">
        <v>220</v>
      </c>
      <c r="BM183" s="22" t="s">
        <v>359</v>
      </c>
    </row>
    <row r="184" spans="2:51" s="11" customFormat="1" ht="13.5">
      <c r="B184" s="185"/>
      <c r="D184" s="186" t="s">
        <v>188</v>
      </c>
      <c r="E184" s="187" t="s">
        <v>5</v>
      </c>
      <c r="F184" s="188" t="s">
        <v>989</v>
      </c>
      <c r="H184" s="189">
        <v>168.08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188</v>
      </c>
      <c r="AU184" s="187" t="s">
        <v>84</v>
      </c>
      <c r="AV184" s="11" t="s">
        <v>84</v>
      </c>
      <c r="AW184" s="11" t="s">
        <v>38</v>
      </c>
      <c r="AX184" s="11" t="s">
        <v>74</v>
      </c>
      <c r="AY184" s="187" t="s">
        <v>180</v>
      </c>
    </row>
    <row r="185" spans="2:51" s="12" customFormat="1" ht="13.5">
      <c r="B185" s="194"/>
      <c r="D185" s="186" t="s">
        <v>188</v>
      </c>
      <c r="E185" s="195" t="s">
        <v>5</v>
      </c>
      <c r="F185" s="196" t="s">
        <v>190</v>
      </c>
      <c r="H185" s="197">
        <v>168.08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188</v>
      </c>
      <c r="AU185" s="195" t="s">
        <v>84</v>
      </c>
      <c r="AV185" s="12" t="s">
        <v>187</v>
      </c>
      <c r="AW185" s="12" t="s">
        <v>38</v>
      </c>
      <c r="AX185" s="12" t="s">
        <v>82</v>
      </c>
      <c r="AY185" s="195" t="s">
        <v>180</v>
      </c>
    </row>
    <row r="186" spans="2:65" s="1" customFormat="1" ht="16.5" customHeight="1">
      <c r="B186" s="172"/>
      <c r="C186" s="202" t="s">
        <v>360</v>
      </c>
      <c r="D186" s="202" t="s">
        <v>273</v>
      </c>
      <c r="E186" s="203" t="s">
        <v>986</v>
      </c>
      <c r="F186" s="204" t="s">
        <v>2846</v>
      </c>
      <c r="G186" s="205" t="s">
        <v>185</v>
      </c>
      <c r="H186" s="206">
        <v>168.08</v>
      </c>
      <c r="I186" s="207"/>
      <c r="J186" s="208">
        <f>ROUND(I186*H186,2)</f>
        <v>0</v>
      </c>
      <c r="K186" s="204" t="s">
        <v>5</v>
      </c>
      <c r="L186" s="209"/>
      <c r="M186" s="210" t="s">
        <v>5</v>
      </c>
      <c r="N186" s="21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258</v>
      </c>
      <c r="AT186" s="22" t="s">
        <v>273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220</v>
      </c>
      <c r="BM186" s="22" t="s">
        <v>361</v>
      </c>
    </row>
    <row r="187" spans="2:65" s="1" customFormat="1" ht="38.25" customHeight="1">
      <c r="B187" s="172"/>
      <c r="C187" s="173" t="s">
        <v>280</v>
      </c>
      <c r="D187" s="173" t="s">
        <v>182</v>
      </c>
      <c r="E187" s="174" t="s">
        <v>990</v>
      </c>
      <c r="F187" s="175" t="s">
        <v>991</v>
      </c>
      <c r="G187" s="176" t="s">
        <v>560</v>
      </c>
      <c r="H187" s="212"/>
      <c r="I187" s="178"/>
      <c r="J187" s="179">
        <f>ROUND(I187*H187,2)</f>
        <v>0</v>
      </c>
      <c r="K187" s="175" t="s">
        <v>269</v>
      </c>
      <c r="L187" s="39"/>
      <c r="M187" s="180" t="s">
        <v>5</v>
      </c>
      <c r="N187" s="181" t="s">
        <v>45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220</v>
      </c>
      <c r="AT187" s="22" t="s">
        <v>182</v>
      </c>
      <c r="AU187" s="22" t="s">
        <v>84</v>
      </c>
      <c r="AY187" s="22" t="s">
        <v>180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82</v>
      </c>
      <c r="BK187" s="184">
        <f>ROUND(I187*H187,2)</f>
        <v>0</v>
      </c>
      <c r="BL187" s="22" t="s">
        <v>220</v>
      </c>
      <c r="BM187" s="22" t="s">
        <v>365</v>
      </c>
    </row>
    <row r="188" spans="2:63" s="10" customFormat="1" ht="29.85" customHeight="1">
      <c r="B188" s="159"/>
      <c r="D188" s="160" t="s">
        <v>73</v>
      </c>
      <c r="E188" s="170" t="s">
        <v>794</v>
      </c>
      <c r="F188" s="170" t="s">
        <v>795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84</v>
      </c>
      <c r="AT188" s="168" t="s">
        <v>73</v>
      </c>
      <c r="AU188" s="168" t="s">
        <v>82</v>
      </c>
      <c r="AY188" s="160" t="s">
        <v>180</v>
      </c>
      <c r="BK188" s="169">
        <f>BK189</f>
        <v>0</v>
      </c>
    </row>
    <row r="189" spans="2:65" s="1" customFormat="1" ht="25.5" customHeight="1">
      <c r="B189" s="172"/>
      <c r="C189" s="173" t="s">
        <v>367</v>
      </c>
      <c r="D189" s="173" t="s">
        <v>182</v>
      </c>
      <c r="E189" s="174" t="s">
        <v>796</v>
      </c>
      <c r="F189" s="175" t="s">
        <v>992</v>
      </c>
      <c r="G189" s="176" t="s">
        <v>301</v>
      </c>
      <c r="H189" s="177">
        <v>31</v>
      </c>
      <c r="I189" s="178"/>
      <c r="J189" s="179">
        <f>ROUND(I189*H189,2)</f>
        <v>0</v>
      </c>
      <c r="K189" s="175" t="s">
        <v>269</v>
      </c>
      <c r="L189" s="39"/>
      <c r="M189" s="180" t="s">
        <v>5</v>
      </c>
      <c r="N189" s="181" t="s">
        <v>45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220</v>
      </c>
      <c r="AT189" s="22" t="s">
        <v>182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220</v>
      </c>
      <c r="BM189" s="22" t="s">
        <v>370</v>
      </c>
    </row>
    <row r="190" spans="2:63" s="10" customFormat="1" ht="29.85" customHeight="1">
      <c r="B190" s="159"/>
      <c r="D190" s="160" t="s">
        <v>73</v>
      </c>
      <c r="E190" s="170" t="s">
        <v>710</v>
      </c>
      <c r="F190" s="170" t="s">
        <v>711</v>
      </c>
      <c r="I190" s="162"/>
      <c r="J190" s="171">
        <f>BK190</f>
        <v>0</v>
      </c>
      <c r="L190" s="159"/>
      <c r="M190" s="164"/>
      <c r="N190" s="165"/>
      <c r="O190" s="165"/>
      <c r="P190" s="166">
        <f>SUM(P191:P197)</f>
        <v>0</v>
      </c>
      <c r="Q190" s="165"/>
      <c r="R190" s="166">
        <f>SUM(R191:R197)</f>
        <v>0</v>
      </c>
      <c r="S190" s="165"/>
      <c r="T190" s="167">
        <f>SUM(T191:T197)</f>
        <v>0</v>
      </c>
      <c r="AR190" s="160" t="s">
        <v>84</v>
      </c>
      <c r="AT190" s="168" t="s">
        <v>73</v>
      </c>
      <c r="AU190" s="168" t="s">
        <v>82</v>
      </c>
      <c r="AY190" s="160" t="s">
        <v>180</v>
      </c>
      <c r="BK190" s="169">
        <f>SUM(BK191:BK197)</f>
        <v>0</v>
      </c>
    </row>
    <row r="191" spans="2:65" s="1" customFormat="1" ht="25.5" customHeight="1">
      <c r="B191" s="172"/>
      <c r="C191" s="173" t="s">
        <v>284</v>
      </c>
      <c r="D191" s="173" t="s">
        <v>182</v>
      </c>
      <c r="E191" s="174" t="s">
        <v>993</v>
      </c>
      <c r="F191" s="175" t="s">
        <v>994</v>
      </c>
      <c r="G191" s="176" t="s">
        <v>725</v>
      </c>
      <c r="H191" s="177">
        <v>264.8</v>
      </c>
      <c r="I191" s="178"/>
      <c r="J191" s="179">
        <f>ROUND(I191*H191,2)</f>
        <v>0</v>
      </c>
      <c r="K191" s="175" t="s">
        <v>269</v>
      </c>
      <c r="L191" s="39"/>
      <c r="M191" s="180" t="s">
        <v>5</v>
      </c>
      <c r="N191" s="181" t="s">
        <v>45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220</v>
      </c>
      <c r="AT191" s="22" t="s">
        <v>182</v>
      </c>
      <c r="AU191" s="22" t="s">
        <v>84</v>
      </c>
      <c r="AY191" s="22" t="s">
        <v>180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82</v>
      </c>
      <c r="BK191" s="184">
        <f>ROUND(I191*H191,2)</f>
        <v>0</v>
      </c>
      <c r="BL191" s="22" t="s">
        <v>220</v>
      </c>
      <c r="BM191" s="22" t="s">
        <v>374</v>
      </c>
    </row>
    <row r="192" spans="2:51" s="11" customFormat="1" ht="13.5">
      <c r="B192" s="185"/>
      <c r="D192" s="186" t="s">
        <v>188</v>
      </c>
      <c r="E192" s="187" t="s">
        <v>5</v>
      </c>
      <c r="F192" s="188" t="s">
        <v>995</v>
      </c>
      <c r="H192" s="189">
        <v>264.8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188</v>
      </c>
      <c r="AU192" s="187" t="s">
        <v>84</v>
      </c>
      <c r="AV192" s="11" t="s">
        <v>84</v>
      </c>
      <c r="AW192" s="11" t="s">
        <v>38</v>
      </c>
      <c r="AX192" s="11" t="s">
        <v>74</v>
      </c>
      <c r="AY192" s="187" t="s">
        <v>180</v>
      </c>
    </row>
    <row r="193" spans="2:51" s="12" customFormat="1" ht="13.5">
      <c r="B193" s="194"/>
      <c r="D193" s="186" t="s">
        <v>188</v>
      </c>
      <c r="E193" s="195" t="s">
        <v>5</v>
      </c>
      <c r="F193" s="196" t="s">
        <v>190</v>
      </c>
      <c r="H193" s="197">
        <v>264.8</v>
      </c>
      <c r="I193" s="198"/>
      <c r="L193" s="194"/>
      <c r="M193" s="199"/>
      <c r="N193" s="200"/>
      <c r="O193" s="200"/>
      <c r="P193" s="200"/>
      <c r="Q193" s="200"/>
      <c r="R193" s="200"/>
      <c r="S193" s="200"/>
      <c r="T193" s="201"/>
      <c r="AT193" s="195" t="s">
        <v>188</v>
      </c>
      <c r="AU193" s="195" t="s">
        <v>84</v>
      </c>
      <c r="AV193" s="12" t="s">
        <v>187</v>
      </c>
      <c r="AW193" s="12" t="s">
        <v>38</v>
      </c>
      <c r="AX193" s="12" t="s">
        <v>82</v>
      </c>
      <c r="AY193" s="195" t="s">
        <v>180</v>
      </c>
    </row>
    <row r="194" spans="2:65" s="1" customFormat="1" ht="16.5" customHeight="1">
      <c r="B194" s="172"/>
      <c r="C194" s="202" t="s">
        <v>375</v>
      </c>
      <c r="D194" s="202" t="s">
        <v>273</v>
      </c>
      <c r="E194" s="203" t="s">
        <v>996</v>
      </c>
      <c r="F194" s="204" t="s">
        <v>997</v>
      </c>
      <c r="G194" s="205" t="s">
        <v>292</v>
      </c>
      <c r="H194" s="206">
        <v>7.6</v>
      </c>
      <c r="I194" s="207"/>
      <c r="J194" s="208">
        <f>ROUND(I194*H194,2)</f>
        <v>0</v>
      </c>
      <c r="K194" s="204" t="s">
        <v>269</v>
      </c>
      <c r="L194" s="209"/>
      <c r="M194" s="210" t="s">
        <v>5</v>
      </c>
      <c r="N194" s="211" t="s">
        <v>45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258</v>
      </c>
      <c r="AT194" s="22" t="s">
        <v>273</v>
      </c>
      <c r="AU194" s="22" t="s">
        <v>84</v>
      </c>
      <c r="AY194" s="22" t="s">
        <v>180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82</v>
      </c>
      <c r="BK194" s="184">
        <f>ROUND(I194*H194,2)</f>
        <v>0</v>
      </c>
      <c r="BL194" s="22" t="s">
        <v>220</v>
      </c>
      <c r="BM194" s="22" t="s">
        <v>378</v>
      </c>
    </row>
    <row r="195" spans="2:51" s="11" customFormat="1" ht="13.5">
      <c r="B195" s="185"/>
      <c r="D195" s="186" t="s">
        <v>188</v>
      </c>
      <c r="E195" s="187" t="s">
        <v>5</v>
      </c>
      <c r="F195" s="188" t="s">
        <v>998</v>
      </c>
      <c r="H195" s="189">
        <v>7.6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188</v>
      </c>
      <c r="AU195" s="187" t="s">
        <v>84</v>
      </c>
      <c r="AV195" s="11" t="s">
        <v>84</v>
      </c>
      <c r="AW195" s="11" t="s">
        <v>38</v>
      </c>
      <c r="AX195" s="11" t="s">
        <v>74</v>
      </c>
      <c r="AY195" s="187" t="s">
        <v>180</v>
      </c>
    </row>
    <row r="196" spans="2:51" s="12" customFormat="1" ht="13.5">
      <c r="B196" s="194"/>
      <c r="D196" s="186" t="s">
        <v>188</v>
      </c>
      <c r="E196" s="195" t="s">
        <v>5</v>
      </c>
      <c r="F196" s="196" t="s">
        <v>190</v>
      </c>
      <c r="H196" s="197">
        <v>7.6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188</v>
      </c>
      <c r="AU196" s="195" t="s">
        <v>84</v>
      </c>
      <c r="AV196" s="12" t="s">
        <v>187</v>
      </c>
      <c r="AW196" s="12" t="s">
        <v>38</v>
      </c>
      <c r="AX196" s="12" t="s">
        <v>82</v>
      </c>
      <c r="AY196" s="195" t="s">
        <v>180</v>
      </c>
    </row>
    <row r="197" spans="2:65" s="1" customFormat="1" ht="38.25" customHeight="1">
      <c r="B197" s="172"/>
      <c r="C197" s="173" t="s">
        <v>287</v>
      </c>
      <c r="D197" s="173" t="s">
        <v>182</v>
      </c>
      <c r="E197" s="174" t="s">
        <v>727</v>
      </c>
      <c r="F197" s="175" t="s">
        <v>728</v>
      </c>
      <c r="G197" s="176" t="s">
        <v>560</v>
      </c>
      <c r="H197" s="212"/>
      <c r="I197" s="178"/>
      <c r="J197" s="179">
        <f>ROUND(I197*H197,2)</f>
        <v>0</v>
      </c>
      <c r="K197" s="175" t="s">
        <v>269</v>
      </c>
      <c r="L197" s="39"/>
      <c r="M197" s="180" t="s">
        <v>5</v>
      </c>
      <c r="N197" s="181" t="s">
        <v>45</v>
      </c>
      <c r="O197" s="40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2" t="s">
        <v>220</v>
      </c>
      <c r="AT197" s="22" t="s">
        <v>182</v>
      </c>
      <c r="AU197" s="22" t="s">
        <v>84</v>
      </c>
      <c r="AY197" s="22" t="s">
        <v>180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82</v>
      </c>
      <c r="BK197" s="184">
        <f>ROUND(I197*H197,2)</f>
        <v>0</v>
      </c>
      <c r="BL197" s="22" t="s">
        <v>220</v>
      </c>
      <c r="BM197" s="22" t="s">
        <v>382</v>
      </c>
    </row>
    <row r="198" spans="2:63" s="10" customFormat="1" ht="29.85" customHeight="1">
      <c r="B198" s="159"/>
      <c r="D198" s="160" t="s">
        <v>73</v>
      </c>
      <c r="E198" s="170" t="s">
        <v>999</v>
      </c>
      <c r="F198" s="170" t="s">
        <v>1000</v>
      </c>
      <c r="I198" s="162"/>
      <c r="J198" s="171">
        <f>BK198</f>
        <v>0</v>
      </c>
      <c r="L198" s="159"/>
      <c r="M198" s="164"/>
      <c r="N198" s="165"/>
      <c r="O198" s="165"/>
      <c r="P198" s="166">
        <f>SUM(P199:P203)</f>
        <v>0</v>
      </c>
      <c r="Q198" s="165"/>
      <c r="R198" s="166">
        <f>SUM(R199:R203)</f>
        <v>0</v>
      </c>
      <c r="S198" s="165"/>
      <c r="T198" s="167">
        <f>SUM(T199:T203)</f>
        <v>0</v>
      </c>
      <c r="AR198" s="160" t="s">
        <v>84</v>
      </c>
      <c r="AT198" s="168" t="s">
        <v>73</v>
      </c>
      <c r="AU198" s="168" t="s">
        <v>82</v>
      </c>
      <c r="AY198" s="160" t="s">
        <v>180</v>
      </c>
      <c r="BK198" s="169">
        <f>SUM(BK199:BK203)</f>
        <v>0</v>
      </c>
    </row>
    <row r="199" spans="2:65" s="1" customFormat="1" ht="16.5" customHeight="1">
      <c r="B199" s="172"/>
      <c r="C199" s="173" t="s">
        <v>384</v>
      </c>
      <c r="D199" s="173" t="s">
        <v>182</v>
      </c>
      <c r="E199" s="174" t="s">
        <v>1001</v>
      </c>
      <c r="F199" s="175" t="s">
        <v>1002</v>
      </c>
      <c r="G199" s="176" t="s">
        <v>185</v>
      </c>
      <c r="H199" s="177">
        <v>84.468</v>
      </c>
      <c r="I199" s="178"/>
      <c r="J199" s="179">
        <f>ROUND(I199*H199,2)</f>
        <v>0</v>
      </c>
      <c r="K199" s="175" t="s">
        <v>269</v>
      </c>
      <c r="L199" s="39"/>
      <c r="M199" s="180" t="s">
        <v>5</v>
      </c>
      <c r="N199" s="181" t="s">
        <v>45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220</v>
      </c>
      <c r="AT199" s="22" t="s">
        <v>182</v>
      </c>
      <c r="AU199" s="22" t="s">
        <v>84</v>
      </c>
      <c r="AY199" s="22" t="s">
        <v>180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82</v>
      </c>
      <c r="BK199" s="184">
        <f>ROUND(I199*H199,2)</f>
        <v>0</v>
      </c>
      <c r="BL199" s="22" t="s">
        <v>220</v>
      </c>
      <c r="BM199" s="22" t="s">
        <v>387</v>
      </c>
    </row>
    <row r="200" spans="2:65" s="1" customFormat="1" ht="16.5" customHeight="1">
      <c r="B200" s="172"/>
      <c r="C200" s="202" t="s">
        <v>293</v>
      </c>
      <c r="D200" s="202" t="s">
        <v>273</v>
      </c>
      <c r="E200" s="203" t="s">
        <v>1003</v>
      </c>
      <c r="F200" s="204" t="s">
        <v>1004</v>
      </c>
      <c r="G200" s="205" t="s">
        <v>185</v>
      </c>
      <c r="H200" s="206">
        <v>92.915</v>
      </c>
      <c r="I200" s="207"/>
      <c r="J200" s="208">
        <f>ROUND(I200*H200,2)</f>
        <v>0</v>
      </c>
      <c r="K200" s="204" t="s">
        <v>269</v>
      </c>
      <c r="L200" s="209"/>
      <c r="M200" s="210" t="s">
        <v>5</v>
      </c>
      <c r="N200" s="211" t="s">
        <v>45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258</v>
      </c>
      <c r="AT200" s="22" t="s">
        <v>273</v>
      </c>
      <c r="AU200" s="22" t="s">
        <v>84</v>
      </c>
      <c r="AY200" s="22" t="s">
        <v>180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82</v>
      </c>
      <c r="BK200" s="184">
        <f>ROUND(I200*H200,2)</f>
        <v>0</v>
      </c>
      <c r="BL200" s="22" t="s">
        <v>220</v>
      </c>
      <c r="BM200" s="22" t="s">
        <v>390</v>
      </c>
    </row>
    <row r="201" spans="2:51" s="11" customFormat="1" ht="13.5">
      <c r="B201" s="185"/>
      <c r="D201" s="186" t="s">
        <v>188</v>
      </c>
      <c r="E201" s="187" t="s">
        <v>5</v>
      </c>
      <c r="F201" s="188" t="s">
        <v>1005</v>
      </c>
      <c r="H201" s="189">
        <v>92.915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188</v>
      </c>
      <c r="AU201" s="187" t="s">
        <v>84</v>
      </c>
      <c r="AV201" s="11" t="s">
        <v>84</v>
      </c>
      <c r="AW201" s="11" t="s">
        <v>38</v>
      </c>
      <c r="AX201" s="11" t="s">
        <v>74</v>
      </c>
      <c r="AY201" s="187" t="s">
        <v>180</v>
      </c>
    </row>
    <row r="202" spans="2:51" s="12" customFormat="1" ht="13.5">
      <c r="B202" s="194"/>
      <c r="D202" s="186" t="s">
        <v>188</v>
      </c>
      <c r="E202" s="195" t="s">
        <v>5</v>
      </c>
      <c r="F202" s="196" t="s">
        <v>190</v>
      </c>
      <c r="H202" s="197">
        <v>92.915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188</v>
      </c>
      <c r="AU202" s="195" t="s">
        <v>84</v>
      </c>
      <c r="AV202" s="12" t="s">
        <v>187</v>
      </c>
      <c r="AW202" s="12" t="s">
        <v>38</v>
      </c>
      <c r="AX202" s="12" t="s">
        <v>82</v>
      </c>
      <c r="AY202" s="195" t="s">
        <v>180</v>
      </c>
    </row>
    <row r="203" spans="2:65" s="1" customFormat="1" ht="38.25" customHeight="1">
      <c r="B203" s="172"/>
      <c r="C203" s="173" t="s">
        <v>392</v>
      </c>
      <c r="D203" s="173" t="s">
        <v>182</v>
      </c>
      <c r="E203" s="174" t="s">
        <v>1006</v>
      </c>
      <c r="F203" s="175" t="s">
        <v>1007</v>
      </c>
      <c r="G203" s="176" t="s">
        <v>560</v>
      </c>
      <c r="H203" s="212"/>
      <c r="I203" s="178"/>
      <c r="J203" s="179">
        <f>ROUND(I203*H203,2)</f>
        <v>0</v>
      </c>
      <c r="K203" s="175" t="s">
        <v>269</v>
      </c>
      <c r="L203" s="39"/>
      <c r="M203" s="180" t="s">
        <v>5</v>
      </c>
      <c r="N203" s="213" t="s">
        <v>45</v>
      </c>
      <c r="O203" s="214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AR203" s="22" t="s">
        <v>220</v>
      </c>
      <c r="AT203" s="22" t="s">
        <v>182</v>
      </c>
      <c r="AU203" s="22" t="s">
        <v>84</v>
      </c>
      <c r="AY203" s="22" t="s">
        <v>180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82</v>
      </c>
      <c r="BK203" s="184">
        <f>ROUND(I203*H203,2)</f>
        <v>0</v>
      </c>
      <c r="BL203" s="22" t="s">
        <v>220</v>
      </c>
      <c r="BM203" s="22" t="s">
        <v>395</v>
      </c>
    </row>
    <row r="204" spans="2:12" s="1" customFormat="1" ht="6.95" customHeight="1">
      <c r="B204" s="54"/>
      <c r="C204" s="55"/>
      <c r="D204" s="55"/>
      <c r="E204" s="55"/>
      <c r="F204" s="55"/>
      <c r="G204" s="55"/>
      <c r="H204" s="55"/>
      <c r="I204" s="125"/>
      <c r="J204" s="55"/>
      <c r="K204" s="55"/>
      <c r="L204" s="39"/>
    </row>
  </sheetData>
  <autoFilter ref="C87:K20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 topLeftCell="A1">
      <pane ySplit="1" topLeftCell="A2" activePane="bottomLeft" state="frozen"/>
      <selection pane="bottomLeft" activeCell="D2" sqref="D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1008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ROUND(J95,2)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ROUND(SUM(BE95:BE346),2)</f>
        <v>0</v>
      </c>
      <c r="G30" s="40"/>
      <c r="H30" s="40"/>
      <c r="I30" s="117">
        <v>0.21</v>
      </c>
      <c r="J30" s="116">
        <f>ROUND(ROUND((SUM(BE95:BE346)),2)*I30,2)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ROUND(SUM(BF95:BF346),2)</f>
        <v>0</v>
      </c>
      <c r="G31" s="40"/>
      <c r="H31" s="40"/>
      <c r="I31" s="117">
        <v>0.15</v>
      </c>
      <c r="J31" s="116">
        <f>ROUND(ROUND((SUM(BF95:BF346)),2)*I31,2)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ROUND(SUM(BG95:BG346),2)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ROUND(SUM(BH95:BH346),2)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ROUND(SUM(BI95:BI346),2)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1715c - Stavební čás - 1715c - Stavební část - budova A3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J95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J96</f>
        <v>0</v>
      </c>
      <c r="K57" s="139"/>
    </row>
    <row r="58" spans="2:11" s="8" customFormat="1" ht="19.9" customHeight="1">
      <c r="B58" s="140"/>
      <c r="C58" s="141"/>
      <c r="D58" s="142" t="s">
        <v>147</v>
      </c>
      <c r="E58" s="143"/>
      <c r="F58" s="143"/>
      <c r="G58" s="143"/>
      <c r="H58" s="143"/>
      <c r="I58" s="144"/>
      <c r="J58" s="145">
        <f>J97</f>
        <v>0</v>
      </c>
      <c r="K58" s="146"/>
    </row>
    <row r="59" spans="2:11" s="8" customFormat="1" ht="19.9" customHeight="1">
      <c r="B59" s="140"/>
      <c r="C59" s="141"/>
      <c r="D59" s="142" t="s">
        <v>148</v>
      </c>
      <c r="E59" s="143"/>
      <c r="F59" s="143"/>
      <c r="G59" s="143"/>
      <c r="H59" s="143"/>
      <c r="I59" s="144"/>
      <c r="J59" s="145">
        <f>J113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J117</f>
        <v>0</v>
      </c>
      <c r="K60" s="146"/>
    </row>
    <row r="61" spans="2:11" s="8" customFormat="1" ht="19.9" customHeight="1">
      <c r="B61" s="140"/>
      <c r="C61" s="141"/>
      <c r="D61" s="142" t="s">
        <v>150</v>
      </c>
      <c r="E61" s="143"/>
      <c r="F61" s="143"/>
      <c r="G61" s="143"/>
      <c r="H61" s="143"/>
      <c r="I61" s="144"/>
      <c r="J61" s="145">
        <f>J207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J236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J245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J247</f>
        <v>0</v>
      </c>
      <c r="K64" s="139"/>
    </row>
    <row r="65" spans="2:11" s="8" customFormat="1" ht="19.9" customHeight="1">
      <c r="B65" s="140"/>
      <c r="C65" s="141"/>
      <c r="D65" s="142" t="s">
        <v>154</v>
      </c>
      <c r="E65" s="143"/>
      <c r="F65" s="143"/>
      <c r="G65" s="143"/>
      <c r="H65" s="143"/>
      <c r="I65" s="144"/>
      <c r="J65" s="145">
        <f>J248</f>
        <v>0</v>
      </c>
      <c r="K65" s="146"/>
    </row>
    <row r="66" spans="2:11" s="8" customFormat="1" ht="19.9" customHeight="1">
      <c r="B66" s="140"/>
      <c r="C66" s="141"/>
      <c r="D66" s="142" t="s">
        <v>155</v>
      </c>
      <c r="E66" s="143"/>
      <c r="F66" s="143"/>
      <c r="G66" s="143"/>
      <c r="H66" s="143"/>
      <c r="I66" s="144"/>
      <c r="J66" s="145">
        <f>J263</f>
        <v>0</v>
      </c>
      <c r="K66" s="146"/>
    </row>
    <row r="67" spans="2:11" s="8" customFormat="1" ht="19.9" customHeight="1">
      <c r="B67" s="140"/>
      <c r="C67" s="141"/>
      <c r="D67" s="142" t="s">
        <v>156</v>
      </c>
      <c r="E67" s="143"/>
      <c r="F67" s="143"/>
      <c r="G67" s="143"/>
      <c r="H67" s="143"/>
      <c r="I67" s="144"/>
      <c r="J67" s="145">
        <f>J268</f>
        <v>0</v>
      </c>
      <c r="K67" s="146"/>
    </row>
    <row r="68" spans="2:11" s="8" customFormat="1" ht="19.9" customHeight="1">
      <c r="B68" s="140"/>
      <c r="C68" s="141"/>
      <c r="D68" s="142" t="s">
        <v>157</v>
      </c>
      <c r="E68" s="143"/>
      <c r="F68" s="143"/>
      <c r="G68" s="143"/>
      <c r="H68" s="143"/>
      <c r="I68" s="144"/>
      <c r="J68" s="145">
        <f>J271</f>
        <v>0</v>
      </c>
      <c r="K68" s="146"/>
    </row>
    <row r="69" spans="2:11" s="8" customFormat="1" ht="19.9" customHeight="1">
      <c r="B69" s="140"/>
      <c r="C69" s="141"/>
      <c r="D69" s="142" t="s">
        <v>158</v>
      </c>
      <c r="E69" s="143"/>
      <c r="F69" s="143"/>
      <c r="G69" s="143"/>
      <c r="H69" s="143"/>
      <c r="I69" s="144"/>
      <c r="J69" s="145">
        <f>J283</f>
        <v>0</v>
      </c>
      <c r="K69" s="146"/>
    </row>
    <row r="70" spans="2:11" s="8" customFormat="1" ht="19.9" customHeight="1">
      <c r="B70" s="140"/>
      <c r="C70" s="141"/>
      <c r="D70" s="142" t="s">
        <v>159</v>
      </c>
      <c r="E70" s="143"/>
      <c r="F70" s="143"/>
      <c r="G70" s="143"/>
      <c r="H70" s="143"/>
      <c r="I70" s="144"/>
      <c r="J70" s="145">
        <f>J308</f>
        <v>0</v>
      </c>
      <c r="K70" s="146"/>
    </row>
    <row r="71" spans="2:11" s="8" customFormat="1" ht="19.9" customHeight="1">
      <c r="B71" s="140"/>
      <c r="C71" s="141"/>
      <c r="D71" s="142" t="s">
        <v>160</v>
      </c>
      <c r="E71" s="143"/>
      <c r="F71" s="143"/>
      <c r="G71" s="143"/>
      <c r="H71" s="143"/>
      <c r="I71" s="144"/>
      <c r="J71" s="145">
        <f>J323</f>
        <v>0</v>
      </c>
      <c r="K71" s="146"/>
    </row>
    <row r="72" spans="2:11" s="8" customFormat="1" ht="19.9" customHeight="1">
      <c r="B72" s="140"/>
      <c r="C72" s="141"/>
      <c r="D72" s="142" t="s">
        <v>161</v>
      </c>
      <c r="E72" s="143"/>
      <c r="F72" s="143"/>
      <c r="G72" s="143"/>
      <c r="H72" s="143"/>
      <c r="I72" s="144"/>
      <c r="J72" s="145">
        <f>J326</f>
        <v>0</v>
      </c>
      <c r="K72" s="146"/>
    </row>
    <row r="73" spans="2:11" s="8" customFormat="1" ht="19.9" customHeight="1">
      <c r="B73" s="140"/>
      <c r="C73" s="141"/>
      <c r="D73" s="142" t="s">
        <v>162</v>
      </c>
      <c r="E73" s="143"/>
      <c r="F73" s="143"/>
      <c r="G73" s="143"/>
      <c r="H73" s="143"/>
      <c r="I73" s="144"/>
      <c r="J73" s="145">
        <f>J330</f>
        <v>0</v>
      </c>
      <c r="K73" s="146"/>
    </row>
    <row r="74" spans="2:11" s="8" customFormat="1" ht="19.9" customHeight="1">
      <c r="B74" s="140"/>
      <c r="C74" s="141"/>
      <c r="D74" s="142" t="s">
        <v>163</v>
      </c>
      <c r="E74" s="143"/>
      <c r="F74" s="143"/>
      <c r="G74" s="143"/>
      <c r="H74" s="143"/>
      <c r="I74" s="144"/>
      <c r="J74" s="145">
        <f>J341</f>
        <v>0</v>
      </c>
      <c r="K74" s="146"/>
    </row>
    <row r="75" spans="2:11" s="8" customFormat="1" ht="19.9" customHeight="1">
      <c r="B75" s="140"/>
      <c r="C75" s="141"/>
      <c r="D75" s="142" t="s">
        <v>1009</v>
      </c>
      <c r="E75" s="143"/>
      <c r="F75" s="143"/>
      <c r="G75" s="143"/>
      <c r="H75" s="143"/>
      <c r="I75" s="144"/>
      <c r="J75" s="145">
        <f>J343</f>
        <v>0</v>
      </c>
      <c r="K75" s="146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04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25"/>
      <c r="J77" s="55"/>
      <c r="K77" s="5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26"/>
      <c r="J81" s="58"/>
      <c r="K81" s="58"/>
      <c r="L81" s="39"/>
    </row>
    <row r="82" spans="2:12" s="1" customFormat="1" ht="36.95" customHeight="1">
      <c r="B82" s="39"/>
      <c r="C82" s="59" t="s">
        <v>164</v>
      </c>
      <c r="I82" s="147"/>
      <c r="L82" s="39"/>
    </row>
    <row r="83" spans="2:12" s="1" customFormat="1" ht="6.95" customHeight="1">
      <c r="B83" s="39"/>
      <c r="I83" s="147"/>
      <c r="L83" s="39"/>
    </row>
    <row r="84" spans="2:12" s="1" customFormat="1" ht="14.45" customHeight="1">
      <c r="B84" s="39"/>
      <c r="C84" s="61" t="s">
        <v>19</v>
      </c>
      <c r="I84" s="147"/>
      <c r="L84" s="39"/>
    </row>
    <row r="85" spans="2:12" s="1" customFormat="1" ht="16.5" customHeight="1">
      <c r="B85" s="39"/>
      <c r="E85" s="336" t="str">
        <f>E7</f>
        <v>Zateplení budovy SOŠ a SOU dopravní Čáslav (20.11) - revize 3</v>
      </c>
      <c r="F85" s="337"/>
      <c r="G85" s="337"/>
      <c r="H85" s="337"/>
      <c r="I85" s="147"/>
      <c r="L85" s="39"/>
    </row>
    <row r="86" spans="2:12" s="1" customFormat="1" ht="14.45" customHeight="1">
      <c r="B86" s="39"/>
      <c r="C86" s="61" t="s">
        <v>138</v>
      </c>
      <c r="I86" s="147"/>
      <c r="L86" s="39"/>
    </row>
    <row r="87" spans="2:12" s="1" customFormat="1" ht="17.25" customHeight="1">
      <c r="B87" s="39"/>
      <c r="E87" s="329" t="str">
        <f>E9</f>
        <v>1715c - Stavební čás - 1715c - Stavební část - budova A3</v>
      </c>
      <c r="F87" s="338"/>
      <c r="G87" s="338"/>
      <c r="H87" s="338"/>
      <c r="I87" s="147"/>
      <c r="L87" s="39"/>
    </row>
    <row r="88" spans="2:12" s="1" customFormat="1" ht="6.95" customHeight="1">
      <c r="B88" s="39"/>
      <c r="I88" s="147"/>
      <c r="L88" s="39"/>
    </row>
    <row r="89" spans="2:12" s="1" customFormat="1" ht="18" customHeight="1">
      <c r="B89" s="39"/>
      <c r="C89" s="61" t="s">
        <v>23</v>
      </c>
      <c r="F89" s="148" t="str">
        <f>F12</f>
        <v xml:space="preserve"> </v>
      </c>
      <c r="I89" s="149" t="s">
        <v>25</v>
      </c>
      <c r="J89" s="65" t="str">
        <f>IF(J12="","",J12)</f>
        <v>19. 9. 2018</v>
      </c>
      <c r="L89" s="39"/>
    </row>
    <row r="90" spans="2:12" s="1" customFormat="1" ht="6.95" customHeight="1">
      <c r="B90" s="39"/>
      <c r="I90" s="147"/>
      <c r="L90" s="39"/>
    </row>
    <row r="91" spans="2:12" s="1" customFormat="1" ht="15">
      <c r="B91" s="39"/>
      <c r="C91" s="61" t="s">
        <v>27</v>
      </c>
      <c r="F91" s="148" t="str">
        <f>E15</f>
        <v>SUŠ a SOU dopravní Čáslav, Aug. Sedláčka 1145, Čás</v>
      </c>
      <c r="I91" s="149" t="s">
        <v>34</v>
      </c>
      <c r="J91" s="148" t="str">
        <f>E21</f>
        <v>AZ PROJECT spol. s r.o., Plynárenská 830, Kolín</v>
      </c>
      <c r="L91" s="39"/>
    </row>
    <row r="92" spans="2:12" s="1" customFormat="1" ht="14.45" customHeight="1">
      <c r="B92" s="39"/>
      <c r="C92" s="61" t="s">
        <v>32</v>
      </c>
      <c r="F92" s="148" t="str">
        <f>IF(E18="","",E18)</f>
        <v/>
      </c>
      <c r="I92" s="147"/>
      <c r="L92" s="39"/>
    </row>
    <row r="93" spans="2:12" s="1" customFormat="1" ht="10.35" customHeight="1">
      <c r="B93" s="39"/>
      <c r="I93" s="147"/>
      <c r="L93" s="39"/>
    </row>
    <row r="94" spans="2:20" s="9" customFormat="1" ht="29.25" customHeight="1">
      <c r="B94" s="150"/>
      <c r="C94" s="151" t="s">
        <v>165</v>
      </c>
      <c r="D94" s="152" t="s">
        <v>59</v>
      </c>
      <c r="E94" s="152" t="s">
        <v>55</v>
      </c>
      <c r="F94" s="152" t="s">
        <v>166</v>
      </c>
      <c r="G94" s="152" t="s">
        <v>167</v>
      </c>
      <c r="H94" s="152" t="s">
        <v>168</v>
      </c>
      <c r="I94" s="153" t="s">
        <v>169</v>
      </c>
      <c r="J94" s="152" t="s">
        <v>143</v>
      </c>
      <c r="K94" s="154" t="s">
        <v>170</v>
      </c>
      <c r="L94" s="150"/>
      <c r="M94" s="71" t="s">
        <v>171</v>
      </c>
      <c r="N94" s="72" t="s">
        <v>44</v>
      </c>
      <c r="O94" s="72" t="s">
        <v>172</v>
      </c>
      <c r="P94" s="72" t="s">
        <v>173</v>
      </c>
      <c r="Q94" s="72" t="s">
        <v>174</v>
      </c>
      <c r="R94" s="72" t="s">
        <v>175</v>
      </c>
      <c r="S94" s="72" t="s">
        <v>176</v>
      </c>
      <c r="T94" s="73" t="s">
        <v>177</v>
      </c>
    </row>
    <row r="95" spans="2:63" s="1" customFormat="1" ht="29.25" customHeight="1">
      <c r="B95" s="39"/>
      <c r="C95" s="75" t="s">
        <v>144</v>
      </c>
      <c r="I95" s="147"/>
      <c r="J95" s="155">
        <f>BK95</f>
        <v>0</v>
      </c>
      <c r="L95" s="39"/>
      <c r="M95" s="74"/>
      <c r="N95" s="66"/>
      <c r="O95" s="66"/>
      <c r="P95" s="156">
        <f>P96+P247</f>
        <v>0</v>
      </c>
      <c r="Q95" s="66"/>
      <c r="R95" s="156">
        <f>R96+R247</f>
        <v>1.3821153199999998</v>
      </c>
      <c r="S95" s="66"/>
      <c r="T95" s="157">
        <f>T96+T247</f>
        <v>0</v>
      </c>
      <c r="AT95" s="22" t="s">
        <v>73</v>
      </c>
      <c r="AU95" s="22" t="s">
        <v>145</v>
      </c>
      <c r="BK95" s="158">
        <f>BK96+BK247</f>
        <v>0</v>
      </c>
    </row>
    <row r="96" spans="2:63" s="10" customFormat="1" ht="37.35" customHeight="1">
      <c r="B96" s="159"/>
      <c r="D96" s="160" t="s">
        <v>73</v>
      </c>
      <c r="E96" s="161" t="s">
        <v>178</v>
      </c>
      <c r="F96" s="161" t="s">
        <v>179</v>
      </c>
      <c r="I96" s="162"/>
      <c r="J96" s="163">
        <f>BK96</f>
        <v>0</v>
      </c>
      <c r="L96" s="159"/>
      <c r="M96" s="164"/>
      <c r="N96" s="165"/>
      <c r="O96" s="165"/>
      <c r="P96" s="166">
        <f>P97+P113+P117+P207+P236+P245</f>
        <v>0</v>
      </c>
      <c r="Q96" s="165"/>
      <c r="R96" s="166">
        <f>R97+R113+R117+R207+R236+R245</f>
        <v>0.18321372</v>
      </c>
      <c r="S96" s="165"/>
      <c r="T96" s="167">
        <f>T97+T113+T117+T207+T236+T245</f>
        <v>0</v>
      </c>
      <c r="AR96" s="160" t="s">
        <v>82</v>
      </c>
      <c r="AT96" s="168" t="s">
        <v>73</v>
      </c>
      <c r="AU96" s="168" t="s">
        <v>74</v>
      </c>
      <c r="AY96" s="160" t="s">
        <v>180</v>
      </c>
      <c r="BK96" s="169">
        <f>BK97+BK113+BK117+BK207+BK236+BK245</f>
        <v>0</v>
      </c>
    </row>
    <row r="97" spans="2:63" s="10" customFormat="1" ht="19.9" customHeight="1">
      <c r="B97" s="159"/>
      <c r="D97" s="160" t="s">
        <v>73</v>
      </c>
      <c r="E97" s="170" t="s">
        <v>82</v>
      </c>
      <c r="F97" s="170" t="s">
        <v>181</v>
      </c>
      <c r="I97" s="162"/>
      <c r="J97" s="171">
        <f>BK97</f>
        <v>0</v>
      </c>
      <c r="L97" s="159"/>
      <c r="M97" s="164"/>
      <c r="N97" s="165"/>
      <c r="O97" s="165"/>
      <c r="P97" s="166">
        <f>SUM(P98:P112)</f>
        <v>0</v>
      </c>
      <c r="Q97" s="165"/>
      <c r="R97" s="166">
        <f>SUM(R98:R112)</f>
        <v>0</v>
      </c>
      <c r="S97" s="165"/>
      <c r="T97" s="167">
        <f>SUM(T98:T112)</f>
        <v>0</v>
      </c>
      <c r="AR97" s="160" t="s">
        <v>82</v>
      </c>
      <c r="AT97" s="168" t="s">
        <v>73</v>
      </c>
      <c r="AU97" s="168" t="s">
        <v>82</v>
      </c>
      <c r="AY97" s="160" t="s">
        <v>180</v>
      </c>
      <c r="BK97" s="169">
        <f>SUM(BK98:BK112)</f>
        <v>0</v>
      </c>
    </row>
    <row r="98" spans="2:65" s="1" customFormat="1" ht="51" customHeight="1">
      <c r="B98" s="172"/>
      <c r="C98" s="173" t="s">
        <v>82</v>
      </c>
      <c r="D98" s="173" t="s">
        <v>182</v>
      </c>
      <c r="E98" s="174" t="s">
        <v>183</v>
      </c>
      <c r="F98" s="175" t="s">
        <v>184</v>
      </c>
      <c r="G98" s="176" t="s">
        <v>185</v>
      </c>
      <c r="H98" s="177">
        <v>6.11</v>
      </c>
      <c r="I98" s="178"/>
      <c r="J98" s="179">
        <f>ROUND(I98*H98,2)</f>
        <v>0</v>
      </c>
      <c r="K98" s="175" t="s">
        <v>186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84</v>
      </c>
    </row>
    <row r="99" spans="2:51" s="11" customFormat="1" ht="13.5">
      <c r="B99" s="185"/>
      <c r="D99" s="186" t="s">
        <v>188</v>
      </c>
      <c r="E99" s="187" t="s">
        <v>5</v>
      </c>
      <c r="F99" s="188" t="s">
        <v>1010</v>
      </c>
      <c r="H99" s="189">
        <v>6.11</v>
      </c>
      <c r="I99" s="190"/>
      <c r="L99" s="185"/>
      <c r="M99" s="191"/>
      <c r="N99" s="192"/>
      <c r="O99" s="192"/>
      <c r="P99" s="192"/>
      <c r="Q99" s="192"/>
      <c r="R99" s="192"/>
      <c r="S99" s="192"/>
      <c r="T99" s="193"/>
      <c r="AT99" s="187" t="s">
        <v>188</v>
      </c>
      <c r="AU99" s="187" t="s">
        <v>84</v>
      </c>
      <c r="AV99" s="11" t="s">
        <v>84</v>
      </c>
      <c r="AW99" s="11" t="s">
        <v>38</v>
      </c>
      <c r="AX99" s="11" t="s">
        <v>74</v>
      </c>
      <c r="AY99" s="187" t="s">
        <v>180</v>
      </c>
    </row>
    <row r="100" spans="2:51" s="12" customFormat="1" ht="13.5">
      <c r="B100" s="194"/>
      <c r="D100" s="186" t="s">
        <v>188</v>
      </c>
      <c r="E100" s="195" t="s">
        <v>5</v>
      </c>
      <c r="F100" s="196" t="s">
        <v>190</v>
      </c>
      <c r="H100" s="197">
        <v>6.11</v>
      </c>
      <c r="I100" s="198"/>
      <c r="L100" s="194"/>
      <c r="M100" s="199"/>
      <c r="N100" s="200"/>
      <c r="O100" s="200"/>
      <c r="P100" s="200"/>
      <c r="Q100" s="200"/>
      <c r="R100" s="200"/>
      <c r="S100" s="200"/>
      <c r="T100" s="201"/>
      <c r="AT100" s="195" t="s">
        <v>188</v>
      </c>
      <c r="AU100" s="195" t="s">
        <v>84</v>
      </c>
      <c r="AV100" s="12" t="s">
        <v>187</v>
      </c>
      <c r="AW100" s="12" t="s">
        <v>38</v>
      </c>
      <c r="AX100" s="12" t="s">
        <v>82</v>
      </c>
      <c r="AY100" s="195" t="s">
        <v>180</v>
      </c>
    </row>
    <row r="101" spans="2:65" s="1" customFormat="1" ht="16.5" customHeight="1">
      <c r="B101" s="172"/>
      <c r="C101" s="173" t="s">
        <v>84</v>
      </c>
      <c r="D101" s="173" t="s">
        <v>182</v>
      </c>
      <c r="E101" s="174" t="s">
        <v>196</v>
      </c>
      <c r="F101" s="175" t="s">
        <v>197</v>
      </c>
      <c r="G101" s="176" t="s">
        <v>198</v>
      </c>
      <c r="H101" s="177">
        <v>0.325</v>
      </c>
      <c r="I101" s="178"/>
      <c r="J101" s="179">
        <f>ROUND(I101*H101,2)</f>
        <v>0</v>
      </c>
      <c r="K101" s="175" t="s">
        <v>199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187</v>
      </c>
      <c r="AT101" s="22" t="s">
        <v>182</v>
      </c>
      <c r="AU101" s="22" t="s">
        <v>84</v>
      </c>
      <c r="AY101" s="22" t="s">
        <v>180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187</v>
      </c>
      <c r="BM101" s="22" t="s">
        <v>187</v>
      </c>
    </row>
    <row r="102" spans="2:51" s="11" customFormat="1" ht="13.5">
      <c r="B102" s="185"/>
      <c r="D102" s="186" t="s">
        <v>188</v>
      </c>
      <c r="E102" s="187" t="s">
        <v>5</v>
      </c>
      <c r="F102" s="188" t="s">
        <v>1011</v>
      </c>
      <c r="H102" s="189">
        <v>0.325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188</v>
      </c>
      <c r="AU102" s="187" t="s">
        <v>84</v>
      </c>
      <c r="AV102" s="11" t="s">
        <v>84</v>
      </c>
      <c r="AW102" s="11" t="s">
        <v>38</v>
      </c>
      <c r="AX102" s="11" t="s">
        <v>74</v>
      </c>
      <c r="AY102" s="187" t="s">
        <v>180</v>
      </c>
    </row>
    <row r="103" spans="2:51" s="12" customFormat="1" ht="13.5">
      <c r="B103" s="194"/>
      <c r="D103" s="186" t="s">
        <v>188</v>
      </c>
      <c r="E103" s="195" t="s">
        <v>5</v>
      </c>
      <c r="F103" s="196" t="s">
        <v>190</v>
      </c>
      <c r="H103" s="197">
        <v>0.325</v>
      </c>
      <c r="I103" s="198"/>
      <c r="L103" s="194"/>
      <c r="M103" s="199"/>
      <c r="N103" s="200"/>
      <c r="O103" s="200"/>
      <c r="P103" s="200"/>
      <c r="Q103" s="200"/>
      <c r="R103" s="200"/>
      <c r="S103" s="200"/>
      <c r="T103" s="201"/>
      <c r="AT103" s="195" t="s">
        <v>188</v>
      </c>
      <c r="AU103" s="195" t="s">
        <v>84</v>
      </c>
      <c r="AV103" s="12" t="s">
        <v>187</v>
      </c>
      <c r="AW103" s="12" t="s">
        <v>38</v>
      </c>
      <c r="AX103" s="12" t="s">
        <v>82</v>
      </c>
      <c r="AY103" s="195" t="s">
        <v>180</v>
      </c>
    </row>
    <row r="104" spans="2:65" s="1" customFormat="1" ht="16.5" customHeight="1">
      <c r="B104" s="172"/>
      <c r="C104" s="173" t="s">
        <v>195</v>
      </c>
      <c r="D104" s="173" t="s">
        <v>182</v>
      </c>
      <c r="E104" s="174" t="s">
        <v>202</v>
      </c>
      <c r="F104" s="175" t="s">
        <v>203</v>
      </c>
      <c r="G104" s="176" t="s">
        <v>198</v>
      </c>
      <c r="H104" s="177">
        <v>0.163</v>
      </c>
      <c r="I104" s="178"/>
      <c r="J104" s="179">
        <f>ROUND(I104*H104,2)</f>
        <v>0</v>
      </c>
      <c r="K104" s="175" t="s">
        <v>199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187</v>
      </c>
      <c r="AT104" s="22" t="s">
        <v>182</v>
      </c>
      <c r="AU104" s="22" t="s">
        <v>84</v>
      </c>
      <c r="AY104" s="22" t="s">
        <v>180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187</v>
      </c>
      <c r="BM104" s="22" t="s">
        <v>200</v>
      </c>
    </row>
    <row r="105" spans="2:51" s="11" customFormat="1" ht="13.5">
      <c r="B105" s="185"/>
      <c r="D105" s="186" t="s">
        <v>188</v>
      </c>
      <c r="E105" s="187" t="s">
        <v>5</v>
      </c>
      <c r="F105" s="188" t="s">
        <v>1012</v>
      </c>
      <c r="H105" s="189">
        <v>0.163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188</v>
      </c>
      <c r="AU105" s="187" t="s">
        <v>84</v>
      </c>
      <c r="AV105" s="11" t="s">
        <v>84</v>
      </c>
      <c r="AW105" s="11" t="s">
        <v>38</v>
      </c>
      <c r="AX105" s="11" t="s">
        <v>74</v>
      </c>
      <c r="AY105" s="187" t="s">
        <v>180</v>
      </c>
    </row>
    <row r="106" spans="2:51" s="12" customFormat="1" ht="13.5">
      <c r="B106" s="194"/>
      <c r="D106" s="186" t="s">
        <v>188</v>
      </c>
      <c r="E106" s="195" t="s">
        <v>5</v>
      </c>
      <c r="F106" s="196" t="s">
        <v>190</v>
      </c>
      <c r="H106" s="197">
        <v>0.163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188</v>
      </c>
      <c r="AU106" s="195" t="s">
        <v>84</v>
      </c>
      <c r="AV106" s="12" t="s">
        <v>187</v>
      </c>
      <c r="AW106" s="12" t="s">
        <v>38</v>
      </c>
      <c r="AX106" s="12" t="s">
        <v>82</v>
      </c>
      <c r="AY106" s="195" t="s">
        <v>180</v>
      </c>
    </row>
    <row r="107" spans="2:65" s="1" customFormat="1" ht="38.25" customHeight="1">
      <c r="B107" s="172"/>
      <c r="C107" s="173" t="s">
        <v>187</v>
      </c>
      <c r="D107" s="173" t="s">
        <v>182</v>
      </c>
      <c r="E107" s="174" t="s">
        <v>207</v>
      </c>
      <c r="F107" s="175" t="s">
        <v>208</v>
      </c>
      <c r="G107" s="176" t="s">
        <v>198</v>
      </c>
      <c r="H107" s="177">
        <v>0.325</v>
      </c>
      <c r="I107" s="178"/>
      <c r="J107" s="179">
        <f>ROUND(I107*H107,2)</f>
        <v>0</v>
      </c>
      <c r="K107" s="175" t="s">
        <v>193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204</v>
      </c>
    </row>
    <row r="108" spans="2:65" s="1" customFormat="1" ht="16.5" customHeight="1">
      <c r="B108" s="172"/>
      <c r="C108" s="173" t="s">
        <v>206</v>
      </c>
      <c r="D108" s="173" t="s">
        <v>182</v>
      </c>
      <c r="E108" s="174" t="s">
        <v>210</v>
      </c>
      <c r="F108" s="175" t="s">
        <v>211</v>
      </c>
      <c r="G108" s="176" t="s">
        <v>198</v>
      </c>
      <c r="H108" s="177">
        <v>0.325</v>
      </c>
      <c r="I108" s="178"/>
      <c r="J108" s="179">
        <f>ROUND(I108*H108,2)</f>
        <v>0</v>
      </c>
      <c r="K108" s="175" t="s">
        <v>199</v>
      </c>
      <c r="L108" s="39"/>
      <c r="M108" s="180" t="s">
        <v>5</v>
      </c>
      <c r="N108" s="181" t="s">
        <v>45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187</v>
      </c>
      <c r="AT108" s="22" t="s">
        <v>182</v>
      </c>
      <c r="AU108" s="22" t="s">
        <v>84</v>
      </c>
      <c r="AY108" s="22" t="s">
        <v>180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82</v>
      </c>
      <c r="BK108" s="184">
        <f>ROUND(I108*H108,2)</f>
        <v>0</v>
      </c>
      <c r="BL108" s="22" t="s">
        <v>187</v>
      </c>
      <c r="BM108" s="22" t="s">
        <v>209</v>
      </c>
    </row>
    <row r="109" spans="2:65" s="1" customFormat="1" ht="16.5" customHeight="1">
      <c r="B109" s="172"/>
      <c r="C109" s="173" t="s">
        <v>200</v>
      </c>
      <c r="D109" s="173" t="s">
        <v>182</v>
      </c>
      <c r="E109" s="174" t="s">
        <v>214</v>
      </c>
      <c r="F109" s="175" t="s">
        <v>215</v>
      </c>
      <c r="G109" s="176" t="s">
        <v>198</v>
      </c>
      <c r="H109" s="177">
        <v>0.325</v>
      </c>
      <c r="I109" s="178"/>
      <c r="J109" s="179">
        <f>ROUND(I109*H109,2)</f>
        <v>0</v>
      </c>
      <c r="K109" s="175" t="s">
        <v>199</v>
      </c>
      <c r="L109" s="39"/>
      <c r="M109" s="180" t="s">
        <v>5</v>
      </c>
      <c r="N109" s="181" t="s">
        <v>45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187</v>
      </c>
      <c r="AT109" s="22" t="s">
        <v>182</v>
      </c>
      <c r="AU109" s="22" t="s">
        <v>84</v>
      </c>
      <c r="AY109" s="22" t="s">
        <v>180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82</v>
      </c>
      <c r="BK109" s="184">
        <f>ROUND(I109*H109,2)</f>
        <v>0</v>
      </c>
      <c r="BL109" s="22" t="s">
        <v>187</v>
      </c>
      <c r="BM109" s="22" t="s">
        <v>212</v>
      </c>
    </row>
    <row r="110" spans="2:65" s="1" customFormat="1" ht="16.5" customHeight="1">
      <c r="B110" s="172"/>
      <c r="C110" s="173" t="s">
        <v>213</v>
      </c>
      <c r="D110" s="173" t="s">
        <v>182</v>
      </c>
      <c r="E110" s="174" t="s">
        <v>217</v>
      </c>
      <c r="F110" s="175" t="s">
        <v>218</v>
      </c>
      <c r="G110" s="176" t="s">
        <v>219</v>
      </c>
      <c r="H110" s="177">
        <v>0.618</v>
      </c>
      <c r="I110" s="178"/>
      <c r="J110" s="179">
        <f>ROUND(I110*H110,2)</f>
        <v>0</v>
      </c>
      <c r="K110" s="175" t="s">
        <v>199</v>
      </c>
      <c r="L110" s="39"/>
      <c r="M110" s="180" t="s">
        <v>5</v>
      </c>
      <c r="N110" s="181" t="s">
        <v>45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82</v>
      </c>
      <c r="BK110" s="184">
        <f>ROUND(I110*H110,2)</f>
        <v>0</v>
      </c>
      <c r="BL110" s="22" t="s">
        <v>187</v>
      </c>
      <c r="BM110" s="22" t="s">
        <v>216</v>
      </c>
    </row>
    <row r="111" spans="2:51" s="11" customFormat="1" ht="13.5">
      <c r="B111" s="185"/>
      <c r="D111" s="186" t="s">
        <v>188</v>
      </c>
      <c r="E111" s="187" t="s">
        <v>5</v>
      </c>
      <c r="F111" s="188" t="s">
        <v>1013</v>
      </c>
      <c r="H111" s="189">
        <v>0.618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188</v>
      </c>
      <c r="AU111" s="187" t="s">
        <v>84</v>
      </c>
      <c r="AV111" s="11" t="s">
        <v>84</v>
      </c>
      <c r="AW111" s="11" t="s">
        <v>38</v>
      </c>
      <c r="AX111" s="11" t="s">
        <v>74</v>
      </c>
      <c r="AY111" s="187" t="s">
        <v>180</v>
      </c>
    </row>
    <row r="112" spans="2:51" s="12" customFormat="1" ht="13.5">
      <c r="B112" s="194"/>
      <c r="D112" s="186" t="s">
        <v>188</v>
      </c>
      <c r="E112" s="195" t="s">
        <v>5</v>
      </c>
      <c r="F112" s="196" t="s">
        <v>190</v>
      </c>
      <c r="H112" s="197">
        <v>0.618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188</v>
      </c>
      <c r="AU112" s="195" t="s">
        <v>84</v>
      </c>
      <c r="AV112" s="12" t="s">
        <v>187</v>
      </c>
      <c r="AW112" s="12" t="s">
        <v>38</v>
      </c>
      <c r="AX112" s="12" t="s">
        <v>82</v>
      </c>
      <c r="AY112" s="195" t="s">
        <v>180</v>
      </c>
    </row>
    <row r="113" spans="2:63" s="10" customFormat="1" ht="29.85" customHeight="1">
      <c r="B113" s="159"/>
      <c r="D113" s="160" t="s">
        <v>73</v>
      </c>
      <c r="E113" s="170" t="s">
        <v>206</v>
      </c>
      <c r="F113" s="170" t="s">
        <v>231</v>
      </c>
      <c r="I113" s="162"/>
      <c r="J113" s="171">
        <f>BK113</f>
        <v>0</v>
      </c>
      <c r="L113" s="159"/>
      <c r="M113" s="164"/>
      <c r="N113" s="165"/>
      <c r="O113" s="165"/>
      <c r="P113" s="166">
        <f>SUM(P114:P116)</f>
        <v>0</v>
      </c>
      <c r="Q113" s="165"/>
      <c r="R113" s="166">
        <f>SUM(R114:R116)</f>
        <v>0</v>
      </c>
      <c r="S113" s="165"/>
      <c r="T113" s="167">
        <f>SUM(T114:T116)</f>
        <v>0</v>
      </c>
      <c r="AR113" s="160" t="s">
        <v>82</v>
      </c>
      <c r="AT113" s="168" t="s">
        <v>73</v>
      </c>
      <c r="AU113" s="168" t="s">
        <v>82</v>
      </c>
      <c r="AY113" s="160" t="s">
        <v>180</v>
      </c>
      <c r="BK113" s="169">
        <f>SUM(BK114:BK116)</f>
        <v>0</v>
      </c>
    </row>
    <row r="114" spans="2:65" s="1" customFormat="1" ht="25.5" customHeight="1">
      <c r="B114" s="172"/>
      <c r="C114" s="173" t="s">
        <v>204</v>
      </c>
      <c r="D114" s="173" t="s">
        <v>182</v>
      </c>
      <c r="E114" s="174" t="s">
        <v>233</v>
      </c>
      <c r="F114" s="175" t="s">
        <v>234</v>
      </c>
      <c r="G114" s="176" t="s">
        <v>185</v>
      </c>
      <c r="H114" s="177">
        <v>6.11</v>
      </c>
      <c r="I114" s="178"/>
      <c r="J114" s="179">
        <f>ROUND(I114*H114,2)</f>
        <v>0</v>
      </c>
      <c r="K114" s="175" t="s">
        <v>186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220</v>
      </c>
    </row>
    <row r="115" spans="2:51" s="11" customFormat="1" ht="13.5">
      <c r="B115" s="185"/>
      <c r="D115" s="186" t="s">
        <v>188</v>
      </c>
      <c r="E115" s="187" t="s">
        <v>5</v>
      </c>
      <c r="F115" s="188" t="s">
        <v>1014</v>
      </c>
      <c r="H115" s="189">
        <v>6.11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188</v>
      </c>
      <c r="AU115" s="187" t="s">
        <v>84</v>
      </c>
      <c r="AV115" s="11" t="s">
        <v>84</v>
      </c>
      <c r="AW115" s="11" t="s">
        <v>38</v>
      </c>
      <c r="AX115" s="11" t="s">
        <v>74</v>
      </c>
      <c r="AY115" s="187" t="s">
        <v>180</v>
      </c>
    </row>
    <row r="116" spans="2:51" s="12" customFormat="1" ht="13.5">
      <c r="B116" s="194"/>
      <c r="D116" s="186" t="s">
        <v>188</v>
      </c>
      <c r="E116" s="195" t="s">
        <v>5</v>
      </c>
      <c r="F116" s="196" t="s">
        <v>190</v>
      </c>
      <c r="H116" s="197">
        <v>6.11</v>
      </c>
      <c r="I116" s="198"/>
      <c r="L116" s="194"/>
      <c r="M116" s="199"/>
      <c r="N116" s="200"/>
      <c r="O116" s="200"/>
      <c r="P116" s="200"/>
      <c r="Q116" s="200"/>
      <c r="R116" s="200"/>
      <c r="S116" s="200"/>
      <c r="T116" s="201"/>
      <c r="AT116" s="195" t="s">
        <v>188</v>
      </c>
      <c r="AU116" s="195" t="s">
        <v>84</v>
      </c>
      <c r="AV116" s="12" t="s">
        <v>187</v>
      </c>
      <c r="AW116" s="12" t="s">
        <v>38</v>
      </c>
      <c r="AX116" s="12" t="s">
        <v>82</v>
      </c>
      <c r="AY116" s="195" t="s">
        <v>180</v>
      </c>
    </row>
    <row r="117" spans="2:63" s="10" customFormat="1" ht="29.85" customHeight="1">
      <c r="B117" s="159"/>
      <c r="D117" s="160" t="s">
        <v>73</v>
      </c>
      <c r="E117" s="170" t="s">
        <v>200</v>
      </c>
      <c r="F117" s="170" t="s">
        <v>241</v>
      </c>
      <c r="I117" s="162"/>
      <c r="J117" s="171">
        <f>BK117</f>
        <v>0</v>
      </c>
      <c r="L117" s="159"/>
      <c r="M117" s="164"/>
      <c r="N117" s="165"/>
      <c r="O117" s="165"/>
      <c r="P117" s="166">
        <f>SUM(P118:P206)</f>
        <v>0</v>
      </c>
      <c r="Q117" s="165"/>
      <c r="R117" s="166">
        <f>SUM(R118:R206)</f>
        <v>0.18321372</v>
      </c>
      <c r="S117" s="165"/>
      <c r="T117" s="167">
        <f>SUM(T118:T206)</f>
        <v>0</v>
      </c>
      <c r="AR117" s="160" t="s">
        <v>82</v>
      </c>
      <c r="AT117" s="168" t="s">
        <v>73</v>
      </c>
      <c r="AU117" s="168" t="s">
        <v>82</v>
      </c>
      <c r="AY117" s="160" t="s">
        <v>180</v>
      </c>
      <c r="BK117" s="169">
        <f>SUM(BK118:BK206)</f>
        <v>0</v>
      </c>
    </row>
    <row r="118" spans="2:65" s="1" customFormat="1" ht="38.25" customHeight="1">
      <c r="B118" s="172"/>
      <c r="C118" s="173" t="s">
        <v>222</v>
      </c>
      <c r="D118" s="173" t="s">
        <v>182</v>
      </c>
      <c r="E118" s="174" t="s">
        <v>243</v>
      </c>
      <c r="F118" s="175" t="s">
        <v>244</v>
      </c>
      <c r="G118" s="176" t="s">
        <v>185</v>
      </c>
      <c r="H118" s="177">
        <v>118.8</v>
      </c>
      <c r="I118" s="178"/>
      <c r="J118" s="179">
        <f>ROUND(I118*H118,2)</f>
        <v>0</v>
      </c>
      <c r="K118" s="175" t="s">
        <v>193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187</v>
      </c>
      <c r="AT118" s="22" t="s">
        <v>182</v>
      </c>
      <c r="AU118" s="22" t="s">
        <v>84</v>
      </c>
      <c r="AY118" s="22" t="s">
        <v>180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187</v>
      </c>
      <c r="BM118" s="22" t="s">
        <v>226</v>
      </c>
    </row>
    <row r="119" spans="2:65" s="1" customFormat="1" ht="16.5" customHeight="1">
      <c r="B119" s="172"/>
      <c r="C119" s="173" t="s">
        <v>209</v>
      </c>
      <c r="D119" s="173" t="s">
        <v>182</v>
      </c>
      <c r="E119" s="174" t="s">
        <v>247</v>
      </c>
      <c r="F119" s="175" t="s">
        <v>248</v>
      </c>
      <c r="G119" s="176" t="s">
        <v>185</v>
      </c>
      <c r="H119" s="177">
        <v>434.94</v>
      </c>
      <c r="I119" s="178"/>
      <c r="J119" s="179">
        <f>ROUND(I119*H119,2)</f>
        <v>0</v>
      </c>
      <c r="K119" s="175" t="s">
        <v>5</v>
      </c>
      <c r="L119" s="39"/>
      <c r="M119" s="180" t="s">
        <v>5</v>
      </c>
      <c r="N119" s="181" t="s">
        <v>45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187</v>
      </c>
      <c r="AT119" s="22" t="s">
        <v>182</v>
      </c>
      <c r="AU119" s="22" t="s">
        <v>84</v>
      </c>
      <c r="AY119" s="22" t="s">
        <v>180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82</v>
      </c>
      <c r="BK119" s="184">
        <f>ROUND(I119*H119,2)</f>
        <v>0</v>
      </c>
      <c r="BL119" s="22" t="s">
        <v>187</v>
      </c>
      <c r="BM119" s="22" t="s">
        <v>230</v>
      </c>
    </row>
    <row r="120" spans="2:51" s="11" customFormat="1" ht="13.5">
      <c r="B120" s="185"/>
      <c r="D120" s="186" t="s">
        <v>188</v>
      </c>
      <c r="E120" s="187" t="s">
        <v>5</v>
      </c>
      <c r="F120" s="188" t="s">
        <v>1015</v>
      </c>
      <c r="H120" s="189">
        <v>434.94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188</v>
      </c>
      <c r="AU120" s="187" t="s">
        <v>84</v>
      </c>
      <c r="AV120" s="11" t="s">
        <v>84</v>
      </c>
      <c r="AW120" s="11" t="s">
        <v>38</v>
      </c>
      <c r="AX120" s="11" t="s">
        <v>82</v>
      </c>
      <c r="AY120" s="187" t="s">
        <v>180</v>
      </c>
    </row>
    <row r="121" spans="2:65" s="1" customFormat="1" ht="16.5" customHeight="1">
      <c r="B121" s="172"/>
      <c r="C121" s="173" t="s">
        <v>232</v>
      </c>
      <c r="D121" s="173" t="s">
        <v>182</v>
      </c>
      <c r="E121" s="174" t="s">
        <v>253</v>
      </c>
      <c r="F121" s="175" t="s">
        <v>254</v>
      </c>
      <c r="G121" s="176" t="s">
        <v>185</v>
      </c>
      <c r="H121" s="177">
        <v>118.8</v>
      </c>
      <c r="I121" s="178"/>
      <c r="J121" s="179">
        <f>ROUND(I121*H121,2)</f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187</v>
      </c>
      <c r="BM121" s="22" t="s">
        <v>235</v>
      </c>
    </row>
    <row r="122" spans="2:65" s="1" customFormat="1" ht="25.5" customHeight="1">
      <c r="B122" s="172"/>
      <c r="C122" s="173" t="s">
        <v>212</v>
      </c>
      <c r="D122" s="173" t="s">
        <v>182</v>
      </c>
      <c r="E122" s="174" t="s">
        <v>256</v>
      </c>
      <c r="F122" s="175" t="s">
        <v>1016</v>
      </c>
      <c r="G122" s="176" t="s">
        <v>185</v>
      </c>
      <c r="H122" s="177">
        <v>70.02</v>
      </c>
      <c r="I122" s="178"/>
      <c r="J122" s="179">
        <f>ROUND(I122*H122,2)</f>
        <v>0</v>
      </c>
      <c r="K122" s="175" t="s">
        <v>5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187</v>
      </c>
      <c r="BM122" s="22" t="s">
        <v>239</v>
      </c>
    </row>
    <row r="123" spans="2:51" s="11" customFormat="1" ht="13.5">
      <c r="B123" s="185"/>
      <c r="D123" s="186" t="s">
        <v>188</v>
      </c>
      <c r="E123" s="187" t="s">
        <v>5</v>
      </c>
      <c r="F123" s="188" t="s">
        <v>1017</v>
      </c>
      <c r="H123" s="189">
        <v>61.515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188</v>
      </c>
      <c r="AU123" s="187" t="s">
        <v>84</v>
      </c>
      <c r="AV123" s="11" t="s">
        <v>84</v>
      </c>
      <c r="AW123" s="11" t="s">
        <v>38</v>
      </c>
      <c r="AX123" s="11" t="s">
        <v>74</v>
      </c>
      <c r="AY123" s="187" t="s">
        <v>180</v>
      </c>
    </row>
    <row r="124" spans="2:51" s="11" customFormat="1" ht="13.5">
      <c r="B124" s="185"/>
      <c r="D124" s="186" t="s">
        <v>188</v>
      </c>
      <c r="E124" s="187" t="s">
        <v>5</v>
      </c>
      <c r="F124" s="188" t="s">
        <v>1018</v>
      </c>
      <c r="H124" s="189">
        <v>8.505</v>
      </c>
      <c r="I124" s="190"/>
      <c r="L124" s="185"/>
      <c r="M124" s="191"/>
      <c r="N124" s="192"/>
      <c r="O124" s="192"/>
      <c r="P124" s="192"/>
      <c r="Q124" s="192"/>
      <c r="R124" s="192"/>
      <c r="S124" s="192"/>
      <c r="T124" s="193"/>
      <c r="AT124" s="187" t="s">
        <v>188</v>
      </c>
      <c r="AU124" s="187" t="s">
        <v>84</v>
      </c>
      <c r="AV124" s="11" t="s">
        <v>84</v>
      </c>
      <c r="AW124" s="11" t="s">
        <v>38</v>
      </c>
      <c r="AX124" s="11" t="s">
        <v>74</v>
      </c>
      <c r="AY124" s="187" t="s">
        <v>180</v>
      </c>
    </row>
    <row r="125" spans="2:51" s="12" customFormat="1" ht="13.5">
      <c r="B125" s="194"/>
      <c r="D125" s="186" t="s">
        <v>188</v>
      </c>
      <c r="E125" s="195" t="s">
        <v>5</v>
      </c>
      <c r="F125" s="196" t="s">
        <v>190</v>
      </c>
      <c r="H125" s="197">
        <v>70.02</v>
      </c>
      <c r="I125" s="198"/>
      <c r="L125" s="194"/>
      <c r="M125" s="199"/>
      <c r="N125" s="200"/>
      <c r="O125" s="200"/>
      <c r="P125" s="200"/>
      <c r="Q125" s="200"/>
      <c r="R125" s="200"/>
      <c r="S125" s="200"/>
      <c r="T125" s="201"/>
      <c r="AT125" s="195" t="s">
        <v>188</v>
      </c>
      <c r="AU125" s="195" t="s">
        <v>84</v>
      </c>
      <c r="AV125" s="12" t="s">
        <v>187</v>
      </c>
      <c r="AW125" s="12" t="s">
        <v>38</v>
      </c>
      <c r="AX125" s="12" t="s">
        <v>82</v>
      </c>
      <c r="AY125" s="195" t="s">
        <v>180</v>
      </c>
    </row>
    <row r="126" spans="2:65" s="1" customFormat="1" ht="16.5" customHeight="1">
      <c r="B126" s="172"/>
      <c r="C126" s="173" t="s">
        <v>242</v>
      </c>
      <c r="D126" s="173" t="s">
        <v>182</v>
      </c>
      <c r="E126" s="174" t="s">
        <v>263</v>
      </c>
      <c r="F126" s="175" t="s">
        <v>264</v>
      </c>
      <c r="G126" s="176" t="s">
        <v>185</v>
      </c>
      <c r="H126" s="177">
        <v>7.46</v>
      </c>
      <c r="I126" s="178"/>
      <c r="J126" s="179">
        <f>ROUND(I126*H126,2)</f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187</v>
      </c>
      <c r="AT126" s="22" t="s">
        <v>182</v>
      </c>
      <c r="AU126" s="22" t="s">
        <v>84</v>
      </c>
      <c r="AY126" s="22" t="s">
        <v>180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82</v>
      </c>
      <c r="BK126" s="184">
        <f>ROUND(I126*H126,2)</f>
        <v>0</v>
      </c>
      <c r="BL126" s="22" t="s">
        <v>187</v>
      </c>
      <c r="BM126" s="22" t="s">
        <v>245</v>
      </c>
    </row>
    <row r="127" spans="2:51" s="11" customFormat="1" ht="13.5">
      <c r="B127" s="185"/>
      <c r="D127" s="186" t="s">
        <v>188</v>
      </c>
      <c r="E127" s="187" t="s">
        <v>5</v>
      </c>
      <c r="F127" s="188" t="s">
        <v>1019</v>
      </c>
      <c r="H127" s="189">
        <v>7.46</v>
      </c>
      <c r="I127" s="190"/>
      <c r="L127" s="185"/>
      <c r="M127" s="191"/>
      <c r="N127" s="192"/>
      <c r="O127" s="192"/>
      <c r="P127" s="192"/>
      <c r="Q127" s="192"/>
      <c r="R127" s="192"/>
      <c r="S127" s="192"/>
      <c r="T127" s="193"/>
      <c r="AT127" s="187" t="s">
        <v>188</v>
      </c>
      <c r="AU127" s="187" t="s">
        <v>84</v>
      </c>
      <c r="AV127" s="11" t="s">
        <v>84</v>
      </c>
      <c r="AW127" s="11" t="s">
        <v>38</v>
      </c>
      <c r="AX127" s="11" t="s">
        <v>74</v>
      </c>
      <c r="AY127" s="187" t="s">
        <v>180</v>
      </c>
    </row>
    <row r="128" spans="2:51" s="12" customFormat="1" ht="13.5">
      <c r="B128" s="194"/>
      <c r="D128" s="186" t="s">
        <v>188</v>
      </c>
      <c r="E128" s="195" t="s">
        <v>5</v>
      </c>
      <c r="F128" s="196" t="s">
        <v>190</v>
      </c>
      <c r="H128" s="197">
        <v>7.46</v>
      </c>
      <c r="I128" s="198"/>
      <c r="L128" s="194"/>
      <c r="M128" s="199"/>
      <c r="N128" s="200"/>
      <c r="O128" s="200"/>
      <c r="P128" s="200"/>
      <c r="Q128" s="200"/>
      <c r="R128" s="200"/>
      <c r="S128" s="200"/>
      <c r="T128" s="201"/>
      <c r="AT128" s="195" t="s">
        <v>188</v>
      </c>
      <c r="AU128" s="195" t="s">
        <v>84</v>
      </c>
      <c r="AV128" s="12" t="s">
        <v>187</v>
      </c>
      <c r="AW128" s="12" t="s">
        <v>38</v>
      </c>
      <c r="AX128" s="12" t="s">
        <v>82</v>
      </c>
      <c r="AY128" s="195" t="s">
        <v>180</v>
      </c>
    </row>
    <row r="129" spans="2:65" s="1" customFormat="1" ht="25.5" customHeight="1">
      <c r="B129" s="172"/>
      <c r="C129" s="173" t="s">
        <v>216</v>
      </c>
      <c r="D129" s="173" t="s">
        <v>182</v>
      </c>
      <c r="E129" s="174" t="s">
        <v>267</v>
      </c>
      <c r="F129" s="175" t="s">
        <v>268</v>
      </c>
      <c r="G129" s="176" t="s">
        <v>185</v>
      </c>
      <c r="H129" s="177">
        <v>118.8</v>
      </c>
      <c r="I129" s="178"/>
      <c r="J129" s="179">
        <f>ROUND(I129*H129,2)</f>
        <v>0</v>
      </c>
      <c r="K129" s="175" t="s">
        <v>269</v>
      </c>
      <c r="L129" s="39"/>
      <c r="M129" s="180" t="s">
        <v>5</v>
      </c>
      <c r="N129" s="181" t="s">
        <v>45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187</v>
      </c>
      <c r="AT129" s="22" t="s">
        <v>182</v>
      </c>
      <c r="AU129" s="22" t="s">
        <v>84</v>
      </c>
      <c r="AY129" s="22" t="s">
        <v>180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82</v>
      </c>
      <c r="BK129" s="184">
        <f>ROUND(I129*H129,2)</f>
        <v>0</v>
      </c>
      <c r="BL129" s="22" t="s">
        <v>187</v>
      </c>
      <c r="BM129" s="22" t="s">
        <v>249</v>
      </c>
    </row>
    <row r="130" spans="2:51" s="11" customFormat="1" ht="13.5">
      <c r="B130" s="185"/>
      <c r="D130" s="186" t="s">
        <v>188</v>
      </c>
      <c r="E130" s="187" t="s">
        <v>5</v>
      </c>
      <c r="F130" s="188" t="s">
        <v>1020</v>
      </c>
      <c r="H130" s="189">
        <v>118.8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188</v>
      </c>
      <c r="AU130" s="187" t="s">
        <v>84</v>
      </c>
      <c r="AV130" s="11" t="s">
        <v>84</v>
      </c>
      <c r="AW130" s="11" t="s">
        <v>38</v>
      </c>
      <c r="AX130" s="11" t="s">
        <v>74</v>
      </c>
      <c r="AY130" s="187" t="s">
        <v>180</v>
      </c>
    </row>
    <row r="131" spans="2:51" s="12" customFormat="1" ht="13.5">
      <c r="B131" s="194"/>
      <c r="D131" s="186" t="s">
        <v>188</v>
      </c>
      <c r="E131" s="195" t="s">
        <v>5</v>
      </c>
      <c r="F131" s="196" t="s">
        <v>190</v>
      </c>
      <c r="H131" s="197">
        <v>118.8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188</v>
      </c>
      <c r="AU131" s="195" t="s">
        <v>84</v>
      </c>
      <c r="AV131" s="12" t="s">
        <v>187</v>
      </c>
      <c r="AW131" s="12" t="s">
        <v>38</v>
      </c>
      <c r="AX131" s="12" t="s">
        <v>82</v>
      </c>
      <c r="AY131" s="195" t="s">
        <v>180</v>
      </c>
    </row>
    <row r="132" spans="2:65" s="1" customFormat="1" ht="51" customHeight="1">
      <c r="B132" s="172"/>
      <c r="C132" s="202" t="s">
        <v>11</v>
      </c>
      <c r="D132" s="202" t="s">
        <v>273</v>
      </c>
      <c r="E132" s="203" t="s">
        <v>274</v>
      </c>
      <c r="F132" s="204" t="s">
        <v>1021</v>
      </c>
      <c r="G132" s="205" t="s">
        <v>185</v>
      </c>
      <c r="H132" s="206">
        <v>121.176</v>
      </c>
      <c r="I132" s="207"/>
      <c r="J132" s="208">
        <f>ROUND(I132*H132,2)</f>
        <v>0</v>
      </c>
      <c r="K132" s="204" t="s">
        <v>193</v>
      </c>
      <c r="L132" s="209"/>
      <c r="M132" s="210" t="s">
        <v>5</v>
      </c>
      <c r="N132" s="21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204</v>
      </c>
      <c r="AT132" s="22" t="s">
        <v>273</v>
      </c>
      <c r="AU132" s="22" t="s">
        <v>84</v>
      </c>
      <c r="AY132" s="22" t="s">
        <v>180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187</v>
      </c>
      <c r="BM132" s="22" t="s">
        <v>255</v>
      </c>
    </row>
    <row r="133" spans="2:51" s="11" customFormat="1" ht="13.5">
      <c r="B133" s="185"/>
      <c r="D133" s="186" t="s">
        <v>188</v>
      </c>
      <c r="E133" s="187" t="s">
        <v>5</v>
      </c>
      <c r="F133" s="188" t="s">
        <v>1022</v>
      </c>
      <c r="H133" s="189">
        <v>121.176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188</v>
      </c>
      <c r="AU133" s="187" t="s">
        <v>84</v>
      </c>
      <c r="AV133" s="11" t="s">
        <v>84</v>
      </c>
      <c r="AW133" s="11" t="s">
        <v>38</v>
      </c>
      <c r="AX133" s="11" t="s">
        <v>74</v>
      </c>
      <c r="AY133" s="187" t="s">
        <v>180</v>
      </c>
    </row>
    <row r="134" spans="2:51" s="12" customFormat="1" ht="13.5">
      <c r="B134" s="194"/>
      <c r="D134" s="186" t="s">
        <v>188</v>
      </c>
      <c r="E134" s="195" t="s">
        <v>5</v>
      </c>
      <c r="F134" s="196" t="s">
        <v>190</v>
      </c>
      <c r="H134" s="197">
        <v>121.176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188</v>
      </c>
      <c r="AU134" s="195" t="s">
        <v>84</v>
      </c>
      <c r="AV134" s="12" t="s">
        <v>187</v>
      </c>
      <c r="AW134" s="12" t="s">
        <v>38</v>
      </c>
      <c r="AX134" s="12" t="s">
        <v>82</v>
      </c>
      <c r="AY134" s="195" t="s">
        <v>180</v>
      </c>
    </row>
    <row r="135" spans="2:65" s="1" customFormat="1" ht="16.5" customHeight="1">
      <c r="B135" s="172"/>
      <c r="C135" s="173" t="s">
        <v>220</v>
      </c>
      <c r="D135" s="173" t="s">
        <v>182</v>
      </c>
      <c r="E135" s="174" t="s">
        <v>278</v>
      </c>
      <c r="F135" s="175" t="s">
        <v>279</v>
      </c>
      <c r="G135" s="176" t="s">
        <v>185</v>
      </c>
      <c r="H135" s="177">
        <v>118.8</v>
      </c>
      <c r="I135" s="178"/>
      <c r="J135" s="179">
        <f>ROUND(I135*H135,2)</f>
        <v>0</v>
      </c>
      <c r="K135" s="175" t="s">
        <v>5</v>
      </c>
      <c r="L135" s="39"/>
      <c r="M135" s="180" t="s">
        <v>5</v>
      </c>
      <c r="N135" s="181" t="s">
        <v>45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187</v>
      </c>
      <c r="AT135" s="22" t="s">
        <v>182</v>
      </c>
      <c r="AU135" s="22" t="s">
        <v>84</v>
      </c>
      <c r="AY135" s="22" t="s">
        <v>180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82</v>
      </c>
      <c r="BK135" s="184">
        <f>ROUND(I135*H135,2)</f>
        <v>0</v>
      </c>
      <c r="BL135" s="22" t="s">
        <v>187</v>
      </c>
      <c r="BM135" s="22" t="s">
        <v>258</v>
      </c>
    </row>
    <row r="136" spans="2:65" s="1" customFormat="1" ht="16.5" customHeight="1">
      <c r="B136" s="172"/>
      <c r="C136" s="173" t="s">
        <v>262</v>
      </c>
      <c r="D136" s="173" t="s">
        <v>182</v>
      </c>
      <c r="E136" s="174" t="s">
        <v>281</v>
      </c>
      <c r="F136" s="175" t="s">
        <v>282</v>
      </c>
      <c r="G136" s="176" t="s">
        <v>283</v>
      </c>
      <c r="H136" s="177">
        <v>1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187</v>
      </c>
      <c r="BM136" s="22" t="s">
        <v>265</v>
      </c>
    </row>
    <row r="137" spans="2:65" s="1" customFormat="1" ht="25.5" customHeight="1">
      <c r="B137" s="172"/>
      <c r="C137" s="173" t="s">
        <v>226</v>
      </c>
      <c r="D137" s="173" t="s">
        <v>182</v>
      </c>
      <c r="E137" s="174" t="s">
        <v>285</v>
      </c>
      <c r="F137" s="175" t="s">
        <v>286</v>
      </c>
      <c r="G137" s="176" t="s">
        <v>185</v>
      </c>
      <c r="H137" s="177">
        <v>12.64</v>
      </c>
      <c r="I137" s="178"/>
      <c r="J137" s="179">
        <f>ROUND(I137*H137,2)</f>
        <v>0</v>
      </c>
      <c r="K137" s="175" t="s">
        <v>269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187</v>
      </c>
      <c r="AT137" s="22" t="s">
        <v>182</v>
      </c>
      <c r="AU137" s="22" t="s">
        <v>84</v>
      </c>
      <c r="AY137" s="22" t="s">
        <v>180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187</v>
      </c>
      <c r="BM137" s="22" t="s">
        <v>270</v>
      </c>
    </row>
    <row r="138" spans="2:51" s="11" customFormat="1" ht="13.5">
      <c r="B138" s="185"/>
      <c r="D138" s="186" t="s">
        <v>188</v>
      </c>
      <c r="E138" s="187" t="s">
        <v>5</v>
      </c>
      <c r="F138" s="188" t="s">
        <v>1023</v>
      </c>
      <c r="H138" s="189">
        <v>12.64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188</v>
      </c>
      <c r="AU138" s="187" t="s">
        <v>84</v>
      </c>
      <c r="AV138" s="11" t="s">
        <v>84</v>
      </c>
      <c r="AW138" s="11" t="s">
        <v>38</v>
      </c>
      <c r="AX138" s="11" t="s">
        <v>74</v>
      </c>
      <c r="AY138" s="187" t="s">
        <v>180</v>
      </c>
    </row>
    <row r="139" spans="2:51" s="12" customFormat="1" ht="13.5">
      <c r="B139" s="194"/>
      <c r="D139" s="186" t="s">
        <v>188</v>
      </c>
      <c r="E139" s="195" t="s">
        <v>5</v>
      </c>
      <c r="F139" s="196" t="s">
        <v>190</v>
      </c>
      <c r="H139" s="197">
        <v>12.64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188</v>
      </c>
      <c r="AU139" s="195" t="s">
        <v>84</v>
      </c>
      <c r="AV139" s="12" t="s">
        <v>187</v>
      </c>
      <c r="AW139" s="12" t="s">
        <v>38</v>
      </c>
      <c r="AX139" s="12" t="s">
        <v>82</v>
      </c>
      <c r="AY139" s="195" t="s">
        <v>180</v>
      </c>
    </row>
    <row r="140" spans="2:65" s="1" customFormat="1" ht="16.5" customHeight="1">
      <c r="B140" s="172"/>
      <c r="C140" s="173" t="s">
        <v>272</v>
      </c>
      <c r="D140" s="173" t="s">
        <v>182</v>
      </c>
      <c r="E140" s="174" t="s">
        <v>290</v>
      </c>
      <c r="F140" s="175" t="s">
        <v>291</v>
      </c>
      <c r="G140" s="176" t="s">
        <v>292</v>
      </c>
      <c r="H140" s="177">
        <v>45.3</v>
      </c>
      <c r="I140" s="178"/>
      <c r="J140" s="179">
        <f>ROUND(I140*H140,2)</f>
        <v>0</v>
      </c>
      <c r="K140" s="175" t="s">
        <v>199</v>
      </c>
      <c r="L140" s="39"/>
      <c r="M140" s="180" t="s">
        <v>5</v>
      </c>
      <c r="N140" s="181" t="s">
        <v>45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187</v>
      </c>
      <c r="AT140" s="22" t="s">
        <v>182</v>
      </c>
      <c r="AU140" s="22" t="s">
        <v>84</v>
      </c>
      <c r="AY140" s="22" t="s">
        <v>180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82</v>
      </c>
      <c r="BK140" s="184">
        <f>ROUND(I140*H140,2)</f>
        <v>0</v>
      </c>
      <c r="BL140" s="22" t="s">
        <v>187</v>
      </c>
      <c r="BM140" s="22" t="s">
        <v>276</v>
      </c>
    </row>
    <row r="141" spans="2:51" s="11" customFormat="1" ht="13.5">
      <c r="B141" s="185"/>
      <c r="D141" s="186" t="s">
        <v>188</v>
      </c>
      <c r="E141" s="187" t="s">
        <v>5</v>
      </c>
      <c r="F141" s="188" t="s">
        <v>1024</v>
      </c>
      <c r="H141" s="189">
        <v>45.3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188</v>
      </c>
      <c r="AU141" s="187" t="s">
        <v>84</v>
      </c>
      <c r="AV141" s="11" t="s">
        <v>84</v>
      </c>
      <c r="AW141" s="11" t="s">
        <v>38</v>
      </c>
      <c r="AX141" s="11" t="s">
        <v>74</v>
      </c>
      <c r="AY141" s="187" t="s">
        <v>180</v>
      </c>
    </row>
    <row r="142" spans="2:51" s="12" customFormat="1" ht="13.5">
      <c r="B142" s="194"/>
      <c r="D142" s="186" t="s">
        <v>188</v>
      </c>
      <c r="E142" s="195" t="s">
        <v>5</v>
      </c>
      <c r="F142" s="196" t="s">
        <v>190</v>
      </c>
      <c r="H142" s="197">
        <v>45.3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188</v>
      </c>
      <c r="AU142" s="195" t="s">
        <v>84</v>
      </c>
      <c r="AV142" s="12" t="s">
        <v>187</v>
      </c>
      <c r="AW142" s="12" t="s">
        <v>38</v>
      </c>
      <c r="AX142" s="12" t="s">
        <v>82</v>
      </c>
      <c r="AY142" s="195" t="s">
        <v>180</v>
      </c>
    </row>
    <row r="143" spans="2:65" s="1" customFormat="1" ht="25.5" customHeight="1">
      <c r="B143" s="172"/>
      <c r="C143" s="202" t="s">
        <v>230</v>
      </c>
      <c r="D143" s="202" t="s">
        <v>273</v>
      </c>
      <c r="E143" s="203" t="s">
        <v>294</v>
      </c>
      <c r="F143" s="204" t="s">
        <v>295</v>
      </c>
      <c r="G143" s="205" t="s">
        <v>292</v>
      </c>
      <c r="H143" s="206">
        <v>45.3</v>
      </c>
      <c r="I143" s="207"/>
      <c r="J143" s="208">
        <f>ROUND(I143*H143,2)</f>
        <v>0</v>
      </c>
      <c r="K143" s="204" t="s">
        <v>5</v>
      </c>
      <c r="L143" s="209"/>
      <c r="M143" s="210" t="s">
        <v>5</v>
      </c>
      <c r="N143" s="211" t="s">
        <v>45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204</v>
      </c>
      <c r="AT143" s="22" t="s">
        <v>273</v>
      </c>
      <c r="AU143" s="22" t="s">
        <v>84</v>
      </c>
      <c r="AY143" s="22" t="s">
        <v>180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82</v>
      </c>
      <c r="BK143" s="184">
        <f>ROUND(I143*H143,2)</f>
        <v>0</v>
      </c>
      <c r="BL143" s="22" t="s">
        <v>187</v>
      </c>
      <c r="BM143" s="22" t="s">
        <v>280</v>
      </c>
    </row>
    <row r="144" spans="2:51" s="11" customFormat="1" ht="13.5">
      <c r="B144" s="185"/>
      <c r="D144" s="186" t="s">
        <v>188</v>
      </c>
      <c r="E144" s="187" t="s">
        <v>5</v>
      </c>
      <c r="F144" s="188" t="s">
        <v>1025</v>
      </c>
      <c r="H144" s="189">
        <v>45.3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188</v>
      </c>
      <c r="AU144" s="187" t="s">
        <v>84</v>
      </c>
      <c r="AV144" s="11" t="s">
        <v>84</v>
      </c>
      <c r="AW144" s="11" t="s">
        <v>38</v>
      </c>
      <c r="AX144" s="11" t="s">
        <v>74</v>
      </c>
      <c r="AY144" s="187" t="s">
        <v>180</v>
      </c>
    </row>
    <row r="145" spans="2:51" s="12" customFormat="1" ht="13.5">
      <c r="B145" s="194"/>
      <c r="D145" s="186" t="s">
        <v>188</v>
      </c>
      <c r="E145" s="195" t="s">
        <v>5</v>
      </c>
      <c r="F145" s="196" t="s">
        <v>190</v>
      </c>
      <c r="H145" s="197">
        <v>45.3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188</v>
      </c>
      <c r="AU145" s="195" t="s">
        <v>84</v>
      </c>
      <c r="AV145" s="12" t="s">
        <v>187</v>
      </c>
      <c r="AW145" s="12" t="s">
        <v>38</v>
      </c>
      <c r="AX145" s="12" t="s">
        <v>82</v>
      </c>
      <c r="AY145" s="195" t="s">
        <v>180</v>
      </c>
    </row>
    <row r="146" spans="2:65" s="1" customFormat="1" ht="16.5" customHeight="1">
      <c r="B146" s="172"/>
      <c r="C146" s="202" t="s">
        <v>10</v>
      </c>
      <c r="D146" s="202" t="s">
        <v>273</v>
      </c>
      <c r="E146" s="203" t="s">
        <v>299</v>
      </c>
      <c r="F146" s="204" t="s">
        <v>300</v>
      </c>
      <c r="G146" s="205" t="s">
        <v>301</v>
      </c>
      <c r="H146" s="206">
        <v>135.9</v>
      </c>
      <c r="I146" s="207"/>
      <c r="J146" s="208">
        <f>ROUND(I146*H146,2)</f>
        <v>0</v>
      </c>
      <c r="K146" s="204" t="s">
        <v>199</v>
      </c>
      <c r="L146" s="209"/>
      <c r="M146" s="210" t="s">
        <v>5</v>
      </c>
      <c r="N146" s="211" t="s">
        <v>45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204</v>
      </c>
      <c r="AT146" s="22" t="s">
        <v>273</v>
      </c>
      <c r="AU146" s="22" t="s">
        <v>84</v>
      </c>
      <c r="AY146" s="22" t="s">
        <v>180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82</v>
      </c>
      <c r="BK146" s="184">
        <f>ROUND(I146*H146,2)</f>
        <v>0</v>
      </c>
      <c r="BL146" s="22" t="s">
        <v>187</v>
      </c>
      <c r="BM146" s="22" t="s">
        <v>284</v>
      </c>
    </row>
    <row r="147" spans="2:51" s="11" customFormat="1" ht="13.5">
      <c r="B147" s="185"/>
      <c r="D147" s="186" t="s">
        <v>188</v>
      </c>
      <c r="E147" s="187" t="s">
        <v>5</v>
      </c>
      <c r="F147" s="188" t="s">
        <v>1026</v>
      </c>
      <c r="H147" s="189">
        <v>135.9</v>
      </c>
      <c r="I147" s="190"/>
      <c r="L147" s="185"/>
      <c r="M147" s="191"/>
      <c r="N147" s="192"/>
      <c r="O147" s="192"/>
      <c r="P147" s="192"/>
      <c r="Q147" s="192"/>
      <c r="R147" s="192"/>
      <c r="S147" s="192"/>
      <c r="T147" s="193"/>
      <c r="AT147" s="187" t="s">
        <v>188</v>
      </c>
      <c r="AU147" s="187" t="s">
        <v>84</v>
      </c>
      <c r="AV147" s="11" t="s">
        <v>84</v>
      </c>
      <c r="AW147" s="11" t="s">
        <v>38</v>
      </c>
      <c r="AX147" s="11" t="s">
        <v>74</v>
      </c>
      <c r="AY147" s="187" t="s">
        <v>180</v>
      </c>
    </row>
    <row r="148" spans="2:51" s="12" customFormat="1" ht="13.5">
      <c r="B148" s="194"/>
      <c r="D148" s="186" t="s">
        <v>188</v>
      </c>
      <c r="E148" s="195" t="s">
        <v>5</v>
      </c>
      <c r="F148" s="196" t="s">
        <v>190</v>
      </c>
      <c r="H148" s="197">
        <v>135.9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188</v>
      </c>
      <c r="AU148" s="195" t="s">
        <v>84</v>
      </c>
      <c r="AV148" s="12" t="s">
        <v>187</v>
      </c>
      <c r="AW148" s="12" t="s">
        <v>38</v>
      </c>
      <c r="AX148" s="12" t="s">
        <v>82</v>
      </c>
      <c r="AY148" s="195" t="s">
        <v>180</v>
      </c>
    </row>
    <row r="149" spans="2:65" s="1" customFormat="1" ht="25.5" customHeight="1">
      <c r="B149" s="172"/>
      <c r="C149" s="202" t="s">
        <v>235</v>
      </c>
      <c r="D149" s="202" t="s">
        <v>273</v>
      </c>
      <c r="E149" s="203" t="s">
        <v>304</v>
      </c>
      <c r="F149" s="204" t="s">
        <v>305</v>
      </c>
      <c r="G149" s="205" t="s">
        <v>301</v>
      </c>
      <c r="H149" s="206">
        <v>46</v>
      </c>
      <c r="I149" s="207"/>
      <c r="J149" s="208">
        <f>ROUND(I149*H149,2)</f>
        <v>0</v>
      </c>
      <c r="K149" s="204" t="s">
        <v>186</v>
      </c>
      <c r="L149" s="209"/>
      <c r="M149" s="210" t="s">
        <v>5</v>
      </c>
      <c r="N149" s="211" t="s">
        <v>45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204</v>
      </c>
      <c r="AT149" s="22" t="s">
        <v>273</v>
      </c>
      <c r="AU149" s="22" t="s">
        <v>84</v>
      </c>
      <c r="AY149" s="22" t="s">
        <v>180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82</v>
      </c>
      <c r="BK149" s="184">
        <f>ROUND(I149*H149,2)</f>
        <v>0</v>
      </c>
      <c r="BL149" s="22" t="s">
        <v>187</v>
      </c>
      <c r="BM149" s="22" t="s">
        <v>287</v>
      </c>
    </row>
    <row r="150" spans="2:51" s="11" customFormat="1" ht="13.5">
      <c r="B150" s="185"/>
      <c r="D150" s="186" t="s">
        <v>188</v>
      </c>
      <c r="E150" s="187" t="s">
        <v>5</v>
      </c>
      <c r="F150" s="188" t="s">
        <v>293</v>
      </c>
      <c r="H150" s="189">
        <v>46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188</v>
      </c>
      <c r="AU150" s="187" t="s">
        <v>84</v>
      </c>
      <c r="AV150" s="11" t="s">
        <v>84</v>
      </c>
      <c r="AW150" s="11" t="s">
        <v>38</v>
      </c>
      <c r="AX150" s="11" t="s">
        <v>74</v>
      </c>
      <c r="AY150" s="187" t="s">
        <v>180</v>
      </c>
    </row>
    <row r="151" spans="2:51" s="12" customFormat="1" ht="13.5">
      <c r="B151" s="194"/>
      <c r="D151" s="186" t="s">
        <v>188</v>
      </c>
      <c r="E151" s="195" t="s">
        <v>5</v>
      </c>
      <c r="F151" s="196" t="s">
        <v>190</v>
      </c>
      <c r="H151" s="197">
        <v>46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188</v>
      </c>
      <c r="AU151" s="195" t="s">
        <v>84</v>
      </c>
      <c r="AV151" s="12" t="s">
        <v>187</v>
      </c>
      <c r="AW151" s="12" t="s">
        <v>38</v>
      </c>
      <c r="AX151" s="12" t="s">
        <v>82</v>
      </c>
      <c r="AY151" s="195" t="s">
        <v>180</v>
      </c>
    </row>
    <row r="152" spans="2:65" s="1" customFormat="1" ht="25.5" customHeight="1">
      <c r="B152" s="172"/>
      <c r="C152" s="202" t="s">
        <v>289</v>
      </c>
      <c r="D152" s="202" t="s">
        <v>273</v>
      </c>
      <c r="E152" s="203" t="s">
        <v>308</v>
      </c>
      <c r="F152" s="204" t="s">
        <v>309</v>
      </c>
      <c r="G152" s="205" t="s">
        <v>301</v>
      </c>
      <c r="H152" s="206">
        <v>135.9</v>
      </c>
      <c r="I152" s="207"/>
      <c r="J152" s="208">
        <f>ROUND(I152*H152,2)</f>
        <v>0</v>
      </c>
      <c r="K152" s="204" t="s">
        <v>186</v>
      </c>
      <c r="L152" s="209"/>
      <c r="M152" s="210" t="s">
        <v>5</v>
      </c>
      <c r="N152" s="211" t="s">
        <v>45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204</v>
      </c>
      <c r="AT152" s="22" t="s">
        <v>273</v>
      </c>
      <c r="AU152" s="22" t="s">
        <v>84</v>
      </c>
      <c r="AY152" s="22" t="s">
        <v>180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82</v>
      </c>
      <c r="BK152" s="184">
        <f>ROUND(I152*H152,2)</f>
        <v>0</v>
      </c>
      <c r="BL152" s="22" t="s">
        <v>187</v>
      </c>
      <c r="BM152" s="22" t="s">
        <v>293</v>
      </c>
    </row>
    <row r="153" spans="2:51" s="11" customFormat="1" ht="13.5">
      <c r="B153" s="185"/>
      <c r="D153" s="186" t="s">
        <v>188</v>
      </c>
      <c r="E153" s="187" t="s">
        <v>5</v>
      </c>
      <c r="F153" s="188" t="s">
        <v>1026</v>
      </c>
      <c r="H153" s="189">
        <v>135.9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188</v>
      </c>
      <c r="AU153" s="187" t="s">
        <v>84</v>
      </c>
      <c r="AV153" s="11" t="s">
        <v>84</v>
      </c>
      <c r="AW153" s="11" t="s">
        <v>38</v>
      </c>
      <c r="AX153" s="11" t="s">
        <v>74</v>
      </c>
      <c r="AY153" s="187" t="s">
        <v>180</v>
      </c>
    </row>
    <row r="154" spans="2:51" s="12" customFormat="1" ht="13.5">
      <c r="B154" s="194"/>
      <c r="D154" s="186" t="s">
        <v>188</v>
      </c>
      <c r="E154" s="195" t="s">
        <v>5</v>
      </c>
      <c r="F154" s="196" t="s">
        <v>190</v>
      </c>
      <c r="H154" s="197">
        <v>135.9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188</v>
      </c>
      <c r="AU154" s="195" t="s">
        <v>84</v>
      </c>
      <c r="AV154" s="12" t="s">
        <v>187</v>
      </c>
      <c r="AW154" s="12" t="s">
        <v>38</v>
      </c>
      <c r="AX154" s="12" t="s">
        <v>82</v>
      </c>
      <c r="AY154" s="195" t="s">
        <v>180</v>
      </c>
    </row>
    <row r="155" spans="2:65" s="1" customFormat="1" ht="16.5" customHeight="1">
      <c r="B155" s="172"/>
      <c r="C155" s="173" t="s">
        <v>239</v>
      </c>
      <c r="D155" s="173" t="s">
        <v>182</v>
      </c>
      <c r="E155" s="174" t="s">
        <v>311</v>
      </c>
      <c r="F155" s="175" t="s">
        <v>312</v>
      </c>
      <c r="G155" s="176" t="s">
        <v>292</v>
      </c>
      <c r="H155" s="177">
        <v>437.451</v>
      </c>
      <c r="I155" s="178"/>
      <c r="J155" s="179">
        <f>ROUND(I155*H155,2)</f>
        <v>0</v>
      </c>
      <c r="K155" s="175" t="s">
        <v>199</v>
      </c>
      <c r="L155" s="39"/>
      <c r="M155" s="180" t="s">
        <v>5</v>
      </c>
      <c r="N155" s="181" t="s">
        <v>45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187</v>
      </c>
      <c r="AT155" s="22" t="s">
        <v>182</v>
      </c>
      <c r="AU155" s="22" t="s">
        <v>84</v>
      </c>
      <c r="AY155" s="22" t="s">
        <v>180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82</v>
      </c>
      <c r="BK155" s="184">
        <f>ROUND(I155*H155,2)</f>
        <v>0</v>
      </c>
      <c r="BL155" s="22" t="s">
        <v>187</v>
      </c>
      <c r="BM155" s="22" t="s">
        <v>296</v>
      </c>
    </row>
    <row r="156" spans="2:51" s="11" customFormat="1" ht="13.5">
      <c r="B156" s="185"/>
      <c r="D156" s="186" t="s">
        <v>188</v>
      </c>
      <c r="E156" s="187" t="s">
        <v>5</v>
      </c>
      <c r="F156" s="188" t="s">
        <v>1027</v>
      </c>
      <c r="H156" s="189">
        <v>437.451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188</v>
      </c>
      <c r="AU156" s="187" t="s">
        <v>84</v>
      </c>
      <c r="AV156" s="11" t="s">
        <v>84</v>
      </c>
      <c r="AW156" s="11" t="s">
        <v>38</v>
      </c>
      <c r="AX156" s="11" t="s">
        <v>74</v>
      </c>
      <c r="AY156" s="187" t="s">
        <v>180</v>
      </c>
    </row>
    <row r="157" spans="2:51" s="12" customFormat="1" ht="13.5">
      <c r="B157" s="194"/>
      <c r="D157" s="186" t="s">
        <v>188</v>
      </c>
      <c r="E157" s="195" t="s">
        <v>5</v>
      </c>
      <c r="F157" s="196" t="s">
        <v>190</v>
      </c>
      <c r="H157" s="197">
        <v>437.451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195" t="s">
        <v>188</v>
      </c>
      <c r="AU157" s="195" t="s">
        <v>84</v>
      </c>
      <c r="AV157" s="12" t="s">
        <v>187</v>
      </c>
      <c r="AW157" s="12" t="s">
        <v>38</v>
      </c>
      <c r="AX157" s="12" t="s">
        <v>82</v>
      </c>
      <c r="AY157" s="195" t="s">
        <v>180</v>
      </c>
    </row>
    <row r="158" spans="2:65" s="1" customFormat="1" ht="16.5" customHeight="1">
      <c r="B158" s="172"/>
      <c r="C158" s="202" t="s">
        <v>298</v>
      </c>
      <c r="D158" s="202" t="s">
        <v>273</v>
      </c>
      <c r="E158" s="203" t="s">
        <v>316</v>
      </c>
      <c r="F158" s="204" t="s">
        <v>317</v>
      </c>
      <c r="G158" s="205" t="s">
        <v>292</v>
      </c>
      <c r="H158" s="206">
        <v>134.928</v>
      </c>
      <c r="I158" s="207"/>
      <c r="J158" s="208">
        <f>ROUND(I158*H158,2)</f>
        <v>0</v>
      </c>
      <c r="K158" s="204" t="s">
        <v>199</v>
      </c>
      <c r="L158" s="209"/>
      <c r="M158" s="210" t="s">
        <v>5</v>
      </c>
      <c r="N158" s="211" t="s">
        <v>45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204</v>
      </c>
      <c r="AT158" s="22" t="s">
        <v>273</v>
      </c>
      <c r="AU158" s="22" t="s">
        <v>84</v>
      </c>
      <c r="AY158" s="22" t="s">
        <v>180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82</v>
      </c>
      <c r="BK158" s="184">
        <f>ROUND(I158*H158,2)</f>
        <v>0</v>
      </c>
      <c r="BL158" s="22" t="s">
        <v>187</v>
      </c>
      <c r="BM158" s="22" t="s">
        <v>302</v>
      </c>
    </row>
    <row r="159" spans="2:51" s="11" customFormat="1" ht="13.5">
      <c r="B159" s="185"/>
      <c r="D159" s="186" t="s">
        <v>188</v>
      </c>
      <c r="E159" s="187" t="s">
        <v>5</v>
      </c>
      <c r="F159" s="188" t="s">
        <v>1028</v>
      </c>
      <c r="H159" s="189">
        <v>46.2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188</v>
      </c>
      <c r="AU159" s="187" t="s">
        <v>84</v>
      </c>
      <c r="AV159" s="11" t="s">
        <v>84</v>
      </c>
      <c r="AW159" s="11" t="s">
        <v>38</v>
      </c>
      <c r="AX159" s="11" t="s">
        <v>74</v>
      </c>
      <c r="AY159" s="187" t="s">
        <v>180</v>
      </c>
    </row>
    <row r="160" spans="2:51" s="11" customFormat="1" ht="13.5">
      <c r="B160" s="185"/>
      <c r="D160" s="186" t="s">
        <v>188</v>
      </c>
      <c r="E160" s="187" t="s">
        <v>5</v>
      </c>
      <c r="F160" s="188" t="s">
        <v>1029</v>
      </c>
      <c r="H160" s="189">
        <v>8.243</v>
      </c>
      <c r="I160" s="190"/>
      <c r="L160" s="185"/>
      <c r="M160" s="191"/>
      <c r="N160" s="192"/>
      <c r="O160" s="192"/>
      <c r="P160" s="192"/>
      <c r="Q160" s="192"/>
      <c r="R160" s="192"/>
      <c r="S160" s="192"/>
      <c r="T160" s="193"/>
      <c r="AT160" s="187" t="s">
        <v>188</v>
      </c>
      <c r="AU160" s="187" t="s">
        <v>84</v>
      </c>
      <c r="AV160" s="11" t="s">
        <v>84</v>
      </c>
      <c r="AW160" s="11" t="s">
        <v>38</v>
      </c>
      <c r="AX160" s="11" t="s">
        <v>74</v>
      </c>
      <c r="AY160" s="187" t="s">
        <v>180</v>
      </c>
    </row>
    <row r="161" spans="2:51" s="11" customFormat="1" ht="13.5">
      <c r="B161" s="185"/>
      <c r="D161" s="186" t="s">
        <v>188</v>
      </c>
      <c r="E161" s="187" t="s">
        <v>5</v>
      </c>
      <c r="F161" s="188" t="s">
        <v>1030</v>
      </c>
      <c r="H161" s="189">
        <v>74.06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188</v>
      </c>
      <c r="AU161" s="187" t="s">
        <v>84</v>
      </c>
      <c r="AV161" s="11" t="s">
        <v>84</v>
      </c>
      <c r="AW161" s="11" t="s">
        <v>38</v>
      </c>
      <c r="AX161" s="11" t="s">
        <v>74</v>
      </c>
      <c r="AY161" s="187" t="s">
        <v>180</v>
      </c>
    </row>
    <row r="162" spans="2:51" s="12" customFormat="1" ht="13.5">
      <c r="B162" s="194"/>
      <c r="D162" s="186" t="s">
        <v>188</v>
      </c>
      <c r="E162" s="195" t="s">
        <v>5</v>
      </c>
      <c r="F162" s="196" t="s">
        <v>190</v>
      </c>
      <c r="H162" s="197">
        <v>128.503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188</v>
      </c>
      <c r="AU162" s="195" t="s">
        <v>84</v>
      </c>
      <c r="AV162" s="12" t="s">
        <v>187</v>
      </c>
      <c r="AW162" s="12" t="s">
        <v>38</v>
      </c>
      <c r="AX162" s="12" t="s">
        <v>74</v>
      </c>
      <c r="AY162" s="195" t="s">
        <v>180</v>
      </c>
    </row>
    <row r="163" spans="2:51" s="11" customFormat="1" ht="13.5">
      <c r="B163" s="185"/>
      <c r="D163" s="186" t="s">
        <v>188</v>
      </c>
      <c r="E163" s="187" t="s">
        <v>5</v>
      </c>
      <c r="F163" s="188" t="s">
        <v>1031</v>
      </c>
      <c r="H163" s="189">
        <v>134.928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188</v>
      </c>
      <c r="AU163" s="187" t="s">
        <v>84</v>
      </c>
      <c r="AV163" s="11" t="s">
        <v>84</v>
      </c>
      <c r="AW163" s="11" t="s">
        <v>38</v>
      </c>
      <c r="AX163" s="11" t="s">
        <v>74</v>
      </c>
      <c r="AY163" s="187" t="s">
        <v>180</v>
      </c>
    </row>
    <row r="164" spans="2:51" s="12" customFormat="1" ht="13.5">
      <c r="B164" s="194"/>
      <c r="D164" s="186" t="s">
        <v>188</v>
      </c>
      <c r="E164" s="195" t="s">
        <v>5</v>
      </c>
      <c r="F164" s="196" t="s">
        <v>190</v>
      </c>
      <c r="H164" s="197">
        <v>134.928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188</v>
      </c>
      <c r="AU164" s="195" t="s">
        <v>84</v>
      </c>
      <c r="AV164" s="12" t="s">
        <v>187</v>
      </c>
      <c r="AW164" s="12" t="s">
        <v>38</v>
      </c>
      <c r="AX164" s="12" t="s">
        <v>82</v>
      </c>
      <c r="AY164" s="195" t="s">
        <v>180</v>
      </c>
    </row>
    <row r="165" spans="2:65" s="1" customFormat="1" ht="16.5" customHeight="1">
      <c r="B165" s="172"/>
      <c r="C165" s="202" t="s">
        <v>245</v>
      </c>
      <c r="D165" s="202" t="s">
        <v>273</v>
      </c>
      <c r="E165" s="203" t="s">
        <v>323</v>
      </c>
      <c r="F165" s="204" t="s">
        <v>324</v>
      </c>
      <c r="G165" s="205" t="s">
        <v>292</v>
      </c>
      <c r="H165" s="206">
        <v>47.513</v>
      </c>
      <c r="I165" s="207"/>
      <c r="J165" s="208">
        <f>ROUND(I165*H165,2)</f>
        <v>0</v>
      </c>
      <c r="K165" s="204" t="s">
        <v>199</v>
      </c>
      <c r="L165" s="209"/>
      <c r="M165" s="210" t="s">
        <v>5</v>
      </c>
      <c r="N165" s="211" t="s">
        <v>45</v>
      </c>
      <c r="O165" s="40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2" t="s">
        <v>204</v>
      </c>
      <c r="AT165" s="22" t="s">
        <v>273</v>
      </c>
      <c r="AU165" s="22" t="s">
        <v>84</v>
      </c>
      <c r="AY165" s="22" t="s">
        <v>180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82</v>
      </c>
      <c r="BK165" s="184">
        <f>ROUND(I165*H165,2)</f>
        <v>0</v>
      </c>
      <c r="BL165" s="22" t="s">
        <v>187</v>
      </c>
      <c r="BM165" s="22" t="s">
        <v>306</v>
      </c>
    </row>
    <row r="166" spans="2:65" s="1" customFormat="1" ht="16.5" customHeight="1">
      <c r="B166" s="172"/>
      <c r="C166" s="202" t="s">
        <v>307</v>
      </c>
      <c r="D166" s="202" t="s">
        <v>273</v>
      </c>
      <c r="E166" s="203" t="s">
        <v>327</v>
      </c>
      <c r="F166" s="204" t="s">
        <v>328</v>
      </c>
      <c r="G166" s="205" t="s">
        <v>292</v>
      </c>
      <c r="H166" s="206">
        <v>108.885</v>
      </c>
      <c r="I166" s="207"/>
      <c r="J166" s="208">
        <f>ROUND(I166*H166,2)</f>
        <v>0</v>
      </c>
      <c r="K166" s="204" t="s">
        <v>199</v>
      </c>
      <c r="L166" s="209"/>
      <c r="M166" s="210" t="s">
        <v>5</v>
      </c>
      <c r="N166" s="211" t="s">
        <v>45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204</v>
      </c>
      <c r="AT166" s="22" t="s">
        <v>273</v>
      </c>
      <c r="AU166" s="22" t="s">
        <v>84</v>
      </c>
      <c r="AY166" s="22" t="s">
        <v>180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82</v>
      </c>
      <c r="BK166" s="184">
        <f>ROUND(I166*H166,2)</f>
        <v>0</v>
      </c>
      <c r="BL166" s="22" t="s">
        <v>187</v>
      </c>
      <c r="BM166" s="22" t="s">
        <v>310</v>
      </c>
    </row>
    <row r="167" spans="2:65" s="1" customFormat="1" ht="16.5" customHeight="1">
      <c r="B167" s="172"/>
      <c r="C167" s="202" t="s">
        <v>249</v>
      </c>
      <c r="D167" s="202" t="s">
        <v>273</v>
      </c>
      <c r="E167" s="203" t="s">
        <v>330</v>
      </c>
      <c r="F167" s="204" t="s">
        <v>331</v>
      </c>
      <c r="G167" s="205" t="s">
        <v>292</v>
      </c>
      <c r="H167" s="206">
        <v>103.7</v>
      </c>
      <c r="I167" s="207"/>
      <c r="J167" s="208">
        <f>ROUND(I167*H167,2)</f>
        <v>0</v>
      </c>
      <c r="K167" s="204" t="s">
        <v>199</v>
      </c>
      <c r="L167" s="209"/>
      <c r="M167" s="210" t="s">
        <v>5</v>
      </c>
      <c r="N167" s="211" t="s">
        <v>45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2" t="s">
        <v>204</v>
      </c>
      <c r="AT167" s="22" t="s">
        <v>273</v>
      </c>
      <c r="AU167" s="22" t="s">
        <v>84</v>
      </c>
      <c r="AY167" s="22" t="s">
        <v>180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82</v>
      </c>
      <c r="BK167" s="184">
        <f>ROUND(I167*H167,2)</f>
        <v>0</v>
      </c>
      <c r="BL167" s="22" t="s">
        <v>187</v>
      </c>
      <c r="BM167" s="22" t="s">
        <v>313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1032</v>
      </c>
      <c r="H168" s="189">
        <v>103.7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2" customFormat="1" ht="13.5">
      <c r="B169" s="194"/>
      <c r="D169" s="186" t="s">
        <v>188</v>
      </c>
      <c r="E169" s="195" t="s">
        <v>5</v>
      </c>
      <c r="F169" s="196" t="s">
        <v>190</v>
      </c>
      <c r="H169" s="197">
        <v>103.7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188</v>
      </c>
      <c r="AU169" s="195" t="s">
        <v>84</v>
      </c>
      <c r="AV169" s="12" t="s">
        <v>187</v>
      </c>
      <c r="AW169" s="12" t="s">
        <v>38</v>
      </c>
      <c r="AX169" s="12" t="s">
        <v>82</v>
      </c>
      <c r="AY169" s="195" t="s">
        <v>180</v>
      </c>
    </row>
    <row r="170" spans="2:65" s="1" customFormat="1" ht="16.5" customHeight="1">
      <c r="B170" s="172"/>
      <c r="C170" s="202" t="s">
        <v>315</v>
      </c>
      <c r="D170" s="202" t="s">
        <v>273</v>
      </c>
      <c r="E170" s="203" t="s">
        <v>335</v>
      </c>
      <c r="F170" s="204" t="s">
        <v>336</v>
      </c>
      <c r="G170" s="205" t="s">
        <v>292</v>
      </c>
      <c r="H170" s="206">
        <v>48.85</v>
      </c>
      <c r="I170" s="207"/>
      <c r="J170" s="208">
        <f>ROUND(I170*H170,2)</f>
        <v>0</v>
      </c>
      <c r="K170" s="204" t="s">
        <v>199</v>
      </c>
      <c r="L170" s="209"/>
      <c r="M170" s="210" t="s">
        <v>5</v>
      </c>
      <c r="N170" s="21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204</v>
      </c>
      <c r="AT170" s="22" t="s">
        <v>273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187</v>
      </c>
      <c r="BM170" s="22" t="s">
        <v>318</v>
      </c>
    </row>
    <row r="171" spans="2:51" s="11" customFormat="1" ht="13.5">
      <c r="B171" s="185"/>
      <c r="D171" s="186" t="s">
        <v>188</v>
      </c>
      <c r="E171" s="187" t="s">
        <v>5</v>
      </c>
      <c r="F171" s="188" t="s">
        <v>1033</v>
      </c>
      <c r="H171" s="189">
        <v>48.85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188</v>
      </c>
      <c r="AU171" s="187" t="s">
        <v>84</v>
      </c>
      <c r="AV171" s="11" t="s">
        <v>84</v>
      </c>
      <c r="AW171" s="11" t="s">
        <v>38</v>
      </c>
      <c r="AX171" s="11" t="s">
        <v>74</v>
      </c>
      <c r="AY171" s="187" t="s">
        <v>180</v>
      </c>
    </row>
    <row r="172" spans="2:51" s="12" customFormat="1" ht="13.5">
      <c r="B172" s="194"/>
      <c r="D172" s="186" t="s">
        <v>188</v>
      </c>
      <c r="E172" s="195" t="s">
        <v>5</v>
      </c>
      <c r="F172" s="196" t="s">
        <v>190</v>
      </c>
      <c r="H172" s="197">
        <v>48.85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188</v>
      </c>
      <c r="AU172" s="195" t="s">
        <v>84</v>
      </c>
      <c r="AV172" s="12" t="s">
        <v>187</v>
      </c>
      <c r="AW172" s="12" t="s">
        <v>38</v>
      </c>
      <c r="AX172" s="12" t="s">
        <v>82</v>
      </c>
      <c r="AY172" s="195" t="s">
        <v>180</v>
      </c>
    </row>
    <row r="173" spans="2:65" s="1" customFormat="1" ht="25.5" customHeight="1">
      <c r="B173" s="172"/>
      <c r="C173" s="173" t="s">
        <v>255</v>
      </c>
      <c r="D173" s="173" t="s">
        <v>182</v>
      </c>
      <c r="E173" s="174" t="s">
        <v>344</v>
      </c>
      <c r="F173" s="175" t="s">
        <v>345</v>
      </c>
      <c r="G173" s="176" t="s">
        <v>185</v>
      </c>
      <c r="H173" s="177">
        <v>9.87</v>
      </c>
      <c r="I173" s="178"/>
      <c r="J173" s="179">
        <f>ROUND(I173*H173,2)</f>
        <v>0</v>
      </c>
      <c r="K173" s="175" t="s">
        <v>346</v>
      </c>
      <c r="L173" s="39"/>
      <c r="M173" s="180" t="s">
        <v>5</v>
      </c>
      <c r="N173" s="181" t="s">
        <v>45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187</v>
      </c>
      <c r="AT173" s="22" t="s">
        <v>182</v>
      </c>
      <c r="AU173" s="22" t="s">
        <v>84</v>
      </c>
      <c r="AY173" s="22" t="s">
        <v>180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82</v>
      </c>
      <c r="BK173" s="184">
        <f>ROUND(I173*H173,2)</f>
        <v>0</v>
      </c>
      <c r="BL173" s="22" t="s">
        <v>187</v>
      </c>
      <c r="BM173" s="22" t="s">
        <v>325</v>
      </c>
    </row>
    <row r="174" spans="2:51" s="11" customFormat="1" ht="13.5">
      <c r="B174" s="185"/>
      <c r="D174" s="186" t="s">
        <v>188</v>
      </c>
      <c r="E174" s="187" t="s">
        <v>5</v>
      </c>
      <c r="F174" s="188" t="s">
        <v>1034</v>
      </c>
      <c r="H174" s="189">
        <v>9.87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188</v>
      </c>
      <c r="AU174" s="187" t="s">
        <v>84</v>
      </c>
      <c r="AV174" s="11" t="s">
        <v>84</v>
      </c>
      <c r="AW174" s="11" t="s">
        <v>38</v>
      </c>
      <c r="AX174" s="11" t="s">
        <v>74</v>
      </c>
      <c r="AY174" s="187" t="s">
        <v>180</v>
      </c>
    </row>
    <row r="175" spans="2:51" s="12" customFormat="1" ht="13.5">
      <c r="B175" s="194"/>
      <c r="D175" s="186" t="s">
        <v>188</v>
      </c>
      <c r="E175" s="195" t="s">
        <v>5</v>
      </c>
      <c r="F175" s="196" t="s">
        <v>190</v>
      </c>
      <c r="H175" s="197">
        <v>9.87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188</v>
      </c>
      <c r="AU175" s="195" t="s">
        <v>84</v>
      </c>
      <c r="AV175" s="12" t="s">
        <v>187</v>
      </c>
      <c r="AW175" s="12" t="s">
        <v>38</v>
      </c>
      <c r="AX175" s="12" t="s">
        <v>82</v>
      </c>
      <c r="AY175" s="195" t="s">
        <v>180</v>
      </c>
    </row>
    <row r="176" spans="2:65" s="1" customFormat="1" ht="25.5" customHeight="1">
      <c r="B176" s="172"/>
      <c r="C176" s="202" t="s">
        <v>326</v>
      </c>
      <c r="D176" s="202" t="s">
        <v>273</v>
      </c>
      <c r="E176" s="203" t="s">
        <v>349</v>
      </c>
      <c r="F176" s="204" t="s">
        <v>1035</v>
      </c>
      <c r="G176" s="205" t="s">
        <v>198</v>
      </c>
      <c r="H176" s="206">
        <v>0.302</v>
      </c>
      <c r="I176" s="207"/>
      <c r="J176" s="208">
        <f>ROUND(I176*H176,2)</f>
        <v>0</v>
      </c>
      <c r="K176" s="204" t="s">
        <v>193</v>
      </c>
      <c r="L176" s="209"/>
      <c r="M176" s="210" t="s">
        <v>5</v>
      </c>
      <c r="N176" s="21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204</v>
      </c>
      <c r="AT176" s="22" t="s">
        <v>273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187</v>
      </c>
      <c r="BM176" s="22" t="s">
        <v>329</v>
      </c>
    </row>
    <row r="177" spans="2:65" s="1" customFormat="1" ht="25.5" customHeight="1">
      <c r="B177" s="172"/>
      <c r="C177" s="173" t="s">
        <v>258</v>
      </c>
      <c r="D177" s="173" t="s">
        <v>182</v>
      </c>
      <c r="E177" s="174" t="s">
        <v>353</v>
      </c>
      <c r="F177" s="175" t="s">
        <v>354</v>
      </c>
      <c r="G177" s="176" t="s">
        <v>185</v>
      </c>
      <c r="H177" s="177">
        <v>412.77</v>
      </c>
      <c r="I177" s="178"/>
      <c r="J177" s="179">
        <f>ROUND(I177*H177,2)</f>
        <v>0</v>
      </c>
      <c r="K177" s="175" t="s">
        <v>269</v>
      </c>
      <c r="L177" s="39"/>
      <c r="M177" s="180" t="s">
        <v>5</v>
      </c>
      <c r="N177" s="181" t="s">
        <v>45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187</v>
      </c>
      <c r="AT177" s="22" t="s">
        <v>182</v>
      </c>
      <c r="AU177" s="22" t="s">
        <v>84</v>
      </c>
      <c r="AY177" s="22" t="s">
        <v>180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82</v>
      </c>
      <c r="BK177" s="184">
        <f>ROUND(I177*H177,2)</f>
        <v>0</v>
      </c>
      <c r="BL177" s="22" t="s">
        <v>187</v>
      </c>
      <c r="BM177" s="22" t="s">
        <v>332</v>
      </c>
    </row>
    <row r="178" spans="2:51" s="11" customFormat="1" ht="13.5">
      <c r="B178" s="185"/>
      <c r="D178" s="186" t="s">
        <v>188</v>
      </c>
      <c r="E178" s="187" t="s">
        <v>5</v>
      </c>
      <c r="F178" s="188" t="s">
        <v>1036</v>
      </c>
      <c r="H178" s="189">
        <v>383.9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188</v>
      </c>
      <c r="AU178" s="187" t="s">
        <v>84</v>
      </c>
      <c r="AV178" s="11" t="s">
        <v>84</v>
      </c>
      <c r="AW178" s="11" t="s">
        <v>38</v>
      </c>
      <c r="AX178" s="11" t="s">
        <v>74</v>
      </c>
      <c r="AY178" s="187" t="s">
        <v>180</v>
      </c>
    </row>
    <row r="179" spans="2:51" s="11" customFormat="1" ht="13.5">
      <c r="B179" s="185"/>
      <c r="D179" s="186" t="s">
        <v>188</v>
      </c>
      <c r="E179" s="187" t="s">
        <v>5</v>
      </c>
      <c r="F179" s="188" t="s">
        <v>1037</v>
      </c>
      <c r="H179" s="189">
        <v>7.46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188</v>
      </c>
      <c r="AU179" s="187" t="s">
        <v>84</v>
      </c>
      <c r="AV179" s="11" t="s">
        <v>84</v>
      </c>
      <c r="AW179" s="11" t="s">
        <v>38</v>
      </c>
      <c r="AX179" s="11" t="s">
        <v>74</v>
      </c>
      <c r="AY179" s="187" t="s">
        <v>180</v>
      </c>
    </row>
    <row r="180" spans="2:51" s="11" customFormat="1" ht="13.5">
      <c r="B180" s="185"/>
      <c r="D180" s="186" t="s">
        <v>188</v>
      </c>
      <c r="E180" s="187" t="s">
        <v>5</v>
      </c>
      <c r="F180" s="188" t="s">
        <v>1038</v>
      </c>
      <c r="H180" s="189">
        <v>7.46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188</v>
      </c>
      <c r="AU180" s="187" t="s">
        <v>84</v>
      </c>
      <c r="AV180" s="11" t="s">
        <v>84</v>
      </c>
      <c r="AW180" s="11" t="s">
        <v>38</v>
      </c>
      <c r="AX180" s="11" t="s">
        <v>74</v>
      </c>
      <c r="AY180" s="187" t="s">
        <v>180</v>
      </c>
    </row>
    <row r="181" spans="2:51" s="11" customFormat="1" ht="13.5">
      <c r="B181" s="185"/>
      <c r="D181" s="186" t="s">
        <v>188</v>
      </c>
      <c r="E181" s="187" t="s">
        <v>5</v>
      </c>
      <c r="F181" s="188" t="s">
        <v>1039</v>
      </c>
      <c r="H181" s="189">
        <v>13.95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188</v>
      </c>
      <c r="AU181" s="187" t="s">
        <v>84</v>
      </c>
      <c r="AV181" s="11" t="s">
        <v>84</v>
      </c>
      <c r="AW181" s="11" t="s">
        <v>38</v>
      </c>
      <c r="AX181" s="11" t="s">
        <v>74</v>
      </c>
      <c r="AY181" s="187" t="s">
        <v>180</v>
      </c>
    </row>
    <row r="182" spans="2:51" s="12" customFormat="1" ht="13.5">
      <c r="B182" s="194"/>
      <c r="D182" s="186" t="s">
        <v>188</v>
      </c>
      <c r="E182" s="195" t="s">
        <v>5</v>
      </c>
      <c r="F182" s="196" t="s">
        <v>190</v>
      </c>
      <c r="H182" s="197">
        <v>412.77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188</v>
      </c>
      <c r="AU182" s="195" t="s">
        <v>84</v>
      </c>
      <c r="AV182" s="12" t="s">
        <v>187</v>
      </c>
      <c r="AW182" s="12" t="s">
        <v>38</v>
      </c>
      <c r="AX182" s="12" t="s">
        <v>82</v>
      </c>
      <c r="AY182" s="195" t="s">
        <v>180</v>
      </c>
    </row>
    <row r="183" spans="2:65" s="1" customFormat="1" ht="16.5" customHeight="1">
      <c r="B183" s="172"/>
      <c r="C183" s="202" t="s">
        <v>334</v>
      </c>
      <c r="D183" s="202" t="s">
        <v>273</v>
      </c>
      <c r="E183" s="203" t="s">
        <v>357</v>
      </c>
      <c r="F183" s="204" t="s">
        <v>358</v>
      </c>
      <c r="G183" s="205" t="s">
        <v>185</v>
      </c>
      <c r="H183" s="206">
        <v>413.639</v>
      </c>
      <c r="I183" s="207"/>
      <c r="J183" s="208">
        <f>ROUND(I183*H183,2)</f>
        <v>0</v>
      </c>
      <c r="K183" s="204" t="s">
        <v>269</v>
      </c>
      <c r="L183" s="209"/>
      <c r="M183" s="210" t="s">
        <v>5</v>
      </c>
      <c r="N183" s="211" t="s">
        <v>45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204</v>
      </c>
      <c r="AT183" s="22" t="s">
        <v>273</v>
      </c>
      <c r="AU183" s="22" t="s">
        <v>84</v>
      </c>
      <c r="AY183" s="22" t="s">
        <v>180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82</v>
      </c>
      <c r="BK183" s="184">
        <f>ROUND(I183*H183,2)</f>
        <v>0</v>
      </c>
      <c r="BL183" s="22" t="s">
        <v>187</v>
      </c>
      <c r="BM183" s="22" t="s">
        <v>337</v>
      </c>
    </row>
    <row r="184" spans="2:65" s="1" customFormat="1" ht="16.5" customHeight="1">
      <c r="B184" s="172"/>
      <c r="C184" s="202" t="s">
        <v>422</v>
      </c>
      <c r="D184" s="202" t="s">
        <v>273</v>
      </c>
      <c r="E184" s="203" t="s">
        <v>1040</v>
      </c>
      <c r="F184" s="204" t="s">
        <v>1041</v>
      </c>
      <c r="G184" s="205" t="s">
        <v>185</v>
      </c>
      <c r="H184" s="206">
        <v>14.229</v>
      </c>
      <c r="I184" s="207"/>
      <c r="J184" s="208">
        <f>ROUND(I184*H184,2)</f>
        <v>0</v>
      </c>
      <c r="K184" s="204" t="s">
        <v>599</v>
      </c>
      <c r="L184" s="209"/>
      <c r="M184" s="210" t="s">
        <v>5</v>
      </c>
      <c r="N184" s="211" t="s">
        <v>45</v>
      </c>
      <c r="O184" s="40"/>
      <c r="P184" s="182">
        <f>O184*H184</f>
        <v>0</v>
      </c>
      <c r="Q184" s="182">
        <v>0.00368</v>
      </c>
      <c r="R184" s="182">
        <f>Q184*H184</f>
        <v>0.05236272</v>
      </c>
      <c r="S184" s="182">
        <v>0</v>
      </c>
      <c r="T184" s="183">
        <f>S184*H184</f>
        <v>0</v>
      </c>
      <c r="AR184" s="22" t="s">
        <v>204</v>
      </c>
      <c r="AT184" s="22" t="s">
        <v>273</v>
      </c>
      <c r="AU184" s="22" t="s">
        <v>84</v>
      </c>
      <c r="AY184" s="22" t="s">
        <v>180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82</v>
      </c>
      <c r="BK184" s="184">
        <f>ROUND(I184*H184,2)</f>
        <v>0</v>
      </c>
      <c r="BL184" s="22" t="s">
        <v>187</v>
      </c>
      <c r="BM184" s="22" t="s">
        <v>1042</v>
      </c>
    </row>
    <row r="185" spans="2:51" s="11" customFormat="1" ht="13.5">
      <c r="B185" s="185"/>
      <c r="D185" s="186" t="s">
        <v>188</v>
      </c>
      <c r="F185" s="188" t="s">
        <v>1043</v>
      </c>
      <c r="H185" s="189">
        <v>14.229</v>
      </c>
      <c r="I185" s="190"/>
      <c r="L185" s="185"/>
      <c r="M185" s="191"/>
      <c r="N185" s="192"/>
      <c r="O185" s="192"/>
      <c r="P185" s="192"/>
      <c r="Q185" s="192"/>
      <c r="R185" s="192"/>
      <c r="S185" s="192"/>
      <c r="T185" s="193"/>
      <c r="AT185" s="187" t="s">
        <v>188</v>
      </c>
      <c r="AU185" s="187" t="s">
        <v>84</v>
      </c>
      <c r="AV185" s="11" t="s">
        <v>84</v>
      </c>
      <c r="AW185" s="11" t="s">
        <v>6</v>
      </c>
      <c r="AX185" s="11" t="s">
        <v>82</v>
      </c>
      <c r="AY185" s="187" t="s">
        <v>180</v>
      </c>
    </row>
    <row r="186" spans="2:65" s="1" customFormat="1" ht="25.5" customHeight="1">
      <c r="B186" s="172"/>
      <c r="C186" s="202" t="s">
        <v>265</v>
      </c>
      <c r="D186" s="202" t="s">
        <v>273</v>
      </c>
      <c r="E186" s="203" t="s">
        <v>349</v>
      </c>
      <c r="F186" s="204" t="s">
        <v>1035</v>
      </c>
      <c r="G186" s="205" t="s">
        <v>198</v>
      </c>
      <c r="H186" s="206">
        <v>2.686</v>
      </c>
      <c r="I186" s="207"/>
      <c r="J186" s="208">
        <f>ROUND(I186*H186,2)</f>
        <v>0</v>
      </c>
      <c r="K186" s="204" t="s">
        <v>193</v>
      </c>
      <c r="L186" s="209"/>
      <c r="M186" s="210" t="s">
        <v>5</v>
      </c>
      <c r="N186" s="21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204</v>
      </c>
      <c r="AT186" s="22" t="s">
        <v>273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187</v>
      </c>
      <c r="BM186" s="22" t="s">
        <v>341</v>
      </c>
    </row>
    <row r="187" spans="2:51" s="11" customFormat="1" ht="13.5">
      <c r="B187" s="185"/>
      <c r="D187" s="186" t="s">
        <v>188</v>
      </c>
      <c r="E187" s="187" t="s">
        <v>5</v>
      </c>
      <c r="F187" s="188" t="s">
        <v>1044</v>
      </c>
      <c r="H187" s="189">
        <v>2.686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188</v>
      </c>
      <c r="AU187" s="187" t="s">
        <v>84</v>
      </c>
      <c r="AV187" s="11" t="s">
        <v>84</v>
      </c>
      <c r="AW187" s="11" t="s">
        <v>38</v>
      </c>
      <c r="AX187" s="11" t="s">
        <v>74</v>
      </c>
      <c r="AY187" s="187" t="s">
        <v>180</v>
      </c>
    </row>
    <row r="188" spans="2:51" s="12" customFormat="1" ht="13.5">
      <c r="B188" s="194"/>
      <c r="D188" s="186" t="s">
        <v>188</v>
      </c>
      <c r="E188" s="195" t="s">
        <v>5</v>
      </c>
      <c r="F188" s="196" t="s">
        <v>190</v>
      </c>
      <c r="H188" s="197">
        <v>2.686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188</v>
      </c>
      <c r="AU188" s="195" t="s">
        <v>84</v>
      </c>
      <c r="AV188" s="12" t="s">
        <v>187</v>
      </c>
      <c r="AW188" s="12" t="s">
        <v>38</v>
      </c>
      <c r="AX188" s="12" t="s">
        <v>82</v>
      </c>
      <c r="AY188" s="195" t="s">
        <v>180</v>
      </c>
    </row>
    <row r="189" spans="2:65" s="1" customFormat="1" ht="25.5" customHeight="1">
      <c r="B189" s="172"/>
      <c r="C189" s="173" t="s">
        <v>649</v>
      </c>
      <c r="D189" s="173" t="s">
        <v>182</v>
      </c>
      <c r="E189" s="174" t="s">
        <v>1045</v>
      </c>
      <c r="F189" s="175" t="s">
        <v>1046</v>
      </c>
      <c r="G189" s="176" t="s">
        <v>185</v>
      </c>
      <c r="H189" s="177">
        <v>13.95</v>
      </c>
      <c r="I189" s="178"/>
      <c r="J189" s="179">
        <f>ROUND(I189*H189,2)</f>
        <v>0</v>
      </c>
      <c r="K189" s="175" t="s">
        <v>599</v>
      </c>
      <c r="L189" s="39"/>
      <c r="M189" s="180" t="s">
        <v>5</v>
      </c>
      <c r="N189" s="181" t="s">
        <v>45</v>
      </c>
      <c r="O189" s="40"/>
      <c r="P189" s="182">
        <f>O189*H189</f>
        <v>0</v>
      </c>
      <c r="Q189" s="182">
        <v>0.00938</v>
      </c>
      <c r="R189" s="182">
        <f>Q189*H189</f>
        <v>0.130851</v>
      </c>
      <c r="S189" s="182">
        <v>0</v>
      </c>
      <c r="T189" s="183">
        <f>S189*H189</f>
        <v>0</v>
      </c>
      <c r="AR189" s="22" t="s">
        <v>187</v>
      </c>
      <c r="AT189" s="22" t="s">
        <v>182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187</v>
      </c>
      <c r="BM189" s="22" t="s">
        <v>1047</v>
      </c>
    </row>
    <row r="190" spans="2:51" s="11" customFormat="1" ht="13.5">
      <c r="B190" s="185"/>
      <c r="D190" s="186" t="s">
        <v>188</v>
      </c>
      <c r="E190" s="187" t="s">
        <v>5</v>
      </c>
      <c r="F190" s="188" t="s">
        <v>1039</v>
      </c>
      <c r="H190" s="189">
        <v>13.95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188</v>
      </c>
      <c r="AU190" s="187" t="s">
        <v>84</v>
      </c>
      <c r="AV190" s="11" t="s">
        <v>84</v>
      </c>
      <c r="AW190" s="11" t="s">
        <v>38</v>
      </c>
      <c r="AX190" s="11" t="s">
        <v>82</v>
      </c>
      <c r="AY190" s="187" t="s">
        <v>180</v>
      </c>
    </row>
    <row r="191" spans="2:65" s="1" customFormat="1" ht="25.5" customHeight="1">
      <c r="B191" s="172"/>
      <c r="C191" s="173" t="s">
        <v>343</v>
      </c>
      <c r="D191" s="173" t="s">
        <v>182</v>
      </c>
      <c r="E191" s="174" t="s">
        <v>385</v>
      </c>
      <c r="F191" s="175" t="s">
        <v>386</v>
      </c>
      <c r="G191" s="176" t="s">
        <v>185</v>
      </c>
      <c r="H191" s="177">
        <v>355.517</v>
      </c>
      <c r="I191" s="178"/>
      <c r="J191" s="179">
        <f>ROUND(I191*H191,2)</f>
        <v>0</v>
      </c>
      <c r="K191" s="175" t="s">
        <v>186</v>
      </c>
      <c r="L191" s="39"/>
      <c r="M191" s="180" t="s">
        <v>5</v>
      </c>
      <c r="N191" s="181" t="s">
        <v>45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187</v>
      </c>
      <c r="AT191" s="22" t="s">
        <v>182</v>
      </c>
      <c r="AU191" s="22" t="s">
        <v>84</v>
      </c>
      <c r="AY191" s="22" t="s">
        <v>180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82</v>
      </c>
      <c r="BK191" s="184">
        <f>ROUND(I191*H191,2)</f>
        <v>0</v>
      </c>
      <c r="BL191" s="22" t="s">
        <v>187</v>
      </c>
      <c r="BM191" s="22" t="s">
        <v>347</v>
      </c>
    </row>
    <row r="192" spans="2:65" s="1" customFormat="1" ht="25.5" customHeight="1">
      <c r="B192" s="172"/>
      <c r="C192" s="173" t="s">
        <v>270</v>
      </c>
      <c r="D192" s="173" t="s">
        <v>182</v>
      </c>
      <c r="E192" s="174" t="s">
        <v>388</v>
      </c>
      <c r="F192" s="175" t="s">
        <v>389</v>
      </c>
      <c r="G192" s="176" t="s">
        <v>185</v>
      </c>
      <c r="H192" s="177">
        <v>448.152</v>
      </c>
      <c r="I192" s="178"/>
      <c r="J192" s="179">
        <f>ROUND(I192*H192,2)</f>
        <v>0</v>
      </c>
      <c r="K192" s="175" t="s">
        <v>346</v>
      </c>
      <c r="L192" s="39"/>
      <c r="M192" s="180" t="s">
        <v>5</v>
      </c>
      <c r="N192" s="181" t="s">
        <v>45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187</v>
      </c>
      <c r="AT192" s="22" t="s">
        <v>182</v>
      </c>
      <c r="AU192" s="22" t="s">
        <v>84</v>
      </c>
      <c r="AY192" s="22" t="s">
        <v>180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82</v>
      </c>
      <c r="BK192" s="184">
        <f>ROUND(I192*H192,2)</f>
        <v>0</v>
      </c>
      <c r="BL192" s="22" t="s">
        <v>187</v>
      </c>
      <c r="BM192" s="22" t="s">
        <v>351</v>
      </c>
    </row>
    <row r="193" spans="2:51" s="11" customFormat="1" ht="13.5">
      <c r="B193" s="185"/>
      <c r="D193" s="186" t="s">
        <v>188</v>
      </c>
      <c r="E193" s="187" t="s">
        <v>5</v>
      </c>
      <c r="F193" s="188" t="s">
        <v>1048</v>
      </c>
      <c r="H193" s="189">
        <v>420.36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188</v>
      </c>
      <c r="AU193" s="187" t="s">
        <v>84</v>
      </c>
      <c r="AV193" s="11" t="s">
        <v>84</v>
      </c>
      <c r="AW193" s="11" t="s">
        <v>38</v>
      </c>
      <c r="AX193" s="11" t="s">
        <v>74</v>
      </c>
      <c r="AY193" s="187" t="s">
        <v>180</v>
      </c>
    </row>
    <row r="194" spans="2:51" s="11" customFormat="1" ht="13.5">
      <c r="B194" s="185"/>
      <c r="D194" s="186" t="s">
        <v>188</v>
      </c>
      <c r="E194" s="187" t="s">
        <v>5</v>
      </c>
      <c r="F194" s="188" t="s">
        <v>1049</v>
      </c>
      <c r="H194" s="189">
        <v>9.126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188</v>
      </c>
      <c r="AU194" s="187" t="s">
        <v>84</v>
      </c>
      <c r="AV194" s="11" t="s">
        <v>84</v>
      </c>
      <c r="AW194" s="11" t="s">
        <v>38</v>
      </c>
      <c r="AX194" s="11" t="s">
        <v>74</v>
      </c>
      <c r="AY194" s="187" t="s">
        <v>180</v>
      </c>
    </row>
    <row r="195" spans="2:51" s="11" customFormat="1" ht="13.5">
      <c r="B195" s="185"/>
      <c r="D195" s="186" t="s">
        <v>188</v>
      </c>
      <c r="E195" s="187" t="s">
        <v>5</v>
      </c>
      <c r="F195" s="188" t="s">
        <v>1050</v>
      </c>
      <c r="H195" s="189">
        <v>18.666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188</v>
      </c>
      <c r="AU195" s="187" t="s">
        <v>84</v>
      </c>
      <c r="AV195" s="11" t="s">
        <v>84</v>
      </c>
      <c r="AW195" s="11" t="s">
        <v>38</v>
      </c>
      <c r="AX195" s="11" t="s">
        <v>74</v>
      </c>
      <c r="AY195" s="187" t="s">
        <v>180</v>
      </c>
    </row>
    <row r="196" spans="2:51" s="12" customFormat="1" ht="13.5">
      <c r="B196" s="194"/>
      <c r="D196" s="186" t="s">
        <v>188</v>
      </c>
      <c r="E196" s="195" t="s">
        <v>5</v>
      </c>
      <c r="F196" s="196" t="s">
        <v>190</v>
      </c>
      <c r="H196" s="197">
        <v>448.152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188</v>
      </c>
      <c r="AU196" s="195" t="s">
        <v>84</v>
      </c>
      <c r="AV196" s="12" t="s">
        <v>187</v>
      </c>
      <c r="AW196" s="12" t="s">
        <v>38</v>
      </c>
      <c r="AX196" s="12" t="s">
        <v>82</v>
      </c>
      <c r="AY196" s="195" t="s">
        <v>180</v>
      </c>
    </row>
    <row r="197" spans="2:65" s="1" customFormat="1" ht="25.5" customHeight="1">
      <c r="B197" s="172"/>
      <c r="C197" s="173" t="s">
        <v>352</v>
      </c>
      <c r="D197" s="173" t="s">
        <v>182</v>
      </c>
      <c r="E197" s="174" t="s">
        <v>393</v>
      </c>
      <c r="F197" s="175" t="s">
        <v>394</v>
      </c>
      <c r="G197" s="176" t="s">
        <v>185</v>
      </c>
      <c r="H197" s="177">
        <v>7.46</v>
      </c>
      <c r="I197" s="178"/>
      <c r="J197" s="179">
        <f>ROUND(I197*H197,2)</f>
        <v>0</v>
      </c>
      <c r="K197" s="175" t="s">
        <v>346</v>
      </c>
      <c r="L197" s="39"/>
      <c r="M197" s="180" t="s">
        <v>5</v>
      </c>
      <c r="N197" s="181" t="s">
        <v>45</v>
      </c>
      <c r="O197" s="40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2" t="s">
        <v>187</v>
      </c>
      <c r="AT197" s="22" t="s">
        <v>182</v>
      </c>
      <c r="AU197" s="22" t="s">
        <v>84</v>
      </c>
      <c r="AY197" s="22" t="s">
        <v>180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82</v>
      </c>
      <c r="BK197" s="184">
        <f>ROUND(I197*H197,2)</f>
        <v>0</v>
      </c>
      <c r="BL197" s="22" t="s">
        <v>187</v>
      </c>
      <c r="BM197" s="22" t="s">
        <v>355</v>
      </c>
    </row>
    <row r="198" spans="2:51" s="11" customFormat="1" ht="13.5">
      <c r="B198" s="185"/>
      <c r="D198" s="186" t="s">
        <v>188</v>
      </c>
      <c r="E198" s="187" t="s">
        <v>5</v>
      </c>
      <c r="F198" s="188" t="s">
        <v>1051</v>
      </c>
      <c r="H198" s="189">
        <v>7.46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188</v>
      </c>
      <c r="AU198" s="187" t="s">
        <v>84</v>
      </c>
      <c r="AV198" s="11" t="s">
        <v>84</v>
      </c>
      <c r="AW198" s="11" t="s">
        <v>38</v>
      </c>
      <c r="AX198" s="11" t="s">
        <v>74</v>
      </c>
      <c r="AY198" s="187" t="s">
        <v>180</v>
      </c>
    </row>
    <row r="199" spans="2:51" s="12" customFormat="1" ht="13.5">
      <c r="B199" s="194"/>
      <c r="D199" s="186" t="s">
        <v>188</v>
      </c>
      <c r="E199" s="195" t="s">
        <v>5</v>
      </c>
      <c r="F199" s="196" t="s">
        <v>190</v>
      </c>
      <c r="H199" s="197">
        <v>7.46</v>
      </c>
      <c r="I199" s="198"/>
      <c r="L199" s="194"/>
      <c r="M199" s="199"/>
      <c r="N199" s="200"/>
      <c r="O199" s="200"/>
      <c r="P199" s="200"/>
      <c r="Q199" s="200"/>
      <c r="R199" s="200"/>
      <c r="S199" s="200"/>
      <c r="T199" s="201"/>
      <c r="AT199" s="195" t="s">
        <v>188</v>
      </c>
      <c r="AU199" s="195" t="s">
        <v>84</v>
      </c>
      <c r="AV199" s="12" t="s">
        <v>187</v>
      </c>
      <c r="AW199" s="12" t="s">
        <v>38</v>
      </c>
      <c r="AX199" s="12" t="s">
        <v>82</v>
      </c>
      <c r="AY199" s="195" t="s">
        <v>180</v>
      </c>
    </row>
    <row r="200" spans="2:65" s="1" customFormat="1" ht="16.5" customHeight="1">
      <c r="B200" s="172"/>
      <c r="C200" s="173" t="s">
        <v>276</v>
      </c>
      <c r="D200" s="173" t="s">
        <v>182</v>
      </c>
      <c r="E200" s="174" t="s">
        <v>396</v>
      </c>
      <c r="F200" s="175" t="s">
        <v>397</v>
      </c>
      <c r="G200" s="176" t="s">
        <v>185</v>
      </c>
      <c r="H200" s="177">
        <v>86.421</v>
      </c>
      <c r="I200" s="178"/>
      <c r="J200" s="179">
        <f>ROUND(I200*H200,2)</f>
        <v>0</v>
      </c>
      <c r="K200" s="175" t="s">
        <v>199</v>
      </c>
      <c r="L200" s="39"/>
      <c r="M200" s="180" t="s">
        <v>5</v>
      </c>
      <c r="N200" s="181" t="s">
        <v>45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187</v>
      </c>
      <c r="AT200" s="22" t="s">
        <v>182</v>
      </c>
      <c r="AU200" s="22" t="s">
        <v>84</v>
      </c>
      <c r="AY200" s="22" t="s">
        <v>180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82</v>
      </c>
      <c r="BK200" s="184">
        <f>ROUND(I200*H200,2)</f>
        <v>0</v>
      </c>
      <c r="BL200" s="22" t="s">
        <v>187</v>
      </c>
      <c r="BM200" s="22" t="s">
        <v>359</v>
      </c>
    </row>
    <row r="201" spans="2:51" s="11" customFormat="1" ht="13.5">
      <c r="B201" s="185"/>
      <c r="D201" s="186" t="s">
        <v>188</v>
      </c>
      <c r="E201" s="187" t="s">
        <v>5</v>
      </c>
      <c r="F201" s="188" t="s">
        <v>1052</v>
      </c>
      <c r="H201" s="189">
        <v>86.421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188</v>
      </c>
      <c r="AU201" s="187" t="s">
        <v>84</v>
      </c>
      <c r="AV201" s="11" t="s">
        <v>84</v>
      </c>
      <c r="AW201" s="11" t="s">
        <v>38</v>
      </c>
      <c r="AX201" s="11" t="s">
        <v>74</v>
      </c>
      <c r="AY201" s="187" t="s">
        <v>180</v>
      </c>
    </row>
    <row r="202" spans="2:51" s="12" customFormat="1" ht="13.5">
      <c r="B202" s="194"/>
      <c r="D202" s="186" t="s">
        <v>188</v>
      </c>
      <c r="E202" s="195" t="s">
        <v>5</v>
      </c>
      <c r="F202" s="196" t="s">
        <v>190</v>
      </c>
      <c r="H202" s="197">
        <v>86.421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188</v>
      </c>
      <c r="AU202" s="195" t="s">
        <v>84</v>
      </c>
      <c r="AV202" s="12" t="s">
        <v>187</v>
      </c>
      <c r="AW202" s="12" t="s">
        <v>38</v>
      </c>
      <c r="AX202" s="12" t="s">
        <v>82</v>
      </c>
      <c r="AY202" s="195" t="s">
        <v>180</v>
      </c>
    </row>
    <row r="203" spans="2:65" s="1" customFormat="1" ht="16.5" customHeight="1">
      <c r="B203" s="172"/>
      <c r="C203" s="173" t="s">
        <v>360</v>
      </c>
      <c r="D203" s="173" t="s">
        <v>182</v>
      </c>
      <c r="E203" s="174" t="s">
        <v>401</v>
      </c>
      <c r="F203" s="175" t="s">
        <v>402</v>
      </c>
      <c r="G203" s="176" t="s">
        <v>185</v>
      </c>
      <c r="H203" s="177">
        <v>20.79</v>
      </c>
      <c r="I203" s="178"/>
      <c r="J203" s="179">
        <f>ROUND(I203*H203,2)</f>
        <v>0</v>
      </c>
      <c r="K203" s="175" t="s">
        <v>193</v>
      </c>
      <c r="L203" s="39"/>
      <c r="M203" s="180" t="s">
        <v>5</v>
      </c>
      <c r="N203" s="181" t="s">
        <v>45</v>
      </c>
      <c r="O203" s="40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22" t="s">
        <v>187</v>
      </c>
      <c r="AT203" s="22" t="s">
        <v>182</v>
      </c>
      <c r="AU203" s="22" t="s">
        <v>84</v>
      </c>
      <c r="AY203" s="22" t="s">
        <v>180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82</v>
      </c>
      <c r="BK203" s="184">
        <f>ROUND(I203*H203,2)</f>
        <v>0</v>
      </c>
      <c r="BL203" s="22" t="s">
        <v>187</v>
      </c>
      <c r="BM203" s="22" t="s">
        <v>361</v>
      </c>
    </row>
    <row r="204" spans="2:51" s="11" customFormat="1" ht="13.5">
      <c r="B204" s="185"/>
      <c r="D204" s="186" t="s">
        <v>188</v>
      </c>
      <c r="E204" s="187" t="s">
        <v>5</v>
      </c>
      <c r="F204" s="188" t="s">
        <v>1053</v>
      </c>
      <c r="H204" s="189">
        <v>20.79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188</v>
      </c>
      <c r="AU204" s="187" t="s">
        <v>84</v>
      </c>
      <c r="AV204" s="11" t="s">
        <v>84</v>
      </c>
      <c r="AW204" s="11" t="s">
        <v>38</v>
      </c>
      <c r="AX204" s="11" t="s">
        <v>74</v>
      </c>
      <c r="AY204" s="187" t="s">
        <v>180</v>
      </c>
    </row>
    <row r="205" spans="2:51" s="12" customFormat="1" ht="13.5">
      <c r="B205" s="194"/>
      <c r="D205" s="186" t="s">
        <v>188</v>
      </c>
      <c r="E205" s="195" t="s">
        <v>5</v>
      </c>
      <c r="F205" s="196" t="s">
        <v>190</v>
      </c>
      <c r="H205" s="197">
        <v>20.79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5" t="s">
        <v>188</v>
      </c>
      <c r="AU205" s="195" t="s">
        <v>84</v>
      </c>
      <c r="AV205" s="12" t="s">
        <v>187</v>
      </c>
      <c r="AW205" s="12" t="s">
        <v>38</v>
      </c>
      <c r="AX205" s="12" t="s">
        <v>82</v>
      </c>
      <c r="AY205" s="195" t="s">
        <v>180</v>
      </c>
    </row>
    <row r="206" spans="2:65" s="1" customFormat="1" ht="25.5" customHeight="1">
      <c r="B206" s="172"/>
      <c r="C206" s="173" t="s">
        <v>280</v>
      </c>
      <c r="D206" s="173" t="s">
        <v>182</v>
      </c>
      <c r="E206" s="174" t="s">
        <v>410</v>
      </c>
      <c r="F206" s="175" t="s">
        <v>411</v>
      </c>
      <c r="G206" s="176" t="s">
        <v>185</v>
      </c>
      <c r="H206" s="177">
        <v>6.11</v>
      </c>
      <c r="I206" s="178"/>
      <c r="J206" s="179">
        <f>ROUND(I206*H206,2)</f>
        <v>0</v>
      </c>
      <c r="K206" s="175" t="s">
        <v>186</v>
      </c>
      <c r="L206" s="39"/>
      <c r="M206" s="180" t="s">
        <v>5</v>
      </c>
      <c r="N206" s="181" t="s">
        <v>45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187</v>
      </c>
      <c r="AT206" s="22" t="s">
        <v>182</v>
      </c>
      <c r="AU206" s="22" t="s">
        <v>84</v>
      </c>
      <c r="AY206" s="22" t="s">
        <v>180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82</v>
      </c>
      <c r="BK206" s="184">
        <f>ROUND(I206*H206,2)</f>
        <v>0</v>
      </c>
      <c r="BL206" s="22" t="s">
        <v>187</v>
      </c>
      <c r="BM206" s="22" t="s">
        <v>365</v>
      </c>
    </row>
    <row r="207" spans="2:63" s="10" customFormat="1" ht="29.85" customHeight="1">
      <c r="B207" s="159"/>
      <c r="D207" s="160" t="s">
        <v>73</v>
      </c>
      <c r="E207" s="170" t="s">
        <v>222</v>
      </c>
      <c r="F207" s="170" t="s">
        <v>414</v>
      </c>
      <c r="I207" s="162"/>
      <c r="J207" s="171">
        <f>BK207</f>
        <v>0</v>
      </c>
      <c r="L207" s="159"/>
      <c r="M207" s="164"/>
      <c r="N207" s="165"/>
      <c r="O207" s="165"/>
      <c r="P207" s="166">
        <f>SUM(P208:P235)</f>
        <v>0</v>
      </c>
      <c r="Q207" s="165"/>
      <c r="R207" s="166">
        <f>SUM(R208:R235)</f>
        <v>0</v>
      </c>
      <c r="S207" s="165"/>
      <c r="T207" s="167">
        <f>SUM(T208:T235)</f>
        <v>0</v>
      </c>
      <c r="AR207" s="160" t="s">
        <v>82</v>
      </c>
      <c r="AT207" s="168" t="s">
        <v>73</v>
      </c>
      <c r="AU207" s="168" t="s">
        <v>82</v>
      </c>
      <c r="AY207" s="160" t="s">
        <v>180</v>
      </c>
      <c r="BK207" s="169">
        <f>SUM(BK208:BK235)</f>
        <v>0</v>
      </c>
    </row>
    <row r="208" spans="2:65" s="1" customFormat="1" ht="38.25" customHeight="1">
      <c r="B208" s="172"/>
      <c r="C208" s="173" t="s">
        <v>367</v>
      </c>
      <c r="D208" s="173" t="s">
        <v>182</v>
      </c>
      <c r="E208" s="174" t="s">
        <v>420</v>
      </c>
      <c r="F208" s="175" t="s">
        <v>421</v>
      </c>
      <c r="G208" s="176" t="s">
        <v>185</v>
      </c>
      <c r="H208" s="177">
        <v>413.31</v>
      </c>
      <c r="I208" s="178"/>
      <c r="J208" s="179">
        <f>ROUND(I208*H208,2)</f>
        <v>0</v>
      </c>
      <c r="K208" s="175" t="s">
        <v>186</v>
      </c>
      <c r="L208" s="39"/>
      <c r="M208" s="180" t="s">
        <v>5</v>
      </c>
      <c r="N208" s="18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187</v>
      </c>
      <c r="AT208" s="22" t="s">
        <v>182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187</v>
      </c>
      <c r="BM208" s="22" t="s">
        <v>370</v>
      </c>
    </row>
    <row r="209" spans="2:51" s="11" customFormat="1" ht="13.5">
      <c r="B209" s="185"/>
      <c r="D209" s="186" t="s">
        <v>188</v>
      </c>
      <c r="E209" s="187" t="s">
        <v>5</v>
      </c>
      <c r="F209" s="188" t="s">
        <v>1054</v>
      </c>
      <c r="H209" s="189">
        <v>413.31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188</v>
      </c>
      <c r="AU209" s="187" t="s">
        <v>84</v>
      </c>
      <c r="AV209" s="11" t="s">
        <v>84</v>
      </c>
      <c r="AW209" s="11" t="s">
        <v>38</v>
      </c>
      <c r="AX209" s="11" t="s">
        <v>74</v>
      </c>
      <c r="AY209" s="187" t="s">
        <v>180</v>
      </c>
    </row>
    <row r="210" spans="2:51" s="12" customFormat="1" ht="13.5">
      <c r="B210" s="194"/>
      <c r="D210" s="186" t="s">
        <v>188</v>
      </c>
      <c r="E210" s="195" t="s">
        <v>5</v>
      </c>
      <c r="F210" s="196" t="s">
        <v>190</v>
      </c>
      <c r="H210" s="197">
        <v>413.31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5" t="s">
        <v>188</v>
      </c>
      <c r="AU210" s="195" t="s">
        <v>84</v>
      </c>
      <c r="AV210" s="12" t="s">
        <v>187</v>
      </c>
      <c r="AW210" s="12" t="s">
        <v>38</v>
      </c>
      <c r="AX210" s="12" t="s">
        <v>82</v>
      </c>
      <c r="AY210" s="195" t="s">
        <v>180</v>
      </c>
    </row>
    <row r="211" spans="2:65" s="1" customFormat="1" ht="38.25" customHeight="1">
      <c r="B211" s="172"/>
      <c r="C211" s="173" t="s">
        <v>284</v>
      </c>
      <c r="D211" s="173" t="s">
        <v>182</v>
      </c>
      <c r="E211" s="174" t="s">
        <v>424</v>
      </c>
      <c r="F211" s="175" t="s">
        <v>425</v>
      </c>
      <c r="G211" s="176" t="s">
        <v>185</v>
      </c>
      <c r="H211" s="177">
        <v>24798.6</v>
      </c>
      <c r="I211" s="178"/>
      <c r="J211" s="179">
        <f>ROUND(I211*H211,2)</f>
        <v>0</v>
      </c>
      <c r="K211" s="175" t="s">
        <v>186</v>
      </c>
      <c r="L211" s="39"/>
      <c r="M211" s="180" t="s">
        <v>5</v>
      </c>
      <c r="N211" s="181" t="s">
        <v>45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187</v>
      </c>
      <c r="AT211" s="22" t="s">
        <v>182</v>
      </c>
      <c r="AU211" s="22" t="s">
        <v>84</v>
      </c>
      <c r="AY211" s="22" t="s">
        <v>180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82</v>
      </c>
      <c r="BK211" s="184">
        <f>ROUND(I211*H211,2)</f>
        <v>0</v>
      </c>
      <c r="BL211" s="22" t="s">
        <v>187</v>
      </c>
      <c r="BM211" s="22" t="s">
        <v>374</v>
      </c>
    </row>
    <row r="212" spans="2:51" s="11" customFormat="1" ht="13.5">
      <c r="B212" s="185"/>
      <c r="D212" s="186" t="s">
        <v>188</v>
      </c>
      <c r="E212" s="187" t="s">
        <v>5</v>
      </c>
      <c r="F212" s="188" t="s">
        <v>1055</v>
      </c>
      <c r="H212" s="189">
        <v>24798.6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188</v>
      </c>
      <c r="AU212" s="187" t="s">
        <v>84</v>
      </c>
      <c r="AV212" s="11" t="s">
        <v>84</v>
      </c>
      <c r="AW212" s="11" t="s">
        <v>38</v>
      </c>
      <c r="AX212" s="11" t="s">
        <v>74</v>
      </c>
      <c r="AY212" s="187" t="s">
        <v>180</v>
      </c>
    </row>
    <row r="213" spans="2:51" s="12" customFormat="1" ht="13.5">
      <c r="B213" s="194"/>
      <c r="D213" s="186" t="s">
        <v>188</v>
      </c>
      <c r="E213" s="195" t="s">
        <v>5</v>
      </c>
      <c r="F213" s="196" t="s">
        <v>190</v>
      </c>
      <c r="H213" s="197">
        <v>24798.6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5" t="s">
        <v>188</v>
      </c>
      <c r="AU213" s="195" t="s">
        <v>84</v>
      </c>
      <c r="AV213" s="12" t="s">
        <v>187</v>
      </c>
      <c r="AW213" s="12" t="s">
        <v>38</v>
      </c>
      <c r="AX213" s="12" t="s">
        <v>82</v>
      </c>
      <c r="AY213" s="195" t="s">
        <v>180</v>
      </c>
    </row>
    <row r="214" spans="2:65" s="1" customFormat="1" ht="38.25" customHeight="1">
      <c r="B214" s="172"/>
      <c r="C214" s="173" t="s">
        <v>375</v>
      </c>
      <c r="D214" s="173" t="s">
        <v>182</v>
      </c>
      <c r="E214" s="174" t="s">
        <v>429</v>
      </c>
      <c r="F214" s="175" t="s">
        <v>430</v>
      </c>
      <c r="G214" s="176" t="s">
        <v>185</v>
      </c>
      <c r="H214" s="177">
        <v>413.31</v>
      </c>
      <c r="I214" s="178"/>
      <c r="J214" s="179">
        <f>ROUND(I214*H214,2)</f>
        <v>0</v>
      </c>
      <c r="K214" s="175" t="s">
        <v>186</v>
      </c>
      <c r="L214" s="39"/>
      <c r="M214" s="180" t="s">
        <v>5</v>
      </c>
      <c r="N214" s="181" t="s">
        <v>45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187</v>
      </c>
      <c r="AT214" s="22" t="s">
        <v>182</v>
      </c>
      <c r="AU214" s="22" t="s">
        <v>84</v>
      </c>
      <c r="AY214" s="22" t="s">
        <v>180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82</v>
      </c>
      <c r="BK214" s="184">
        <f>ROUND(I214*H214,2)</f>
        <v>0</v>
      </c>
      <c r="BL214" s="22" t="s">
        <v>187</v>
      </c>
      <c r="BM214" s="22" t="s">
        <v>378</v>
      </c>
    </row>
    <row r="215" spans="2:65" s="1" customFormat="1" ht="25.5" customHeight="1">
      <c r="B215" s="172"/>
      <c r="C215" s="173" t="s">
        <v>287</v>
      </c>
      <c r="D215" s="173" t="s">
        <v>182</v>
      </c>
      <c r="E215" s="174" t="s">
        <v>432</v>
      </c>
      <c r="F215" s="175" t="s">
        <v>433</v>
      </c>
      <c r="G215" s="176" t="s">
        <v>185</v>
      </c>
      <c r="H215" s="177">
        <v>413.31</v>
      </c>
      <c r="I215" s="178"/>
      <c r="J215" s="179">
        <f>ROUND(I215*H215,2)</f>
        <v>0</v>
      </c>
      <c r="K215" s="175" t="s">
        <v>434</v>
      </c>
      <c r="L215" s="39"/>
      <c r="M215" s="180" t="s">
        <v>5</v>
      </c>
      <c r="N215" s="181" t="s">
        <v>45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187</v>
      </c>
      <c r="AT215" s="22" t="s">
        <v>182</v>
      </c>
      <c r="AU215" s="22" t="s">
        <v>84</v>
      </c>
      <c r="AY215" s="22" t="s">
        <v>180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82</v>
      </c>
      <c r="BK215" s="184">
        <f>ROUND(I215*H215,2)</f>
        <v>0</v>
      </c>
      <c r="BL215" s="22" t="s">
        <v>187</v>
      </c>
      <c r="BM215" s="22" t="s">
        <v>382</v>
      </c>
    </row>
    <row r="216" spans="2:65" s="1" customFormat="1" ht="25.5" customHeight="1">
      <c r="B216" s="172"/>
      <c r="C216" s="173" t="s">
        <v>384</v>
      </c>
      <c r="D216" s="173" t="s">
        <v>182</v>
      </c>
      <c r="E216" s="174" t="s">
        <v>438</v>
      </c>
      <c r="F216" s="175" t="s">
        <v>439</v>
      </c>
      <c r="G216" s="176" t="s">
        <v>185</v>
      </c>
      <c r="H216" s="177">
        <v>24798.6</v>
      </c>
      <c r="I216" s="178"/>
      <c r="J216" s="179">
        <f>ROUND(I216*H216,2)</f>
        <v>0</v>
      </c>
      <c r="K216" s="175" t="s">
        <v>434</v>
      </c>
      <c r="L216" s="39"/>
      <c r="M216" s="180" t="s">
        <v>5</v>
      </c>
      <c r="N216" s="181" t="s">
        <v>45</v>
      </c>
      <c r="O216" s="40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2" t="s">
        <v>187</v>
      </c>
      <c r="AT216" s="22" t="s">
        <v>182</v>
      </c>
      <c r="AU216" s="22" t="s">
        <v>84</v>
      </c>
      <c r="AY216" s="22" t="s">
        <v>180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2" t="s">
        <v>82</v>
      </c>
      <c r="BK216" s="184">
        <f>ROUND(I216*H216,2)</f>
        <v>0</v>
      </c>
      <c r="BL216" s="22" t="s">
        <v>187</v>
      </c>
      <c r="BM216" s="22" t="s">
        <v>387</v>
      </c>
    </row>
    <row r="217" spans="2:51" s="11" customFormat="1" ht="13.5">
      <c r="B217" s="185"/>
      <c r="D217" s="186" t="s">
        <v>188</v>
      </c>
      <c r="E217" s="187" t="s">
        <v>5</v>
      </c>
      <c r="F217" s="188" t="s">
        <v>1055</v>
      </c>
      <c r="H217" s="189">
        <v>24798.6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188</v>
      </c>
      <c r="AU217" s="187" t="s">
        <v>84</v>
      </c>
      <c r="AV217" s="11" t="s">
        <v>84</v>
      </c>
      <c r="AW217" s="11" t="s">
        <v>38</v>
      </c>
      <c r="AX217" s="11" t="s">
        <v>74</v>
      </c>
      <c r="AY217" s="187" t="s">
        <v>180</v>
      </c>
    </row>
    <row r="218" spans="2:51" s="12" customFormat="1" ht="13.5">
      <c r="B218" s="194"/>
      <c r="D218" s="186" t="s">
        <v>188</v>
      </c>
      <c r="E218" s="195" t="s">
        <v>5</v>
      </c>
      <c r="F218" s="196" t="s">
        <v>190</v>
      </c>
      <c r="H218" s="197">
        <v>24798.6</v>
      </c>
      <c r="I218" s="198"/>
      <c r="L218" s="194"/>
      <c r="M218" s="199"/>
      <c r="N218" s="200"/>
      <c r="O218" s="200"/>
      <c r="P218" s="200"/>
      <c r="Q218" s="200"/>
      <c r="R218" s="200"/>
      <c r="S218" s="200"/>
      <c r="T218" s="201"/>
      <c r="AT218" s="195" t="s">
        <v>188</v>
      </c>
      <c r="AU218" s="195" t="s">
        <v>84</v>
      </c>
      <c r="AV218" s="12" t="s">
        <v>187</v>
      </c>
      <c r="AW218" s="12" t="s">
        <v>38</v>
      </c>
      <c r="AX218" s="12" t="s">
        <v>82</v>
      </c>
      <c r="AY218" s="195" t="s">
        <v>180</v>
      </c>
    </row>
    <row r="219" spans="2:65" s="1" customFormat="1" ht="25.5" customHeight="1">
      <c r="B219" s="172"/>
      <c r="C219" s="173" t="s">
        <v>293</v>
      </c>
      <c r="D219" s="173" t="s">
        <v>182</v>
      </c>
      <c r="E219" s="174" t="s">
        <v>441</v>
      </c>
      <c r="F219" s="175" t="s">
        <v>442</v>
      </c>
      <c r="G219" s="176" t="s">
        <v>185</v>
      </c>
      <c r="H219" s="177">
        <v>413.31</v>
      </c>
      <c r="I219" s="178"/>
      <c r="J219" s="179">
        <f>ROUND(I219*H219,2)</f>
        <v>0</v>
      </c>
      <c r="K219" s="175" t="s">
        <v>434</v>
      </c>
      <c r="L219" s="39"/>
      <c r="M219" s="180" t="s">
        <v>5</v>
      </c>
      <c r="N219" s="181" t="s">
        <v>45</v>
      </c>
      <c r="O219" s="40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22" t="s">
        <v>187</v>
      </c>
      <c r="AT219" s="22" t="s">
        <v>182</v>
      </c>
      <c r="AU219" s="22" t="s">
        <v>84</v>
      </c>
      <c r="AY219" s="22" t="s">
        <v>180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2" t="s">
        <v>82</v>
      </c>
      <c r="BK219" s="184">
        <f>ROUND(I219*H219,2)</f>
        <v>0</v>
      </c>
      <c r="BL219" s="22" t="s">
        <v>187</v>
      </c>
      <c r="BM219" s="22" t="s">
        <v>390</v>
      </c>
    </row>
    <row r="220" spans="2:65" s="1" customFormat="1" ht="63.75" customHeight="1">
      <c r="B220" s="172"/>
      <c r="C220" s="173" t="s">
        <v>392</v>
      </c>
      <c r="D220" s="173" t="s">
        <v>182</v>
      </c>
      <c r="E220" s="174" t="s">
        <v>445</v>
      </c>
      <c r="F220" s="175" t="s">
        <v>446</v>
      </c>
      <c r="G220" s="176" t="s">
        <v>185</v>
      </c>
      <c r="H220" s="177">
        <v>165.3</v>
      </c>
      <c r="I220" s="178"/>
      <c r="J220" s="179">
        <f>ROUND(I220*H220,2)</f>
        <v>0</v>
      </c>
      <c r="K220" s="175" t="s">
        <v>193</v>
      </c>
      <c r="L220" s="39"/>
      <c r="M220" s="180" t="s">
        <v>5</v>
      </c>
      <c r="N220" s="181" t="s">
        <v>45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187</v>
      </c>
      <c r="AT220" s="22" t="s">
        <v>182</v>
      </c>
      <c r="AU220" s="22" t="s">
        <v>84</v>
      </c>
      <c r="AY220" s="22" t="s">
        <v>180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82</v>
      </c>
      <c r="BK220" s="184">
        <f>ROUND(I220*H220,2)</f>
        <v>0</v>
      </c>
      <c r="BL220" s="22" t="s">
        <v>187</v>
      </c>
      <c r="BM220" s="22" t="s">
        <v>395</v>
      </c>
    </row>
    <row r="221" spans="2:51" s="11" customFormat="1" ht="13.5">
      <c r="B221" s="185"/>
      <c r="D221" s="186" t="s">
        <v>188</v>
      </c>
      <c r="E221" s="187" t="s">
        <v>5</v>
      </c>
      <c r="F221" s="188" t="s">
        <v>1056</v>
      </c>
      <c r="H221" s="189">
        <v>165.3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188</v>
      </c>
      <c r="AU221" s="187" t="s">
        <v>84</v>
      </c>
      <c r="AV221" s="11" t="s">
        <v>84</v>
      </c>
      <c r="AW221" s="11" t="s">
        <v>38</v>
      </c>
      <c r="AX221" s="11" t="s">
        <v>74</v>
      </c>
      <c r="AY221" s="187" t="s">
        <v>180</v>
      </c>
    </row>
    <row r="222" spans="2:51" s="12" customFormat="1" ht="13.5">
      <c r="B222" s="194"/>
      <c r="D222" s="186" t="s">
        <v>188</v>
      </c>
      <c r="E222" s="195" t="s">
        <v>5</v>
      </c>
      <c r="F222" s="196" t="s">
        <v>190</v>
      </c>
      <c r="H222" s="197">
        <v>165.3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188</v>
      </c>
      <c r="AU222" s="195" t="s">
        <v>84</v>
      </c>
      <c r="AV222" s="12" t="s">
        <v>187</v>
      </c>
      <c r="AW222" s="12" t="s">
        <v>38</v>
      </c>
      <c r="AX222" s="12" t="s">
        <v>82</v>
      </c>
      <c r="AY222" s="195" t="s">
        <v>180</v>
      </c>
    </row>
    <row r="223" spans="2:65" s="1" customFormat="1" ht="25.5" customHeight="1">
      <c r="B223" s="172"/>
      <c r="C223" s="173" t="s">
        <v>296</v>
      </c>
      <c r="D223" s="173" t="s">
        <v>182</v>
      </c>
      <c r="E223" s="174" t="s">
        <v>449</v>
      </c>
      <c r="F223" s="175" t="s">
        <v>450</v>
      </c>
      <c r="G223" s="176" t="s">
        <v>185</v>
      </c>
      <c r="H223" s="177">
        <v>106.74</v>
      </c>
      <c r="I223" s="178"/>
      <c r="J223" s="179">
        <f>ROUND(I223*H223,2)</f>
        <v>0</v>
      </c>
      <c r="K223" s="175" t="s">
        <v>193</v>
      </c>
      <c r="L223" s="39"/>
      <c r="M223" s="180" t="s">
        <v>5</v>
      </c>
      <c r="N223" s="181" t="s">
        <v>45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187</v>
      </c>
      <c r="AT223" s="22" t="s">
        <v>182</v>
      </c>
      <c r="AU223" s="22" t="s">
        <v>84</v>
      </c>
      <c r="AY223" s="22" t="s">
        <v>180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82</v>
      </c>
      <c r="BK223" s="184">
        <f>ROUND(I223*H223,2)</f>
        <v>0</v>
      </c>
      <c r="BL223" s="22" t="s">
        <v>187</v>
      </c>
      <c r="BM223" s="22" t="s">
        <v>398</v>
      </c>
    </row>
    <row r="224" spans="2:65" s="1" customFormat="1" ht="38.25" customHeight="1">
      <c r="B224" s="172"/>
      <c r="C224" s="173" t="s">
        <v>400</v>
      </c>
      <c r="D224" s="173" t="s">
        <v>182</v>
      </c>
      <c r="E224" s="174" t="s">
        <v>458</v>
      </c>
      <c r="F224" s="175" t="s">
        <v>459</v>
      </c>
      <c r="G224" s="176" t="s">
        <v>185</v>
      </c>
      <c r="H224" s="177">
        <v>6.11</v>
      </c>
      <c r="I224" s="178"/>
      <c r="J224" s="179">
        <f>ROUND(I224*H224,2)</f>
        <v>0</v>
      </c>
      <c r="K224" s="175" t="s">
        <v>193</v>
      </c>
      <c r="L224" s="39"/>
      <c r="M224" s="180" t="s">
        <v>5</v>
      </c>
      <c r="N224" s="181" t="s">
        <v>45</v>
      </c>
      <c r="O224" s="40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22" t="s">
        <v>187</v>
      </c>
      <c r="AT224" s="22" t="s">
        <v>182</v>
      </c>
      <c r="AU224" s="22" t="s">
        <v>84</v>
      </c>
      <c r="AY224" s="22" t="s">
        <v>180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2" t="s">
        <v>82</v>
      </c>
      <c r="BK224" s="184">
        <f>ROUND(I224*H224,2)</f>
        <v>0</v>
      </c>
      <c r="BL224" s="22" t="s">
        <v>187</v>
      </c>
      <c r="BM224" s="22" t="s">
        <v>403</v>
      </c>
    </row>
    <row r="225" spans="2:51" s="11" customFormat="1" ht="13.5">
      <c r="B225" s="185"/>
      <c r="D225" s="186" t="s">
        <v>188</v>
      </c>
      <c r="E225" s="187" t="s">
        <v>5</v>
      </c>
      <c r="F225" s="188" t="s">
        <v>1010</v>
      </c>
      <c r="H225" s="189">
        <v>6.11</v>
      </c>
      <c r="I225" s="190"/>
      <c r="L225" s="185"/>
      <c r="M225" s="191"/>
      <c r="N225" s="192"/>
      <c r="O225" s="192"/>
      <c r="P225" s="192"/>
      <c r="Q225" s="192"/>
      <c r="R225" s="192"/>
      <c r="S225" s="192"/>
      <c r="T225" s="193"/>
      <c r="AT225" s="187" t="s">
        <v>188</v>
      </c>
      <c r="AU225" s="187" t="s">
        <v>84</v>
      </c>
      <c r="AV225" s="11" t="s">
        <v>84</v>
      </c>
      <c r="AW225" s="11" t="s">
        <v>38</v>
      </c>
      <c r="AX225" s="11" t="s">
        <v>74</v>
      </c>
      <c r="AY225" s="187" t="s">
        <v>180</v>
      </c>
    </row>
    <row r="226" spans="2:51" s="12" customFormat="1" ht="13.5">
      <c r="B226" s="194"/>
      <c r="D226" s="186" t="s">
        <v>188</v>
      </c>
      <c r="E226" s="195" t="s">
        <v>5</v>
      </c>
      <c r="F226" s="196" t="s">
        <v>190</v>
      </c>
      <c r="H226" s="197">
        <v>6.11</v>
      </c>
      <c r="I226" s="198"/>
      <c r="L226" s="194"/>
      <c r="M226" s="199"/>
      <c r="N226" s="200"/>
      <c r="O226" s="200"/>
      <c r="P226" s="200"/>
      <c r="Q226" s="200"/>
      <c r="R226" s="200"/>
      <c r="S226" s="200"/>
      <c r="T226" s="201"/>
      <c r="AT226" s="195" t="s">
        <v>188</v>
      </c>
      <c r="AU226" s="195" t="s">
        <v>84</v>
      </c>
      <c r="AV226" s="12" t="s">
        <v>187</v>
      </c>
      <c r="AW226" s="12" t="s">
        <v>38</v>
      </c>
      <c r="AX226" s="12" t="s">
        <v>82</v>
      </c>
      <c r="AY226" s="195" t="s">
        <v>180</v>
      </c>
    </row>
    <row r="227" spans="2:65" s="1" customFormat="1" ht="16.5" customHeight="1">
      <c r="B227" s="172"/>
      <c r="C227" s="173" t="s">
        <v>302</v>
      </c>
      <c r="D227" s="173" t="s">
        <v>182</v>
      </c>
      <c r="E227" s="174" t="s">
        <v>462</v>
      </c>
      <c r="F227" s="175" t="s">
        <v>463</v>
      </c>
      <c r="G227" s="176" t="s">
        <v>185</v>
      </c>
      <c r="H227" s="177">
        <v>5.79</v>
      </c>
      <c r="I227" s="178"/>
      <c r="J227" s="179">
        <f>ROUND(I227*H227,2)</f>
        <v>0</v>
      </c>
      <c r="K227" s="175" t="s">
        <v>199</v>
      </c>
      <c r="L227" s="39"/>
      <c r="M227" s="180" t="s">
        <v>5</v>
      </c>
      <c r="N227" s="181" t="s">
        <v>45</v>
      </c>
      <c r="O227" s="40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AR227" s="22" t="s">
        <v>187</v>
      </c>
      <c r="AT227" s="22" t="s">
        <v>182</v>
      </c>
      <c r="AU227" s="22" t="s">
        <v>84</v>
      </c>
      <c r="AY227" s="22" t="s">
        <v>180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2" t="s">
        <v>82</v>
      </c>
      <c r="BK227" s="184">
        <f>ROUND(I227*H227,2)</f>
        <v>0</v>
      </c>
      <c r="BL227" s="22" t="s">
        <v>187</v>
      </c>
      <c r="BM227" s="22" t="s">
        <v>407</v>
      </c>
    </row>
    <row r="228" spans="2:51" s="11" customFormat="1" ht="13.5">
      <c r="B228" s="185"/>
      <c r="D228" s="186" t="s">
        <v>188</v>
      </c>
      <c r="E228" s="187" t="s">
        <v>5</v>
      </c>
      <c r="F228" s="188" t="s">
        <v>1057</v>
      </c>
      <c r="H228" s="189">
        <v>5.79</v>
      </c>
      <c r="I228" s="190"/>
      <c r="L228" s="185"/>
      <c r="M228" s="191"/>
      <c r="N228" s="192"/>
      <c r="O228" s="192"/>
      <c r="P228" s="192"/>
      <c r="Q228" s="192"/>
      <c r="R228" s="192"/>
      <c r="S228" s="192"/>
      <c r="T228" s="193"/>
      <c r="AT228" s="187" t="s">
        <v>188</v>
      </c>
      <c r="AU228" s="187" t="s">
        <v>84</v>
      </c>
      <c r="AV228" s="11" t="s">
        <v>84</v>
      </c>
      <c r="AW228" s="11" t="s">
        <v>38</v>
      </c>
      <c r="AX228" s="11" t="s">
        <v>74</v>
      </c>
      <c r="AY228" s="187" t="s">
        <v>180</v>
      </c>
    </row>
    <row r="229" spans="2:51" s="12" customFormat="1" ht="13.5">
      <c r="B229" s="194"/>
      <c r="D229" s="186" t="s">
        <v>188</v>
      </c>
      <c r="E229" s="195" t="s">
        <v>5</v>
      </c>
      <c r="F229" s="196" t="s">
        <v>190</v>
      </c>
      <c r="H229" s="197">
        <v>5.79</v>
      </c>
      <c r="I229" s="198"/>
      <c r="L229" s="194"/>
      <c r="M229" s="199"/>
      <c r="N229" s="200"/>
      <c r="O229" s="200"/>
      <c r="P229" s="200"/>
      <c r="Q229" s="200"/>
      <c r="R229" s="200"/>
      <c r="S229" s="200"/>
      <c r="T229" s="201"/>
      <c r="AT229" s="195" t="s">
        <v>188</v>
      </c>
      <c r="AU229" s="195" t="s">
        <v>84</v>
      </c>
      <c r="AV229" s="12" t="s">
        <v>187</v>
      </c>
      <c r="AW229" s="12" t="s">
        <v>38</v>
      </c>
      <c r="AX229" s="12" t="s">
        <v>82</v>
      </c>
      <c r="AY229" s="195" t="s">
        <v>180</v>
      </c>
    </row>
    <row r="230" spans="2:65" s="1" customFormat="1" ht="16.5" customHeight="1">
      <c r="B230" s="172"/>
      <c r="C230" s="173" t="s">
        <v>409</v>
      </c>
      <c r="D230" s="173" t="s">
        <v>182</v>
      </c>
      <c r="E230" s="174" t="s">
        <v>466</v>
      </c>
      <c r="F230" s="175" t="s">
        <v>467</v>
      </c>
      <c r="G230" s="176" t="s">
        <v>185</v>
      </c>
      <c r="H230" s="177">
        <v>53.925</v>
      </c>
      <c r="I230" s="178"/>
      <c r="J230" s="179">
        <f>ROUND(I230*H230,2)</f>
        <v>0</v>
      </c>
      <c r="K230" s="175" t="s">
        <v>199</v>
      </c>
      <c r="L230" s="39"/>
      <c r="M230" s="180" t="s">
        <v>5</v>
      </c>
      <c r="N230" s="181" t="s">
        <v>45</v>
      </c>
      <c r="O230" s="40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22" t="s">
        <v>187</v>
      </c>
      <c r="AT230" s="22" t="s">
        <v>182</v>
      </c>
      <c r="AU230" s="22" t="s">
        <v>84</v>
      </c>
      <c r="AY230" s="22" t="s">
        <v>180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2" t="s">
        <v>82</v>
      </c>
      <c r="BK230" s="184">
        <f>ROUND(I230*H230,2)</f>
        <v>0</v>
      </c>
      <c r="BL230" s="22" t="s">
        <v>187</v>
      </c>
      <c r="BM230" s="22" t="s">
        <v>412</v>
      </c>
    </row>
    <row r="231" spans="2:51" s="11" customFormat="1" ht="13.5">
      <c r="B231" s="185"/>
      <c r="D231" s="186" t="s">
        <v>188</v>
      </c>
      <c r="E231" s="187" t="s">
        <v>5</v>
      </c>
      <c r="F231" s="188" t="s">
        <v>1058</v>
      </c>
      <c r="H231" s="189">
        <v>53.925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87" t="s">
        <v>188</v>
      </c>
      <c r="AU231" s="187" t="s">
        <v>84</v>
      </c>
      <c r="AV231" s="11" t="s">
        <v>84</v>
      </c>
      <c r="AW231" s="11" t="s">
        <v>38</v>
      </c>
      <c r="AX231" s="11" t="s">
        <v>74</v>
      </c>
      <c r="AY231" s="187" t="s">
        <v>180</v>
      </c>
    </row>
    <row r="232" spans="2:51" s="12" customFormat="1" ht="13.5">
      <c r="B232" s="194"/>
      <c r="D232" s="186" t="s">
        <v>188</v>
      </c>
      <c r="E232" s="195" t="s">
        <v>5</v>
      </c>
      <c r="F232" s="196" t="s">
        <v>190</v>
      </c>
      <c r="H232" s="197">
        <v>53.925</v>
      </c>
      <c r="I232" s="198"/>
      <c r="L232" s="194"/>
      <c r="M232" s="199"/>
      <c r="N232" s="200"/>
      <c r="O232" s="200"/>
      <c r="P232" s="200"/>
      <c r="Q232" s="200"/>
      <c r="R232" s="200"/>
      <c r="S232" s="200"/>
      <c r="T232" s="201"/>
      <c r="AT232" s="195" t="s">
        <v>188</v>
      </c>
      <c r="AU232" s="195" t="s">
        <v>84</v>
      </c>
      <c r="AV232" s="12" t="s">
        <v>187</v>
      </c>
      <c r="AW232" s="12" t="s">
        <v>38</v>
      </c>
      <c r="AX232" s="12" t="s">
        <v>82</v>
      </c>
      <c r="AY232" s="195" t="s">
        <v>180</v>
      </c>
    </row>
    <row r="233" spans="2:65" s="1" customFormat="1" ht="16.5" customHeight="1">
      <c r="B233" s="172"/>
      <c r="C233" s="173" t="s">
        <v>306</v>
      </c>
      <c r="D233" s="173" t="s">
        <v>182</v>
      </c>
      <c r="E233" s="174" t="s">
        <v>480</v>
      </c>
      <c r="F233" s="175" t="s">
        <v>481</v>
      </c>
      <c r="G233" s="176" t="s">
        <v>185</v>
      </c>
      <c r="H233" s="177">
        <v>15.156</v>
      </c>
      <c r="I233" s="178"/>
      <c r="J233" s="179">
        <f>ROUND(I233*H233,2)</f>
        <v>0</v>
      </c>
      <c r="K233" s="175" t="s">
        <v>199</v>
      </c>
      <c r="L233" s="39"/>
      <c r="M233" s="180" t="s">
        <v>5</v>
      </c>
      <c r="N233" s="181" t="s">
        <v>45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187</v>
      </c>
      <c r="AT233" s="22" t="s">
        <v>182</v>
      </c>
      <c r="AU233" s="22" t="s">
        <v>84</v>
      </c>
      <c r="AY233" s="22" t="s">
        <v>180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82</v>
      </c>
      <c r="BK233" s="184">
        <f>ROUND(I233*H233,2)</f>
        <v>0</v>
      </c>
      <c r="BL233" s="22" t="s">
        <v>187</v>
      </c>
      <c r="BM233" s="22" t="s">
        <v>417</v>
      </c>
    </row>
    <row r="234" spans="2:51" s="11" customFormat="1" ht="13.5">
      <c r="B234" s="185"/>
      <c r="D234" s="186" t="s">
        <v>188</v>
      </c>
      <c r="E234" s="187" t="s">
        <v>5</v>
      </c>
      <c r="F234" s="188" t="s">
        <v>1059</v>
      </c>
      <c r="H234" s="189">
        <v>15.156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188</v>
      </c>
      <c r="AU234" s="187" t="s">
        <v>84</v>
      </c>
      <c r="AV234" s="11" t="s">
        <v>84</v>
      </c>
      <c r="AW234" s="11" t="s">
        <v>38</v>
      </c>
      <c r="AX234" s="11" t="s">
        <v>74</v>
      </c>
      <c r="AY234" s="187" t="s">
        <v>180</v>
      </c>
    </row>
    <row r="235" spans="2:51" s="12" customFormat="1" ht="13.5">
      <c r="B235" s="194"/>
      <c r="D235" s="186" t="s">
        <v>188</v>
      </c>
      <c r="E235" s="195" t="s">
        <v>5</v>
      </c>
      <c r="F235" s="196" t="s">
        <v>190</v>
      </c>
      <c r="H235" s="197">
        <v>15.156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188</v>
      </c>
      <c r="AU235" s="195" t="s">
        <v>84</v>
      </c>
      <c r="AV235" s="12" t="s">
        <v>187</v>
      </c>
      <c r="AW235" s="12" t="s">
        <v>38</v>
      </c>
      <c r="AX235" s="12" t="s">
        <v>82</v>
      </c>
      <c r="AY235" s="195" t="s">
        <v>180</v>
      </c>
    </row>
    <row r="236" spans="2:63" s="10" customFormat="1" ht="29.85" customHeight="1">
      <c r="B236" s="159"/>
      <c r="D236" s="160" t="s">
        <v>73</v>
      </c>
      <c r="E236" s="170" t="s">
        <v>493</v>
      </c>
      <c r="F236" s="170" t="s">
        <v>494</v>
      </c>
      <c r="I236" s="162"/>
      <c r="J236" s="171">
        <f>BK236</f>
        <v>0</v>
      </c>
      <c r="L236" s="159"/>
      <c r="M236" s="164"/>
      <c r="N236" s="165"/>
      <c r="O236" s="165"/>
      <c r="P236" s="166">
        <f>SUM(P237:P244)</f>
        <v>0</v>
      </c>
      <c r="Q236" s="165"/>
      <c r="R236" s="166">
        <f>SUM(R237:R244)</f>
        <v>0</v>
      </c>
      <c r="S236" s="165"/>
      <c r="T236" s="167">
        <f>SUM(T237:T244)</f>
        <v>0</v>
      </c>
      <c r="AR236" s="160" t="s">
        <v>82</v>
      </c>
      <c r="AT236" s="168" t="s">
        <v>73</v>
      </c>
      <c r="AU236" s="168" t="s">
        <v>82</v>
      </c>
      <c r="AY236" s="160" t="s">
        <v>180</v>
      </c>
      <c r="BK236" s="169">
        <f>SUM(BK237:BK244)</f>
        <v>0</v>
      </c>
    </row>
    <row r="237" spans="2:65" s="1" customFormat="1" ht="25.5" customHeight="1">
      <c r="B237" s="172"/>
      <c r="C237" s="173" t="s">
        <v>419</v>
      </c>
      <c r="D237" s="173" t="s">
        <v>182</v>
      </c>
      <c r="E237" s="174" t="s">
        <v>495</v>
      </c>
      <c r="F237" s="175" t="s">
        <v>496</v>
      </c>
      <c r="G237" s="176" t="s">
        <v>219</v>
      </c>
      <c r="H237" s="177">
        <v>7.049</v>
      </c>
      <c r="I237" s="178"/>
      <c r="J237" s="179">
        <f>ROUND(I237*H237,2)</f>
        <v>0</v>
      </c>
      <c r="K237" s="175" t="s">
        <v>434</v>
      </c>
      <c r="L237" s="39"/>
      <c r="M237" s="180" t="s">
        <v>5</v>
      </c>
      <c r="N237" s="181" t="s">
        <v>45</v>
      </c>
      <c r="O237" s="40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22" t="s">
        <v>187</v>
      </c>
      <c r="AT237" s="22" t="s">
        <v>182</v>
      </c>
      <c r="AU237" s="22" t="s">
        <v>84</v>
      </c>
      <c r="AY237" s="22" t="s">
        <v>180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22" t="s">
        <v>82</v>
      </c>
      <c r="BK237" s="184">
        <f>ROUND(I237*H237,2)</f>
        <v>0</v>
      </c>
      <c r="BL237" s="22" t="s">
        <v>187</v>
      </c>
      <c r="BM237" s="22" t="s">
        <v>422</v>
      </c>
    </row>
    <row r="238" spans="2:51" s="11" customFormat="1" ht="13.5">
      <c r="B238" s="185"/>
      <c r="D238" s="186" t="s">
        <v>188</v>
      </c>
      <c r="E238" s="187" t="s">
        <v>5</v>
      </c>
      <c r="F238" s="188" t="s">
        <v>1060</v>
      </c>
      <c r="H238" s="189">
        <v>7.049</v>
      </c>
      <c r="I238" s="190"/>
      <c r="L238" s="185"/>
      <c r="M238" s="191"/>
      <c r="N238" s="192"/>
      <c r="O238" s="192"/>
      <c r="P238" s="192"/>
      <c r="Q238" s="192"/>
      <c r="R238" s="192"/>
      <c r="S238" s="192"/>
      <c r="T238" s="193"/>
      <c r="AT238" s="187" t="s">
        <v>188</v>
      </c>
      <c r="AU238" s="187" t="s">
        <v>84</v>
      </c>
      <c r="AV238" s="11" t="s">
        <v>84</v>
      </c>
      <c r="AW238" s="11" t="s">
        <v>38</v>
      </c>
      <c r="AX238" s="11" t="s">
        <v>74</v>
      </c>
      <c r="AY238" s="187" t="s">
        <v>180</v>
      </c>
    </row>
    <row r="239" spans="2:51" s="12" customFormat="1" ht="13.5">
      <c r="B239" s="194"/>
      <c r="D239" s="186" t="s">
        <v>188</v>
      </c>
      <c r="E239" s="195" t="s">
        <v>5</v>
      </c>
      <c r="F239" s="196" t="s">
        <v>190</v>
      </c>
      <c r="H239" s="197">
        <v>7.049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188</v>
      </c>
      <c r="AU239" s="195" t="s">
        <v>84</v>
      </c>
      <c r="AV239" s="12" t="s">
        <v>187</v>
      </c>
      <c r="AW239" s="12" t="s">
        <v>38</v>
      </c>
      <c r="AX239" s="12" t="s">
        <v>82</v>
      </c>
      <c r="AY239" s="195" t="s">
        <v>180</v>
      </c>
    </row>
    <row r="240" spans="2:65" s="1" customFormat="1" ht="25.5" customHeight="1">
      <c r="B240" s="172"/>
      <c r="C240" s="173" t="s">
        <v>310</v>
      </c>
      <c r="D240" s="173" t="s">
        <v>182</v>
      </c>
      <c r="E240" s="174" t="s">
        <v>500</v>
      </c>
      <c r="F240" s="175" t="s">
        <v>501</v>
      </c>
      <c r="G240" s="176" t="s">
        <v>219</v>
      </c>
      <c r="H240" s="177">
        <v>7.049</v>
      </c>
      <c r="I240" s="178"/>
      <c r="J240" s="179">
        <f>ROUND(I240*H240,2)</f>
        <v>0</v>
      </c>
      <c r="K240" s="175" t="s">
        <v>434</v>
      </c>
      <c r="L240" s="39"/>
      <c r="M240" s="180" t="s">
        <v>5</v>
      </c>
      <c r="N240" s="181" t="s">
        <v>45</v>
      </c>
      <c r="O240" s="40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AR240" s="22" t="s">
        <v>187</v>
      </c>
      <c r="AT240" s="22" t="s">
        <v>182</v>
      </c>
      <c r="AU240" s="22" t="s">
        <v>84</v>
      </c>
      <c r="AY240" s="22" t="s">
        <v>180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2" t="s">
        <v>82</v>
      </c>
      <c r="BK240" s="184">
        <f>ROUND(I240*H240,2)</f>
        <v>0</v>
      </c>
      <c r="BL240" s="22" t="s">
        <v>187</v>
      </c>
      <c r="BM240" s="22" t="s">
        <v>426</v>
      </c>
    </row>
    <row r="241" spans="2:65" s="1" customFormat="1" ht="25.5" customHeight="1">
      <c r="B241" s="172"/>
      <c r="C241" s="173" t="s">
        <v>428</v>
      </c>
      <c r="D241" s="173" t="s">
        <v>182</v>
      </c>
      <c r="E241" s="174" t="s">
        <v>503</v>
      </c>
      <c r="F241" s="175" t="s">
        <v>504</v>
      </c>
      <c r="G241" s="176" t="s">
        <v>219</v>
      </c>
      <c r="H241" s="177">
        <v>28.196</v>
      </c>
      <c r="I241" s="178"/>
      <c r="J241" s="179">
        <f>ROUND(I241*H241,2)</f>
        <v>0</v>
      </c>
      <c r="K241" s="175" t="s">
        <v>434</v>
      </c>
      <c r="L241" s="39"/>
      <c r="M241" s="180" t="s">
        <v>5</v>
      </c>
      <c r="N241" s="181" t="s">
        <v>45</v>
      </c>
      <c r="O241" s="40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22" t="s">
        <v>187</v>
      </c>
      <c r="AT241" s="22" t="s">
        <v>182</v>
      </c>
      <c r="AU241" s="22" t="s">
        <v>84</v>
      </c>
      <c r="AY241" s="22" t="s">
        <v>180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2" t="s">
        <v>82</v>
      </c>
      <c r="BK241" s="184">
        <f>ROUND(I241*H241,2)</f>
        <v>0</v>
      </c>
      <c r="BL241" s="22" t="s">
        <v>187</v>
      </c>
      <c r="BM241" s="22" t="s">
        <v>431</v>
      </c>
    </row>
    <row r="242" spans="2:51" s="11" customFormat="1" ht="13.5">
      <c r="B242" s="185"/>
      <c r="D242" s="186" t="s">
        <v>188</v>
      </c>
      <c r="E242" s="187" t="s">
        <v>5</v>
      </c>
      <c r="F242" s="188" t="s">
        <v>1061</v>
      </c>
      <c r="H242" s="189">
        <v>28.196</v>
      </c>
      <c r="I242" s="190"/>
      <c r="L242" s="185"/>
      <c r="M242" s="191"/>
      <c r="N242" s="192"/>
      <c r="O242" s="192"/>
      <c r="P242" s="192"/>
      <c r="Q242" s="192"/>
      <c r="R242" s="192"/>
      <c r="S242" s="192"/>
      <c r="T242" s="193"/>
      <c r="AT242" s="187" t="s">
        <v>188</v>
      </c>
      <c r="AU242" s="187" t="s">
        <v>84</v>
      </c>
      <c r="AV242" s="11" t="s">
        <v>84</v>
      </c>
      <c r="AW242" s="11" t="s">
        <v>38</v>
      </c>
      <c r="AX242" s="11" t="s">
        <v>74</v>
      </c>
      <c r="AY242" s="187" t="s">
        <v>180</v>
      </c>
    </row>
    <row r="243" spans="2:51" s="12" customFormat="1" ht="13.5">
      <c r="B243" s="194"/>
      <c r="D243" s="186" t="s">
        <v>188</v>
      </c>
      <c r="E243" s="195" t="s">
        <v>5</v>
      </c>
      <c r="F243" s="196" t="s">
        <v>190</v>
      </c>
      <c r="H243" s="197">
        <v>28.196</v>
      </c>
      <c r="I243" s="198"/>
      <c r="L243" s="194"/>
      <c r="M243" s="199"/>
      <c r="N243" s="200"/>
      <c r="O243" s="200"/>
      <c r="P243" s="200"/>
      <c r="Q243" s="200"/>
      <c r="R243" s="200"/>
      <c r="S243" s="200"/>
      <c r="T243" s="201"/>
      <c r="AT243" s="195" t="s">
        <v>188</v>
      </c>
      <c r="AU243" s="195" t="s">
        <v>84</v>
      </c>
      <c r="AV243" s="12" t="s">
        <v>187</v>
      </c>
      <c r="AW243" s="12" t="s">
        <v>38</v>
      </c>
      <c r="AX243" s="12" t="s">
        <v>82</v>
      </c>
      <c r="AY243" s="195" t="s">
        <v>180</v>
      </c>
    </row>
    <row r="244" spans="2:65" s="1" customFormat="1" ht="16.5" customHeight="1">
      <c r="B244" s="172"/>
      <c r="C244" s="173" t="s">
        <v>313</v>
      </c>
      <c r="D244" s="173" t="s">
        <v>182</v>
      </c>
      <c r="E244" s="174" t="s">
        <v>508</v>
      </c>
      <c r="F244" s="175" t="s">
        <v>509</v>
      </c>
      <c r="G244" s="176" t="s">
        <v>219</v>
      </c>
      <c r="H244" s="177">
        <v>7.049</v>
      </c>
      <c r="I244" s="178"/>
      <c r="J244" s="179">
        <f>ROUND(I244*H244,2)</f>
        <v>0</v>
      </c>
      <c r="K244" s="175" t="s">
        <v>199</v>
      </c>
      <c r="L244" s="39"/>
      <c r="M244" s="180" t="s">
        <v>5</v>
      </c>
      <c r="N244" s="181" t="s">
        <v>45</v>
      </c>
      <c r="O244" s="40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AR244" s="22" t="s">
        <v>187</v>
      </c>
      <c r="AT244" s="22" t="s">
        <v>182</v>
      </c>
      <c r="AU244" s="22" t="s">
        <v>84</v>
      </c>
      <c r="AY244" s="22" t="s">
        <v>180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22" t="s">
        <v>82</v>
      </c>
      <c r="BK244" s="184">
        <f>ROUND(I244*H244,2)</f>
        <v>0</v>
      </c>
      <c r="BL244" s="22" t="s">
        <v>187</v>
      </c>
      <c r="BM244" s="22" t="s">
        <v>435</v>
      </c>
    </row>
    <row r="245" spans="2:63" s="10" customFormat="1" ht="29.85" customHeight="1">
      <c r="B245" s="159"/>
      <c r="D245" s="160" t="s">
        <v>73</v>
      </c>
      <c r="E245" s="170" t="s">
        <v>511</v>
      </c>
      <c r="F245" s="170" t="s">
        <v>512</v>
      </c>
      <c r="I245" s="162"/>
      <c r="J245" s="171">
        <f>BK245</f>
        <v>0</v>
      </c>
      <c r="L245" s="159"/>
      <c r="M245" s="164"/>
      <c r="N245" s="165"/>
      <c r="O245" s="165"/>
      <c r="P245" s="166">
        <f>P246</f>
        <v>0</v>
      </c>
      <c r="Q245" s="165"/>
      <c r="R245" s="166">
        <f>R246</f>
        <v>0</v>
      </c>
      <c r="S245" s="165"/>
      <c r="T245" s="167">
        <f>T246</f>
        <v>0</v>
      </c>
      <c r="AR245" s="160" t="s">
        <v>82</v>
      </c>
      <c r="AT245" s="168" t="s">
        <v>73</v>
      </c>
      <c r="AU245" s="168" t="s">
        <v>82</v>
      </c>
      <c r="AY245" s="160" t="s">
        <v>180</v>
      </c>
      <c r="BK245" s="169">
        <f>BK246</f>
        <v>0</v>
      </c>
    </row>
    <row r="246" spans="2:65" s="1" customFormat="1" ht="38.25" customHeight="1">
      <c r="B246" s="172"/>
      <c r="C246" s="173" t="s">
        <v>437</v>
      </c>
      <c r="D246" s="173" t="s">
        <v>182</v>
      </c>
      <c r="E246" s="174" t="s">
        <v>513</v>
      </c>
      <c r="F246" s="175" t="s">
        <v>514</v>
      </c>
      <c r="G246" s="176" t="s">
        <v>219</v>
      </c>
      <c r="H246" s="177">
        <v>22.529</v>
      </c>
      <c r="I246" s="178"/>
      <c r="J246" s="179">
        <f>ROUND(I246*H246,2)</f>
        <v>0</v>
      </c>
      <c r="K246" s="175" t="s">
        <v>269</v>
      </c>
      <c r="L246" s="39"/>
      <c r="M246" s="180" t="s">
        <v>5</v>
      </c>
      <c r="N246" s="181" t="s">
        <v>45</v>
      </c>
      <c r="O246" s="40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AR246" s="22" t="s">
        <v>187</v>
      </c>
      <c r="AT246" s="22" t="s">
        <v>182</v>
      </c>
      <c r="AU246" s="22" t="s">
        <v>84</v>
      </c>
      <c r="AY246" s="22" t="s">
        <v>180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2" t="s">
        <v>82</v>
      </c>
      <c r="BK246" s="184">
        <f>ROUND(I246*H246,2)</f>
        <v>0</v>
      </c>
      <c r="BL246" s="22" t="s">
        <v>187</v>
      </c>
      <c r="BM246" s="22" t="s">
        <v>440</v>
      </c>
    </row>
    <row r="247" spans="2:63" s="10" customFormat="1" ht="37.35" customHeight="1">
      <c r="B247" s="159"/>
      <c r="D247" s="160" t="s">
        <v>73</v>
      </c>
      <c r="E247" s="161" t="s">
        <v>516</v>
      </c>
      <c r="F247" s="161" t="s">
        <v>517</v>
      </c>
      <c r="I247" s="162"/>
      <c r="J247" s="163">
        <f>BK247</f>
        <v>0</v>
      </c>
      <c r="L247" s="159"/>
      <c r="M247" s="164"/>
      <c r="N247" s="165"/>
      <c r="O247" s="165"/>
      <c r="P247" s="166">
        <f>P248+P263+P268+P271+P283+P308+P323+P326+P330+P341+P343</f>
        <v>0</v>
      </c>
      <c r="Q247" s="165"/>
      <c r="R247" s="166">
        <f>R248+R263+R268+R271+R283+R308+R323+R326+R330+R341+R343</f>
        <v>1.1989016</v>
      </c>
      <c r="S247" s="165"/>
      <c r="T247" s="167">
        <f>T248+T263+T268+T271+T283+T308+T323+T326+T330+T341+T343</f>
        <v>0</v>
      </c>
      <c r="AR247" s="160" t="s">
        <v>84</v>
      </c>
      <c r="AT247" s="168" t="s">
        <v>73</v>
      </c>
      <c r="AU247" s="168" t="s">
        <v>74</v>
      </c>
      <c r="AY247" s="160" t="s">
        <v>180</v>
      </c>
      <c r="BK247" s="169">
        <f>BK248+BK263+BK268+BK271+BK283+BK308+BK323+BK326+BK330+BK341+BK343</f>
        <v>0</v>
      </c>
    </row>
    <row r="248" spans="2:63" s="10" customFormat="1" ht="19.9" customHeight="1">
      <c r="B248" s="159"/>
      <c r="D248" s="160" t="s">
        <v>73</v>
      </c>
      <c r="E248" s="170" t="s">
        <v>518</v>
      </c>
      <c r="F248" s="170" t="s">
        <v>519</v>
      </c>
      <c r="I248" s="162"/>
      <c r="J248" s="171">
        <f>BK248</f>
        <v>0</v>
      </c>
      <c r="L248" s="159"/>
      <c r="M248" s="164"/>
      <c r="N248" s="165"/>
      <c r="O248" s="165"/>
      <c r="P248" s="166">
        <f>SUM(P249:P262)</f>
        <v>0</v>
      </c>
      <c r="Q248" s="165"/>
      <c r="R248" s="166">
        <f>SUM(R249:R262)</f>
        <v>0</v>
      </c>
      <c r="S248" s="165"/>
      <c r="T248" s="167">
        <f>SUM(T249:T262)</f>
        <v>0</v>
      </c>
      <c r="AR248" s="160" t="s">
        <v>84</v>
      </c>
      <c r="AT248" s="168" t="s">
        <v>73</v>
      </c>
      <c r="AU248" s="168" t="s">
        <v>82</v>
      </c>
      <c r="AY248" s="160" t="s">
        <v>180</v>
      </c>
      <c r="BK248" s="169">
        <f>SUM(BK249:BK262)</f>
        <v>0</v>
      </c>
    </row>
    <row r="249" spans="2:65" s="1" customFormat="1" ht="25.5" customHeight="1">
      <c r="B249" s="172"/>
      <c r="C249" s="173" t="s">
        <v>318</v>
      </c>
      <c r="D249" s="173" t="s">
        <v>182</v>
      </c>
      <c r="E249" s="174" t="s">
        <v>525</v>
      </c>
      <c r="F249" s="175" t="s">
        <v>526</v>
      </c>
      <c r="G249" s="176" t="s">
        <v>185</v>
      </c>
      <c r="H249" s="177">
        <v>426.96</v>
      </c>
      <c r="I249" s="178"/>
      <c r="J249" s="179">
        <f>ROUND(I249*H249,2)</f>
        <v>0</v>
      </c>
      <c r="K249" s="175" t="s">
        <v>186</v>
      </c>
      <c r="L249" s="39"/>
      <c r="M249" s="180" t="s">
        <v>5</v>
      </c>
      <c r="N249" s="181" t="s">
        <v>45</v>
      </c>
      <c r="O249" s="40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AR249" s="22" t="s">
        <v>220</v>
      </c>
      <c r="AT249" s="22" t="s">
        <v>182</v>
      </c>
      <c r="AU249" s="22" t="s">
        <v>84</v>
      </c>
      <c r="AY249" s="22" t="s">
        <v>180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22" t="s">
        <v>82</v>
      </c>
      <c r="BK249" s="184">
        <f>ROUND(I249*H249,2)</f>
        <v>0</v>
      </c>
      <c r="BL249" s="22" t="s">
        <v>220</v>
      </c>
      <c r="BM249" s="22" t="s">
        <v>443</v>
      </c>
    </row>
    <row r="250" spans="2:51" s="11" customFormat="1" ht="13.5">
      <c r="B250" s="185"/>
      <c r="D250" s="186" t="s">
        <v>188</v>
      </c>
      <c r="E250" s="187" t="s">
        <v>5</v>
      </c>
      <c r="F250" s="188" t="s">
        <v>1062</v>
      </c>
      <c r="H250" s="189">
        <v>426.96</v>
      </c>
      <c r="I250" s="190"/>
      <c r="L250" s="185"/>
      <c r="M250" s="191"/>
      <c r="N250" s="192"/>
      <c r="O250" s="192"/>
      <c r="P250" s="192"/>
      <c r="Q250" s="192"/>
      <c r="R250" s="192"/>
      <c r="S250" s="192"/>
      <c r="T250" s="193"/>
      <c r="AT250" s="187" t="s">
        <v>188</v>
      </c>
      <c r="AU250" s="187" t="s">
        <v>84</v>
      </c>
      <c r="AV250" s="11" t="s">
        <v>84</v>
      </c>
      <c r="AW250" s="11" t="s">
        <v>38</v>
      </c>
      <c r="AX250" s="11" t="s">
        <v>74</v>
      </c>
      <c r="AY250" s="187" t="s">
        <v>180</v>
      </c>
    </row>
    <row r="251" spans="2:51" s="12" customFormat="1" ht="13.5">
      <c r="B251" s="194"/>
      <c r="D251" s="186" t="s">
        <v>188</v>
      </c>
      <c r="E251" s="195" t="s">
        <v>5</v>
      </c>
      <c r="F251" s="196" t="s">
        <v>190</v>
      </c>
      <c r="H251" s="197">
        <v>426.96</v>
      </c>
      <c r="I251" s="198"/>
      <c r="L251" s="194"/>
      <c r="M251" s="199"/>
      <c r="N251" s="200"/>
      <c r="O251" s="200"/>
      <c r="P251" s="200"/>
      <c r="Q251" s="200"/>
      <c r="R251" s="200"/>
      <c r="S251" s="200"/>
      <c r="T251" s="201"/>
      <c r="AT251" s="195" t="s">
        <v>188</v>
      </c>
      <c r="AU251" s="195" t="s">
        <v>84</v>
      </c>
      <c r="AV251" s="12" t="s">
        <v>187</v>
      </c>
      <c r="AW251" s="12" t="s">
        <v>38</v>
      </c>
      <c r="AX251" s="12" t="s">
        <v>82</v>
      </c>
      <c r="AY251" s="195" t="s">
        <v>180</v>
      </c>
    </row>
    <row r="252" spans="2:65" s="1" customFormat="1" ht="51" customHeight="1">
      <c r="B252" s="172"/>
      <c r="C252" s="202" t="s">
        <v>444</v>
      </c>
      <c r="D252" s="202" t="s">
        <v>273</v>
      </c>
      <c r="E252" s="203" t="s">
        <v>530</v>
      </c>
      <c r="F252" s="204" t="s">
        <v>1063</v>
      </c>
      <c r="G252" s="205" t="s">
        <v>185</v>
      </c>
      <c r="H252" s="206">
        <v>435.499</v>
      </c>
      <c r="I252" s="207"/>
      <c r="J252" s="208">
        <f>ROUND(I252*H252,2)</f>
        <v>0</v>
      </c>
      <c r="K252" s="204" t="s">
        <v>193</v>
      </c>
      <c r="L252" s="209"/>
      <c r="M252" s="210" t="s">
        <v>5</v>
      </c>
      <c r="N252" s="211" t="s">
        <v>45</v>
      </c>
      <c r="O252" s="40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AR252" s="22" t="s">
        <v>258</v>
      </c>
      <c r="AT252" s="22" t="s">
        <v>273</v>
      </c>
      <c r="AU252" s="22" t="s">
        <v>84</v>
      </c>
      <c r="AY252" s="22" t="s">
        <v>180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22" t="s">
        <v>82</v>
      </c>
      <c r="BK252" s="184">
        <f>ROUND(I252*H252,2)</f>
        <v>0</v>
      </c>
      <c r="BL252" s="22" t="s">
        <v>220</v>
      </c>
      <c r="BM252" s="22" t="s">
        <v>447</v>
      </c>
    </row>
    <row r="253" spans="2:51" s="11" customFormat="1" ht="13.5">
      <c r="B253" s="185"/>
      <c r="D253" s="186" t="s">
        <v>188</v>
      </c>
      <c r="E253" s="187" t="s">
        <v>5</v>
      </c>
      <c r="F253" s="188" t="s">
        <v>1064</v>
      </c>
      <c r="H253" s="189">
        <v>435.499</v>
      </c>
      <c r="I253" s="190"/>
      <c r="L253" s="185"/>
      <c r="M253" s="191"/>
      <c r="N253" s="192"/>
      <c r="O253" s="192"/>
      <c r="P253" s="192"/>
      <c r="Q253" s="192"/>
      <c r="R253" s="192"/>
      <c r="S253" s="192"/>
      <c r="T253" s="193"/>
      <c r="AT253" s="187" t="s">
        <v>188</v>
      </c>
      <c r="AU253" s="187" t="s">
        <v>84</v>
      </c>
      <c r="AV253" s="11" t="s">
        <v>84</v>
      </c>
      <c r="AW253" s="11" t="s">
        <v>38</v>
      </c>
      <c r="AX253" s="11" t="s">
        <v>74</v>
      </c>
      <c r="AY253" s="187" t="s">
        <v>180</v>
      </c>
    </row>
    <row r="254" spans="2:51" s="12" customFormat="1" ht="13.5">
      <c r="B254" s="194"/>
      <c r="D254" s="186" t="s">
        <v>188</v>
      </c>
      <c r="E254" s="195" t="s">
        <v>5</v>
      </c>
      <c r="F254" s="196" t="s">
        <v>190</v>
      </c>
      <c r="H254" s="197">
        <v>435.499</v>
      </c>
      <c r="I254" s="198"/>
      <c r="L254" s="194"/>
      <c r="M254" s="199"/>
      <c r="N254" s="200"/>
      <c r="O254" s="200"/>
      <c r="P254" s="200"/>
      <c r="Q254" s="200"/>
      <c r="R254" s="200"/>
      <c r="S254" s="200"/>
      <c r="T254" s="201"/>
      <c r="AT254" s="195" t="s">
        <v>188</v>
      </c>
      <c r="AU254" s="195" t="s">
        <v>84</v>
      </c>
      <c r="AV254" s="12" t="s">
        <v>187</v>
      </c>
      <c r="AW254" s="12" t="s">
        <v>38</v>
      </c>
      <c r="AX254" s="12" t="s">
        <v>82</v>
      </c>
      <c r="AY254" s="195" t="s">
        <v>180</v>
      </c>
    </row>
    <row r="255" spans="2:65" s="1" customFormat="1" ht="25.5" customHeight="1">
      <c r="B255" s="172"/>
      <c r="C255" s="173" t="s">
        <v>325</v>
      </c>
      <c r="D255" s="173" t="s">
        <v>182</v>
      </c>
      <c r="E255" s="174" t="s">
        <v>534</v>
      </c>
      <c r="F255" s="175" t="s">
        <v>535</v>
      </c>
      <c r="G255" s="176" t="s">
        <v>185</v>
      </c>
      <c r="H255" s="177">
        <v>57.2</v>
      </c>
      <c r="I255" s="178"/>
      <c r="J255" s="179">
        <f>ROUND(I255*H255,2)</f>
        <v>0</v>
      </c>
      <c r="K255" s="175" t="s">
        <v>193</v>
      </c>
      <c r="L255" s="39"/>
      <c r="M255" s="180" t="s">
        <v>5</v>
      </c>
      <c r="N255" s="181" t="s">
        <v>45</v>
      </c>
      <c r="O255" s="40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22" t="s">
        <v>220</v>
      </c>
      <c r="AT255" s="22" t="s">
        <v>182</v>
      </c>
      <c r="AU255" s="22" t="s">
        <v>84</v>
      </c>
      <c r="AY255" s="22" t="s">
        <v>180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2" t="s">
        <v>82</v>
      </c>
      <c r="BK255" s="184">
        <f>ROUND(I255*H255,2)</f>
        <v>0</v>
      </c>
      <c r="BL255" s="22" t="s">
        <v>220</v>
      </c>
      <c r="BM255" s="22" t="s">
        <v>451</v>
      </c>
    </row>
    <row r="256" spans="2:65" s="1" customFormat="1" ht="16.5" customHeight="1">
      <c r="B256" s="172"/>
      <c r="C256" s="202" t="s">
        <v>453</v>
      </c>
      <c r="D256" s="202" t="s">
        <v>273</v>
      </c>
      <c r="E256" s="203" t="s">
        <v>376</v>
      </c>
      <c r="F256" s="204" t="s">
        <v>377</v>
      </c>
      <c r="G256" s="205" t="s">
        <v>185</v>
      </c>
      <c r="H256" s="206">
        <v>58.344</v>
      </c>
      <c r="I256" s="207"/>
      <c r="J256" s="208">
        <f>ROUND(I256*H256,2)</f>
        <v>0</v>
      </c>
      <c r="K256" s="204" t="s">
        <v>269</v>
      </c>
      <c r="L256" s="209"/>
      <c r="M256" s="210" t="s">
        <v>5</v>
      </c>
      <c r="N256" s="211" t="s">
        <v>45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258</v>
      </c>
      <c r="AT256" s="22" t="s">
        <v>273</v>
      </c>
      <c r="AU256" s="22" t="s">
        <v>84</v>
      </c>
      <c r="AY256" s="22" t="s">
        <v>180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82</v>
      </c>
      <c r="BK256" s="184">
        <f>ROUND(I256*H256,2)</f>
        <v>0</v>
      </c>
      <c r="BL256" s="22" t="s">
        <v>220</v>
      </c>
      <c r="BM256" s="22" t="s">
        <v>456</v>
      </c>
    </row>
    <row r="257" spans="2:51" s="11" customFormat="1" ht="13.5">
      <c r="B257" s="185"/>
      <c r="D257" s="186" t="s">
        <v>188</v>
      </c>
      <c r="F257" s="188" t="s">
        <v>1065</v>
      </c>
      <c r="H257" s="189">
        <v>58.344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188</v>
      </c>
      <c r="AU257" s="187" t="s">
        <v>84</v>
      </c>
      <c r="AV257" s="11" t="s">
        <v>84</v>
      </c>
      <c r="AW257" s="11" t="s">
        <v>6</v>
      </c>
      <c r="AX257" s="11" t="s">
        <v>82</v>
      </c>
      <c r="AY257" s="187" t="s">
        <v>180</v>
      </c>
    </row>
    <row r="258" spans="2:65" s="1" customFormat="1" ht="38.25" customHeight="1">
      <c r="B258" s="172"/>
      <c r="C258" s="173" t="s">
        <v>329</v>
      </c>
      <c r="D258" s="173" t="s">
        <v>182</v>
      </c>
      <c r="E258" s="174" t="s">
        <v>549</v>
      </c>
      <c r="F258" s="175" t="s">
        <v>550</v>
      </c>
      <c r="G258" s="176" t="s">
        <v>185</v>
      </c>
      <c r="H258" s="177">
        <v>106.7</v>
      </c>
      <c r="I258" s="178"/>
      <c r="J258" s="179">
        <f>ROUND(I258*H258,2)</f>
        <v>0</v>
      </c>
      <c r="K258" s="175" t="s">
        <v>193</v>
      </c>
      <c r="L258" s="39"/>
      <c r="M258" s="180" t="s">
        <v>5</v>
      </c>
      <c r="N258" s="181" t="s">
        <v>45</v>
      </c>
      <c r="O258" s="40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AR258" s="22" t="s">
        <v>220</v>
      </c>
      <c r="AT258" s="22" t="s">
        <v>182</v>
      </c>
      <c r="AU258" s="22" t="s">
        <v>84</v>
      </c>
      <c r="AY258" s="22" t="s">
        <v>180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22" t="s">
        <v>82</v>
      </c>
      <c r="BK258" s="184">
        <f>ROUND(I258*H258,2)</f>
        <v>0</v>
      </c>
      <c r="BL258" s="22" t="s">
        <v>220</v>
      </c>
      <c r="BM258" s="22" t="s">
        <v>460</v>
      </c>
    </row>
    <row r="259" spans="2:65" s="1" customFormat="1" ht="25.5" customHeight="1">
      <c r="B259" s="172"/>
      <c r="C259" s="202" t="s">
        <v>461</v>
      </c>
      <c r="D259" s="202" t="s">
        <v>273</v>
      </c>
      <c r="E259" s="203" t="s">
        <v>554</v>
      </c>
      <c r="F259" s="204" t="s">
        <v>873</v>
      </c>
      <c r="G259" s="205" t="s">
        <v>185</v>
      </c>
      <c r="H259" s="206">
        <v>117.37</v>
      </c>
      <c r="I259" s="207"/>
      <c r="J259" s="208">
        <f>ROUND(I259*H259,2)</f>
        <v>0</v>
      </c>
      <c r="K259" s="204" t="s">
        <v>193</v>
      </c>
      <c r="L259" s="209"/>
      <c r="M259" s="210" t="s">
        <v>5</v>
      </c>
      <c r="N259" s="211" t="s">
        <v>45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258</v>
      </c>
      <c r="AT259" s="22" t="s">
        <v>273</v>
      </c>
      <c r="AU259" s="22" t="s">
        <v>84</v>
      </c>
      <c r="AY259" s="22" t="s">
        <v>180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82</v>
      </c>
      <c r="BK259" s="184">
        <f>ROUND(I259*H259,2)</f>
        <v>0</v>
      </c>
      <c r="BL259" s="22" t="s">
        <v>220</v>
      </c>
      <c r="BM259" s="22" t="s">
        <v>464</v>
      </c>
    </row>
    <row r="260" spans="2:51" s="11" customFormat="1" ht="13.5">
      <c r="B260" s="185"/>
      <c r="D260" s="186" t="s">
        <v>188</v>
      </c>
      <c r="E260" s="187" t="s">
        <v>5</v>
      </c>
      <c r="F260" s="188" t="s">
        <v>1066</v>
      </c>
      <c r="H260" s="189">
        <v>117.37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188</v>
      </c>
      <c r="AU260" s="187" t="s">
        <v>84</v>
      </c>
      <c r="AV260" s="11" t="s">
        <v>84</v>
      </c>
      <c r="AW260" s="11" t="s">
        <v>38</v>
      </c>
      <c r="AX260" s="11" t="s">
        <v>74</v>
      </c>
      <c r="AY260" s="187" t="s">
        <v>180</v>
      </c>
    </row>
    <row r="261" spans="2:51" s="12" customFormat="1" ht="13.5">
      <c r="B261" s="194"/>
      <c r="D261" s="186" t="s">
        <v>188</v>
      </c>
      <c r="E261" s="195" t="s">
        <v>5</v>
      </c>
      <c r="F261" s="196" t="s">
        <v>190</v>
      </c>
      <c r="H261" s="197">
        <v>117.37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188</v>
      </c>
      <c r="AU261" s="195" t="s">
        <v>84</v>
      </c>
      <c r="AV261" s="12" t="s">
        <v>187</v>
      </c>
      <c r="AW261" s="12" t="s">
        <v>38</v>
      </c>
      <c r="AX261" s="12" t="s">
        <v>82</v>
      </c>
      <c r="AY261" s="195" t="s">
        <v>180</v>
      </c>
    </row>
    <row r="262" spans="2:65" s="1" customFormat="1" ht="38.25" customHeight="1">
      <c r="B262" s="172"/>
      <c r="C262" s="173" t="s">
        <v>332</v>
      </c>
      <c r="D262" s="173" t="s">
        <v>182</v>
      </c>
      <c r="E262" s="174" t="s">
        <v>558</v>
      </c>
      <c r="F262" s="175" t="s">
        <v>559</v>
      </c>
      <c r="G262" s="176" t="s">
        <v>560</v>
      </c>
      <c r="H262" s="212"/>
      <c r="I262" s="178"/>
      <c r="J262" s="179">
        <f>ROUND(I262*H262,2)</f>
        <v>0</v>
      </c>
      <c r="K262" s="175" t="s">
        <v>193</v>
      </c>
      <c r="L262" s="39"/>
      <c r="M262" s="180" t="s">
        <v>5</v>
      </c>
      <c r="N262" s="181" t="s">
        <v>45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220</v>
      </c>
      <c r="AT262" s="22" t="s">
        <v>182</v>
      </c>
      <c r="AU262" s="22" t="s">
        <v>84</v>
      </c>
      <c r="AY262" s="22" t="s">
        <v>180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82</v>
      </c>
      <c r="BK262" s="184">
        <f>ROUND(I262*H262,2)</f>
        <v>0</v>
      </c>
      <c r="BL262" s="22" t="s">
        <v>220</v>
      </c>
      <c r="BM262" s="22" t="s">
        <v>468</v>
      </c>
    </row>
    <row r="263" spans="2:63" s="10" customFormat="1" ht="29.85" customHeight="1">
      <c r="B263" s="159"/>
      <c r="D263" s="160" t="s">
        <v>73</v>
      </c>
      <c r="E263" s="170" t="s">
        <v>562</v>
      </c>
      <c r="F263" s="170" t="s">
        <v>563</v>
      </c>
      <c r="I263" s="162"/>
      <c r="J263" s="171">
        <f>BK263</f>
        <v>0</v>
      </c>
      <c r="L263" s="159"/>
      <c r="M263" s="164"/>
      <c r="N263" s="165"/>
      <c r="O263" s="165"/>
      <c r="P263" s="166">
        <f>SUM(P264:P267)</f>
        <v>0</v>
      </c>
      <c r="Q263" s="165"/>
      <c r="R263" s="166">
        <f>SUM(R264:R267)</f>
        <v>0</v>
      </c>
      <c r="S263" s="165"/>
      <c r="T263" s="167">
        <f>SUM(T264:T267)</f>
        <v>0</v>
      </c>
      <c r="AR263" s="160" t="s">
        <v>84</v>
      </c>
      <c r="AT263" s="168" t="s">
        <v>73</v>
      </c>
      <c r="AU263" s="168" t="s">
        <v>82</v>
      </c>
      <c r="AY263" s="160" t="s">
        <v>180</v>
      </c>
      <c r="BK263" s="169">
        <f>SUM(BK264:BK267)</f>
        <v>0</v>
      </c>
    </row>
    <row r="264" spans="2:65" s="1" customFormat="1" ht="16.5" customHeight="1">
      <c r="B264" s="172"/>
      <c r="C264" s="173" t="s">
        <v>470</v>
      </c>
      <c r="D264" s="173" t="s">
        <v>182</v>
      </c>
      <c r="E264" s="174" t="s">
        <v>565</v>
      </c>
      <c r="F264" s="175" t="s">
        <v>566</v>
      </c>
      <c r="G264" s="176" t="s">
        <v>301</v>
      </c>
      <c r="H264" s="177">
        <v>4</v>
      </c>
      <c r="I264" s="178"/>
      <c r="J264" s="179">
        <f>ROUND(I264*H264,2)</f>
        <v>0</v>
      </c>
      <c r="K264" s="175" t="s">
        <v>193</v>
      </c>
      <c r="L264" s="39"/>
      <c r="M264" s="180" t="s">
        <v>5</v>
      </c>
      <c r="N264" s="181" t="s">
        <v>45</v>
      </c>
      <c r="O264" s="40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AR264" s="22" t="s">
        <v>220</v>
      </c>
      <c r="AT264" s="22" t="s">
        <v>182</v>
      </c>
      <c r="AU264" s="22" t="s">
        <v>84</v>
      </c>
      <c r="AY264" s="22" t="s">
        <v>180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2" t="s">
        <v>82</v>
      </c>
      <c r="BK264" s="184">
        <f>ROUND(I264*H264,2)</f>
        <v>0</v>
      </c>
      <c r="BL264" s="22" t="s">
        <v>220</v>
      </c>
      <c r="BM264" s="22" t="s">
        <v>473</v>
      </c>
    </row>
    <row r="265" spans="2:65" s="1" customFormat="1" ht="16.5" customHeight="1">
      <c r="B265" s="172"/>
      <c r="C265" s="173" t="s">
        <v>337</v>
      </c>
      <c r="D265" s="173" t="s">
        <v>182</v>
      </c>
      <c r="E265" s="174" t="s">
        <v>568</v>
      </c>
      <c r="F265" s="175" t="s">
        <v>569</v>
      </c>
      <c r="G265" s="176" t="s">
        <v>301</v>
      </c>
      <c r="H265" s="177">
        <v>4</v>
      </c>
      <c r="I265" s="178"/>
      <c r="J265" s="179">
        <f>ROUND(I265*H265,2)</f>
        <v>0</v>
      </c>
      <c r="K265" s="175" t="s">
        <v>5</v>
      </c>
      <c r="L265" s="39"/>
      <c r="M265" s="180" t="s">
        <v>5</v>
      </c>
      <c r="N265" s="181" t="s">
        <v>45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220</v>
      </c>
      <c r="AT265" s="22" t="s">
        <v>182</v>
      </c>
      <c r="AU265" s="22" t="s">
        <v>84</v>
      </c>
      <c r="AY265" s="22" t="s">
        <v>180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82</v>
      </c>
      <c r="BK265" s="184">
        <f>ROUND(I265*H265,2)</f>
        <v>0</v>
      </c>
      <c r="BL265" s="22" t="s">
        <v>220</v>
      </c>
      <c r="BM265" s="22" t="s">
        <v>477</v>
      </c>
    </row>
    <row r="266" spans="2:65" s="1" customFormat="1" ht="16.5" customHeight="1">
      <c r="B266" s="172"/>
      <c r="C266" s="173" t="s">
        <v>479</v>
      </c>
      <c r="D266" s="173" t="s">
        <v>182</v>
      </c>
      <c r="E266" s="174" t="s">
        <v>572</v>
      </c>
      <c r="F266" s="175" t="s">
        <v>573</v>
      </c>
      <c r="G266" s="176" t="s">
        <v>301</v>
      </c>
      <c r="H266" s="177">
        <v>4</v>
      </c>
      <c r="I266" s="178"/>
      <c r="J266" s="179">
        <f>ROUND(I266*H266,2)</f>
        <v>0</v>
      </c>
      <c r="K266" s="175" t="s">
        <v>193</v>
      </c>
      <c r="L266" s="39"/>
      <c r="M266" s="180" t="s">
        <v>5</v>
      </c>
      <c r="N266" s="181" t="s">
        <v>45</v>
      </c>
      <c r="O266" s="40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AR266" s="22" t="s">
        <v>220</v>
      </c>
      <c r="AT266" s="22" t="s">
        <v>182</v>
      </c>
      <c r="AU266" s="22" t="s">
        <v>84</v>
      </c>
      <c r="AY266" s="22" t="s">
        <v>180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22" t="s">
        <v>82</v>
      </c>
      <c r="BK266" s="184">
        <f>ROUND(I266*H266,2)</f>
        <v>0</v>
      </c>
      <c r="BL266" s="22" t="s">
        <v>220</v>
      </c>
      <c r="BM266" s="22" t="s">
        <v>482</v>
      </c>
    </row>
    <row r="267" spans="2:65" s="1" customFormat="1" ht="38.25" customHeight="1">
      <c r="B267" s="172"/>
      <c r="C267" s="173" t="s">
        <v>341</v>
      </c>
      <c r="D267" s="173" t="s">
        <v>182</v>
      </c>
      <c r="E267" s="174" t="s">
        <v>579</v>
      </c>
      <c r="F267" s="175" t="s">
        <v>580</v>
      </c>
      <c r="G267" s="176" t="s">
        <v>560</v>
      </c>
      <c r="H267" s="212"/>
      <c r="I267" s="178"/>
      <c r="J267" s="179">
        <f>ROUND(I267*H267,2)</f>
        <v>0</v>
      </c>
      <c r="K267" s="175" t="s">
        <v>193</v>
      </c>
      <c r="L267" s="39"/>
      <c r="M267" s="180" t="s">
        <v>5</v>
      </c>
      <c r="N267" s="181" t="s">
        <v>45</v>
      </c>
      <c r="O267" s="40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AR267" s="22" t="s">
        <v>220</v>
      </c>
      <c r="AT267" s="22" t="s">
        <v>182</v>
      </c>
      <c r="AU267" s="22" t="s">
        <v>84</v>
      </c>
      <c r="AY267" s="22" t="s">
        <v>180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22" t="s">
        <v>82</v>
      </c>
      <c r="BK267" s="184">
        <f>ROUND(I267*H267,2)</f>
        <v>0</v>
      </c>
      <c r="BL267" s="22" t="s">
        <v>220</v>
      </c>
      <c r="BM267" s="22" t="s">
        <v>486</v>
      </c>
    </row>
    <row r="268" spans="2:63" s="10" customFormat="1" ht="29.85" customHeight="1">
      <c r="B268" s="159"/>
      <c r="D268" s="160" t="s">
        <v>73</v>
      </c>
      <c r="E268" s="170" t="s">
        <v>582</v>
      </c>
      <c r="F268" s="170" t="s">
        <v>583</v>
      </c>
      <c r="I268" s="162"/>
      <c r="J268" s="171">
        <f>BK268</f>
        <v>0</v>
      </c>
      <c r="L268" s="159"/>
      <c r="M268" s="164"/>
      <c r="N268" s="165"/>
      <c r="O268" s="165"/>
      <c r="P268" s="166">
        <f>SUM(P269:P270)</f>
        <v>0</v>
      </c>
      <c r="Q268" s="165"/>
      <c r="R268" s="166">
        <f>SUM(R269:R270)</f>
        <v>0</v>
      </c>
      <c r="S268" s="165"/>
      <c r="T268" s="167">
        <f>SUM(T269:T270)</f>
        <v>0</v>
      </c>
      <c r="AR268" s="160" t="s">
        <v>84</v>
      </c>
      <c r="AT268" s="168" t="s">
        <v>73</v>
      </c>
      <c r="AU268" s="168" t="s">
        <v>82</v>
      </c>
      <c r="AY268" s="160" t="s">
        <v>180</v>
      </c>
      <c r="BK268" s="169">
        <f>SUM(BK269:BK270)</f>
        <v>0</v>
      </c>
    </row>
    <row r="269" spans="2:65" s="1" customFormat="1" ht="16.5" customHeight="1">
      <c r="B269" s="172"/>
      <c r="C269" s="173" t="s">
        <v>488</v>
      </c>
      <c r="D269" s="173" t="s">
        <v>182</v>
      </c>
      <c r="E269" s="174" t="s">
        <v>584</v>
      </c>
      <c r="F269" s="175" t="s">
        <v>585</v>
      </c>
      <c r="G269" s="176" t="s">
        <v>301</v>
      </c>
      <c r="H269" s="177">
        <v>1</v>
      </c>
      <c r="I269" s="178"/>
      <c r="J269" s="179">
        <f>ROUND(I269*H269,2)</f>
        <v>0</v>
      </c>
      <c r="K269" s="175" t="s">
        <v>5</v>
      </c>
      <c r="L269" s="39"/>
      <c r="M269" s="180" t="s">
        <v>5</v>
      </c>
      <c r="N269" s="181" t="s">
        <v>45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220</v>
      </c>
      <c r="AT269" s="22" t="s">
        <v>182</v>
      </c>
      <c r="AU269" s="22" t="s">
        <v>84</v>
      </c>
      <c r="AY269" s="22" t="s">
        <v>180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82</v>
      </c>
      <c r="BK269" s="184">
        <f>ROUND(I269*H269,2)</f>
        <v>0</v>
      </c>
      <c r="BL269" s="22" t="s">
        <v>220</v>
      </c>
      <c r="BM269" s="22" t="s">
        <v>491</v>
      </c>
    </row>
    <row r="270" spans="2:65" s="1" customFormat="1" ht="16.5" customHeight="1">
      <c r="B270" s="172"/>
      <c r="C270" s="173" t="s">
        <v>347</v>
      </c>
      <c r="D270" s="173" t="s">
        <v>182</v>
      </c>
      <c r="E270" s="174" t="s">
        <v>588</v>
      </c>
      <c r="F270" s="175" t="s">
        <v>1067</v>
      </c>
      <c r="G270" s="176" t="s">
        <v>229</v>
      </c>
      <c r="H270" s="177">
        <v>1</v>
      </c>
      <c r="I270" s="178"/>
      <c r="J270" s="179">
        <f>ROUND(I270*H270,2)</f>
        <v>0</v>
      </c>
      <c r="K270" s="175" t="s">
        <v>5</v>
      </c>
      <c r="L270" s="39"/>
      <c r="M270" s="180" t="s">
        <v>5</v>
      </c>
      <c r="N270" s="181" t="s">
        <v>45</v>
      </c>
      <c r="O270" s="40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AR270" s="22" t="s">
        <v>220</v>
      </c>
      <c r="AT270" s="22" t="s">
        <v>182</v>
      </c>
      <c r="AU270" s="22" t="s">
        <v>84</v>
      </c>
      <c r="AY270" s="22" t="s">
        <v>180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22" t="s">
        <v>82</v>
      </c>
      <c r="BK270" s="184">
        <f>ROUND(I270*H270,2)</f>
        <v>0</v>
      </c>
      <c r="BL270" s="22" t="s">
        <v>220</v>
      </c>
      <c r="BM270" s="22" t="s">
        <v>497</v>
      </c>
    </row>
    <row r="271" spans="2:63" s="10" customFormat="1" ht="29.85" customHeight="1">
      <c r="B271" s="159"/>
      <c r="D271" s="160" t="s">
        <v>73</v>
      </c>
      <c r="E271" s="170" t="s">
        <v>591</v>
      </c>
      <c r="F271" s="170" t="s">
        <v>592</v>
      </c>
      <c r="I271" s="162"/>
      <c r="J271" s="171">
        <f>BK271</f>
        <v>0</v>
      </c>
      <c r="L271" s="159"/>
      <c r="M271" s="164"/>
      <c r="N271" s="165"/>
      <c r="O271" s="165"/>
      <c r="P271" s="166">
        <f>SUM(P272:P282)</f>
        <v>0</v>
      </c>
      <c r="Q271" s="165"/>
      <c r="R271" s="166">
        <f>SUM(R272:R282)</f>
        <v>1.1989016</v>
      </c>
      <c r="S271" s="165"/>
      <c r="T271" s="167">
        <f>SUM(T272:T282)</f>
        <v>0</v>
      </c>
      <c r="AR271" s="160" t="s">
        <v>84</v>
      </c>
      <c r="AT271" s="168" t="s">
        <v>73</v>
      </c>
      <c r="AU271" s="168" t="s">
        <v>82</v>
      </c>
      <c r="AY271" s="160" t="s">
        <v>180</v>
      </c>
      <c r="BK271" s="169">
        <f>SUM(BK272:BK282)</f>
        <v>0</v>
      </c>
    </row>
    <row r="272" spans="2:65" s="1" customFormat="1" ht="25.5" customHeight="1">
      <c r="B272" s="172"/>
      <c r="C272" s="173" t="s">
        <v>499</v>
      </c>
      <c r="D272" s="173" t="s">
        <v>182</v>
      </c>
      <c r="E272" s="174" t="s">
        <v>593</v>
      </c>
      <c r="F272" s="175" t="s">
        <v>594</v>
      </c>
      <c r="G272" s="176" t="s">
        <v>185</v>
      </c>
      <c r="H272" s="177">
        <v>106.74</v>
      </c>
      <c r="I272" s="178"/>
      <c r="J272" s="179">
        <f>ROUND(I272*H272,2)</f>
        <v>0</v>
      </c>
      <c r="K272" s="175" t="s">
        <v>193</v>
      </c>
      <c r="L272" s="39"/>
      <c r="M272" s="180" t="s">
        <v>5</v>
      </c>
      <c r="N272" s="181" t="s">
        <v>45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220</v>
      </c>
      <c r="AT272" s="22" t="s">
        <v>182</v>
      </c>
      <c r="AU272" s="22" t="s">
        <v>84</v>
      </c>
      <c r="AY272" s="22" t="s">
        <v>180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82</v>
      </c>
      <c r="BK272" s="184">
        <f>ROUND(I272*H272,2)</f>
        <v>0</v>
      </c>
      <c r="BL272" s="22" t="s">
        <v>220</v>
      </c>
      <c r="BM272" s="22" t="s">
        <v>502</v>
      </c>
    </row>
    <row r="273" spans="2:65" s="1" customFormat="1" ht="16.5" customHeight="1">
      <c r="B273" s="172"/>
      <c r="C273" s="202" t="s">
        <v>417</v>
      </c>
      <c r="D273" s="202" t="s">
        <v>273</v>
      </c>
      <c r="E273" s="203" t="s">
        <v>597</v>
      </c>
      <c r="F273" s="204" t="s">
        <v>598</v>
      </c>
      <c r="G273" s="205" t="s">
        <v>185</v>
      </c>
      <c r="H273" s="206">
        <v>115.279</v>
      </c>
      <c r="I273" s="207"/>
      <c r="J273" s="208">
        <f>ROUND(I273*H273,2)</f>
        <v>0</v>
      </c>
      <c r="K273" s="204" t="s">
        <v>599</v>
      </c>
      <c r="L273" s="209"/>
      <c r="M273" s="210" t="s">
        <v>5</v>
      </c>
      <c r="N273" s="211" t="s">
        <v>45</v>
      </c>
      <c r="O273" s="40"/>
      <c r="P273" s="182">
        <f>O273*H273</f>
        <v>0</v>
      </c>
      <c r="Q273" s="182">
        <v>0.0104</v>
      </c>
      <c r="R273" s="182">
        <f>Q273*H273</f>
        <v>1.1989016</v>
      </c>
      <c r="S273" s="182">
        <v>0</v>
      </c>
      <c r="T273" s="183">
        <f>S273*H273</f>
        <v>0</v>
      </c>
      <c r="AR273" s="22" t="s">
        <v>258</v>
      </c>
      <c r="AT273" s="22" t="s">
        <v>273</v>
      </c>
      <c r="AU273" s="22" t="s">
        <v>84</v>
      </c>
      <c r="AY273" s="22" t="s">
        <v>180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82</v>
      </c>
      <c r="BK273" s="184">
        <f>ROUND(I273*H273,2)</f>
        <v>0</v>
      </c>
      <c r="BL273" s="22" t="s">
        <v>220</v>
      </c>
      <c r="BM273" s="22" t="s">
        <v>1068</v>
      </c>
    </row>
    <row r="274" spans="2:51" s="11" customFormat="1" ht="13.5">
      <c r="B274" s="185"/>
      <c r="D274" s="186" t="s">
        <v>188</v>
      </c>
      <c r="F274" s="188" t="s">
        <v>1069</v>
      </c>
      <c r="H274" s="189">
        <v>115.279</v>
      </c>
      <c r="I274" s="190"/>
      <c r="L274" s="185"/>
      <c r="M274" s="191"/>
      <c r="N274" s="192"/>
      <c r="O274" s="192"/>
      <c r="P274" s="192"/>
      <c r="Q274" s="192"/>
      <c r="R274" s="192"/>
      <c r="S274" s="192"/>
      <c r="T274" s="193"/>
      <c r="AT274" s="187" t="s">
        <v>188</v>
      </c>
      <c r="AU274" s="187" t="s">
        <v>84</v>
      </c>
      <c r="AV274" s="11" t="s">
        <v>84</v>
      </c>
      <c r="AW274" s="11" t="s">
        <v>6</v>
      </c>
      <c r="AX274" s="11" t="s">
        <v>82</v>
      </c>
      <c r="AY274" s="187" t="s">
        <v>180</v>
      </c>
    </row>
    <row r="275" spans="2:65" s="1" customFormat="1" ht="16.5" customHeight="1">
      <c r="B275" s="172"/>
      <c r="C275" s="202" t="s">
        <v>351</v>
      </c>
      <c r="D275" s="202" t="s">
        <v>273</v>
      </c>
      <c r="E275" s="203" t="s">
        <v>1070</v>
      </c>
      <c r="F275" s="204" t="s">
        <v>604</v>
      </c>
      <c r="G275" s="205" t="s">
        <v>5</v>
      </c>
      <c r="H275" s="206">
        <v>0</v>
      </c>
      <c r="I275" s="207"/>
      <c r="J275" s="208">
        <f>ROUND(I275*H275,2)</f>
        <v>0</v>
      </c>
      <c r="K275" s="204" t="s">
        <v>5</v>
      </c>
      <c r="L275" s="209"/>
      <c r="M275" s="210" t="s">
        <v>5</v>
      </c>
      <c r="N275" s="211" t="s">
        <v>45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258</v>
      </c>
      <c r="AT275" s="22" t="s">
        <v>273</v>
      </c>
      <c r="AU275" s="22" t="s">
        <v>84</v>
      </c>
      <c r="AY275" s="22" t="s">
        <v>180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82</v>
      </c>
      <c r="BK275" s="184">
        <f>ROUND(I275*H275,2)</f>
        <v>0</v>
      </c>
      <c r="BL275" s="22" t="s">
        <v>220</v>
      </c>
      <c r="BM275" s="22" t="s">
        <v>505</v>
      </c>
    </row>
    <row r="276" spans="2:65" s="1" customFormat="1" ht="38.25" customHeight="1">
      <c r="B276" s="172"/>
      <c r="C276" s="173" t="s">
        <v>507</v>
      </c>
      <c r="D276" s="173" t="s">
        <v>182</v>
      </c>
      <c r="E276" s="174" t="s">
        <v>1071</v>
      </c>
      <c r="F276" s="175" t="s">
        <v>1072</v>
      </c>
      <c r="G276" s="176" t="s">
        <v>185</v>
      </c>
      <c r="H276" s="177">
        <v>106.74</v>
      </c>
      <c r="I276" s="178"/>
      <c r="J276" s="179">
        <f>ROUND(I276*H276,2)</f>
        <v>0</v>
      </c>
      <c r="K276" s="175" t="s">
        <v>193</v>
      </c>
      <c r="L276" s="39"/>
      <c r="M276" s="180" t="s">
        <v>5</v>
      </c>
      <c r="N276" s="181" t="s">
        <v>45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220</v>
      </c>
      <c r="AT276" s="22" t="s">
        <v>182</v>
      </c>
      <c r="AU276" s="22" t="s">
        <v>84</v>
      </c>
      <c r="AY276" s="22" t="s">
        <v>180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82</v>
      </c>
      <c r="BK276" s="184">
        <f>ROUND(I276*H276,2)</f>
        <v>0</v>
      </c>
      <c r="BL276" s="22" t="s">
        <v>220</v>
      </c>
      <c r="BM276" s="22" t="s">
        <v>510</v>
      </c>
    </row>
    <row r="277" spans="2:65" s="1" customFormat="1" ht="16.5" customHeight="1">
      <c r="B277" s="172"/>
      <c r="C277" s="202" t="s">
        <v>355</v>
      </c>
      <c r="D277" s="202" t="s">
        <v>273</v>
      </c>
      <c r="E277" s="203" t="s">
        <v>880</v>
      </c>
      <c r="F277" s="204" t="s">
        <v>604</v>
      </c>
      <c r="G277" s="205" t="s">
        <v>5</v>
      </c>
      <c r="H277" s="206">
        <v>1</v>
      </c>
      <c r="I277" s="207"/>
      <c r="J277" s="208">
        <f>ROUND(I277*H277,2)</f>
        <v>0</v>
      </c>
      <c r="K277" s="204" t="s">
        <v>193</v>
      </c>
      <c r="L277" s="209"/>
      <c r="M277" s="210" t="s">
        <v>5</v>
      </c>
      <c r="N277" s="211" t="s">
        <v>45</v>
      </c>
      <c r="O277" s="40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2" t="s">
        <v>258</v>
      </c>
      <c r="AT277" s="22" t="s">
        <v>273</v>
      </c>
      <c r="AU277" s="22" t="s">
        <v>84</v>
      </c>
      <c r="AY277" s="22" t="s">
        <v>180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2" t="s">
        <v>82</v>
      </c>
      <c r="BK277" s="184">
        <f>ROUND(I277*H277,2)</f>
        <v>0</v>
      </c>
      <c r="BL277" s="22" t="s">
        <v>220</v>
      </c>
      <c r="BM277" s="22" t="s">
        <v>515</v>
      </c>
    </row>
    <row r="278" spans="2:51" s="11" customFormat="1" ht="13.5">
      <c r="B278" s="185"/>
      <c r="D278" s="186" t="s">
        <v>188</v>
      </c>
      <c r="E278" s="187" t="s">
        <v>5</v>
      </c>
      <c r="F278" s="188" t="s">
        <v>82</v>
      </c>
      <c r="H278" s="189">
        <v>1</v>
      </c>
      <c r="I278" s="190"/>
      <c r="L278" s="185"/>
      <c r="M278" s="191"/>
      <c r="N278" s="192"/>
      <c r="O278" s="192"/>
      <c r="P278" s="192"/>
      <c r="Q278" s="192"/>
      <c r="R278" s="192"/>
      <c r="S278" s="192"/>
      <c r="T278" s="193"/>
      <c r="AT278" s="187" t="s">
        <v>188</v>
      </c>
      <c r="AU278" s="187" t="s">
        <v>84</v>
      </c>
      <c r="AV278" s="11" t="s">
        <v>84</v>
      </c>
      <c r="AW278" s="11" t="s">
        <v>38</v>
      </c>
      <c r="AX278" s="11" t="s">
        <v>82</v>
      </c>
      <c r="AY278" s="187" t="s">
        <v>180</v>
      </c>
    </row>
    <row r="279" spans="2:65" s="1" customFormat="1" ht="16.5" customHeight="1">
      <c r="B279" s="172"/>
      <c r="C279" s="173" t="s">
        <v>520</v>
      </c>
      <c r="D279" s="173" t="s">
        <v>182</v>
      </c>
      <c r="E279" s="174" t="s">
        <v>612</v>
      </c>
      <c r="F279" s="175" t="s">
        <v>613</v>
      </c>
      <c r="G279" s="176" t="s">
        <v>185</v>
      </c>
      <c r="H279" s="177">
        <v>213.48</v>
      </c>
      <c r="I279" s="178"/>
      <c r="J279" s="179">
        <f>ROUND(I279*H279,2)</f>
        <v>0</v>
      </c>
      <c r="K279" s="175" t="s">
        <v>193</v>
      </c>
      <c r="L279" s="39"/>
      <c r="M279" s="180" t="s">
        <v>5</v>
      </c>
      <c r="N279" s="181" t="s">
        <v>45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220</v>
      </c>
      <c r="AT279" s="22" t="s">
        <v>182</v>
      </c>
      <c r="AU279" s="22" t="s">
        <v>84</v>
      </c>
      <c r="AY279" s="22" t="s">
        <v>180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82</v>
      </c>
      <c r="BK279" s="184">
        <f>ROUND(I279*H279,2)</f>
        <v>0</v>
      </c>
      <c r="BL279" s="22" t="s">
        <v>220</v>
      </c>
      <c r="BM279" s="22" t="s">
        <v>523</v>
      </c>
    </row>
    <row r="280" spans="2:51" s="11" customFormat="1" ht="13.5">
      <c r="B280" s="185"/>
      <c r="D280" s="186" t="s">
        <v>188</v>
      </c>
      <c r="E280" s="187" t="s">
        <v>5</v>
      </c>
      <c r="F280" s="188" t="s">
        <v>1073</v>
      </c>
      <c r="H280" s="189">
        <v>213.48</v>
      </c>
      <c r="I280" s="190"/>
      <c r="L280" s="185"/>
      <c r="M280" s="191"/>
      <c r="N280" s="192"/>
      <c r="O280" s="192"/>
      <c r="P280" s="192"/>
      <c r="Q280" s="192"/>
      <c r="R280" s="192"/>
      <c r="S280" s="192"/>
      <c r="T280" s="193"/>
      <c r="AT280" s="187" t="s">
        <v>188</v>
      </c>
      <c r="AU280" s="187" t="s">
        <v>84</v>
      </c>
      <c r="AV280" s="11" t="s">
        <v>84</v>
      </c>
      <c r="AW280" s="11" t="s">
        <v>38</v>
      </c>
      <c r="AX280" s="11" t="s">
        <v>74</v>
      </c>
      <c r="AY280" s="187" t="s">
        <v>180</v>
      </c>
    </row>
    <row r="281" spans="2:51" s="12" customFormat="1" ht="13.5">
      <c r="B281" s="194"/>
      <c r="D281" s="186" t="s">
        <v>188</v>
      </c>
      <c r="E281" s="195" t="s">
        <v>5</v>
      </c>
      <c r="F281" s="196" t="s">
        <v>190</v>
      </c>
      <c r="H281" s="197">
        <v>213.48</v>
      </c>
      <c r="I281" s="198"/>
      <c r="L281" s="194"/>
      <c r="M281" s="199"/>
      <c r="N281" s="200"/>
      <c r="O281" s="200"/>
      <c r="P281" s="200"/>
      <c r="Q281" s="200"/>
      <c r="R281" s="200"/>
      <c r="S281" s="200"/>
      <c r="T281" s="201"/>
      <c r="AT281" s="195" t="s">
        <v>188</v>
      </c>
      <c r="AU281" s="195" t="s">
        <v>84</v>
      </c>
      <c r="AV281" s="12" t="s">
        <v>187</v>
      </c>
      <c r="AW281" s="12" t="s">
        <v>38</v>
      </c>
      <c r="AX281" s="12" t="s">
        <v>82</v>
      </c>
      <c r="AY281" s="195" t="s">
        <v>180</v>
      </c>
    </row>
    <row r="282" spans="2:65" s="1" customFormat="1" ht="38.25" customHeight="1">
      <c r="B282" s="172"/>
      <c r="C282" s="173" t="s">
        <v>359</v>
      </c>
      <c r="D282" s="173" t="s">
        <v>182</v>
      </c>
      <c r="E282" s="174" t="s">
        <v>617</v>
      </c>
      <c r="F282" s="175" t="s">
        <v>618</v>
      </c>
      <c r="G282" s="176" t="s">
        <v>560</v>
      </c>
      <c r="H282" s="212"/>
      <c r="I282" s="178"/>
      <c r="J282" s="179">
        <f>ROUND(I282*H282,2)</f>
        <v>0</v>
      </c>
      <c r="K282" s="175" t="s">
        <v>193</v>
      </c>
      <c r="L282" s="39"/>
      <c r="M282" s="180" t="s">
        <v>5</v>
      </c>
      <c r="N282" s="181" t="s">
        <v>45</v>
      </c>
      <c r="O282" s="40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2" t="s">
        <v>220</v>
      </c>
      <c r="AT282" s="22" t="s">
        <v>182</v>
      </c>
      <c r="AU282" s="22" t="s">
        <v>84</v>
      </c>
      <c r="AY282" s="22" t="s">
        <v>180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2" t="s">
        <v>82</v>
      </c>
      <c r="BK282" s="184">
        <f>ROUND(I282*H282,2)</f>
        <v>0</v>
      </c>
      <c r="BL282" s="22" t="s">
        <v>220</v>
      </c>
      <c r="BM282" s="22" t="s">
        <v>527</v>
      </c>
    </row>
    <row r="283" spans="2:63" s="10" customFormat="1" ht="29.85" customHeight="1">
      <c r="B283" s="159"/>
      <c r="D283" s="160" t="s">
        <v>73</v>
      </c>
      <c r="E283" s="170" t="s">
        <v>620</v>
      </c>
      <c r="F283" s="170" t="s">
        <v>621</v>
      </c>
      <c r="I283" s="162"/>
      <c r="J283" s="171">
        <f>BK283</f>
        <v>0</v>
      </c>
      <c r="L283" s="159"/>
      <c r="M283" s="164"/>
      <c r="N283" s="165"/>
      <c r="O283" s="165"/>
      <c r="P283" s="166">
        <f>SUM(P284:P307)</f>
        <v>0</v>
      </c>
      <c r="Q283" s="165"/>
      <c r="R283" s="166">
        <f>SUM(R284:R307)</f>
        <v>0</v>
      </c>
      <c r="S283" s="165"/>
      <c r="T283" s="167">
        <f>SUM(T284:T307)</f>
        <v>0</v>
      </c>
      <c r="AR283" s="160" t="s">
        <v>84</v>
      </c>
      <c r="AT283" s="168" t="s">
        <v>73</v>
      </c>
      <c r="AU283" s="168" t="s">
        <v>82</v>
      </c>
      <c r="AY283" s="160" t="s">
        <v>180</v>
      </c>
      <c r="BK283" s="169">
        <f>SUM(BK284:BK307)</f>
        <v>0</v>
      </c>
    </row>
    <row r="284" spans="2:65" s="1" customFormat="1" ht="16.5" customHeight="1">
      <c r="B284" s="172"/>
      <c r="C284" s="173" t="s">
        <v>529</v>
      </c>
      <c r="D284" s="173" t="s">
        <v>182</v>
      </c>
      <c r="E284" s="174" t="s">
        <v>626</v>
      </c>
      <c r="F284" s="175" t="s">
        <v>627</v>
      </c>
      <c r="G284" s="176" t="s">
        <v>292</v>
      </c>
      <c r="H284" s="177">
        <v>22.2</v>
      </c>
      <c r="I284" s="178"/>
      <c r="J284" s="179">
        <f>ROUND(I284*H284,2)</f>
        <v>0</v>
      </c>
      <c r="K284" s="175" t="s">
        <v>193</v>
      </c>
      <c r="L284" s="39"/>
      <c r="M284" s="180" t="s">
        <v>5</v>
      </c>
      <c r="N284" s="181" t="s">
        <v>45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220</v>
      </c>
      <c r="AT284" s="22" t="s">
        <v>182</v>
      </c>
      <c r="AU284" s="22" t="s">
        <v>84</v>
      </c>
      <c r="AY284" s="22" t="s">
        <v>180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82</v>
      </c>
      <c r="BK284" s="184">
        <f>ROUND(I284*H284,2)</f>
        <v>0</v>
      </c>
      <c r="BL284" s="22" t="s">
        <v>220</v>
      </c>
      <c r="BM284" s="22" t="s">
        <v>532</v>
      </c>
    </row>
    <row r="285" spans="2:51" s="11" customFormat="1" ht="13.5">
      <c r="B285" s="185"/>
      <c r="D285" s="186" t="s">
        <v>188</v>
      </c>
      <c r="E285" s="187" t="s">
        <v>5</v>
      </c>
      <c r="F285" s="188" t="s">
        <v>1074</v>
      </c>
      <c r="H285" s="189">
        <v>22.2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87" t="s">
        <v>188</v>
      </c>
      <c r="AU285" s="187" t="s">
        <v>84</v>
      </c>
      <c r="AV285" s="11" t="s">
        <v>84</v>
      </c>
      <c r="AW285" s="11" t="s">
        <v>38</v>
      </c>
      <c r="AX285" s="11" t="s">
        <v>74</v>
      </c>
      <c r="AY285" s="187" t="s">
        <v>180</v>
      </c>
    </row>
    <row r="286" spans="2:51" s="12" customFormat="1" ht="13.5">
      <c r="B286" s="194"/>
      <c r="D286" s="186" t="s">
        <v>188</v>
      </c>
      <c r="E286" s="195" t="s">
        <v>5</v>
      </c>
      <c r="F286" s="196" t="s">
        <v>190</v>
      </c>
      <c r="H286" s="197">
        <v>22.2</v>
      </c>
      <c r="I286" s="198"/>
      <c r="L286" s="194"/>
      <c r="M286" s="199"/>
      <c r="N286" s="200"/>
      <c r="O286" s="200"/>
      <c r="P286" s="200"/>
      <c r="Q286" s="200"/>
      <c r="R286" s="200"/>
      <c r="S286" s="200"/>
      <c r="T286" s="201"/>
      <c r="AT286" s="195" t="s">
        <v>188</v>
      </c>
      <c r="AU286" s="195" t="s">
        <v>84</v>
      </c>
      <c r="AV286" s="12" t="s">
        <v>187</v>
      </c>
      <c r="AW286" s="12" t="s">
        <v>38</v>
      </c>
      <c r="AX286" s="12" t="s">
        <v>82</v>
      </c>
      <c r="AY286" s="195" t="s">
        <v>180</v>
      </c>
    </row>
    <row r="287" spans="2:65" s="1" customFormat="1" ht="16.5" customHeight="1">
      <c r="B287" s="172"/>
      <c r="C287" s="173" t="s">
        <v>361</v>
      </c>
      <c r="D287" s="173" t="s">
        <v>182</v>
      </c>
      <c r="E287" s="174" t="s">
        <v>630</v>
      </c>
      <c r="F287" s="175" t="s">
        <v>631</v>
      </c>
      <c r="G287" s="176" t="s">
        <v>292</v>
      </c>
      <c r="H287" s="177">
        <v>52</v>
      </c>
      <c r="I287" s="178"/>
      <c r="J287" s="179">
        <f>ROUND(I287*H287,2)</f>
        <v>0</v>
      </c>
      <c r="K287" s="175" t="s">
        <v>269</v>
      </c>
      <c r="L287" s="39"/>
      <c r="M287" s="180" t="s">
        <v>5</v>
      </c>
      <c r="N287" s="181" t="s">
        <v>45</v>
      </c>
      <c r="O287" s="4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22" t="s">
        <v>220</v>
      </c>
      <c r="AT287" s="22" t="s">
        <v>182</v>
      </c>
      <c r="AU287" s="22" t="s">
        <v>84</v>
      </c>
      <c r="AY287" s="22" t="s">
        <v>180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2" t="s">
        <v>82</v>
      </c>
      <c r="BK287" s="184">
        <f>ROUND(I287*H287,2)</f>
        <v>0</v>
      </c>
      <c r="BL287" s="22" t="s">
        <v>220</v>
      </c>
      <c r="BM287" s="22" t="s">
        <v>536</v>
      </c>
    </row>
    <row r="288" spans="2:51" s="11" customFormat="1" ht="13.5">
      <c r="B288" s="185"/>
      <c r="D288" s="186" t="s">
        <v>188</v>
      </c>
      <c r="E288" s="187" t="s">
        <v>5</v>
      </c>
      <c r="F288" s="188" t="s">
        <v>1075</v>
      </c>
      <c r="H288" s="189">
        <v>52</v>
      </c>
      <c r="I288" s="190"/>
      <c r="L288" s="185"/>
      <c r="M288" s="191"/>
      <c r="N288" s="192"/>
      <c r="O288" s="192"/>
      <c r="P288" s="192"/>
      <c r="Q288" s="192"/>
      <c r="R288" s="192"/>
      <c r="S288" s="192"/>
      <c r="T288" s="193"/>
      <c r="AT288" s="187" t="s">
        <v>188</v>
      </c>
      <c r="AU288" s="187" t="s">
        <v>84</v>
      </c>
      <c r="AV288" s="11" t="s">
        <v>84</v>
      </c>
      <c r="AW288" s="11" t="s">
        <v>38</v>
      </c>
      <c r="AX288" s="11" t="s">
        <v>74</v>
      </c>
      <c r="AY288" s="187" t="s">
        <v>180</v>
      </c>
    </row>
    <row r="289" spans="2:51" s="12" customFormat="1" ht="13.5">
      <c r="B289" s="194"/>
      <c r="D289" s="186" t="s">
        <v>188</v>
      </c>
      <c r="E289" s="195" t="s">
        <v>5</v>
      </c>
      <c r="F289" s="196" t="s">
        <v>190</v>
      </c>
      <c r="H289" s="197">
        <v>52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5" t="s">
        <v>188</v>
      </c>
      <c r="AU289" s="195" t="s">
        <v>84</v>
      </c>
      <c r="AV289" s="12" t="s">
        <v>187</v>
      </c>
      <c r="AW289" s="12" t="s">
        <v>38</v>
      </c>
      <c r="AX289" s="12" t="s">
        <v>82</v>
      </c>
      <c r="AY289" s="195" t="s">
        <v>180</v>
      </c>
    </row>
    <row r="290" spans="2:65" s="1" customFormat="1" ht="16.5" customHeight="1">
      <c r="B290" s="172"/>
      <c r="C290" s="173" t="s">
        <v>537</v>
      </c>
      <c r="D290" s="173" t="s">
        <v>182</v>
      </c>
      <c r="E290" s="174" t="s">
        <v>635</v>
      </c>
      <c r="F290" s="175" t="s">
        <v>636</v>
      </c>
      <c r="G290" s="176" t="s">
        <v>292</v>
      </c>
      <c r="H290" s="177">
        <v>53.7</v>
      </c>
      <c r="I290" s="178"/>
      <c r="J290" s="179">
        <f>ROUND(I290*H290,2)</f>
        <v>0</v>
      </c>
      <c r="K290" s="175" t="s">
        <v>193</v>
      </c>
      <c r="L290" s="39"/>
      <c r="M290" s="180" t="s">
        <v>5</v>
      </c>
      <c r="N290" s="181" t="s">
        <v>45</v>
      </c>
      <c r="O290" s="40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22" t="s">
        <v>220</v>
      </c>
      <c r="AT290" s="22" t="s">
        <v>182</v>
      </c>
      <c r="AU290" s="22" t="s">
        <v>84</v>
      </c>
      <c r="AY290" s="22" t="s">
        <v>180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2" t="s">
        <v>82</v>
      </c>
      <c r="BK290" s="184">
        <f>ROUND(I290*H290,2)</f>
        <v>0</v>
      </c>
      <c r="BL290" s="22" t="s">
        <v>220</v>
      </c>
      <c r="BM290" s="22" t="s">
        <v>538</v>
      </c>
    </row>
    <row r="291" spans="2:51" s="11" customFormat="1" ht="13.5">
      <c r="B291" s="185"/>
      <c r="D291" s="186" t="s">
        <v>188</v>
      </c>
      <c r="E291" s="187" t="s">
        <v>5</v>
      </c>
      <c r="F291" s="188" t="s">
        <v>1076</v>
      </c>
      <c r="H291" s="189">
        <v>53.7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87" t="s">
        <v>188</v>
      </c>
      <c r="AU291" s="187" t="s">
        <v>84</v>
      </c>
      <c r="AV291" s="11" t="s">
        <v>84</v>
      </c>
      <c r="AW291" s="11" t="s">
        <v>38</v>
      </c>
      <c r="AX291" s="11" t="s">
        <v>74</v>
      </c>
      <c r="AY291" s="187" t="s">
        <v>180</v>
      </c>
    </row>
    <row r="292" spans="2:51" s="12" customFormat="1" ht="13.5">
      <c r="B292" s="194"/>
      <c r="D292" s="186" t="s">
        <v>188</v>
      </c>
      <c r="E292" s="195" t="s">
        <v>5</v>
      </c>
      <c r="F292" s="196" t="s">
        <v>190</v>
      </c>
      <c r="H292" s="197">
        <v>53.7</v>
      </c>
      <c r="I292" s="198"/>
      <c r="L292" s="194"/>
      <c r="M292" s="199"/>
      <c r="N292" s="200"/>
      <c r="O292" s="200"/>
      <c r="P292" s="200"/>
      <c r="Q292" s="200"/>
      <c r="R292" s="200"/>
      <c r="S292" s="200"/>
      <c r="T292" s="201"/>
      <c r="AT292" s="195" t="s">
        <v>188</v>
      </c>
      <c r="AU292" s="195" t="s">
        <v>84</v>
      </c>
      <c r="AV292" s="12" t="s">
        <v>187</v>
      </c>
      <c r="AW292" s="12" t="s">
        <v>38</v>
      </c>
      <c r="AX292" s="12" t="s">
        <v>82</v>
      </c>
      <c r="AY292" s="195" t="s">
        <v>180</v>
      </c>
    </row>
    <row r="293" spans="2:65" s="1" customFormat="1" ht="25.5" customHeight="1">
      <c r="B293" s="172"/>
      <c r="C293" s="173" t="s">
        <v>365</v>
      </c>
      <c r="D293" s="173" t="s">
        <v>182</v>
      </c>
      <c r="E293" s="174" t="s">
        <v>646</v>
      </c>
      <c r="F293" s="175" t="s">
        <v>647</v>
      </c>
      <c r="G293" s="176" t="s">
        <v>292</v>
      </c>
      <c r="H293" s="177">
        <v>52</v>
      </c>
      <c r="I293" s="178"/>
      <c r="J293" s="179">
        <f>ROUND(I293*H293,2)</f>
        <v>0</v>
      </c>
      <c r="K293" s="175" t="s">
        <v>269</v>
      </c>
      <c r="L293" s="39"/>
      <c r="M293" s="180" t="s">
        <v>5</v>
      </c>
      <c r="N293" s="181" t="s">
        <v>45</v>
      </c>
      <c r="O293" s="40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22" t="s">
        <v>220</v>
      </c>
      <c r="AT293" s="22" t="s">
        <v>182</v>
      </c>
      <c r="AU293" s="22" t="s">
        <v>84</v>
      </c>
      <c r="AY293" s="22" t="s">
        <v>180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22" t="s">
        <v>82</v>
      </c>
      <c r="BK293" s="184">
        <f>ROUND(I293*H293,2)</f>
        <v>0</v>
      </c>
      <c r="BL293" s="22" t="s">
        <v>220</v>
      </c>
      <c r="BM293" s="22" t="s">
        <v>542</v>
      </c>
    </row>
    <row r="294" spans="2:65" s="1" customFormat="1" ht="25.5" customHeight="1">
      <c r="B294" s="172"/>
      <c r="C294" s="173" t="s">
        <v>544</v>
      </c>
      <c r="D294" s="173" t="s">
        <v>182</v>
      </c>
      <c r="E294" s="174" t="s">
        <v>654</v>
      </c>
      <c r="F294" s="175" t="s">
        <v>655</v>
      </c>
      <c r="G294" s="176" t="s">
        <v>292</v>
      </c>
      <c r="H294" s="177">
        <v>46.2</v>
      </c>
      <c r="I294" s="178"/>
      <c r="J294" s="179">
        <f>ROUND(I294*H294,2)</f>
        <v>0</v>
      </c>
      <c r="K294" s="175" t="s">
        <v>5</v>
      </c>
      <c r="L294" s="39"/>
      <c r="M294" s="180" t="s">
        <v>5</v>
      </c>
      <c r="N294" s="181" t="s">
        <v>45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220</v>
      </c>
      <c r="AT294" s="22" t="s">
        <v>182</v>
      </c>
      <c r="AU294" s="22" t="s">
        <v>84</v>
      </c>
      <c r="AY294" s="22" t="s">
        <v>180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82</v>
      </c>
      <c r="BK294" s="184">
        <f>ROUND(I294*H294,2)</f>
        <v>0</v>
      </c>
      <c r="BL294" s="22" t="s">
        <v>220</v>
      </c>
      <c r="BM294" s="22" t="s">
        <v>547</v>
      </c>
    </row>
    <row r="295" spans="2:51" s="11" customFormat="1" ht="13.5">
      <c r="B295" s="185"/>
      <c r="D295" s="186" t="s">
        <v>188</v>
      </c>
      <c r="E295" s="187" t="s">
        <v>5</v>
      </c>
      <c r="F295" s="188" t="s">
        <v>1077</v>
      </c>
      <c r="H295" s="189">
        <v>46.2</v>
      </c>
      <c r="I295" s="190"/>
      <c r="L295" s="185"/>
      <c r="M295" s="191"/>
      <c r="N295" s="192"/>
      <c r="O295" s="192"/>
      <c r="P295" s="192"/>
      <c r="Q295" s="192"/>
      <c r="R295" s="192"/>
      <c r="S295" s="192"/>
      <c r="T295" s="193"/>
      <c r="AT295" s="187" t="s">
        <v>188</v>
      </c>
      <c r="AU295" s="187" t="s">
        <v>84</v>
      </c>
      <c r="AV295" s="11" t="s">
        <v>84</v>
      </c>
      <c r="AW295" s="11" t="s">
        <v>38</v>
      </c>
      <c r="AX295" s="11" t="s">
        <v>74</v>
      </c>
      <c r="AY295" s="187" t="s">
        <v>180</v>
      </c>
    </row>
    <row r="296" spans="2:51" s="12" customFormat="1" ht="13.5">
      <c r="B296" s="194"/>
      <c r="D296" s="186" t="s">
        <v>188</v>
      </c>
      <c r="E296" s="195" t="s">
        <v>5</v>
      </c>
      <c r="F296" s="196" t="s">
        <v>190</v>
      </c>
      <c r="H296" s="197">
        <v>46.2</v>
      </c>
      <c r="I296" s="198"/>
      <c r="L296" s="194"/>
      <c r="M296" s="199"/>
      <c r="N296" s="200"/>
      <c r="O296" s="200"/>
      <c r="P296" s="200"/>
      <c r="Q296" s="200"/>
      <c r="R296" s="200"/>
      <c r="S296" s="200"/>
      <c r="T296" s="201"/>
      <c r="AT296" s="195" t="s">
        <v>188</v>
      </c>
      <c r="AU296" s="195" t="s">
        <v>84</v>
      </c>
      <c r="AV296" s="12" t="s">
        <v>187</v>
      </c>
      <c r="AW296" s="12" t="s">
        <v>38</v>
      </c>
      <c r="AX296" s="12" t="s">
        <v>82</v>
      </c>
      <c r="AY296" s="195" t="s">
        <v>180</v>
      </c>
    </row>
    <row r="297" spans="2:65" s="1" customFormat="1" ht="25.5" customHeight="1">
      <c r="B297" s="172"/>
      <c r="C297" s="173" t="s">
        <v>370</v>
      </c>
      <c r="D297" s="173" t="s">
        <v>182</v>
      </c>
      <c r="E297" s="174" t="s">
        <v>1078</v>
      </c>
      <c r="F297" s="175" t="s">
        <v>1079</v>
      </c>
      <c r="G297" s="176" t="s">
        <v>292</v>
      </c>
      <c r="H297" s="177">
        <v>41.2</v>
      </c>
      <c r="I297" s="178"/>
      <c r="J297" s="179">
        <f>ROUND(I297*H297,2)</f>
        <v>0</v>
      </c>
      <c r="K297" s="175" t="s">
        <v>5</v>
      </c>
      <c r="L297" s="39"/>
      <c r="M297" s="180" t="s">
        <v>5</v>
      </c>
      <c r="N297" s="181" t="s">
        <v>45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220</v>
      </c>
      <c r="AT297" s="22" t="s">
        <v>182</v>
      </c>
      <c r="AU297" s="22" t="s">
        <v>84</v>
      </c>
      <c r="AY297" s="22" t="s">
        <v>180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82</v>
      </c>
      <c r="BK297" s="184">
        <f>ROUND(I297*H297,2)</f>
        <v>0</v>
      </c>
      <c r="BL297" s="22" t="s">
        <v>220</v>
      </c>
      <c r="BM297" s="22" t="s">
        <v>551</v>
      </c>
    </row>
    <row r="298" spans="2:65" s="1" customFormat="1" ht="25.5" customHeight="1">
      <c r="B298" s="172"/>
      <c r="C298" s="173" t="s">
        <v>553</v>
      </c>
      <c r="D298" s="173" t="s">
        <v>182</v>
      </c>
      <c r="E298" s="174" t="s">
        <v>1080</v>
      </c>
      <c r="F298" s="175" t="s">
        <v>1081</v>
      </c>
      <c r="G298" s="176" t="s">
        <v>292</v>
      </c>
      <c r="H298" s="177">
        <v>47</v>
      </c>
      <c r="I298" s="178"/>
      <c r="J298" s="179">
        <f>ROUND(I298*H298,2)</f>
        <v>0</v>
      </c>
      <c r="K298" s="175" t="s">
        <v>5</v>
      </c>
      <c r="L298" s="39"/>
      <c r="M298" s="180" t="s">
        <v>5</v>
      </c>
      <c r="N298" s="181" t="s">
        <v>45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220</v>
      </c>
      <c r="AT298" s="22" t="s">
        <v>182</v>
      </c>
      <c r="AU298" s="22" t="s">
        <v>84</v>
      </c>
      <c r="AY298" s="22" t="s">
        <v>180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82</v>
      </c>
      <c r="BK298" s="184">
        <f>ROUND(I298*H298,2)</f>
        <v>0</v>
      </c>
      <c r="BL298" s="22" t="s">
        <v>220</v>
      </c>
      <c r="BM298" s="22" t="s">
        <v>556</v>
      </c>
    </row>
    <row r="299" spans="2:65" s="1" customFormat="1" ht="25.5" customHeight="1">
      <c r="B299" s="172"/>
      <c r="C299" s="173" t="s">
        <v>374</v>
      </c>
      <c r="D299" s="173" t="s">
        <v>182</v>
      </c>
      <c r="E299" s="174" t="s">
        <v>1082</v>
      </c>
      <c r="F299" s="175" t="s">
        <v>1083</v>
      </c>
      <c r="G299" s="176" t="s">
        <v>292</v>
      </c>
      <c r="H299" s="177">
        <v>22.2</v>
      </c>
      <c r="I299" s="178"/>
      <c r="J299" s="179">
        <f>ROUND(I299*H299,2)</f>
        <v>0</v>
      </c>
      <c r="K299" s="175" t="s">
        <v>5</v>
      </c>
      <c r="L299" s="39"/>
      <c r="M299" s="180" t="s">
        <v>5</v>
      </c>
      <c r="N299" s="181" t="s">
        <v>45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220</v>
      </c>
      <c r="AT299" s="22" t="s">
        <v>182</v>
      </c>
      <c r="AU299" s="22" t="s">
        <v>84</v>
      </c>
      <c r="AY299" s="22" t="s">
        <v>180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82</v>
      </c>
      <c r="BK299" s="184">
        <f>ROUND(I299*H299,2)</f>
        <v>0</v>
      </c>
      <c r="BL299" s="22" t="s">
        <v>220</v>
      </c>
      <c r="BM299" s="22" t="s">
        <v>561</v>
      </c>
    </row>
    <row r="300" spans="2:51" s="11" customFormat="1" ht="13.5">
      <c r="B300" s="185"/>
      <c r="D300" s="186" t="s">
        <v>188</v>
      </c>
      <c r="E300" s="187" t="s">
        <v>5</v>
      </c>
      <c r="F300" s="188" t="s">
        <v>1084</v>
      </c>
      <c r="H300" s="189">
        <v>22.2</v>
      </c>
      <c r="I300" s="190"/>
      <c r="L300" s="185"/>
      <c r="M300" s="191"/>
      <c r="N300" s="192"/>
      <c r="O300" s="192"/>
      <c r="P300" s="192"/>
      <c r="Q300" s="192"/>
      <c r="R300" s="192"/>
      <c r="S300" s="192"/>
      <c r="T300" s="193"/>
      <c r="AT300" s="187" t="s">
        <v>188</v>
      </c>
      <c r="AU300" s="187" t="s">
        <v>84</v>
      </c>
      <c r="AV300" s="11" t="s">
        <v>84</v>
      </c>
      <c r="AW300" s="11" t="s">
        <v>38</v>
      </c>
      <c r="AX300" s="11" t="s">
        <v>74</v>
      </c>
      <c r="AY300" s="187" t="s">
        <v>180</v>
      </c>
    </row>
    <row r="301" spans="2:51" s="12" customFormat="1" ht="13.5">
      <c r="B301" s="194"/>
      <c r="D301" s="186" t="s">
        <v>188</v>
      </c>
      <c r="E301" s="195" t="s">
        <v>5</v>
      </c>
      <c r="F301" s="196" t="s">
        <v>190</v>
      </c>
      <c r="H301" s="197">
        <v>22.2</v>
      </c>
      <c r="I301" s="198"/>
      <c r="L301" s="194"/>
      <c r="M301" s="199"/>
      <c r="N301" s="200"/>
      <c r="O301" s="200"/>
      <c r="P301" s="200"/>
      <c r="Q301" s="200"/>
      <c r="R301" s="200"/>
      <c r="S301" s="200"/>
      <c r="T301" s="201"/>
      <c r="AT301" s="195" t="s">
        <v>188</v>
      </c>
      <c r="AU301" s="195" t="s">
        <v>84</v>
      </c>
      <c r="AV301" s="12" t="s">
        <v>187</v>
      </c>
      <c r="AW301" s="12" t="s">
        <v>38</v>
      </c>
      <c r="AX301" s="12" t="s">
        <v>82</v>
      </c>
      <c r="AY301" s="195" t="s">
        <v>180</v>
      </c>
    </row>
    <row r="302" spans="2:65" s="1" customFormat="1" ht="16.5" customHeight="1">
      <c r="B302" s="172"/>
      <c r="C302" s="173" t="s">
        <v>564</v>
      </c>
      <c r="D302" s="173" t="s">
        <v>182</v>
      </c>
      <c r="E302" s="174" t="s">
        <v>659</v>
      </c>
      <c r="F302" s="175" t="s">
        <v>660</v>
      </c>
      <c r="G302" s="176" t="s">
        <v>292</v>
      </c>
      <c r="H302" s="177">
        <v>46.2</v>
      </c>
      <c r="I302" s="178"/>
      <c r="J302" s="179">
        <f>ROUND(I302*H302,2)</f>
        <v>0</v>
      </c>
      <c r="K302" s="175" t="s">
        <v>199</v>
      </c>
      <c r="L302" s="39"/>
      <c r="M302" s="180" t="s">
        <v>5</v>
      </c>
      <c r="N302" s="181" t="s">
        <v>45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220</v>
      </c>
      <c r="AT302" s="22" t="s">
        <v>182</v>
      </c>
      <c r="AU302" s="22" t="s">
        <v>84</v>
      </c>
      <c r="AY302" s="22" t="s">
        <v>180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82</v>
      </c>
      <c r="BK302" s="184">
        <f>ROUND(I302*H302,2)</f>
        <v>0</v>
      </c>
      <c r="BL302" s="22" t="s">
        <v>220</v>
      </c>
      <c r="BM302" s="22" t="s">
        <v>567</v>
      </c>
    </row>
    <row r="303" spans="2:51" s="11" customFormat="1" ht="13.5">
      <c r="B303" s="185"/>
      <c r="D303" s="186" t="s">
        <v>188</v>
      </c>
      <c r="E303" s="187" t="s">
        <v>5</v>
      </c>
      <c r="F303" s="188" t="s">
        <v>1085</v>
      </c>
      <c r="H303" s="189">
        <v>46.2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188</v>
      </c>
      <c r="AU303" s="187" t="s">
        <v>84</v>
      </c>
      <c r="AV303" s="11" t="s">
        <v>84</v>
      </c>
      <c r="AW303" s="11" t="s">
        <v>38</v>
      </c>
      <c r="AX303" s="11" t="s">
        <v>74</v>
      </c>
      <c r="AY303" s="187" t="s">
        <v>180</v>
      </c>
    </row>
    <row r="304" spans="2:51" s="12" customFormat="1" ht="13.5">
      <c r="B304" s="194"/>
      <c r="D304" s="186" t="s">
        <v>188</v>
      </c>
      <c r="E304" s="195" t="s">
        <v>5</v>
      </c>
      <c r="F304" s="196" t="s">
        <v>190</v>
      </c>
      <c r="H304" s="197">
        <v>46.2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188</v>
      </c>
      <c r="AU304" s="195" t="s">
        <v>84</v>
      </c>
      <c r="AV304" s="12" t="s">
        <v>187</v>
      </c>
      <c r="AW304" s="12" t="s">
        <v>38</v>
      </c>
      <c r="AX304" s="12" t="s">
        <v>82</v>
      </c>
      <c r="AY304" s="195" t="s">
        <v>180</v>
      </c>
    </row>
    <row r="305" spans="2:65" s="1" customFormat="1" ht="25.5" customHeight="1">
      <c r="B305" s="172"/>
      <c r="C305" s="173" t="s">
        <v>378</v>
      </c>
      <c r="D305" s="173" t="s">
        <v>182</v>
      </c>
      <c r="E305" s="174" t="s">
        <v>1086</v>
      </c>
      <c r="F305" s="175" t="s">
        <v>664</v>
      </c>
      <c r="G305" s="176" t="s">
        <v>292</v>
      </c>
      <c r="H305" s="177">
        <v>52</v>
      </c>
      <c r="I305" s="178"/>
      <c r="J305" s="179">
        <f>ROUND(I305*H305,2)</f>
        <v>0</v>
      </c>
      <c r="K305" s="175" t="s">
        <v>269</v>
      </c>
      <c r="L305" s="39"/>
      <c r="M305" s="180" t="s">
        <v>5</v>
      </c>
      <c r="N305" s="181" t="s">
        <v>45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220</v>
      </c>
      <c r="AT305" s="22" t="s">
        <v>182</v>
      </c>
      <c r="AU305" s="22" t="s">
        <v>84</v>
      </c>
      <c r="AY305" s="22" t="s">
        <v>180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82</v>
      </c>
      <c r="BK305" s="184">
        <f>ROUND(I305*H305,2)</f>
        <v>0</v>
      </c>
      <c r="BL305" s="22" t="s">
        <v>220</v>
      </c>
      <c r="BM305" s="22" t="s">
        <v>570</v>
      </c>
    </row>
    <row r="306" spans="2:65" s="1" customFormat="1" ht="25.5" customHeight="1">
      <c r="B306" s="172"/>
      <c r="C306" s="173" t="s">
        <v>571</v>
      </c>
      <c r="D306" s="173" t="s">
        <v>182</v>
      </c>
      <c r="E306" s="174" t="s">
        <v>667</v>
      </c>
      <c r="F306" s="175" t="s">
        <v>668</v>
      </c>
      <c r="G306" s="176" t="s">
        <v>292</v>
      </c>
      <c r="H306" s="177">
        <v>63</v>
      </c>
      <c r="I306" s="178"/>
      <c r="J306" s="179">
        <f>ROUND(I306*H306,2)</f>
        <v>0</v>
      </c>
      <c r="K306" s="175" t="s">
        <v>5</v>
      </c>
      <c r="L306" s="39"/>
      <c r="M306" s="180" t="s">
        <v>5</v>
      </c>
      <c r="N306" s="181" t="s">
        <v>45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220</v>
      </c>
      <c r="AT306" s="22" t="s">
        <v>182</v>
      </c>
      <c r="AU306" s="22" t="s">
        <v>84</v>
      </c>
      <c r="AY306" s="22" t="s">
        <v>180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82</v>
      </c>
      <c r="BK306" s="184">
        <f>ROUND(I306*H306,2)</f>
        <v>0</v>
      </c>
      <c r="BL306" s="22" t="s">
        <v>220</v>
      </c>
      <c r="BM306" s="22" t="s">
        <v>574</v>
      </c>
    </row>
    <row r="307" spans="2:65" s="1" customFormat="1" ht="38.25" customHeight="1">
      <c r="B307" s="172"/>
      <c r="C307" s="173" t="s">
        <v>382</v>
      </c>
      <c r="D307" s="173" t="s">
        <v>182</v>
      </c>
      <c r="E307" s="174" t="s">
        <v>670</v>
      </c>
      <c r="F307" s="175" t="s">
        <v>671</v>
      </c>
      <c r="G307" s="176" t="s">
        <v>560</v>
      </c>
      <c r="H307" s="212"/>
      <c r="I307" s="178"/>
      <c r="J307" s="179">
        <f>ROUND(I307*H307,2)</f>
        <v>0</v>
      </c>
      <c r="K307" s="175" t="s">
        <v>193</v>
      </c>
      <c r="L307" s="39"/>
      <c r="M307" s="180" t="s">
        <v>5</v>
      </c>
      <c r="N307" s="181" t="s">
        <v>45</v>
      </c>
      <c r="O307" s="40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AR307" s="22" t="s">
        <v>220</v>
      </c>
      <c r="AT307" s="22" t="s">
        <v>182</v>
      </c>
      <c r="AU307" s="22" t="s">
        <v>84</v>
      </c>
      <c r="AY307" s="22" t="s">
        <v>180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2" t="s">
        <v>82</v>
      </c>
      <c r="BK307" s="184">
        <f>ROUND(I307*H307,2)</f>
        <v>0</v>
      </c>
      <c r="BL307" s="22" t="s">
        <v>220</v>
      </c>
      <c r="BM307" s="22" t="s">
        <v>577</v>
      </c>
    </row>
    <row r="308" spans="2:63" s="10" customFormat="1" ht="29.85" customHeight="1">
      <c r="B308" s="159"/>
      <c r="D308" s="160" t="s">
        <v>73</v>
      </c>
      <c r="E308" s="170" t="s">
        <v>673</v>
      </c>
      <c r="F308" s="170" t="s">
        <v>674</v>
      </c>
      <c r="I308" s="162"/>
      <c r="J308" s="171">
        <f>BK308</f>
        <v>0</v>
      </c>
      <c r="L308" s="159"/>
      <c r="M308" s="164"/>
      <c r="N308" s="165"/>
      <c r="O308" s="165"/>
      <c r="P308" s="166">
        <f>SUM(P309:P322)</f>
        <v>0</v>
      </c>
      <c r="Q308" s="165"/>
      <c r="R308" s="166">
        <f>SUM(R309:R322)</f>
        <v>0</v>
      </c>
      <c r="S308" s="165"/>
      <c r="T308" s="167">
        <f>SUM(T309:T322)</f>
        <v>0</v>
      </c>
      <c r="AR308" s="160" t="s">
        <v>84</v>
      </c>
      <c r="AT308" s="168" t="s">
        <v>73</v>
      </c>
      <c r="AU308" s="168" t="s">
        <v>82</v>
      </c>
      <c r="AY308" s="160" t="s">
        <v>180</v>
      </c>
      <c r="BK308" s="169">
        <f>SUM(BK309:BK322)</f>
        <v>0</v>
      </c>
    </row>
    <row r="309" spans="2:65" s="1" customFormat="1" ht="25.5" customHeight="1">
      <c r="B309" s="172"/>
      <c r="C309" s="173" t="s">
        <v>578</v>
      </c>
      <c r="D309" s="173" t="s">
        <v>182</v>
      </c>
      <c r="E309" s="174" t="s">
        <v>676</v>
      </c>
      <c r="F309" s="175" t="s">
        <v>677</v>
      </c>
      <c r="G309" s="176" t="s">
        <v>301</v>
      </c>
      <c r="H309" s="177">
        <v>9</v>
      </c>
      <c r="I309" s="178"/>
      <c r="J309" s="179">
        <f>ROUND(I309*H309,2)</f>
        <v>0</v>
      </c>
      <c r="K309" s="175" t="s">
        <v>193</v>
      </c>
      <c r="L309" s="39"/>
      <c r="M309" s="180" t="s">
        <v>5</v>
      </c>
      <c r="N309" s="181" t="s">
        <v>45</v>
      </c>
      <c r="O309" s="40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22" t="s">
        <v>220</v>
      </c>
      <c r="AT309" s="22" t="s">
        <v>182</v>
      </c>
      <c r="AU309" s="22" t="s">
        <v>84</v>
      </c>
      <c r="AY309" s="22" t="s">
        <v>180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82</v>
      </c>
      <c r="BK309" s="184">
        <f>ROUND(I309*H309,2)</f>
        <v>0</v>
      </c>
      <c r="BL309" s="22" t="s">
        <v>220</v>
      </c>
      <c r="BM309" s="22" t="s">
        <v>581</v>
      </c>
    </row>
    <row r="310" spans="2:65" s="1" customFormat="1" ht="25.5" customHeight="1">
      <c r="B310" s="172"/>
      <c r="C310" s="173" t="s">
        <v>387</v>
      </c>
      <c r="D310" s="173" t="s">
        <v>182</v>
      </c>
      <c r="E310" s="174" t="s">
        <v>679</v>
      </c>
      <c r="F310" s="175" t="s">
        <v>680</v>
      </c>
      <c r="G310" s="176" t="s">
        <v>301</v>
      </c>
      <c r="H310" s="177">
        <v>27</v>
      </c>
      <c r="I310" s="178"/>
      <c r="J310" s="179">
        <f>ROUND(I310*H310,2)</f>
        <v>0</v>
      </c>
      <c r="K310" s="175" t="s">
        <v>193</v>
      </c>
      <c r="L310" s="39"/>
      <c r="M310" s="180" t="s">
        <v>5</v>
      </c>
      <c r="N310" s="181" t="s">
        <v>45</v>
      </c>
      <c r="O310" s="40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2" t="s">
        <v>220</v>
      </c>
      <c r="AT310" s="22" t="s">
        <v>182</v>
      </c>
      <c r="AU310" s="22" t="s">
        <v>84</v>
      </c>
      <c r="AY310" s="22" t="s">
        <v>180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2" t="s">
        <v>82</v>
      </c>
      <c r="BK310" s="184">
        <f>ROUND(I310*H310,2)</f>
        <v>0</v>
      </c>
      <c r="BL310" s="22" t="s">
        <v>220</v>
      </c>
      <c r="BM310" s="22" t="s">
        <v>586</v>
      </c>
    </row>
    <row r="311" spans="2:51" s="11" customFormat="1" ht="13.5">
      <c r="B311" s="185"/>
      <c r="D311" s="186" t="s">
        <v>188</v>
      </c>
      <c r="E311" s="187" t="s">
        <v>5</v>
      </c>
      <c r="F311" s="188" t="s">
        <v>1087</v>
      </c>
      <c r="H311" s="189">
        <v>27</v>
      </c>
      <c r="I311" s="190"/>
      <c r="L311" s="185"/>
      <c r="M311" s="191"/>
      <c r="N311" s="192"/>
      <c r="O311" s="192"/>
      <c r="P311" s="192"/>
      <c r="Q311" s="192"/>
      <c r="R311" s="192"/>
      <c r="S311" s="192"/>
      <c r="T311" s="193"/>
      <c r="AT311" s="187" t="s">
        <v>188</v>
      </c>
      <c r="AU311" s="187" t="s">
        <v>84</v>
      </c>
      <c r="AV311" s="11" t="s">
        <v>84</v>
      </c>
      <c r="AW311" s="11" t="s">
        <v>38</v>
      </c>
      <c r="AX311" s="11" t="s">
        <v>74</v>
      </c>
      <c r="AY311" s="187" t="s">
        <v>180</v>
      </c>
    </row>
    <row r="312" spans="2:51" s="12" customFormat="1" ht="13.5">
      <c r="B312" s="194"/>
      <c r="D312" s="186" t="s">
        <v>188</v>
      </c>
      <c r="E312" s="195" t="s">
        <v>5</v>
      </c>
      <c r="F312" s="196" t="s">
        <v>190</v>
      </c>
      <c r="H312" s="197">
        <v>27</v>
      </c>
      <c r="I312" s="198"/>
      <c r="L312" s="194"/>
      <c r="M312" s="199"/>
      <c r="N312" s="200"/>
      <c r="O312" s="200"/>
      <c r="P312" s="200"/>
      <c r="Q312" s="200"/>
      <c r="R312" s="200"/>
      <c r="S312" s="200"/>
      <c r="T312" s="201"/>
      <c r="AT312" s="195" t="s">
        <v>188</v>
      </c>
      <c r="AU312" s="195" t="s">
        <v>84</v>
      </c>
      <c r="AV312" s="12" t="s">
        <v>187</v>
      </c>
      <c r="AW312" s="12" t="s">
        <v>38</v>
      </c>
      <c r="AX312" s="12" t="s">
        <v>82</v>
      </c>
      <c r="AY312" s="195" t="s">
        <v>180</v>
      </c>
    </row>
    <row r="313" spans="2:65" s="1" customFormat="1" ht="16.5" customHeight="1">
      <c r="B313" s="172"/>
      <c r="C313" s="173" t="s">
        <v>587</v>
      </c>
      <c r="D313" s="173" t="s">
        <v>182</v>
      </c>
      <c r="E313" s="174" t="s">
        <v>684</v>
      </c>
      <c r="F313" s="175" t="s">
        <v>685</v>
      </c>
      <c r="G313" s="176" t="s">
        <v>185</v>
      </c>
      <c r="H313" s="177">
        <v>60.13</v>
      </c>
      <c r="I313" s="178"/>
      <c r="J313" s="179">
        <f>ROUND(I313*H313,2)</f>
        <v>0</v>
      </c>
      <c r="K313" s="175" t="s">
        <v>5</v>
      </c>
      <c r="L313" s="39"/>
      <c r="M313" s="180" t="s">
        <v>5</v>
      </c>
      <c r="N313" s="181" t="s">
        <v>45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220</v>
      </c>
      <c r="AT313" s="22" t="s">
        <v>182</v>
      </c>
      <c r="AU313" s="22" t="s">
        <v>84</v>
      </c>
      <c r="AY313" s="22" t="s">
        <v>180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82</v>
      </c>
      <c r="BK313" s="184">
        <f>ROUND(I313*H313,2)</f>
        <v>0</v>
      </c>
      <c r="BL313" s="22" t="s">
        <v>220</v>
      </c>
      <c r="BM313" s="22" t="s">
        <v>590</v>
      </c>
    </row>
    <row r="314" spans="2:51" s="11" customFormat="1" ht="13.5">
      <c r="B314" s="185"/>
      <c r="D314" s="186" t="s">
        <v>188</v>
      </c>
      <c r="E314" s="187" t="s">
        <v>5</v>
      </c>
      <c r="F314" s="188" t="s">
        <v>1088</v>
      </c>
      <c r="H314" s="189">
        <v>60.13</v>
      </c>
      <c r="I314" s="190"/>
      <c r="L314" s="185"/>
      <c r="M314" s="191"/>
      <c r="N314" s="192"/>
      <c r="O314" s="192"/>
      <c r="P314" s="192"/>
      <c r="Q314" s="192"/>
      <c r="R314" s="192"/>
      <c r="S314" s="192"/>
      <c r="T314" s="193"/>
      <c r="AT314" s="187" t="s">
        <v>188</v>
      </c>
      <c r="AU314" s="187" t="s">
        <v>84</v>
      </c>
      <c r="AV314" s="11" t="s">
        <v>84</v>
      </c>
      <c r="AW314" s="11" t="s">
        <v>38</v>
      </c>
      <c r="AX314" s="11" t="s">
        <v>74</v>
      </c>
      <c r="AY314" s="187" t="s">
        <v>180</v>
      </c>
    </row>
    <row r="315" spans="2:51" s="12" customFormat="1" ht="13.5">
      <c r="B315" s="194"/>
      <c r="D315" s="186" t="s">
        <v>188</v>
      </c>
      <c r="E315" s="195" t="s">
        <v>5</v>
      </c>
      <c r="F315" s="196" t="s">
        <v>190</v>
      </c>
      <c r="H315" s="197">
        <v>60.13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188</v>
      </c>
      <c r="AU315" s="195" t="s">
        <v>84</v>
      </c>
      <c r="AV315" s="12" t="s">
        <v>187</v>
      </c>
      <c r="AW315" s="12" t="s">
        <v>38</v>
      </c>
      <c r="AX315" s="12" t="s">
        <v>82</v>
      </c>
      <c r="AY315" s="195" t="s">
        <v>180</v>
      </c>
    </row>
    <row r="316" spans="2:65" s="1" customFormat="1" ht="16.5" customHeight="1">
      <c r="B316" s="172"/>
      <c r="C316" s="173" t="s">
        <v>390</v>
      </c>
      <c r="D316" s="173" t="s">
        <v>182</v>
      </c>
      <c r="E316" s="174" t="s">
        <v>688</v>
      </c>
      <c r="F316" s="175" t="s">
        <v>1089</v>
      </c>
      <c r="G316" s="176" t="s">
        <v>301</v>
      </c>
      <c r="H316" s="177">
        <v>3</v>
      </c>
      <c r="I316" s="178"/>
      <c r="J316" s="179">
        <f>ROUND(I316*H316,2)</f>
        <v>0</v>
      </c>
      <c r="K316" s="175" t="s">
        <v>5</v>
      </c>
      <c r="L316" s="39"/>
      <c r="M316" s="180" t="s">
        <v>5</v>
      </c>
      <c r="N316" s="181" t="s">
        <v>45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220</v>
      </c>
      <c r="AT316" s="22" t="s">
        <v>182</v>
      </c>
      <c r="AU316" s="22" t="s">
        <v>84</v>
      </c>
      <c r="AY316" s="22" t="s">
        <v>180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82</v>
      </c>
      <c r="BK316" s="184">
        <f>ROUND(I316*H316,2)</f>
        <v>0</v>
      </c>
      <c r="BL316" s="22" t="s">
        <v>220</v>
      </c>
      <c r="BM316" s="22" t="s">
        <v>595</v>
      </c>
    </row>
    <row r="317" spans="2:65" s="1" customFormat="1" ht="25.5" customHeight="1">
      <c r="B317" s="172"/>
      <c r="C317" s="173" t="s">
        <v>602</v>
      </c>
      <c r="D317" s="173" t="s">
        <v>182</v>
      </c>
      <c r="E317" s="174" t="s">
        <v>692</v>
      </c>
      <c r="F317" s="175" t="s">
        <v>693</v>
      </c>
      <c r="G317" s="176" t="s">
        <v>301</v>
      </c>
      <c r="H317" s="177">
        <v>9</v>
      </c>
      <c r="I317" s="178"/>
      <c r="J317" s="179">
        <f>ROUND(I317*H317,2)</f>
        <v>0</v>
      </c>
      <c r="K317" s="175" t="s">
        <v>193</v>
      </c>
      <c r="L317" s="39"/>
      <c r="M317" s="180" t="s">
        <v>5</v>
      </c>
      <c r="N317" s="181" t="s">
        <v>45</v>
      </c>
      <c r="O317" s="4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22" t="s">
        <v>220</v>
      </c>
      <c r="AT317" s="22" t="s">
        <v>182</v>
      </c>
      <c r="AU317" s="22" t="s">
        <v>84</v>
      </c>
      <c r="AY317" s="22" t="s">
        <v>180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22" t="s">
        <v>82</v>
      </c>
      <c r="BK317" s="184">
        <f>ROUND(I317*H317,2)</f>
        <v>0</v>
      </c>
      <c r="BL317" s="22" t="s">
        <v>220</v>
      </c>
      <c r="BM317" s="22" t="s">
        <v>605</v>
      </c>
    </row>
    <row r="318" spans="2:65" s="1" customFormat="1" ht="25.5" customHeight="1">
      <c r="B318" s="172"/>
      <c r="C318" s="173" t="s">
        <v>395</v>
      </c>
      <c r="D318" s="173" t="s">
        <v>182</v>
      </c>
      <c r="E318" s="174" t="s">
        <v>695</v>
      </c>
      <c r="F318" s="175" t="s">
        <v>696</v>
      </c>
      <c r="G318" s="176" t="s">
        <v>301</v>
      </c>
      <c r="H318" s="177">
        <v>27</v>
      </c>
      <c r="I318" s="178"/>
      <c r="J318" s="179">
        <f>ROUND(I318*H318,2)</f>
        <v>0</v>
      </c>
      <c r="K318" s="175" t="s">
        <v>193</v>
      </c>
      <c r="L318" s="39"/>
      <c r="M318" s="180" t="s">
        <v>5</v>
      </c>
      <c r="N318" s="181" t="s">
        <v>45</v>
      </c>
      <c r="O318" s="40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AR318" s="22" t="s">
        <v>220</v>
      </c>
      <c r="AT318" s="22" t="s">
        <v>182</v>
      </c>
      <c r="AU318" s="22" t="s">
        <v>84</v>
      </c>
      <c r="AY318" s="22" t="s">
        <v>180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22" t="s">
        <v>82</v>
      </c>
      <c r="BK318" s="184">
        <f>ROUND(I318*H318,2)</f>
        <v>0</v>
      </c>
      <c r="BL318" s="22" t="s">
        <v>220</v>
      </c>
      <c r="BM318" s="22" t="s">
        <v>608</v>
      </c>
    </row>
    <row r="319" spans="2:65" s="1" customFormat="1" ht="25.5" customHeight="1">
      <c r="B319" s="172"/>
      <c r="C319" s="202" t="s">
        <v>609</v>
      </c>
      <c r="D319" s="202" t="s">
        <v>273</v>
      </c>
      <c r="E319" s="203" t="s">
        <v>702</v>
      </c>
      <c r="F319" s="204" t="s">
        <v>891</v>
      </c>
      <c r="G319" s="205" t="s">
        <v>292</v>
      </c>
      <c r="H319" s="206">
        <v>46.2</v>
      </c>
      <c r="I319" s="207"/>
      <c r="J319" s="208">
        <f>ROUND(I319*H319,2)</f>
        <v>0</v>
      </c>
      <c r="K319" s="204" t="s">
        <v>193</v>
      </c>
      <c r="L319" s="209"/>
      <c r="M319" s="210" t="s">
        <v>5</v>
      </c>
      <c r="N319" s="211" t="s">
        <v>45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258</v>
      </c>
      <c r="AT319" s="22" t="s">
        <v>273</v>
      </c>
      <c r="AU319" s="22" t="s">
        <v>84</v>
      </c>
      <c r="AY319" s="22" t="s">
        <v>180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82</v>
      </c>
      <c r="BK319" s="184">
        <f>ROUND(I319*H319,2)</f>
        <v>0</v>
      </c>
      <c r="BL319" s="22" t="s">
        <v>220</v>
      </c>
      <c r="BM319" s="22" t="s">
        <v>611</v>
      </c>
    </row>
    <row r="320" spans="2:51" s="11" customFormat="1" ht="13.5">
      <c r="B320" s="185"/>
      <c r="D320" s="186" t="s">
        <v>188</v>
      </c>
      <c r="E320" s="187" t="s">
        <v>5</v>
      </c>
      <c r="F320" s="188" t="s">
        <v>1090</v>
      </c>
      <c r="H320" s="189">
        <v>46.2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87" t="s">
        <v>188</v>
      </c>
      <c r="AU320" s="187" t="s">
        <v>84</v>
      </c>
      <c r="AV320" s="11" t="s">
        <v>84</v>
      </c>
      <c r="AW320" s="11" t="s">
        <v>38</v>
      </c>
      <c r="AX320" s="11" t="s">
        <v>74</v>
      </c>
      <c r="AY320" s="187" t="s">
        <v>180</v>
      </c>
    </row>
    <row r="321" spans="2:51" s="12" customFormat="1" ht="13.5">
      <c r="B321" s="194"/>
      <c r="D321" s="186" t="s">
        <v>188</v>
      </c>
      <c r="E321" s="195" t="s">
        <v>5</v>
      </c>
      <c r="F321" s="196" t="s">
        <v>190</v>
      </c>
      <c r="H321" s="197">
        <v>46.2</v>
      </c>
      <c r="I321" s="198"/>
      <c r="L321" s="194"/>
      <c r="M321" s="199"/>
      <c r="N321" s="200"/>
      <c r="O321" s="200"/>
      <c r="P321" s="200"/>
      <c r="Q321" s="200"/>
      <c r="R321" s="200"/>
      <c r="S321" s="200"/>
      <c r="T321" s="201"/>
      <c r="AT321" s="195" t="s">
        <v>188</v>
      </c>
      <c r="AU321" s="195" t="s">
        <v>84</v>
      </c>
      <c r="AV321" s="12" t="s">
        <v>187</v>
      </c>
      <c r="AW321" s="12" t="s">
        <v>38</v>
      </c>
      <c r="AX321" s="12" t="s">
        <v>82</v>
      </c>
      <c r="AY321" s="195" t="s">
        <v>180</v>
      </c>
    </row>
    <row r="322" spans="2:65" s="1" customFormat="1" ht="38.25" customHeight="1">
      <c r="B322" s="172"/>
      <c r="C322" s="173" t="s">
        <v>398</v>
      </c>
      <c r="D322" s="173" t="s">
        <v>182</v>
      </c>
      <c r="E322" s="174" t="s">
        <v>707</v>
      </c>
      <c r="F322" s="175" t="s">
        <v>708</v>
      </c>
      <c r="G322" s="176" t="s">
        <v>560</v>
      </c>
      <c r="H322" s="212"/>
      <c r="I322" s="178"/>
      <c r="J322" s="179">
        <f>ROUND(I322*H322,2)</f>
        <v>0</v>
      </c>
      <c r="K322" s="175" t="s">
        <v>346</v>
      </c>
      <c r="L322" s="39"/>
      <c r="M322" s="180" t="s">
        <v>5</v>
      </c>
      <c r="N322" s="181" t="s">
        <v>45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220</v>
      </c>
      <c r="AT322" s="22" t="s">
        <v>182</v>
      </c>
      <c r="AU322" s="22" t="s">
        <v>84</v>
      </c>
      <c r="AY322" s="22" t="s">
        <v>180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82</v>
      </c>
      <c r="BK322" s="184">
        <f>ROUND(I322*H322,2)</f>
        <v>0</v>
      </c>
      <c r="BL322" s="22" t="s">
        <v>220</v>
      </c>
      <c r="BM322" s="22" t="s">
        <v>614</v>
      </c>
    </row>
    <row r="323" spans="2:63" s="10" customFormat="1" ht="29.85" customHeight="1">
      <c r="B323" s="159"/>
      <c r="D323" s="160" t="s">
        <v>73</v>
      </c>
      <c r="E323" s="170" t="s">
        <v>710</v>
      </c>
      <c r="F323" s="170" t="s">
        <v>711</v>
      </c>
      <c r="I323" s="162"/>
      <c r="J323" s="171">
        <f>BK323</f>
        <v>0</v>
      </c>
      <c r="L323" s="159"/>
      <c r="M323" s="164"/>
      <c r="N323" s="165"/>
      <c r="O323" s="165"/>
      <c r="P323" s="166">
        <f>SUM(P324:P325)</f>
        <v>0</v>
      </c>
      <c r="Q323" s="165"/>
      <c r="R323" s="166">
        <f>SUM(R324:R325)</f>
        <v>0</v>
      </c>
      <c r="S323" s="165"/>
      <c r="T323" s="167">
        <f>SUM(T324:T325)</f>
        <v>0</v>
      </c>
      <c r="AR323" s="160" t="s">
        <v>84</v>
      </c>
      <c r="AT323" s="168" t="s">
        <v>73</v>
      </c>
      <c r="AU323" s="168" t="s">
        <v>82</v>
      </c>
      <c r="AY323" s="160" t="s">
        <v>180</v>
      </c>
      <c r="BK323" s="169">
        <f>SUM(BK324:BK325)</f>
        <v>0</v>
      </c>
    </row>
    <row r="324" spans="2:65" s="1" customFormat="1" ht="25.5" customHeight="1">
      <c r="B324" s="172"/>
      <c r="C324" s="173" t="s">
        <v>616</v>
      </c>
      <c r="D324" s="173" t="s">
        <v>182</v>
      </c>
      <c r="E324" s="174" t="s">
        <v>712</v>
      </c>
      <c r="F324" s="175" t="s">
        <v>1091</v>
      </c>
      <c r="G324" s="176" t="s">
        <v>301</v>
      </c>
      <c r="H324" s="177">
        <v>1</v>
      </c>
      <c r="I324" s="178"/>
      <c r="J324" s="179">
        <f>ROUND(I324*H324,2)</f>
        <v>0</v>
      </c>
      <c r="K324" s="175" t="s">
        <v>5</v>
      </c>
      <c r="L324" s="39"/>
      <c r="M324" s="180" t="s">
        <v>5</v>
      </c>
      <c r="N324" s="181" t="s">
        <v>45</v>
      </c>
      <c r="O324" s="40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AR324" s="22" t="s">
        <v>220</v>
      </c>
      <c r="AT324" s="22" t="s">
        <v>182</v>
      </c>
      <c r="AU324" s="22" t="s">
        <v>84</v>
      </c>
      <c r="AY324" s="22" t="s">
        <v>180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22" t="s">
        <v>82</v>
      </c>
      <c r="BK324" s="184">
        <f>ROUND(I324*H324,2)</f>
        <v>0</v>
      </c>
      <c r="BL324" s="22" t="s">
        <v>220</v>
      </c>
      <c r="BM324" s="22" t="s">
        <v>619</v>
      </c>
    </row>
    <row r="325" spans="2:65" s="1" customFormat="1" ht="25.5" customHeight="1">
      <c r="B325" s="172"/>
      <c r="C325" s="173" t="s">
        <v>403</v>
      </c>
      <c r="D325" s="173" t="s">
        <v>182</v>
      </c>
      <c r="E325" s="174" t="s">
        <v>723</v>
      </c>
      <c r="F325" s="175" t="s">
        <v>724</v>
      </c>
      <c r="G325" s="176" t="s">
        <v>725</v>
      </c>
      <c r="H325" s="177">
        <v>42</v>
      </c>
      <c r="I325" s="178"/>
      <c r="J325" s="179">
        <f>ROUND(I325*H325,2)</f>
        <v>0</v>
      </c>
      <c r="K325" s="175" t="s">
        <v>193</v>
      </c>
      <c r="L325" s="39"/>
      <c r="M325" s="180" t="s">
        <v>5</v>
      </c>
      <c r="N325" s="181" t="s">
        <v>45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220</v>
      </c>
      <c r="AT325" s="22" t="s">
        <v>182</v>
      </c>
      <c r="AU325" s="22" t="s">
        <v>84</v>
      </c>
      <c r="AY325" s="22" t="s">
        <v>180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82</v>
      </c>
      <c r="BK325" s="184">
        <f>ROUND(I325*H325,2)</f>
        <v>0</v>
      </c>
      <c r="BL325" s="22" t="s">
        <v>220</v>
      </c>
      <c r="BM325" s="22" t="s">
        <v>624</v>
      </c>
    </row>
    <row r="326" spans="2:63" s="10" customFormat="1" ht="29.85" customHeight="1">
      <c r="B326" s="159"/>
      <c r="D326" s="160" t="s">
        <v>73</v>
      </c>
      <c r="E326" s="170" t="s">
        <v>730</v>
      </c>
      <c r="F326" s="170" t="s">
        <v>731</v>
      </c>
      <c r="I326" s="162"/>
      <c r="J326" s="171">
        <f>BK326</f>
        <v>0</v>
      </c>
      <c r="L326" s="159"/>
      <c r="M326" s="164"/>
      <c r="N326" s="165"/>
      <c r="O326" s="165"/>
      <c r="P326" s="166">
        <f>SUM(P327:P329)</f>
        <v>0</v>
      </c>
      <c r="Q326" s="165"/>
      <c r="R326" s="166">
        <f>SUM(R327:R329)</f>
        <v>0</v>
      </c>
      <c r="S326" s="165"/>
      <c r="T326" s="167">
        <f>SUM(T327:T329)</f>
        <v>0</v>
      </c>
      <c r="AR326" s="160" t="s">
        <v>84</v>
      </c>
      <c r="AT326" s="168" t="s">
        <v>73</v>
      </c>
      <c r="AU326" s="168" t="s">
        <v>82</v>
      </c>
      <c r="AY326" s="160" t="s">
        <v>180</v>
      </c>
      <c r="BK326" s="169">
        <f>SUM(BK327:BK329)</f>
        <v>0</v>
      </c>
    </row>
    <row r="327" spans="2:65" s="1" customFormat="1" ht="25.5" customHeight="1">
      <c r="B327" s="172"/>
      <c r="C327" s="173" t="s">
        <v>625</v>
      </c>
      <c r="D327" s="173" t="s">
        <v>182</v>
      </c>
      <c r="E327" s="174" t="s">
        <v>741</v>
      </c>
      <c r="F327" s="175" t="s">
        <v>742</v>
      </c>
      <c r="G327" s="176" t="s">
        <v>185</v>
      </c>
      <c r="H327" s="177">
        <v>137.054</v>
      </c>
      <c r="I327" s="178"/>
      <c r="J327" s="179">
        <f>ROUND(I327*H327,2)</f>
        <v>0</v>
      </c>
      <c r="K327" s="175" t="s">
        <v>193</v>
      </c>
      <c r="L327" s="39"/>
      <c r="M327" s="180" t="s">
        <v>5</v>
      </c>
      <c r="N327" s="181" t="s">
        <v>45</v>
      </c>
      <c r="O327" s="4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3">
        <f>S327*H327</f>
        <v>0</v>
      </c>
      <c r="AR327" s="22" t="s">
        <v>220</v>
      </c>
      <c r="AT327" s="22" t="s">
        <v>182</v>
      </c>
      <c r="AU327" s="22" t="s">
        <v>84</v>
      </c>
      <c r="AY327" s="22" t="s">
        <v>180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22" t="s">
        <v>82</v>
      </c>
      <c r="BK327" s="184">
        <f>ROUND(I327*H327,2)</f>
        <v>0</v>
      </c>
      <c r="BL327" s="22" t="s">
        <v>220</v>
      </c>
      <c r="BM327" s="22" t="s">
        <v>628</v>
      </c>
    </row>
    <row r="328" spans="2:51" s="11" customFormat="1" ht="13.5">
      <c r="B328" s="185"/>
      <c r="D328" s="186" t="s">
        <v>188</v>
      </c>
      <c r="E328" s="187" t="s">
        <v>5</v>
      </c>
      <c r="F328" s="188" t="s">
        <v>1092</v>
      </c>
      <c r="H328" s="189">
        <v>137.054</v>
      </c>
      <c r="I328" s="190"/>
      <c r="L328" s="185"/>
      <c r="M328" s="191"/>
      <c r="N328" s="192"/>
      <c r="O328" s="192"/>
      <c r="P328" s="192"/>
      <c r="Q328" s="192"/>
      <c r="R328" s="192"/>
      <c r="S328" s="192"/>
      <c r="T328" s="193"/>
      <c r="AT328" s="187" t="s">
        <v>188</v>
      </c>
      <c r="AU328" s="187" t="s">
        <v>84</v>
      </c>
      <c r="AV328" s="11" t="s">
        <v>84</v>
      </c>
      <c r="AW328" s="11" t="s">
        <v>38</v>
      </c>
      <c r="AX328" s="11" t="s">
        <v>74</v>
      </c>
      <c r="AY328" s="187" t="s">
        <v>180</v>
      </c>
    </row>
    <row r="329" spans="2:51" s="12" customFormat="1" ht="13.5">
      <c r="B329" s="194"/>
      <c r="D329" s="186" t="s">
        <v>188</v>
      </c>
      <c r="E329" s="195" t="s">
        <v>5</v>
      </c>
      <c r="F329" s="196" t="s">
        <v>190</v>
      </c>
      <c r="H329" s="197">
        <v>137.054</v>
      </c>
      <c r="I329" s="198"/>
      <c r="L329" s="194"/>
      <c r="M329" s="199"/>
      <c r="N329" s="200"/>
      <c r="O329" s="200"/>
      <c r="P329" s="200"/>
      <c r="Q329" s="200"/>
      <c r="R329" s="200"/>
      <c r="S329" s="200"/>
      <c r="T329" s="201"/>
      <c r="AT329" s="195" t="s">
        <v>188</v>
      </c>
      <c r="AU329" s="195" t="s">
        <v>84</v>
      </c>
      <c r="AV329" s="12" t="s">
        <v>187</v>
      </c>
      <c r="AW329" s="12" t="s">
        <v>38</v>
      </c>
      <c r="AX329" s="12" t="s">
        <v>82</v>
      </c>
      <c r="AY329" s="195" t="s">
        <v>180</v>
      </c>
    </row>
    <row r="330" spans="2:63" s="10" customFormat="1" ht="29.85" customHeight="1">
      <c r="B330" s="159"/>
      <c r="D330" s="160" t="s">
        <v>73</v>
      </c>
      <c r="E330" s="170" t="s">
        <v>745</v>
      </c>
      <c r="F330" s="170" t="s">
        <v>746</v>
      </c>
      <c r="I330" s="162"/>
      <c r="J330" s="171">
        <f>BK330</f>
        <v>0</v>
      </c>
      <c r="L330" s="159"/>
      <c r="M330" s="164"/>
      <c r="N330" s="165"/>
      <c r="O330" s="165"/>
      <c r="P330" s="166">
        <f>SUM(P331:P340)</f>
        <v>0</v>
      </c>
      <c r="Q330" s="165"/>
      <c r="R330" s="166">
        <f>SUM(R331:R340)</f>
        <v>0</v>
      </c>
      <c r="S330" s="165"/>
      <c r="T330" s="167">
        <f>SUM(T331:T340)</f>
        <v>0</v>
      </c>
      <c r="AR330" s="160" t="s">
        <v>84</v>
      </c>
      <c r="AT330" s="168" t="s">
        <v>73</v>
      </c>
      <c r="AU330" s="168" t="s">
        <v>82</v>
      </c>
      <c r="AY330" s="160" t="s">
        <v>180</v>
      </c>
      <c r="BK330" s="169">
        <f>SUM(BK331:BK340)</f>
        <v>0</v>
      </c>
    </row>
    <row r="331" spans="2:65" s="1" customFormat="1" ht="25.5" customHeight="1">
      <c r="B331" s="172"/>
      <c r="C331" s="173" t="s">
        <v>407</v>
      </c>
      <c r="D331" s="173" t="s">
        <v>182</v>
      </c>
      <c r="E331" s="174" t="s">
        <v>747</v>
      </c>
      <c r="F331" s="175" t="s">
        <v>748</v>
      </c>
      <c r="G331" s="176" t="s">
        <v>185</v>
      </c>
      <c r="H331" s="177">
        <v>86.421</v>
      </c>
      <c r="I331" s="178"/>
      <c r="J331" s="179">
        <f>ROUND(I331*H331,2)</f>
        <v>0</v>
      </c>
      <c r="K331" s="175" t="s">
        <v>193</v>
      </c>
      <c r="L331" s="39"/>
      <c r="M331" s="180" t="s">
        <v>5</v>
      </c>
      <c r="N331" s="181" t="s">
        <v>45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220</v>
      </c>
      <c r="AT331" s="22" t="s">
        <v>182</v>
      </c>
      <c r="AU331" s="22" t="s">
        <v>84</v>
      </c>
      <c r="AY331" s="22" t="s">
        <v>180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82</v>
      </c>
      <c r="BK331" s="184">
        <f>ROUND(I331*H331,2)</f>
        <v>0</v>
      </c>
      <c r="BL331" s="22" t="s">
        <v>220</v>
      </c>
      <c r="BM331" s="22" t="s">
        <v>632</v>
      </c>
    </row>
    <row r="332" spans="2:51" s="11" customFormat="1" ht="13.5">
      <c r="B332" s="185"/>
      <c r="D332" s="186" t="s">
        <v>188</v>
      </c>
      <c r="E332" s="187" t="s">
        <v>5</v>
      </c>
      <c r="F332" s="188" t="s">
        <v>1093</v>
      </c>
      <c r="H332" s="189">
        <v>86.421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188</v>
      </c>
      <c r="AU332" s="187" t="s">
        <v>84</v>
      </c>
      <c r="AV332" s="11" t="s">
        <v>84</v>
      </c>
      <c r="AW332" s="11" t="s">
        <v>38</v>
      </c>
      <c r="AX332" s="11" t="s">
        <v>74</v>
      </c>
      <c r="AY332" s="187" t="s">
        <v>180</v>
      </c>
    </row>
    <row r="333" spans="2:51" s="12" customFormat="1" ht="13.5">
      <c r="B333" s="194"/>
      <c r="D333" s="186" t="s">
        <v>188</v>
      </c>
      <c r="E333" s="195" t="s">
        <v>5</v>
      </c>
      <c r="F333" s="196" t="s">
        <v>190</v>
      </c>
      <c r="H333" s="197">
        <v>86.421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188</v>
      </c>
      <c r="AU333" s="195" t="s">
        <v>84</v>
      </c>
      <c r="AV333" s="12" t="s">
        <v>187</v>
      </c>
      <c r="AW333" s="12" t="s">
        <v>38</v>
      </c>
      <c r="AX333" s="12" t="s">
        <v>82</v>
      </c>
      <c r="AY333" s="195" t="s">
        <v>180</v>
      </c>
    </row>
    <row r="334" spans="2:65" s="1" customFormat="1" ht="38.25" customHeight="1">
      <c r="B334" s="172"/>
      <c r="C334" s="202" t="s">
        <v>634</v>
      </c>
      <c r="D334" s="202" t="s">
        <v>273</v>
      </c>
      <c r="E334" s="203" t="s">
        <v>751</v>
      </c>
      <c r="F334" s="204" t="s">
        <v>1094</v>
      </c>
      <c r="G334" s="205" t="s">
        <v>185</v>
      </c>
      <c r="H334" s="206">
        <v>90.742</v>
      </c>
      <c r="I334" s="207"/>
      <c r="J334" s="208">
        <f>ROUND(I334*H334,2)</f>
        <v>0</v>
      </c>
      <c r="K334" s="204" t="s">
        <v>193</v>
      </c>
      <c r="L334" s="209"/>
      <c r="M334" s="210" t="s">
        <v>5</v>
      </c>
      <c r="N334" s="211" t="s">
        <v>45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258</v>
      </c>
      <c r="AT334" s="22" t="s">
        <v>273</v>
      </c>
      <c r="AU334" s="22" t="s">
        <v>84</v>
      </c>
      <c r="AY334" s="22" t="s">
        <v>180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82</v>
      </c>
      <c r="BK334" s="184">
        <f>ROUND(I334*H334,2)</f>
        <v>0</v>
      </c>
      <c r="BL334" s="22" t="s">
        <v>220</v>
      </c>
      <c r="BM334" s="22" t="s">
        <v>637</v>
      </c>
    </row>
    <row r="335" spans="2:51" s="11" customFormat="1" ht="13.5">
      <c r="B335" s="185"/>
      <c r="D335" s="186" t="s">
        <v>188</v>
      </c>
      <c r="E335" s="187" t="s">
        <v>5</v>
      </c>
      <c r="F335" s="188" t="s">
        <v>1095</v>
      </c>
      <c r="H335" s="189">
        <v>90.742</v>
      </c>
      <c r="I335" s="190"/>
      <c r="L335" s="185"/>
      <c r="M335" s="191"/>
      <c r="N335" s="192"/>
      <c r="O335" s="192"/>
      <c r="P335" s="192"/>
      <c r="Q335" s="192"/>
      <c r="R335" s="192"/>
      <c r="S335" s="192"/>
      <c r="T335" s="193"/>
      <c r="AT335" s="187" t="s">
        <v>188</v>
      </c>
      <c r="AU335" s="187" t="s">
        <v>84</v>
      </c>
      <c r="AV335" s="11" t="s">
        <v>84</v>
      </c>
      <c r="AW335" s="11" t="s">
        <v>38</v>
      </c>
      <c r="AX335" s="11" t="s">
        <v>74</v>
      </c>
      <c r="AY335" s="187" t="s">
        <v>180</v>
      </c>
    </row>
    <row r="336" spans="2:51" s="12" customFormat="1" ht="13.5">
      <c r="B336" s="194"/>
      <c r="D336" s="186" t="s">
        <v>188</v>
      </c>
      <c r="E336" s="195" t="s">
        <v>5</v>
      </c>
      <c r="F336" s="196" t="s">
        <v>190</v>
      </c>
      <c r="H336" s="197">
        <v>90.742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5" t="s">
        <v>188</v>
      </c>
      <c r="AU336" s="195" t="s">
        <v>84</v>
      </c>
      <c r="AV336" s="12" t="s">
        <v>187</v>
      </c>
      <c r="AW336" s="12" t="s">
        <v>38</v>
      </c>
      <c r="AX336" s="12" t="s">
        <v>82</v>
      </c>
      <c r="AY336" s="195" t="s">
        <v>180</v>
      </c>
    </row>
    <row r="337" spans="2:65" s="1" customFormat="1" ht="25.5" customHeight="1">
      <c r="B337" s="172"/>
      <c r="C337" s="173" t="s">
        <v>412</v>
      </c>
      <c r="D337" s="173" t="s">
        <v>182</v>
      </c>
      <c r="E337" s="174" t="s">
        <v>755</v>
      </c>
      <c r="F337" s="175" t="s">
        <v>756</v>
      </c>
      <c r="G337" s="176" t="s">
        <v>185</v>
      </c>
      <c r="H337" s="177">
        <v>188.82</v>
      </c>
      <c r="I337" s="178"/>
      <c r="J337" s="179">
        <f>ROUND(I337*H337,2)</f>
        <v>0</v>
      </c>
      <c r="K337" s="175" t="s">
        <v>193</v>
      </c>
      <c r="L337" s="39"/>
      <c r="M337" s="180" t="s">
        <v>5</v>
      </c>
      <c r="N337" s="181" t="s">
        <v>45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220</v>
      </c>
      <c r="AT337" s="22" t="s">
        <v>182</v>
      </c>
      <c r="AU337" s="22" t="s">
        <v>84</v>
      </c>
      <c r="AY337" s="22" t="s">
        <v>180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82</v>
      </c>
      <c r="BK337" s="184">
        <f>ROUND(I337*H337,2)</f>
        <v>0</v>
      </c>
      <c r="BL337" s="22" t="s">
        <v>220</v>
      </c>
      <c r="BM337" s="22" t="s">
        <v>641</v>
      </c>
    </row>
    <row r="338" spans="2:51" s="11" customFormat="1" ht="13.5">
      <c r="B338" s="185"/>
      <c r="D338" s="186" t="s">
        <v>188</v>
      </c>
      <c r="E338" s="187" t="s">
        <v>5</v>
      </c>
      <c r="F338" s="188" t="s">
        <v>1096</v>
      </c>
      <c r="H338" s="189">
        <v>70.02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188</v>
      </c>
      <c r="AU338" s="187" t="s">
        <v>84</v>
      </c>
      <c r="AV338" s="11" t="s">
        <v>84</v>
      </c>
      <c r="AW338" s="11" t="s">
        <v>38</v>
      </c>
      <c r="AX338" s="11" t="s">
        <v>74</v>
      </c>
      <c r="AY338" s="187" t="s">
        <v>180</v>
      </c>
    </row>
    <row r="339" spans="2:51" s="11" customFormat="1" ht="13.5">
      <c r="B339" s="185"/>
      <c r="D339" s="186" t="s">
        <v>188</v>
      </c>
      <c r="E339" s="187" t="s">
        <v>5</v>
      </c>
      <c r="F339" s="188" t="s">
        <v>1097</v>
      </c>
      <c r="H339" s="189">
        <v>118.8</v>
      </c>
      <c r="I339" s="190"/>
      <c r="L339" s="185"/>
      <c r="M339" s="191"/>
      <c r="N339" s="192"/>
      <c r="O339" s="192"/>
      <c r="P339" s="192"/>
      <c r="Q339" s="192"/>
      <c r="R339" s="192"/>
      <c r="S339" s="192"/>
      <c r="T339" s="193"/>
      <c r="AT339" s="187" t="s">
        <v>188</v>
      </c>
      <c r="AU339" s="187" t="s">
        <v>84</v>
      </c>
      <c r="AV339" s="11" t="s">
        <v>84</v>
      </c>
      <c r="AW339" s="11" t="s">
        <v>38</v>
      </c>
      <c r="AX339" s="11" t="s">
        <v>74</v>
      </c>
      <c r="AY339" s="187" t="s">
        <v>180</v>
      </c>
    </row>
    <row r="340" spans="2:51" s="12" customFormat="1" ht="13.5">
      <c r="B340" s="194"/>
      <c r="D340" s="186" t="s">
        <v>188</v>
      </c>
      <c r="E340" s="195" t="s">
        <v>5</v>
      </c>
      <c r="F340" s="196" t="s">
        <v>190</v>
      </c>
      <c r="H340" s="197">
        <v>188.82</v>
      </c>
      <c r="I340" s="198"/>
      <c r="L340" s="194"/>
      <c r="M340" s="199"/>
      <c r="N340" s="200"/>
      <c r="O340" s="200"/>
      <c r="P340" s="200"/>
      <c r="Q340" s="200"/>
      <c r="R340" s="200"/>
      <c r="S340" s="200"/>
      <c r="T340" s="201"/>
      <c r="AT340" s="195" t="s">
        <v>188</v>
      </c>
      <c r="AU340" s="195" t="s">
        <v>84</v>
      </c>
      <c r="AV340" s="12" t="s">
        <v>187</v>
      </c>
      <c r="AW340" s="12" t="s">
        <v>38</v>
      </c>
      <c r="AX340" s="12" t="s">
        <v>82</v>
      </c>
      <c r="AY340" s="195" t="s">
        <v>180</v>
      </c>
    </row>
    <row r="341" spans="2:63" s="10" customFormat="1" ht="29.85" customHeight="1">
      <c r="B341" s="159"/>
      <c r="D341" s="160" t="s">
        <v>73</v>
      </c>
      <c r="E341" s="170" t="s">
        <v>760</v>
      </c>
      <c r="F341" s="170" t="s">
        <v>761</v>
      </c>
      <c r="I341" s="162"/>
      <c r="J341" s="171">
        <f>BK341</f>
        <v>0</v>
      </c>
      <c r="L341" s="159"/>
      <c r="M341" s="164"/>
      <c r="N341" s="165"/>
      <c r="O341" s="165"/>
      <c r="P341" s="166">
        <f>P342</f>
        <v>0</v>
      </c>
      <c r="Q341" s="165"/>
      <c r="R341" s="166">
        <f>R342</f>
        <v>0</v>
      </c>
      <c r="S341" s="165"/>
      <c r="T341" s="167">
        <f>T342</f>
        <v>0</v>
      </c>
      <c r="AR341" s="160" t="s">
        <v>84</v>
      </c>
      <c r="AT341" s="168" t="s">
        <v>73</v>
      </c>
      <c r="AU341" s="168" t="s">
        <v>82</v>
      </c>
      <c r="AY341" s="160" t="s">
        <v>180</v>
      </c>
      <c r="BK341" s="169">
        <f>BK342</f>
        <v>0</v>
      </c>
    </row>
    <row r="342" spans="2:65" s="1" customFormat="1" ht="16.5" customHeight="1">
      <c r="B342" s="172"/>
      <c r="C342" s="173" t="s">
        <v>658</v>
      </c>
      <c r="D342" s="173" t="s">
        <v>182</v>
      </c>
      <c r="E342" s="174" t="s">
        <v>762</v>
      </c>
      <c r="F342" s="175" t="s">
        <v>2845</v>
      </c>
      <c r="G342" s="176" t="s">
        <v>185</v>
      </c>
      <c r="H342" s="177">
        <v>24.6</v>
      </c>
      <c r="I342" s="178"/>
      <c r="J342" s="179">
        <f>ROUND(I342*H342,2)</f>
        <v>0</v>
      </c>
      <c r="K342" s="175" t="s">
        <v>5</v>
      </c>
      <c r="L342" s="39"/>
      <c r="M342" s="180" t="s">
        <v>5</v>
      </c>
      <c r="N342" s="181" t="s">
        <v>45</v>
      </c>
      <c r="O342" s="40"/>
      <c r="P342" s="182">
        <f>O342*H342</f>
        <v>0</v>
      </c>
      <c r="Q342" s="182">
        <v>0</v>
      </c>
      <c r="R342" s="182">
        <f>Q342*H342</f>
        <v>0</v>
      </c>
      <c r="S342" s="182">
        <v>0</v>
      </c>
      <c r="T342" s="183">
        <f>S342*H342</f>
        <v>0</v>
      </c>
      <c r="AR342" s="22" t="s">
        <v>220</v>
      </c>
      <c r="AT342" s="22" t="s">
        <v>182</v>
      </c>
      <c r="AU342" s="22" t="s">
        <v>84</v>
      </c>
      <c r="AY342" s="22" t="s">
        <v>180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22" t="s">
        <v>82</v>
      </c>
      <c r="BK342" s="184">
        <f>ROUND(I342*H342,2)</f>
        <v>0</v>
      </c>
      <c r="BL342" s="22" t="s">
        <v>220</v>
      </c>
      <c r="BM342" s="22" t="s">
        <v>1098</v>
      </c>
    </row>
    <row r="343" spans="2:63" s="10" customFormat="1" ht="29.85" customHeight="1">
      <c r="B343" s="159"/>
      <c r="D343" s="160" t="s">
        <v>73</v>
      </c>
      <c r="E343" s="170" t="s">
        <v>1099</v>
      </c>
      <c r="F343" s="170" t="s">
        <v>1100</v>
      </c>
      <c r="I343" s="162"/>
      <c r="J343" s="171">
        <f>BK343</f>
        <v>0</v>
      </c>
      <c r="L343" s="159"/>
      <c r="M343" s="164"/>
      <c r="N343" s="165"/>
      <c r="O343" s="165"/>
      <c r="P343" s="166">
        <f>SUM(P344:P346)</f>
        <v>0</v>
      </c>
      <c r="Q343" s="165"/>
      <c r="R343" s="166">
        <f>SUM(R344:R346)</f>
        <v>0</v>
      </c>
      <c r="S343" s="165"/>
      <c r="T343" s="167">
        <f>SUM(T344:T346)</f>
        <v>0</v>
      </c>
      <c r="AR343" s="160" t="s">
        <v>84</v>
      </c>
      <c r="AT343" s="168" t="s">
        <v>73</v>
      </c>
      <c r="AU343" s="168" t="s">
        <v>82</v>
      </c>
      <c r="AY343" s="160" t="s">
        <v>180</v>
      </c>
      <c r="BK343" s="169">
        <f>SUM(BK344:BK346)</f>
        <v>0</v>
      </c>
    </row>
    <row r="344" spans="2:65" s="1" customFormat="1" ht="25.5" customHeight="1">
      <c r="B344" s="172"/>
      <c r="C344" s="173" t="s">
        <v>642</v>
      </c>
      <c r="D344" s="173" t="s">
        <v>182</v>
      </c>
      <c r="E344" s="174" t="s">
        <v>1101</v>
      </c>
      <c r="F344" s="175" t="s">
        <v>1102</v>
      </c>
      <c r="G344" s="176" t="s">
        <v>229</v>
      </c>
      <c r="H344" s="177">
        <v>1</v>
      </c>
      <c r="I344" s="178"/>
      <c r="J344" s="179">
        <f>ROUND(I344*H344,2)</f>
        <v>0</v>
      </c>
      <c r="K344" s="175" t="s">
        <v>5</v>
      </c>
      <c r="L344" s="39"/>
      <c r="M344" s="180" t="s">
        <v>5</v>
      </c>
      <c r="N344" s="181" t="s">
        <v>45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220</v>
      </c>
      <c r="AT344" s="22" t="s">
        <v>182</v>
      </c>
      <c r="AU344" s="22" t="s">
        <v>84</v>
      </c>
      <c r="AY344" s="22" t="s">
        <v>180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82</v>
      </c>
      <c r="BK344" s="184">
        <f>ROUND(I344*H344,2)</f>
        <v>0</v>
      </c>
      <c r="BL344" s="22" t="s">
        <v>220</v>
      </c>
      <c r="BM344" s="22" t="s">
        <v>645</v>
      </c>
    </row>
    <row r="345" spans="2:51" s="11" customFormat="1" ht="13.5">
      <c r="B345" s="185"/>
      <c r="D345" s="186" t="s">
        <v>188</v>
      </c>
      <c r="E345" s="187" t="s">
        <v>5</v>
      </c>
      <c r="F345" s="188" t="s">
        <v>82</v>
      </c>
      <c r="H345" s="189">
        <v>1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87" t="s">
        <v>188</v>
      </c>
      <c r="AU345" s="187" t="s">
        <v>84</v>
      </c>
      <c r="AV345" s="11" t="s">
        <v>84</v>
      </c>
      <c r="AW345" s="11" t="s">
        <v>38</v>
      </c>
      <c r="AX345" s="11" t="s">
        <v>74</v>
      </c>
      <c r="AY345" s="187" t="s">
        <v>180</v>
      </c>
    </row>
    <row r="346" spans="2:51" s="12" customFormat="1" ht="13.5">
      <c r="B346" s="194"/>
      <c r="D346" s="186" t="s">
        <v>188</v>
      </c>
      <c r="E346" s="195" t="s">
        <v>5</v>
      </c>
      <c r="F346" s="196" t="s">
        <v>190</v>
      </c>
      <c r="H346" s="197">
        <v>1</v>
      </c>
      <c r="I346" s="198"/>
      <c r="L346" s="194"/>
      <c r="M346" s="217"/>
      <c r="N346" s="218"/>
      <c r="O346" s="218"/>
      <c r="P346" s="218"/>
      <c r="Q346" s="218"/>
      <c r="R346" s="218"/>
      <c r="S346" s="218"/>
      <c r="T346" s="219"/>
      <c r="AT346" s="195" t="s">
        <v>188</v>
      </c>
      <c r="AU346" s="195" t="s">
        <v>84</v>
      </c>
      <c r="AV346" s="12" t="s">
        <v>187</v>
      </c>
      <c r="AW346" s="12" t="s">
        <v>38</v>
      </c>
      <c r="AX346" s="12" t="s">
        <v>82</v>
      </c>
      <c r="AY346" s="195" t="s">
        <v>180</v>
      </c>
    </row>
    <row r="347" spans="2:12" s="1" customFormat="1" ht="6.95" customHeight="1">
      <c r="B347" s="54"/>
      <c r="C347" s="55"/>
      <c r="D347" s="55"/>
      <c r="E347" s="55"/>
      <c r="F347" s="55"/>
      <c r="G347" s="55"/>
      <c r="H347" s="55"/>
      <c r="I347" s="125"/>
      <c r="J347" s="55"/>
      <c r="K347" s="55"/>
      <c r="L347" s="39"/>
    </row>
  </sheetData>
  <autoFilter ref="C94:K346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99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1103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ROUND(SUM(BE84:BE121),2)</f>
        <v>0</v>
      </c>
      <c r="G30" s="40"/>
      <c r="H30" s="40"/>
      <c r="I30" s="117">
        <v>0.21</v>
      </c>
      <c r="J30" s="116">
        <f>ROUND(ROUND((SUM(BE84:BE121)),2)*I30,2)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ROUND(SUM(BF84:BF121),2)</f>
        <v>0</v>
      </c>
      <c r="G31" s="40"/>
      <c r="H31" s="40"/>
      <c r="I31" s="117">
        <v>0.15</v>
      </c>
      <c r="J31" s="116">
        <f>ROUND(ROUND((SUM(BF84:BF121)),2)*I31,2)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ROUND(SUM(BG84:BG121),2)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ROUND(SUM(BH84:BH121),2)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ROUND(SUM(BI84:BI121),2)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1715c2 - Přípomoce v - 1715c2 - Přípomoce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J84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765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149</v>
      </c>
      <c r="E59" s="143"/>
      <c r="F59" s="143"/>
      <c r="G59" s="143"/>
      <c r="H59" s="143"/>
      <c r="I59" s="144"/>
      <c r="J59" s="145">
        <f>J90</f>
        <v>0</v>
      </c>
      <c r="K59" s="146"/>
    </row>
    <row r="60" spans="2:11" s="8" customFormat="1" ht="19.9" customHeight="1">
      <c r="B60" s="140"/>
      <c r="C60" s="141"/>
      <c r="D60" s="142" t="s">
        <v>766</v>
      </c>
      <c r="E60" s="143"/>
      <c r="F60" s="143"/>
      <c r="G60" s="143"/>
      <c r="H60" s="143"/>
      <c r="I60" s="144"/>
      <c r="J60" s="145">
        <f>J96</f>
        <v>0</v>
      </c>
      <c r="K60" s="146"/>
    </row>
    <row r="61" spans="2:11" s="8" customFormat="1" ht="19.9" customHeight="1">
      <c r="B61" s="140"/>
      <c r="C61" s="141"/>
      <c r="D61" s="142" t="s">
        <v>151</v>
      </c>
      <c r="E61" s="143"/>
      <c r="F61" s="143"/>
      <c r="G61" s="143"/>
      <c r="H61" s="143"/>
      <c r="I61" s="144"/>
      <c r="J61" s="145">
        <f>J105</f>
        <v>0</v>
      </c>
      <c r="K61" s="146"/>
    </row>
    <row r="62" spans="2:11" s="8" customFormat="1" ht="19.9" customHeight="1">
      <c r="B62" s="140"/>
      <c r="C62" s="141"/>
      <c r="D62" s="142" t="s">
        <v>152</v>
      </c>
      <c r="E62" s="143"/>
      <c r="F62" s="143"/>
      <c r="G62" s="143"/>
      <c r="H62" s="143"/>
      <c r="I62" s="144"/>
      <c r="J62" s="145">
        <f>J114</f>
        <v>0</v>
      </c>
      <c r="K62" s="146"/>
    </row>
    <row r="63" spans="2:11" s="7" customFormat="1" ht="24.95" customHeight="1">
      <c r="B63" s="133"/>
      <c r="C63" s="134"/>
      <c r="D63" s="135" t="s">
        <v>153</v>
      </c>
      <c r="E63" s="136"/>
      <c r="F63" s="136"/>
      <c r="G63" s="136"/>
      <c r="H63" s="136"/>
      <c r="I63" s="137"/>
      <c r="J63" s="138">
        <f>J116</f>
        <v>0</v>
      </c>
      <c r="K63" s="139"/>
    </row>
    <row r="64" spans="2:11" s="8" customFormat="1" ht="19.9" customHeight="1">
      <c r="B64" s="140"/>
      <c r="C64" s="141"/>
      <c r="D64" s="142" t="s">
        <v>767</v>
      </c>
      <c r="E64" s="143"/>
      <c r="F64" s="143"/>
      <c r="G64" s="143"/>
      <c r="H64" s="143"/>
      <c r="I64" s="144"/>
      <c r="J64" s="145">
        <f>J117</f>
        <v>0</v>
      </c>
      <c r="K64" s="146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04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5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6"/>
      <c r="J70" s="58"/>
      <c r="K70" s="58"/>
      <c r="L70" s="39"/>
    </row>
    <row r="71" spans="2:12" s="1" customFormat="1" ht="36.95" customHeight="1">
      <c r="B71" s="39"/>
      <c r="C71" s="59" t="s">
        <v>164</v>
      </c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4.45" customHeight="1">
      <c r="B73" s="39"/>
      <c r="C73" s="61" t="s">
        <v>19</v>
      </c>
      <c r="I73" s="147"/>
      <c r="L73" s="39"/>
    </row>
    <row r="74" spans="2:12" s="1" customFormat="1" ht="16.5" customHeight="1">
      <c r="B74" s="39"/>
      <c r="E74" s="336" t="str">
        <f>E7</f>
        <v>Zateplení budovy SOŠ a SOU dopravní Čáslav (20.11) - revize 3</v>
      </c>
      <c r="F74" s="337"/>
      <c r="G74" s="337"/>
      <c r="H74" s="337"/>
      <c r="I74" s="147"/>
      <c r="L74" s="39"/>
    </row>
    <row r="75" spans="2:12" s="1" customFormat="1" ht="14.45" customHeight="1">
      <c r="B75" s="39"/>
      <c r="C75" s="61" t="s">
        <v>138</v>
      </c>
      <c r="I75" s="147"/>
      <c r="L75" s="39"/>
    </row>
    <row r="76" spans="2:12" s="1" customFormat="1" ht="17.25" customHeight="1">
      <c r="B76" s="39"/>
      <c r="E76" s="329" t="str">
        <f>E9</f>
        <v>1715c2 - Přípomoce v - 1715c2 - Přípomoce vytápění</v>
      </c>
      <c r="F76" s="338"/>
      <c r="G76" s="338"/>
      <c r="H76" s="338"/>
      <c r="I76" s="147"/>
      <c r="L76" s="39"/>
    </row>
    <row r="77" spans="2:12" s="1" customFormat="1" ht="6.95" customHeight="1">
      <c r="B77" s="39"/>
      <c r="I77" s="147"/>
      <c r="L77" s="39"/>
    </row>
    <row r="78" spans="2:12" s="1" customFormat="1" ht="18" customHeight="1">
      <c r="B78" s="39"/>
      <c r="C78" s="61" t="s">
        <v>23</v>
      </c>
      <c r="F78" s="148" t="str">
        <f>F12</f>
        <v xml:space="preserve"> </v>
      </c>
      <c r="I78" s="149" t="s">
        <v>25</v>
      </c>
      <c r="J78" s="65" t="str">
        <f>IF(J12="","",J12)</f>
        <v>19. 9. 2018</v>
      </c>
      <c r="L78" s="39"/>
    </row>
    <row r="79" spans="2:12" s="1" customFormat="1" ht="6.95" customHeight="1">
      <c r="B79" s="39"/>
      <c r="I79" s="147"/>
      <c r="L79" s="39"/>
    </row>
    <row r="80" spans="2:12" s="1" customFormat="1" ht="15">
      <c r="B80" s="39"/>
      <c r="C80" s="61" t="s">
        <v>27</v>
      </c>
      <c r="F80" s="148" t="str">
        <f>E15</f>
        <v>SUŠ a SOU dopravní Čáslav, Aug. Sedláčka 1145, Čás</v>
      </c>
      <c r="I80" s="149" t="s">
        <v>34</v>
      </c>
      <c r="J80" s="148" t="str">
        <f>E21</f>
        <v>AZ PROJECT spol. s r.o., Plynárenská 830, Kolín</v>
      </c>
      <c r="L80" s="39"/>
    </row>
    <row r="81" spans="2:12" s="1" customFormat="1" ht="14.45" customHeight="1">
      <c r="B81" s="39"/>
      <c r="C81" s="61" t="s">
        <v>32</v>
      </c>
      <c r="F81" s="148" t="str">
        <f>IF(E18="","",E18)</f>
        <v/>
      </c>
      <c r="I81" s="147"/>
      <c r="L81" s="39"/>
    </row>
    <row r="82" spans="2:12" s="1" customFormat="1" ht="10.35" customHeight="1">
      <c r="B82" s="39"/>
      <c r="I82" s="147"/>
      <c r="L82" s="39"/>
    </row>
    <row r="83" spans="2:20" s="9" customFormat="1" ht="29.25" customHeight="1">
      <c r="B83" s="150"/>
      <c r="C83" s="151" t="s">
        <v>165</v>
      </c>
      <c r="D83" s="152" t="s">
        <v>59</v>
      </c>
      <c r="E83" s="152" t="s">
        <v>55</v>
      </c>
      <c r="F83" s="152" t="s">
        <v>166</v>
      </c>
      <c r="G83" s="152" t="s">
        <v>167</v>
      </c>
      <c r="H83" s="152" t="s">
        <v>168</v>
      </c>
      <c r="I83" s="153" t="s">
        <v>169</v>
      </c>
      <c r="J83" s="152" t="s">
        <v>143</v>
      </c>
      <c r="K83" s="154" t="s">
        <v>170</v>
      </c>
      <c r="L83" s="150"/>
      <c r="M83" s="71" t="s">
        <v>171</v>
      </c>
      <c r="N83" s="72" t="s">
        <v>44</v>
      </c>
      <c r="O83" s="72" t="s">
        <v>172</v>
      </c>
      <c r="P83" s="72" t="s">
        <v>173</v>
      </c>
      <c r="Q83" s="72" t="s">
        <v>174</v>
      </c>
      <c r="R83" s="72" t="s">
        <v>175</v>
      </c>
      <c r="S83" s="72" t="s">
        <v>176</v>
      </c>
      <c r="T83" s="73" t="s">
        <v>177</v>
      </c>
    </row>
    <row r="84" spans="2:63" s="1" customFormat="1" ht="29.25" customHeight="1">
      <c r="B84" s="39"/>
      <c r="C84" s="75" t="s">
        <v>144</v>
      </c>
      <c r="I84" s="147"/>
      <c r="J84" s="155">
        <f>BK84</f>
        <v>0</v>
      </c>
      <c r="L84" s="39"/>
      <c r="M84" s="74"/>
      <c r="N84" s="66"/>
      <c r="O84" s="66"/>
      <c r="P84" s="156">
        <f>P85+P116</f>
        <v>0</v>
      </c>
      <c r="Q84" s="66"/>
      <c r="R84" s="156">
        <f>R85+R116</f>
        <v>0</v>
      </c>
      <c r="S84" s="66"/>
      <c r="T84" s="157">
        <f>T85+T116</f>
        <v>0</v>
      </c>
      <c r="AT84" s="22" t="s">
        <v>73</v>
      </c>
      <c r="AU84" s="22" t="s">
        <v>145</v>
      </c>
      <c r="BK84" s="158">
        <f>BK85+BK116</f>
        <v>0</v>
      </c>
    </row>
    <row r="85" spans="2:63" s="10" customFormat="1" ht="37.35" customHeight="1">
      <c r="B85" s="159"/>
      <c r="D85" s="160" t="s">
        <v>73</v>
      </c>
      <c r="E85" s="161" t="s">
        <v>178</v>
      </c>
      <c r="F85" s="161" t="s">
        <v>179</v>
      </c>
      <c r="I85" s="162"/>
      <c r="J85" s="163">
        <f>BK85</f>
        <v>0</v>
      </c>
      <c r="L85" s="159"/>
      <c r="M85" s="164"/>
      <c r="N85" s="165"/>
      <c r="O85" s="165"/>
      <c r="P85" s="166">
        <f>P86+P90+P96+P105+P114</f>
        <v>0</v>
      </c>
      <c r="Q85" s="165"/>
      <c r="R85" s="166">
        <f>R86+R90+R96+R105+R114</f>
        <v>0</v>
      </c>
      <c r="S85" s="165"/>
      <c r="T85" s="167">
        <f>T86+T90+T96+T105+T114</f>
        <v>0</v>
      </c>
      <c r="AR85" s="160" t="s">
        <v>82</v>
      </c>
      <c r="AT85" s="168" t="s">
        <v>73</v>
      </c>
      <c r="AU85" s="168" t="s">
        <v>74</v>
      </c>
      <c r="AY85" s="160" t="s">
        <v>180</v>
      </c>
      <c r="BK85" s="169">
        <f>BK86+BK90+BK96+BK105+BK114</f>
        <v>0</v>
      </c>
    </row>
    <row r="86" spans="2:63" s="10" customFormat="1" ht="19.9" customHeight="1">
      <c r="B86" s="159"/>
      <c r="D86" s="160" t="s">
        <v>73</v>
      </c>
      <c r="E86" s="170" t="s">
        <v>84</v>
      </c>
      <c r="F86" s="170" t="s">
        <v>768</v>
      </c>
      <c r="I86" s="162"/>
      <c r="J86" s="171">
        <f>BK86</f>
        <v>0</v>
      </c>
      <c r="L86" s="159"/>
      <c r="M86" s="164"/>
      <c r="N86" s="165"/>
      <c r="O86" s="165"/>
      <c r="P86" s="166">
        <f>SUM(P87:P89)</f>
        <v>0</v>
      </c>
      <c r="Q86" s="165"/>
      <c r="R86" s="166">
        <f>SUM(R87:R89)</f>
        <v>0</v>
      </c>
      <c r="S86" s="165"/>
      <c r="T86" s="167">
        <f>SUM(T87:T89)</f>
        <v>0</v>
      </c>
      <c r="AR86" s="160" t="s">
        <v>82</v>
      </c>
      <c r="AT86" s="168" t="s">
        <v>73</v>
      </c>
      <c r="AU86" s="168" t="s">
        <v>82</v>
      </c>
      <c r="AY86" s="160" t="s">
        <v>180</v>
      </c>
      <c r="BK86" s="169">
        <f>SUM(BK87:BK89)</f>
        <v>0</v>
      </c>
    </row>
    <row r="87" spans="2:65" s="1" customFormat="1" ht="16.5" customHeight="1">
      <c r="B87" s="172"/>
      <c r="C87" s="173" t="s">
        <v>82</v>
      </c>
      <c r="D87" s="173" t="s">
        <v>182</v>
      </c>
      <c r="E87" s="174" t="s">
        <v>769</v>
      </c>
      <c r="F87" s="175" t="s">
        <v>916</v>
      </c>
      <c r="G87" s="176" t="s">
        <v>292</v>
      </c>
      <c r="H87" s="177">
        <v>5</v>
      </c>
      <c r="I87" s="178"/>
      <c r="J87" s="179">
        <f>ROUND(I87*H87,2)</f>
        <v>0</v>
      </c>
      <c r="K87" s="175" t="s">
        <v>5</v>
      </c>
      <c r="L87" s="39"/>
      <c r="M87" s="180" t="s">
        <v>5</v>
      </c>
      <c r="N87" s="181" t="s">
        <v>45</v>
      </c>
      <c r="O87" s="4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2" t="s">
        <v>187</v>
      </c>
      <c r="AT87" s="22" t="s">
        <v>182</v>
      </c>
      <c r="AU87" s="22" t="s">
        <v>84</v>
      </c>
      <c r="AY87" s="22" t="s">
        <v>180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2" t="s">
        <v>82</v>
      </c>
      <c r="BK87" s="184">
        <f>ROUND(I87*H87,2)</f>
        <v>0</v>
      </c>
      <c r="BL87" s="22" t="s">
        <v>187</v>
      </c>
      <c r="BM87" s="22" t="s">
        <v>84</v>
      </c>
    </row>
    <row r="88" spans="2:51" s="11" customFormat="1" ht="13.5">
      <c r="B88" s="185"/>
      <c r="D88" s="186" t="s">
        <v>188</v>
      </c>
      <c r="E88" s="187" t="s">
        <v>5</v>
      </c>
      <c r="F88" s="188" t="s">
        <v>1104</v>
      </c>
      <c r="H88" s="189">
        <v>5</v>
      </c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188</v>
      </c>
      <c r="AU88" s="187" t="s">
        <v>84</v>
      </c>
      <c r="AV88" s="11" t="s">
        <v>84</v>
      </c>
      <c r="AW88" s="11" t="s">
        <v>38</v>
      </c>
      <c r="AX88" s="11" t="s">
        <v>74</v>
      </c>
      <c r="AY88" s="187" t="s">
        <v>180</v>
      </c>
    </row>
    <row r="89" spans="2:51" s="12" customFormat="1" ht="13.5">
      <c r="B89" s="194"/>
      <c r="D89" s="186" t="s">
        <v>188</v>
      </c>
      <c r="E89" s="195" t="s">
        <v>5</v>
      </c>
      <c r="F89" s="196" t="s">
        <v>190</v>
      </c>
      <c r="H89" s="197">
        <v>5</v>
      </c>
      <c r="I89" s="198"/>
      <c r="L89" s="194"/>
      <c r="M89" s="199"/>
      <c r="N89" s="200"/>
      <c r="O89" s="200"/>
      <c r="P89" s="200"/>
      <c r="Q89" s="200"/>
      <c r="R89" s="200"/>
      <c r="S89" s="200"/>
      <c r="T89" s="201"/>
      <c r="AT89" s="195" t="s">
        <v>188</v>
      </c>
      <c r="AU89" s="195" t="s">
        <v>84</v>
      </c>
      <c r="AV89" s="12" t="s">
        <v>187</v>
      </c>
      <c r="AW89" s="12" t="s">
        <v>38</v>
      </c>
      <c r="AX89" s="12" t="s">
        <v>82</v>
      </c>
      <c r="AY89" s="195" t="s">
        <v>180</v>
      </c>
    </row>
    <row r="90" spans="2:63" s="10" customFormat="1" ht="29.85" customHeight="1">
      <c r="B90" s="159"/>
      <c r="D90" s="160" t="s">
        <v>73</v>
      </c>
      <c r="E90" s="170" t="s">
        <v>200</v>
      </c>
      <c r="F90" s="170" t="s">
        <v>241</v>
      </c>
      <c r="I90" s="162"/>
      <c r="J90" s="171">
        <f>BK90</f>
        <v>0</v>
      </c>
      <c r="L90" s="159"/>
      <c r="M90" s="164"/>
      <c r="N90" s="165"/>
      <c r="O90" s="165"/>
      <c r="P90" s="166">
        <f>SUM(P91:P95)</f>
        <v>0</v>
      </c>
      <c r="Q90" s="165"/>
      <c r="R90" s="166">
        <f>SUM(R91:R95)</f>
        <v>0</v>
      </c>
      <c r="S90" s="165"/>
      <c r="T90" s="167">
        <f>SUM(T91:T95)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SUM(BK91:BK95)</f>
        <v>0</v>
      </c>
    </row>
    <row r="91" spans="2:65" s="1" customFormat="1" ht="25.5" customHeight="1">
      <c r="B91" s="172"/>
      <c r="C91" s="173" t="s">
        <v>84</v>
      </c>
      <c r="D91" s="173" t="s">
        <v>182</v>
      </c>
      <c r="E91" s="174" t="s">
        <v>772</v>
      </c>
      <c r="F91" s="175" t="s">
        <v>773</v>
      </c>
      <c r="G91" s="176" t="s">
        <v>301</v>
      </c>
      <c r="H91" s="177">
        <v>25</v>
      </c>
      <c r="I91" s="178"/>
      <c r="J91" s="179">
        <f>ROUND(I91*H91,2)</f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187</v>
      </c>
    </row>
    <row r="92" spans="2:65" s="1" customFormat="1" ht="25.5" customHeight="1">
      <c r="B92" s="172"/>
      <c r="C92" s="173" t="s">
        <v>195</v>
      </c>
      <c r="D92" s="173" t="s">
        <v>182</v>
      </c>
      <c r="E92" s="174" t="s">
        <v>774</v>
      </c>
      <c r="F92" s="175" t="s">
        <v>775</v>
      </c>
      <c r="G92" s="176" t="s">
        <v>185</v>
      </c>
      <c r="H92" s="177">
        <v>15.813</v>
      </c>
      <c r="I92" s="178"/>
      <c r="J92" s="179">
        <f>ROUND(I92*H92,2)</f>
        <v>0</v>
      </c>
      <c r="K92" s="175" t="s">
        <v>269</v>
      </c>
      <c r="L92" s="39"/>
      <c r="M92" s="180" t="s">
        <v>5</v>
      </c>
      <c r="N92" s="181" t="s">
        <v>45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187</v>
      </c>
      <c r="AT92" s="22" t="s">
        <v>182</v>
      </c>
      <c r="AU92" s="22" t="s">
        <v>84</v>
      </c>
      <c r="AY92" s="22" t="s">
        <v>180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82</v>
      </c>
      <c r="BK92" s="184">
        <f>ROUND(I92*H92,2)</f>
        <v>0</v>
      </c>
      <c r="BL92" s="22" t="s">
        <v>187</v>
      </c>
      <c r="BM92" s="22" t="s">
        <v>200</v>
      </c>
    </row>
    <row r="93" spans="2:51" s="11" customFormat="1" ht="13.5">
      <c r="B93" s="185"/>
      <c r="D93" s="186" t="s">
        <v>188</v>
      </c>
      <c r="E93" s="187" t="s">
        <v>5</v>
      </c>
      <c r="F93" s="188" t="s">
        <v>1105</v>
      </c>
      <c r="H93" s="189">
        <v>15.813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188</v>
      </c>
      <c r="AU93" s="187" t="s">
        <v>84</v>
      </c>
      <c r="AV93" s="11" t="s">
        <v>84</v>
      </c>
      <c r="AW93" s="11" t="s">
        <v>38</v>
      </c>
      <c r="AX93" s="11" t="s">
        <v>74</v>
      </c>
      <c r="AY93" s="187" t="s">
        <v>180</v>
      </c>
    </row>
    <row r="94" spans="2:51" s="12" customFormat="1" ht="13.5">
      <c r="B94" s="194"/>
      <c r="D94" s="186" t="s">
        <v>188</v>
      </c>
      <c r="E94" s="195" t="s">
        <v>5</v>
      </c>
      <c r="F94" s="196" t="s">
        <v>190</v>
      </c>
      <c r="H94" s="197">
        <v>15.813</v>
      </c>
      <c r="I94" s="198"/>
      <c r="L94" s="194"/>
      <c r="M94" s="199"/>
      <c r="N94" s="200"/>
      <c r="O94" s="200"/>
      <c r="P94" s="200"/>
      <c r="Q94" s="200"/>
      <c r="R94" s="200"/>
      <c r="S94" s="200"/>
      <c r="T94" s="201"/>
      <c r="AT94" s="195" t="s">
        <v>188</v>
      </c>
      <c r="AU94" s="195" t="s">
        <v>84</v>
      </c>
      <c r="AV94" s="12" t="s">
        <v>187</v>
      </c>
      <c r="AW94" s="12" t="s">
        <v>38</v>
      </c>
      <c r="AX94" s="12" t="s">
        <v>82</v>
      </c>
      <c r="AY94" s="195" t="s">
        <v>180</v>
      </c>
    </row>
    <row r="95" spans="2:65" s="1" customFormat="1" ht="25.5" customHeight="1">
      <c r="B95" s="172"/>
      <c r="C95" s="173" t="s">
        <v>187</v>
      </c>
      <c r="D95" s="173" t="s">
        <v>182</v>
      </c>
      <c r="E95" s="174" t="s">
        <v>777</v>
      </c>
      <c r="F95" s="175" t="s">
        <v>778</v>
      </c>
      <c r="G95" s="176" t="s">
        <v>301</v>
      </c>
      <c r="H95" s="177">
        <v>20</v>
      </c>
      <c r="I95" s="178"/>
      <c r="J95" s="179">
        <f>ROUND(I95*H95,2)</f>
        <v>0</v>
      </c>
      <c r="K95" s="175" t="s">
        <v>269</v>
      </c>
      <c r="L95" s="39"/>
      <c r="M95" s="180" t="s">
        <v>5</v>
      </c>
      <c r="N95" s="181" t="s">
        <v>45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187</v>
      </c>
      <c r="AT95" s="22" t="s">
        <v>182</v>
      </c>
      <c r="AU95" s="22" t="s">
        <v>84</v>
      </c>
      <c r="AY95" s="22" t="s">
        <v>180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82</v>
      </c>
      <c r="BK95" s="184">
        <f>ROUND(I95*H95,2)</f>
        <v>0</v>
      </c>
      <c r="BL95" s="22" t="s">
        <v>187</v>
      </c>
      <c r="BM95" s="22" t="s">
        <v>204</v>
      </c>
    </row>
    <row r="96" spans="2:63" s="10" customFormat="1" ht="29.85" customHeight="1">
      <c r="B96" s="159"/>
      <c r="D96" s="160" t="s">
        <v>73</v>
      </c>
      <c r="E96" s="170" t="s">
        <v>222</v>
      </c>
      <c r="F96" s="170" t="s">
        <v>779</v>
      </c>
      <c r="I96" s="162"/>
      <c r="J96" s="171">
        <f>BK96</f>
        <v>0</v>
      </c>
      <c r="L96" s="159"/>
      <c r="M96" s="164"/>
      <c r="N96" s="165"/>
      <c r="O96" s="165"/>
      <c r="P96" s="166">
        <f>SUM(P97:P104)</f>
        <v>0</v>
      </c>
      <c r="Q96" s="165"/>
      <c r="R96" s="166">
        <f>SUM(R97:R104)</f>
        <v>0</v>
      </c>
      <c r="S96" s="165"/>
      <c r="T96" s="167">
        <f>SUM(T97:T104)</f>
        <v>0</v>
      </c>
      <c r="AR96" s="160" t="s">
        <v>82</v>
      </c>
      <c r="AT96" s="168" t="s">
        <v>73</v>
      </c>
      <c r="AU96" s="168" t="s">
        <v>82</v>
      </c>
      <c r="AY96" s="160" t="s">
        <v>180</v>
      </c>
      <c r="BK96" s="169">
        <f>SUM(BK97:BK104)</f>
        <v>0</v>
      </c>
    </row>
    <row r="97" spans="2:65" s="1" customFormat="1" ht="38.25" customHeight="1">
      <c r="B97" s="172"/>
      <c r="C97" s="173" t="s">
        <v>206</v>
      </c>
      <c r="D97" s="173" t="s">
        <v>182</v>
      </c>
      <c r="E97" s="174" t="s">
        <v>780</v>
      </c>
      <c r="F97" s="175" t="s">
        <v>781</v>
      </c>
      <c r="G97" s="176" t="s">
        <v>301</v>
      </c>
      <c r="H97" s="177">
        <v>7</v>
      </c>
      <c r="I97" s="178"/>
      <c r="J97" s="179">
        <f>ROUND(I97*H97,2)</f>
        <v>0</v>
      </c>
      <c r="K97" s="175" t="s">
        <v>269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209</v>
      </c>
    </row>
    <row r="98" spans="2:65" s="1" customFormat="1" ht="38.25" customHeight="1">
      <c r="B98" s="172"/>
      <c r="C98" s="173" t="s">
        <v>200</v>
      </c>
      <c r="D98" s="173" t="s">
        <v>182</v>
      </c>
      <c r="E98" s="174" t="s">
        <v>782</v>
      </c>
      <c r="F98" s="175" t="s">
        <v>783</v>
      </c>
      <c r="G98" s="176" t="s">
        <v>301</v>
      </c>
      <c r="H98" s="177">
        <v>3</v>
      </c>
      <c r="I98" s="178"/>
      <c r="J98" s="179">
        <f>ROUND(I98*H98,2)</f>
        <v>0</v>
      </c>
      <c r="K98" s="175" t="s">
        <v>269</v>
      </c>
      <c r="L98" s="39"/>
      <c r="M98" s="180" t="s">
        <v>5</v>
      </c>
      <c r="N98" s="181" t="s">
        <v>45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187</v>
      </c>
      <c r="AT98" s="22" t="s">
        <v>182</v>
      </c>
      <c r="AU98" s="22" t="s">
        <v>84</v>
      </c>
      <c r="AY98" s="22" t="s">
        <v>180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82</v>
      </c>
      <c r="BK98" s="184">
        <f>ROUND(I98*H98,2)</f>
        <v>0</v>
      </c>
      <c r="BL98" s="22" t="s">
        <v>187</v>
      </c>
      <c r="BM98" s="22" t="s">
        <v>212</v>
      </c>
    </row>
    <row r="99" spans="2:65" s="1" customFormat="1" ht="25.5" customHeight="1">
      <c r="B99" s="172"/>
      <c r="C99" s="173" t="s">
        <v>213</v>
      </c>
      <c r="D99" s="173" t="s">
        <v>182</v>
      </c>
      <c r="E99" s="174" t="s">
        <v>786</v>
      </c>
      <c r="F99" s="175" t="s">
        <v>787</v>
      </c>
      <c r="G99" s="176" t="s">
        <v>292</v>
      </c>
      <c r="H99" s="177">
        <v>64.6</v>
      </c>
      <c r="I99" s="178"/>
      <c r="J99" s="179">
        <f>ROUND(I99*H99,2)</f>
        <v>0</v>
      </c>
      <c r="K99" s="175" t="s">
        <v>269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187</v>
      </c>
      <c r="AT99" s="22" t="s">
        <v>182</v>
      </c>
      <c r="AU99" s="22" t="s">
        <v>84</v>
      </c>
      <c r="AY99" s="22" t="s">
        <v>180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187</v>
      </c>
      <c r="BM99" s="22" t="s">
        <v>216</v>
      </c>
    </row>
    <row r="100" spans="2:51" s="11" customFormat="1" ht="13.5">
      <c r="B100" s="185"/>
      <c r="D100" s="186" t="s">
        <v>188</v>
      </c>
      <c r="E100" s="187" t="s">
        <v>5</v>
      </c>
      <c r="F100" s="188" t="s">
        <v>1106</v>
      </c>
      <c r="H100" s="189">
        <v>64.6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188</v>
      </c>
      <c r="AU100" s="187" t="s">
        <v>84</v>
      </c>
      <c r="AV100" s="11" t="s">
        <v>84</v>
      </c>
      <c r="AW100" s="11" t="s">
        <v>38</v>
      </c>
      <c r="AX100" s="11" t="s">
        <v>74</v>
      </c>
      <c r="AY100" s="187" t="s">
        <v>180</v>
      </c>
    </row>
    <row r="101" spans="2:51" s="12" customFormat="1" ht="13.5">
      <c r="B101" s="194"/>
      <c r="D101" s="186" t="s">
        <v>188</v>
      </c>
      <c r="E101" s="195" t="s">
        <v>5</v>
      </c>
      <c r="F101" s="196" t="s">
        <v>190</v>
      </c>
      <c r="H101" s="197">
        <v>64.6</v>
      </c>
      <c r="I101" s="198"/>
      <c r="L101" s="194"/>
      <c r="M101" s="199"/>
      <c r="N101" s="200"/>
      <c r="O101" s="200"/>
      <c r="P101" s="200"/>
      <c r="Q101" s="200"/>
      <c r="R101" s="200"/>
      <c r="S101" s="200"/>
      <c r="T101" s="201"/>
      <c r="AT101" s="195" t="s">
        <v>188</v>
      </c>
      <c r="AU101" s="195" t="s">
        <v>84</v>
      </c>
      <c r="AV101" s="12" t="s">
        <v>187</v>
      </c>
      <c r="AW101" s="12" t="s">
        <v>38</v>
      </c>
      <c r="AX101" s="12" t="s">
        <v>82</v>
      </c>
      <c r="AY101" s="195" t="s">
        <v>180</v>
      </c>
    </row>
    <row r="102" spans="2:65" s="1" customFormat="1" ht="25.5" customHeight="1">
      <c r="B102" s="172"/>
      <c r="C102" s="173" t="s">
        <v>204</v>
      </c>
      <c r="D102" s="173" t="s">
        <v>182</v>
      </c>
      <c r="E102" s="174" t="s">
        <v>790</v>
      </c>
      <c r="F102" s="175" t="s">
        <v>791</v>
      </c>
      <c r="G102" s="176" t="s">
        <v>292</v>
      </c>
      <c r="H102" s="177">
        <v>62.35</v>
      </c>
      <c r="I102" s="178"/>
      <c r="J102" s="179">
        <f>ROUND(I102*H102,2)</f>
        <v>0</v>
      </c>
      <c r="K102" s="175" t="s">
        <v>269</v>
      </c>
      <c r="L102" s="39"/>
      <c r="M102" s="180" t="s">
        <v>5</v>
      </c>
      <c r="N102" s="181" t="s">
        <v>45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187</v>
      </c>
      <c r="AT102" s="22" t="s">
        <v>182</v>
      </c>
      <c r="AU102" s="22" t="s">
        <v>84</v>
      </c>
      <c r="AY102" s="22" t="s">
        <v>180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82</v>
      </c>
      <c r="BK102" s="184">
        <f>ROUND(I102*H102,2)</f>
        <v>0</v>
      </c>
      <c r="BL102" s="22" t="s">
        <v>187</v>
      </c>
      <c r="BM102" s="22" t="s">
        <v>220</v>
      </c>
    </row>
    <row r="103" spans="2:51" s="11" customFormat="1" ht="13.5">
      <c r="B103" s="185"/>
      <c r="D103" s="186" t="s">
        <v>188</v>
      </c>
      <c r="E103" s="187" t="s">
        <v>5</v>
      </c>
      <c r="F103" s="188" t="s">
        <v>1107</v>
      </c>
      <c r="H103" s="189">
        <v>62.35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188</v>
      </c>
      <c r="AU103" s="187" t="s">
        <v>84</v>
      </c>
      <c r="AV103" s="11" t="s">
        <v>84</v>
      </c>
      <c r="AW103" s="11" t="s">
        <v>38</v>
      </c>
      <c r="AX103" s="11" t="s">
        <v>74</v>
      </c>
      <c r="AY103" s="187" t="s">
        <v>180</v>
      </c>
    </row>
    <row r="104" spans="2:51" s="12" customFormat="1" ht="13.5">
      <c r="B104" s="194"/>
      <c r="D104" s="186" t="s">
        <v>188</v>
      </c>
      <c r="E104" s="195" t="s">
        <v>5</v>
      </c>
      <c r="F104" s="196" t="s">
        <v>190</v>
      </c>
      <c r="H104" s="197">
        <v>62.35</v>
      </c>
      <c r="I104" s="198"/>
      <c r="L104" s="194"/>
      <c r="M104" s="199"/>
      <c r="N104" s="200"/>
      <c r="O104" s="200"/>
      <c r="P104" s="200"/>
      <c r="Q104" s="200"/>
      <c r="R104" s="200"/>
      <c r="S104" s="200"/>
      <c r="T104" s="201"/>
      <c r="AT104" s="195" t="s">
        <v>188</v>
      </c>
      <c r="AU104" s="195" t="s">
        <v>84</v>
      </c>
      <c r="AV104" s="12" t="s">
        <v>187</v>
      </c>
      <c r="AW104" s="12" t="s">
        <v>38</v>
      </c>
      <c r="AX104" s="12" t="s">
        <v>82</v>
      </c>
      <c r="AY104" s="195" t="s">
        <v>180</v>
      </c>
    </row>
    <row r="105" spans="2:63" s="10" customFormat="1" ht="29.85" customHeight="1">
      <c r="B105" s="159"/>
      <c r="D105" s="160" t="s">
        <v>73</v>
      </c>
      <c r="E105" s="170" t="s">
        <v>493</v>
      </c>
      <c r="F105" s="170" t="s">
        <v>494</v>
      </c>
      <c r="I105" s="162"/>
      <c r="J105" s="171">
        <f>BK105</f>
        <v>0</v>
      </c>
      <c r="L105" s="159"/>
      <c r="M105" s="164"/>
      <c r="N105" s="165"/>
      <c r="O105" s="165"/>
      <c r="P105" s="166">
        <f>SUM(P106:P113)</f>
        <v>0</v>
      </c>
      <c r="Q105" s="165"/>
      <c r="R105" s="166">
        <f>SUM(R106:R113)</f>
        <v>0</v>
      </c>
      <c r="S105" s="165"/>
      <c r="T105" s="167">
        <f>SUM(T106:T113)</f>
        <v>0</v>
      </c>
      <c r="AR105" s="160" t="s">
        <v>82</v>
      </c>
      <c r="AT105" s="168" t="s">
        <v>73</v>
      </c>
      <c r="AU105" s="168" t="s">
        <v>82</v>
      </c>
      <c r="AY105" s="160" t="s">
        <v>180</v>
      </c>
      <c r="BK105" s="169">
        <f>SUM(BK106:BK113)</f>
        <v>0</v>
      </c>
    </row>
    <row r="106" spans="2:65" s="1" customFormat="1" ht="25.5" customHeight="1">
      <c r="B106" s="172"/>
      <c r="C106" s="173" t="s">
        <v>222</v>
      </c>
      <c r="D106" s="173" t="s">
        <v>182</v>
      </c>
      <c r="E106" s="174" t="s">
        <v>495</v>
      </c>
      <c r="F106" s="175" t="s">
        <v>496</v>
      </c>
      <c r="G106" s="176" t="s">
        <v>219</v>
      </c>
      <c r="H106" s="177">
        <v>3.867</v>
      </c>
      <c r="I106" s="178"/>
      <c r="J106" s="179">
        <f>ROUND(I106*H106,2)</f>
        <v>0</v>
      </c>
      <c r="K106" s="175" t="s">
        <v>434</v>
      </c>
      <c r="L106" s="39"/>
      <c r="M106" s="180" t="s">
        <v>5</v>
      </c>
      <c r="N106" s="181" t="s">
        <v>45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187</v>
      </c>
      <c r="AT106" s="22" t="s">
        <v>182</v>
      </c>
      <c r="AU106" s="22" t="s">
        <v>84</v>
      </c>
      <c r="AY106" s="22" t="s">
        <v>180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82</v>
      </c>
      <c r="BK106" s="184">
        <f>ROUND(I106*H106,2)</f>
        <v>0</v>
      </c>
      <c r="BL106" s="22" t="s">
        <v>187</v>
      </c>
      <c r="BM106" s="22" t="s">
        <v>226</v>
      </c>
    </row>
    <row r="107" spans="2:51" s="11" customFormat="1" ht="13.5">
      <c r="B107" s="185"/>
      <c r="D107" s="186" t="s">
        <v>188</v>
      </c>
      <c r="E107" s="187" t="s">
        <v>5</v>
      </c>
      <c r="F107" s="188" t="s">
        <v>1108</v>
      </c>
      <c r="H107" s="189">
        <v>3.867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188</v>
      </c>
      <c r="AU107" s="187" t="s">
        <v>84</v>
      </c>
      <c r="AV107" s="11" t="s">
        <v>84</v>
      </c>
      <c r="AW107" s="11" t="s">
        <v>38</v>
      </c>
      <c r="AX107" s="11" t="s">
        <v>74</v>
      </c>
      <c r="AY107" s="187" t="s">
        <v>180</v>
      </c>
    </row>
    <row r="108" spans="2:51" s="12" customFormat="1" ht="13.5">
      <c r="B108" s="194"/>
      <c r="D108" s="186" t="s">
        <v>188</v>
      </c>
      <c r="E108" s="195" t="s">
        <v>5</v>
      </c>
      <c r="F108" s="196" t="s">
        <v>190</v>
      </c>
      <c r="H108" s="197">
        <v>3.867</v>
      </c>
      <c r="I108" s="198"/>
      <c r="L108" s="194"/>
      <c r="M108" s="199"/>
      <c r="N108" s="200"/>
      <c r="O108" s="200"/>
      <c r="P108" s="200"/>
      <c r="Q108" s="200"/>
      <c r="R108" s="200"/>
      <c r="S108" s="200"/>
      <c r="T108" s="201"/>
      <c r="AT108" s="195" t="s">
        <v>188</v>
      </c>
      <c r="AU108" s="195" t="s">
        <v>84</v>
      </c>
      <c r="AV108" s="12" t="s">
        <v>187</v>
      </c>
      <c r="AW108" s="12" t="s">
        <v>38</v>
      </c>
      <c r="AX108" s="12" t="s">
        <v>82</v>
      </c>
      <c r="AY108" s="195" t="s">
        <v>180</v>
      </c>
    </row>
    <row r="109" spans="2:65" s="1" customFormat="1" ht="25.5" customHeight="1">
      <c r="B109" s="172"/>
      <c r="C109" s="173" t="s">
        <v>209</v>
      </c>
      <c r="D109" s="173" t="s">
        <v>182</v>
      </c>
      <c r="E109" s="174" t="s">
        <v>500</v>
      </c>
      <c r="F109" s="175" t="s">
        <v>501</v>
      </c>
      <c r="G109" s="176" t="s">
        <v>219</v>
      </c>
      <c r="H109" s="177">
        <v>3.667</v>
      </c>
      <c r="I109" s="178"/>
      <c r="J109" s="179">
        <f>ROUND(I109*H109,2)</f>
        <v>0</v>
      </c>
      <c r="K109" s="175" t="s">
        <v>434</v>
      </c>
      <c r="L109" s="39"/>
      <c r="M109" s="180" t="s">
        <v>5</v>
      </c>
      <c r="N109" s="181" t="s">
        <v>45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187</v>
      </c>
      <c r="AT109" s="22" t="s">
        <v>182</v>
      </c>
      <c r="AU109" s="22" t="s">
        <v>84</v>
      </c>
      <c r="AY109" s="22" t="s">
        <v>180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82</v>
      </c>
      <c r="BK109" s="184">
        <f>ROUND(I109*H109,2)</f>
        <v>0</v>
      </c>
      <c r="BL109" s="22" t="s">
        <v>187</v>
      </c>
      <c r="BM109" s="22" t="s">
        <v>230</v>
      </c>
    </row>
    <row r="110" spans="2:65" s="1" customFormat="1" ht="25.5" customHeight="1">
      <c r="B110" s="172"/>
      <c r="C110" s="173" t="s">
        <v>232</v>
      </c>
      <c r="D110" s="173" t="s">
        <v>182</v>
      </c>
      <c r="E110" s="174" t="s">
        <v>503</v>
      </c>
      <c r="F110" s="175" t="s">
        <v>504</v>
      </c>
      <c r="G110" s="176" t="s">
        <v>219</v>
      </c>
      <c r="H110" s="177">
        <v>15.468</v>
      </c>
      <c r="I110" s="178"/>
      <c r="J110" s="179">
        <f>ROUND(I110*H110,2)</f>
        <v>0</v>
      </c>
      <c r="K110" s="175" t="s">
        <v>434</v>
      </c>
      <c r="L110" s="39"/>
      <c r="M110" s="180" t="s">
        <v>5</v>
      </c>
      <c r="N110" s="181" t="s">
        <v>45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82</v>
      </c>
      <c r="BK110" s="184">
        <f>ROUND(I110*H110,2)</f>
        <v>0</v>
      </c>
      <c r="BL110" s="22" t="s">
        <v>187</v>
      </c>
      <c r="BM110" s="22" t="s">
        <v>235</v>
      </c>
    </row>
    <row r="111" spans="2:51" s="11" customFormat="1" ht="13.5">
      <c r="B111" s="185"/>
      <c r="D111" s="186" t="s">
        <v>188</v>
      </c>
      <c r="E111" s="187" t="s">
        <v>5</v>
      </c>
      <c r="F111" s="188" t="s">
        <v>1109</v>
      </c>
      <c r="H111" s="189">
        <v>15.468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188</v>
      </c>
      <c r="AU111" s="187" t="s">
        <v>84</v>
      </c>
      <c r="AV111" s="11" t="s">
        <v>84</v>
      </c>
      <c r="AW111" s="11" t="s">
        <v>38</v>
      </c>
      <c r="AX111" s="11" t="s">
        <v>74</v>
      </c>
      <c r="AY111" s="187" t="s">
        <v>180</v>
      </c>
    </row>
    <row r="112" spans="2:51" s="12" customFormat="1" ht="13.5">
      <c r="B112" s="194"/>
      <c r="D112" s="186" t="s">
        <v>188</v>
      </c>
      <c r="E112" s="195" t="s">
        <v>5</v>
      </c>
      <c r="F112" s="196" t="s">
        <v>190</v>
      </c>
      <c r="H112" s="197">
        <v>15.468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188</v>
      </c>
      <c r="AU112" s="195" t="s">
        <v>84</v>
      </c>
      <c r="AV112" s="12" t="s">
        <v>187</v>
      </c>
      <c r="AW112" s="12" t="s">
        <v>38</v>
      </c>
      <c r="AX112" s="12" t="s">
        <v>82</v>
      </c>
      <c r="AY112" s="195" t="s">
        <v>180</v>
      </c>
    </row>
    <row r="113" spans="2:65" s="1" customFormat="1" ht="16.5" customHeight="1">
      <c r="B113" s="172"/>
      <c r="C113" s="173" t="s">
        <v>212</v>
      </c>
      <c r="D113" s="173" t="s">
        <v>182</v>
      </c>
      <c r="E113" s="174" t="s">
        <v>508</v>
      </c>
      <c r="F113" s="175" t="s">
        <v>509</v>
      </c>
      <c r="G113" s="176" t="s">
        <v>219</v>
      </c>
      <c r="H113" s="177">
        <v>3.667</v>
      </c>
      <c r="I113" s="178"/>
      <c r="J113" s="179">
        <f>ROUND(I113*H113,2)</f>
        <v>0</v>
      </c>
      <c r="K113" s="175" t="s">
        <v>199</v>
      </c>
      <c r="L113" s="39"/>
      <c r="M113" s="180" t="s">
        <v>5</v>
      </c>
      <c r="N113" s="181" t="s">
        <v>45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187</v>
      </c>
      <c r="AT113" s="22" t="s">
        <v>182</v>
      </c>
      <c r="AU113" s="22" t="s">
        <v>84</v>
      </c>
      <c r="AY113" s="22" t="s">
        <v>180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82</v>
      </c>
      <c r="BK113" s="184">
        <f>ROUND(I113*H113,2)</f>
        <v>0</v>
      </c>
      <c r="BL113" s="22" t="s">
        <v>187</v>
      </c>
      <c r="BM113" s="22" t="s">
        <v>239</v>
      </c>
    </row>
    <row r="114" spans="2:63" s="10" customFormat="1" ht="29.85" customHeight="1">
      <c r="B114" s="159"/>
      <c r="D114" s="160" t="s">
        <v>73</v>
      </c>
      <c r="E114" s="170" t="s">
        <v>511</v>
      </c>
      <c r="F114" s="170" t="s">
        <v>512</v>
      </c>
      <c r="I114" s="162"/>
      <c r="J114" s="171">
        <f>BK114</f>
        <v>0</v>
      </c>
      <c r="L114" s="159"/>
      <c r="M114" s="164"/>
      <c r="N114" s="165"/>
      <c r="O114" s="165"/>
      <c r="P114" s="166">
        <f>P115</f>
        <v>0</v>
      </c>
      <c r="Q114" s="165"/>
      <c r="R114" s="166">
        <f>R115</f>
        <v>0</v>
      </c>
      <c r="S114" s="165"/>
      <c r="T114" s="167">
        <f>T115</f>
        <v>0</v>
      </c>
      <c r="AR114" s="160" t="s">
        <v>82</v>
      </c>
      <c r="AT114" s="168" t="s">
        <v>73</v>
      </c>
      <c r="AU114" s="168" t="s">
        <v>82</v>
      </c>
      <c r="AY114" s="160" t="s">
        <v>180</v>
      </c>
      <c r="BK114" s="169">
        <f>BK115</f>
        <v>0</v>
      </c>
    </row>
    <row r="115" spans="2:65" s="1" customFormat="1" ht="38.25" customHeight="1">
      <c r="B115" s="172"/>
      <c r="C115" s="173" t="s">
        <v>242</v>
      </c>
      <c r="D115" s="173" t="s">
        <v>182</v>
      </c>
      <c r="E115" s="174" t="s">
        <v>513</v>
      </c>
      <c r="F115" s="175" t="s">
        <v>514</v>
      </c>
      <c r="G115" s="176" t="s">
        <v>219</v>
      </c>
      <c r="H115" s="177">
        <v>0.826</v>
      </c>
      <c r="I115" s="178"/>
      <c r="J115" s="179">
        <f>ROUND(I115*H115,2)</f>
        <v>0</v>
      </c>
      <c r="K115" s="175" t="s">
        <v>269</v>
      </c>
      <c r="L115" s="39"/>
      <c r="M115" s="180" t="s">
        <v>5</v>
      </c>
      <c r="N115" s="18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187</v>
      </c>
      <c r="AT115" s="22" t="s">
        <v>182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245</v>
      </c>
    </row>
    <row r="116" spans="2:63" s="10" customFormat="1" ht="37.35" customHeight="1">
      <c r="B116" s="159"/>
      <c r="D116" s="160" t="s">
        <v>73</v>
      </c>
      <c r="E116" s="161" t="s">
        <v>516</v>
      </c>
      <c r="F116" s="161" t="s">
        <v>517</v>
      </c>
      <c r="I116" s="162"/>
      <c r="J116" s="163">
        <f>BK116</f>
        <v>0</v>
      </c>
      <c r="L116" s="159"/>
      <c r="M116" s="164"/>
      <c r="N116" s="165"/>
      <c r="O116" s="165"/>
      <c r="P116" s="166">
        <f>P117</f>
        <v>0</v>
      </c>
      <c r="Q116" s="165"/>
      <c r="R116" s="166">
        <f>R117</f>
        <v>0</v>
      </c>
      <c r="S116" s="165"/>
      <c r="T116" s="167">
        <f>T117</f>
        <v>0</v>
      </c>
      <c r="AR116" s="160" t="s">
        <v>84</v>
      </c>
      <c r="AT116" s="168" t="s">
        <v>73</v>
      </c>
      <c r="AU116" s="168" t="s">
        <v>74</v>
      </c>
      <c r="AY116" s="160" t="s">
        <v>180</v>
      </c>
      <c r="BK116" s="169">
        <f>BK117</f>
        <v>0</v>
      </c>
    </row>
    <row r="117" spans="2:63" s="10" customFormat="1" ht="19.9" customHeight="1">
      <c r="B117" s="159"/>
      <c r="D117" s="160" t="s">
        <v>73</v>
      </c>
      <c r="E117" s="170" t="s">
        <v>794</v>
      </c>
      <c r="F117" s="170" t="s">
        <v>795</v>
      </c>
      <c r="I117" s="162"/>
      <c r="J117" s="171">
        <f>BK117</f>
        <v>0</v>
      </c>
      <c r="L117" s="159"/>
      <c r="M117" s="164"/>
      <c r="N117" s="165"/>
      <c r="O117" s="165"/>
      <c r="P117" s="166">
        <f>SUM(P118:P121)</f>
        <v>0</v>
      </c>
      <c r="Q117" s="165"/>
      <c r="R117" s="166">
        <f>SUM(R118:R121)</f>
        <v>0</v>
      </c>
      <c r="S117" s="165"/>
      <c r="T117" s="167">
        <f>SUM(T118:T121)</f>
        <v>0</v>
      </c>
      <c r="AR117" s="160" t="s">
        <v>84</v>
      </c>
      <c r="AT117" s="168" t="s">
        <v>73</v>
      </c>
      <c r="AU117" s="168" t="s">
        <v>82</v>
      </c>
      <c r="AY117" s="160" t="s">
        <v>180</v>
      </c>
      <c r="BK117" s="169">
        <f>SUM(BK118:BK121)</f>
        <v>0</v>
      </c>
    </row>
    <row r="118" spans="2:65" s="1" customFormat="1" ht="25.5" customHeight="1">
      <c r="B118" s="172"/>
      <c r="C118" s="173" t="s">
        <v>216</v>
      </c>
      <c r="D118" s="173" t="s">
        <v>182</v>
      </c>
      <c r="E118" s="174" t="s">
        <v>796</v>
      </c>
      <c r="F118" s="175" t="s">
        <v>992</v>
      </c>
      <c r="G118" s="176" t="s">
        <v>301</v>
      </c>
      <c r="H118" s="177">
        <v>18</v>
      </c>
      <c r="I118" s="178"/>
      <c r="J118" s="179">
        <f>ROUND(I118*H118,2)</f>
        <v>0</v>
      </c>
      <c r="K118" s="175" t="s">
        <v>269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220</v>
      </c>
      <c r="AT118" s="22" t="s">
        <v>182</v>
      </c>
      <c r="AU118" s="22" t="s">
        <v>84</v>
      </c>
      <c r="AY118" s="22" t="s">
        <v>180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220</v>
      </c>
      <c r="BM118" s="22" t="s">
        <v>249</v>
      </c>
    </row>
    <row r="119" spans="2:51" s="11" customFormat="1" ht="13.5">
      <c r="B119" s="185"/>
      <c r="D119" s="186" t="s">
        <v>188</v>
      </c>
      <c r="E119" s="187" t="s">
        <v>5</v>
      </c>
      <c r="F119" s="188" t="s">
        <v>226</v>
      </c>
      <c r="H119" s="189">
        <v>18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188</v>
      </c>
      <c r="AU119" s="187" t="s">
        <v>84</v>
      </c>
      <c r="AV119" s="11" t="s">
        <v>84</v>
      </c>
      <c r="AW119" s="11" t="s">
        <v>38</v>
      </c>
      <c r="AX119" s="11" t="s">
        <v>74</v>
      </c>
      <c r="AY119" s="187" t="s">
        <v>180</v>
      </c>
    </row>
    <row r="120" spans="2:51" s="12" customFormat="1" ht="13.5">
      <c r="B120" s="194"/>
      <c r="D120" s="186" t="s">
        <v>188</v>
      </c>
      <c r="E120" s="195" t="s">
        <v>5</v>
      </c>
      <c r="F120" s="196" t="s">
        <v>190</v>
      </c>
      <c r="H120" s="197">
        <v>18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188</v>
      </c>
      <c r="AU120" s="195" t="s">
        <v>84</v>
      </c>
      <c r="AV120" s="12" t="s">
        <v>187</v>
      </c>
      <c r="AW120" s="12" t="s">
        <v>38</v>
      </c>
      <c r="AX120" s="12" t="s">
        <v>82</v>
      </c>
      <c r="AY120" s="195" t="s">
        <v>180</v>
      </c>
    </row>
    <row r="121" spans="2:65" s="1" customFormat="1" ht="25.5" customHeight="1">
      <c r="B121" s="172"/>
      <c r="C121" s="173" t="s">
        <v>11</v>
      </c>
      <c r="D121" s="173" t="s">
        <v>182</v>
      </c>
      <c r="E121" s="174" t="s">
        <v>798</v>
      </c>
      <c r="F121" s="175" t="s">
        <v>799</v>
      </c>
      <c r="G121" s="176" t="s">
        <v>301</v>
      </c>
      <c r="H121" s="177">
        <v>7</v>
      </c>
      <c r="I121" s="178"/>
      <c r="J121" s="179">
        <f>ROUND(I121*H121,2)</f>
        <v>0</v>
      </c>
      <c r="K121" s="175" t="s">
        <v>269</v>
      </c>
      <c r="L121" s="39"/>
      <c r="M121" s="180" t="s">
        <v>5</v>
      </c>
      <c r="N121" s="213" t="s">
        <v>45</v>
      </c>
      <c r="O121" s="21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2" t="s">
        <v>220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220</v>
      </c>
      <c r="BM121" s="22" t="s">
        <v>255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25"/>
      <c r="J122" s="55"/>
      <c r="K122" s="55"/>
      <c r="L122" s="39"/>
    </row>
  </sheetData>
  <autoFilter ref="C83:K12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7"/>
  <sheetViews>
    <sheetView showGridLines="0" workbookViewId="0" topLeftCell="A1">
      <pane ySplit="1" topLeftCell="A2" activePane="bottomLeft" state="frozen"/>
      <selection pane="bottomLeft" activeCell="K2" sqref="K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102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1110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ROUND(J101,2)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ROUND(SUM(BE101:BE496),2)</f>
        <v>0</v>
      </c>
      <c r="G30" s="40"/>
      <c r="H30" s="40"/>
      <c r="I30" s="117">
        <v>0.21</v>
      </c>
      <c r="J30" s="116">
        <f>ROUND(ROUND((SUM(BE101:BE496)),2)*I30,2)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ROUND(SUM(BF101:BF496),2)</f>
        <v>0</v>
      </c>
      <c r="G31" s="40"/>
      <c r="H31" s="40"/>
      <c r="I31" s="117">
        <v>0.15</v>
      </c>
      <c r="J31" s="116">
        <f>ROUND(ROUND((SUM(BF101:BF496)),2)*I31,2)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ROUND(SUM(BG101:BG496),2)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ROUND(SUM(BH101:BH496),2)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ROUND(SUM(BI101:BI496),2)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1715d - Stavební čás - 1715d - Stavební část - budova B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J101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J102</f>
        <v>0</v>
      </c>
      <c r="K57" s="139"/>
    </row>
    <row r="58" spans="2:11" s="8" customFormat="1" ht="19.9" customHeight="1">
      <c r="B58" s="140"/>
      <c r="C58" s="141"/>
      <c r="D58" s="142" t="s">
        <v>147</v>
      </c>
      <c r="E58" s="143"/>
      <c r="F58" s="143"/>
      <c r="G58" s="143"/>
      <c r="H58" s="143"/>
      <c r="I58" s="144"/>
      <c r="J58" s="145">
        <f>J103</f>
        <v>0</v>
      </c>
      <c r="K58" s="146"/>
    </row>
    <row r="59" spans="2:11" s="8" customFormat="1" ht="19.9" customHeight="1">
      <c r="B59" s="140"/>
      <c r="C59" s="141"/>
      <c r="D59" s="142" t="s">
        <v>910</v>
      </c>
      <c r="E59" s="143"/>
      <c r="F59" s="143"/>
      <c r="G59" s="143"/>
      <c r="H59" s="143"/>
      <c r="I59" s="144"/>
      <c r="J59" s="145">
        <f>J138</f>
        <v>0</v>
      </c>
      <c r="K59" s="146"/>
    </row>
    <row r="60" spans="2:11" s="8" customFormat="1" ht="19.9" customHeight="1">
      <c r="B60" s="140"/>
      <c r="C60" s="141"/>
      <c r="D60" s="142" t="s">
        <v>1111</v>
      </c>
      <c r="E60" s="143"/>
      <c r="F60" s="143"/>
      <c r="G60" s="143"/>
      <c r="H60" s="143"/>
      <c r="I60" s="144"/>
      <c r="J60" s="145">
        <f>J140</f>
        <v>0</v>
      </c>
      <c r="K60" s="146"/>
    </row>
    <row r="61" spans="2:11" s="8" customFormat="1" ht="19.9" customHeight="1">
      <c r="B61" s="140"/>
      <c r="C61" s="141"/>
      <c r="D61" s="142" t="s">
        <v>148</v>
      </c>
      <c r="E61" s="143"/>
      <c r="F61" s="143"/>
      <c r="G61" s="143"/>
      <c r="H61" s="143"/>
      <c r="I61" s="144"/>
      <c r="J61" s="145">
        <f>J144</f>
        <v>0</v>
      </c>
      <c r="K61" s="146"/>
    </row>
    <row r="62" spans="2:11" s="8" customFormat="1" ht="19.9" customHeight="1">
      <c r="B62" s="140"/>
      <c r="C62" s="141"/>
      <c r="D62" s="142" t="s">
        <v>149</v>
      </c>
      <c r="E62" s="143"/>
      <c r="F62" s="143"/>
      <c r="G62" s="143"/>
      <c r="H62" s="143"/>
      <c r="I62" s="144"/>
      <c r="J62" s="145">
        <f>J161</f>
        <v>0</v>
      </c>
      <c r="K62" s="146"/>
    </row>
    <row r="63" spans="2:11" s="8" customFormat="1" ht="19.9" customHeight="1">
      <c r="B63" s="140"/>
      <c r="C63" s="141"/>
      <c r="D63" s="142" t="s">
        <v>1112</v>
      </c>
      <c r="E63" s="143"/>
      <c r="F63" s="143"/>
      <c r="G63" s="143"/>
      <c r="H63" s="143"/>
      <c r="I63" s="144"/>
      <c r="J63" s="145">
        <f>J274</f>
        <v>0</v>
      </c>
      <c r="K63" s="146"/>
    </row>
    <row r="64" spans="2:11" s="8" customFormat="1" ht="19.9" customHeight="1">
      <c r="B64" s="140"/>
      <c r="C64" s="141"/>
      <c r="D64" s="142" t="s">
        <v>150</v>
      </c>
      <c r="E64" s="143"/>
      <c r="F64" s="143"/>
      <c r="G64" s="143"/>
      <c r="H64" s="143"/>
      <c r="I64" s="144"/>
      <c r="J64" s="145">
        <f>J280</f>
        <v>0</v>
      </c>
      <c r="K64" s="146"/>
    </row>
    <row r="65" spans="2:11" s="8" customFormat="1" ht="19.9" customHeight="1">
      <c r="B65" s="140"/>
      <c r="C65" s="141"/>
      <c r="D65" s="142" t="s">
        <v>151</v>
      </c>
      <c r="E65" s="143"/>
      <c r="F65" s="143"/>
      <c r="G65" s="143"/>
      <c r="H65" s="143"/>
      <c r="I65" s="144"/>
      <c r="J65" s="145">
        <f>J328</f>
        <v>0</v>
      </c>
      <c r="K65" s="146"/>
    </row>
    <row r="66" spans="2:11" s="8" customFormat="1" ht="19.9" customHeight="1">
      <c r="B66" s="140"/>
      <c r="C66" s="141"/>
      <c r="D66" s="142" t="s">
        <v>152</v>
      </c>
      <c r="E66" s="143"/>
      <c r="F66" s="143"/>
      <c r="G66" s="143"/>
      <c r="H66" s="143"/>
      <c r="I66" s="144"/>
      <c r="J66" s="145">
        <f>J343</f>
        <v>0</v>
      </c>
      <c r="K66" s="146"/>
    </row>
    <row r="67" spans="2:11" s="7" customFormat="1" ht="24.95" customHeight="1">
      <c r="B67" s="133"/>
      <c r="C67" s="134"/>
      <c r="D67" s="135" t="s">
        <v>153</v>
      </c>
      <c r="E67" s="136"/>
      <c r="F67" s="136"/>
      <c r="G67" s="136"/>
      <c r="H67" s="136"/>
      <c r="I67" s="137"/>
      <c r="J67" s="138">
        <f>J345</f>
        <v>0</v>
      </c>
      <c r="K67" s="139"/>
    </row>
    <row r="68" spans="2:11" s="8" customFormat="1" ht="19.9" customHeight="1">
      <c r="B68" s="140"/>
      <c r="C68" s="141"/>
      <c r="D68" s="142" t="s">
        <v>911</v>
      </c>
      <c r="E68" s="143"/>
      <c r="F68" s="143"/>
      <c r="G68" s="143"/>
      <c r="H68" s="143"/>
      <c r="I68" s="144"/>
      <c r="J68" s="145">
        <f>J346</f>
        <v>0</v>
      </c>
      <c r="K68" s="146"/>
    </row>
    <row r="69" spans="2:11" s="8" customFormat="1" ht="19.9" customHeight="1">
      <c r="B69" s="140"/>
      <c r="C69" s="141"/>
      <c r="D69" s="142" t="s">
        <v>1113</v>
      </c>
      <c r="E69" s="143"/>
      <c r="F69" s="143"/>
      <c r="G69" s="143"/>
      <c r="H69" s="143"/>
      <c r="I69" s="144"/>
      <c r="J69" s="145">
        <f>J350</f>
        <v>0</v>
      </c>
      <c r="K69" s="146"/>
    </row>
    <row r="70" spans="2:11" s="8" customFormat="1" ht="19.9" customHeight="1">
      <c r="B70" s="140"/>
      <c r="C70" s="141"/>
      <c r="D70" s="142" t="s">
        <v>154</v>
      </c>
      <c r="E70" s="143"/>
      <c r="F70" s="143"/>
      <c r="G70" s="143"/>
      <c r="H70" s="143"/>
      <c r="I70" s="144"/>
      <c r="J70" s="145">
        <f>J362</f>
        <v>0</v>
      </c>
      <c r="K70" s="146"/>
    </row>
    <row r="71" spans="2:11" s="8" customFormat="1" ht="19.9" customHeight="1">
      <c r="B71" s="140"/>
      <c r="C71" s="141"/>
      <c r="D71" s="142" t="s">
        <v>155</v>
      </c>
      <c r="E71" s="143"/>
      <c r="F71" s="143"/>
      <c r="G71" s="143"/>
      <c r="H71" s="143"/>
      <c r="I71" s="144"/>
      <c r="J71" s="145">
        <f>J385</f>
        <v>0</v>
      </c>
      <c r="K71" s="146"/>
    </row>
    <row r="72" spans="2:11" s="8" customFormat="1" ht="19.9" customHeight="1">
      <c r="B72" s="140"/>
      <c r="C72" s="141"/>
      <c r="D72" s="142" t="s">
        <v>156</v>
      </c>
      <c r="E72" s="143"/>
      <c r="F72" s="143"/>
      <c r="G72" s="143"/>
      <c r="H72" s="143"/>
      <c r="I72" s="144"/>
      <c r="J72" s="145">
        <f>J390</f>
        <v>0</v>
      </c>
      <c r="K72" s="146"/>
    </row>
    <row r="73" spans="2:11" s="8" customFormat="1" ht="19.9" customHeight="1">
      <c r="B73" s="140"/>
      <c r="C73" s="141"/>
      <c r="D73" s="142" t="s">
        <v>1114</v>
      </c>
      <c r="E73" s="143"/>
      <c r="F73" s="143"/>
      <c r="G73" s="143"/>
      <c r="H73" s="143"/>
      <c r="I73" s="144"/>
      <c r="J73" s="145">
        <f>J392</f>
        <v>0</v>
      </c>
      <c r="K73" s="146"/>
    </row>
    <row r="74" spans="2:11" s="8" customFormat="1" ht="19.9" customHeight="1">
      <c r="B74" s="140"/>
      <c r="C74" s="141"/>
      <c r="D74" s="142" t="s">
        <v>157</v>
      </c>
      <c r="E74" s="143"/>
      <c r="F74" s="143"/>
      <c r="G74" s="143"/>
      <c r="H74" s="143"/>
      <c r="I74" s="144"/>
      <c r="J74" s="145">
        <f>J403</f>
        <v>0</v>
      </c>
      <c r="K74" s="146"/>
    </row>
    <row r="75" spans="2:11" s="8" customFormat="1" ht="19.9" customHeight="1">
      <c r="B75" s="140"/>
      <c r="C75" s="141"/>
      <c r="D75" s="142" t="s">
        <v>1115</v>
      </c>
      <c r="E75" s="143"/>
      <c r="F75" s="143"/>
      <c r="G75" s="143"/>
      <c r="H75" s="143"/>
      <c r="I75" s="144"/>
      <c r="J75" s="145">
        <f>J416</f>
        <v>0</v>
      </c>
      <c r="K75" s="146"/>
    </row>
    <row r="76" spans="2:11" s="8" customFormat="1" ht="19.9" customHeight="1">
      <c r="B76" s="140"/>
      <c r="C76" s="141"/>
      <c r="D76" s="142" t="s">
        <v>158</v>
      </c>
      <c r="E76" s="143"/>
      <c r="F76" s="143"/>
      <c r="G76" s="143"/>
      <c r="H76" s="143"/>
      <c r="I76" s="144"/>
      <c r="J76" s="145">
        <f>J426</f>
        <v>0</v>
      </c>
      <c r="K76" s="146"/>
    </row>
    <row r="77" spans="2:11" s="8" customFormat="1" ht="19.9" customHeight="1">
      <c r="B77" s="140"/>
      <c r="C77" s="141"/>
      <c r="D77" s="142" t="s">
        <v>159</v>
      </c>
      <c r="E77" s="143"/>
      <c r="F77" s="143"/>
      <c r="G77" s="143"/>
      <c r="H77" s="143"/>
      <c r="I77" s="144"/>
      <c r="J77" s="145">
        <f>J446</f>
        <v>0</v>
      </c>
      <c r="K77" s="146"/>
    </row>
    <row r="78" spans="2:11" s="8" customFormat="1" ht="19.9" customHeight="1">
      <c r="B78" s="140"/>
      <c r="C78" s="141"/>
      <c r="D78" s="142" t="s">
        <v>160</v>
      </c>
      <c r="E78" s="143"/>
      <c r="F78" s="143"/>
      <c r="G78" s="143"/>
      <c r="H78" s="143"/>
      <c r="I78" s="144"/>
      <c r="J78" s="145">
        <f>J468</f>
        <v>0</v>
      </c>
      <c r="K78" s="146"/>
    </row>
    <row r="79" spans="2:11" s="8" customFormat="1" ht="19.9" customHeight="1">
      <c r="B79" s="140"/>
      <c r="C79" s="141"/>
      <c r="D79" s="142" t="s">
        <v>161</v>
      </c>
      <c r="E79" s="143"/>
      <c r="F79" s="143"/>
      <c r="G79" s="143"/>
      <c r="H79" s="143"/>
      <c r="I79" s="144"/>
      <c r="J79" s="145">
        <f>J480</f>
        <v>0</v>
      </c>
      <c r="K79" s="146"/>
    </row>
    <row r="80" spans="2:11" s="8" customFormat="1" ht="19.9" customHeight="1">
      <c r="B80" s="140"/>
      <c r="C80" s="141"/>
      <c r="D80" s="142" t="s">
        <v>162</v>
      </c>
      <c r="E80" s="143"/>
      <c r="F80" s="143"/>
      <c r="G80" s="143"/>
      <c r="H80" s="143"/>
      <c r="I80" s="144"/>
      <c r="J80" s="145">
        <f>J484</f>
        <v>0</v>
      </c>
      <c r="K80" s="146"/>
    </row>
    <row r="81" spans="2:11" s="8" customFormat="1" ht="19.9" customHeight="1">
      <c r="B81" s="140"/>
      <c r="C81" s="141"/>
      <c r="D81" s="142" t="s">
        <v>163</v>
      </c>
      <c r="E81" s="143"/>
      <c r="F81" s="143"/>
      <c r="G81" s="143"/>
      <c r="H81" s="143"/>
      <c r="I81" s="144"/>
      <c r="J81" s="145">
        <f>J495</f>
        <v>0</v>
      </c>
      <c r="K81" s="146"/>
    </row>
    <row r="82" spans="2:11" s="1" customFormat="1" ht="21.75" customHeight="1">
      <c r="B82" s="39"/>
      <c r="C82" s="40"/>
      <c r="D82" s="40"/>
      <c r="E82" s="40"/>
      <c r="F82" s="40"/>
      <c r="G82" s="40"/>
      <c r="H82" s="40"/>
      <c r="I82" s="104"/>
      <c r="J82" s="40"/>
      <c r="K82" s="43"/>
    </row>
    <row r="83" spans="2:11" s="1" customFormat="1" ht="6.95" customHeight="1">
      <c r="B83" s="54"/>
      <c r="C83" s="55"/>
      <c r="D83" s="55"/>
      <c r="E83" s="55"/>
      <c r="F83" s="55"/>
      <c r="G83" s="55"/>
      <c r="H83" s="55"/>
      <c r="I83" s="125"/>
      <c r="J83" s="55"/>
      <c r="K83" s="56"/>
    </row>
    <row r="87" spans="2:12" s="1" customFormat="1" ht="6.95" customHeight="1">
      <c r="B87" s="57"/>
      <c r="C87" s="58"/>
      <c r="D87" s="58"/>
      <c r="E87" s="58"/>
      <c r="F87" s="58"/>
      <c r="G87" s="58"/>
      <c r="H87" s="58"/>
      <c r="I87" s="126"/>
      <c r="J87" s="58"/>
      <c r="K87" s="58"/>
      <c r="L87" s="39"/>
    </row>
    <row r="88" spans="2:12" s="1" customFormat="1" ht="36.95" customHeight="1">
      <c r="B88" s="39"/>
      <c r="C88" s="59" t="s">
        <v>164</v>
      </c>
      <c r="I88" s="147"/>
      <c r="L88" s="39"/>
    </row>
    <row r="89" spans="2:12" s="1" customFormat="1" ht="6.95" customHeight="1">
      <c r="B89" s="39"/>
      <c r="I89" s="147"/>
      <c r="L89" s="39"/>
    </row>
    <row r="90" spans="2:12" s="1" customFormat="1" ht="14.45" customHeight="1">
      <c r="B90" s="39"/>
      <c r="C90" s="61" t="s">
        <v>19</v>
      </c>
      <c r="I90" s="147"/>
      <c r="L90" s="39"/>
    </row>
    <row r="91" spans="2:12" s="1" customFormat="1" ht="16.5" customHeight="1">
      <c r="B91" s="39"/>
      <c r="E91" s="336" t="str">
        <f>E7</f>
        <v>Zateplení budovy SOŠ a SOU dopravní Čáslav (20.11) - revize 3</v>
      </c>
      <c r="F91" s="337"/>
      <c r="G91" s="337"/>
      <c r="H91" s="337"/>
      <c r="I91" s="147"/>
      <c r="L91" s="39"/>
    </row>
    <row r="92" spans="2:12" s="1" customFormat="1" ht="14.45" customHeight="1">
      <c r="B92" s="39"/>
      <c r="C92" s="61" t="s">
        <v>138</v>
      </c>
      <c r="I92" s="147"/>
      <c r="L92" s="39"/>
    </row>
    <row r="93" spans="2:12" s="1" customFormat="1" ht="17.25" customHeight="1">
      <c r="B93" s="39"/>
      <c r="E93" s="329" t="str">
        <f>E9</f>
        <v>1715d - Stavební čás - 1715d - Stavební část - budova B</v>
      </c>
      <c r="F93" s="338"/>
      <c r="G93" s="338"/>
      <c r="H93" s="338"/>
      <c r="I93" s="147"/>
      <c r="L93" s="39"/>
    </row>
    <row r="94" spans="2:12" s="1" customFormat="1" ht="6.95" customHeight="1">
      <c r="B94" s="39"/>
      <c r="I94" s="147"/>
      <c r="L94" s="39"/>
    </row>
    <row r="95" spans="2:12" s="1" customFormat="1" ht="18" customHeight="1">
      <c r="B95" s="39"/>
      <c r="C95" s="61" t="s">
        <v>23</v>
      </c>
      <c r="F95" s="148" t="str">
        <f>F12</f>
        <v xml:space="preserve"> </v>
      </c>
      <c r="I95" s="149" t="s">
        <v>25</v>
      </c>
      <c r="J95" s="65" t="str">
        <f>IF(J12="","",J12)</f>
        <v>19. 9. 2018</v>
      </c>
      <c r="L95" s="39"/>
    </row>
    <row r="96" spans="2:12" s="1" customFormat="1" ht="6.95" customHeight="1">
      <c r="B96" s="39"/>
      <c r="I96" s="147"/>
      <c r="L96" s="39"/>
    </row>
    <row r="97" spans="2:12" s="1" customFormat="1" ht="15">
      <c r="B97" s="39"/>
      <c r="C97" s="61" t="s">
        <v>27</v>
      </c>
      <c r="F97" s="148" t="str">
        <f>E15</f>
        <v>SUŠ a SOU dopravní Čáslav, Aug. Sedláčka 1145, Čás</v>
      </c>
      <c r="I97" s="149" t="s">
        <v>34</v>
      </c>
      <c r="J97" s="148" t="str">
        <f>E21</f>
        <v>AZ PROJECT spol. s r.o., Plynárenská 830, Kolín</v>
      </c>
      <c r="L97" s="39"/>
    </row>
    <row r="98" spans="2:12" s="1" customFormat="1" ht="14.45" customHeight="1">
      <c r="B98" s="39"/>
      <c r="C98" s="61" t="s">
        <v>32</v>
      </c>
      <c r="F98" s="148" t="str">
        <f>IF(E18="","",E18)</f>
        <v/>
      </c>
      <c r="I98" s="147"/>
      <c r="L98" s="39"/>
    </row>
    <row r="99" spans="2:12" s="1" customFormat="1" ht="10.35" customHeight="1">
      <c r="B99" s="39"/>
      <c r="I99" s="147"/>
      <c r="L99" s="39"/>
    </row>
    <row r="100" spans="2:20" s="9" customFormat="1" ht="29.25" customHeight="1">
      <c r="B100" s="150"/>
      <c r="C100" s="151" t="s">
        <v>165</v>
      </c>
      <c r="D100" s="152" t="s">
        <v>59</v>
      </c>
      <c r="E100" s="152" t="s">
        <v>55</v>
      </c>
      <c r="F100" s="152" t="s">
        <v>166</v>
      </c>
      <c r="G100" s="152" t="s">
        <v>167</v>
      </c>
      <c r="H100" s="152" t="s">
        <v>168</v>
      </c>
      <c r="I100" s="153" t="s">
        <v>169</v>
      </c>
      <c r="J100" s="152" t="s">
        <v>143</v>
      </c>
      <c r="K100" s="154" t="s">
        <v>170</v>
      </c>
      <c r="L100" s="150"/>
      <c r="M100" s="71" t="s">
        <v>171</v>
      </c>
      <c r="N100" s="72" t="s">
        <v>44</v>
      </c>
      <c r="O100" s="72" t="s">
        <v>172</v>
      </c>
      <c r="P100" s="72" t="s">
        <v>173</v>
      </c>
      <c r="Q100" s="72" t="s">
        <v>174</v>
      </c>
      <c r="R100" s="72" t="s">
        <v>175</v>
      </c>
      <c r="S100" s="72" t="s">
        <v>176</v>
      </c>
      <c r="T100" s="73" t="s">
        <v>177</v>
      </c>
    </row>
    <row r="101" spans="2:63" s="1" customFormat="1" ht="29.25" customHeight="1">
      <c r="B101" s="39"/>
      <c r="C101" s="75" t="s">
        <v>144</v>
      </c>
      <c r="I101" s="147"/>
      <c r="J101" s="155">
        <f>BK101</f>
        <v>0</v>
      </c>
      <c r="L101" s="39"/>
      <c r="M101" s="74"/>
      <c r="N101" s="66"/>
      <c r="O101" s="66"/>
      <c r="P101" s="156">
        <f>P102+P345</f>
        <v>0</v>
      </c>
      <c r="Q101" s="66"/>
      <c r="R101" s="156">
        <f>R102+R345</f>
        <v>4.528887999999999</v>
      </c>
      <c r="S101" s="66"/>
      <c r="T101" s="157">
        <f>T102+T345</f>
        <v>0</v>
      </c>
      <c r="AT101" s="22" t="s">
        <v>73</v>
      </c>
      <c r="AU101" s="22" t="s">
        <v>145</v>
      </c>
      <c r="BK101" s="158">
        <f>BK102+BK345</f>
        <v>0</v>
      </c>
    </row>
    <row r="102" spans="2:63" s="10" customFormat="1" ht="37.35" customHeight="1">
      <c r="B102" s="159"/>
      <c r="D102" s="160" t="s">
        <v>73</v>
      </c>
      <c r="E102" s="161" t="s">
        <v>178</v>
      </c>
      <c r="F102" s="161" t="s">
        <v>179</v>
      </c>
      <c r="I102" s="162"/>
      <c r="J102" s="163">
        <f>BK102</f>
        <v>0</v>
      </c>
      <c r="L102" s="159"/>
      <c r="M102" s="164"/>
      <c r="N102" s="165"/>
      <c r="O102" s="165"/>
      <c r="P102" s="166">
        <f>P103+P138+P140+P144+P161+P274+P280+P328+P343</f>
        <v>0</v>
      </c>
      <c r="Q102" s="165"/>
      <c r="R102" s="166">
        <f>R103+R138+R140+R144+R161+R274+R280+R328+R343</f>
        <v>0</v>
      </c>
      <c r="S102" s="165"/>
      <c r="T102" s="167">
        <f>T103+T138+T140+T144+T161+T274+T280+T328+T343</f>
        <v>0</v>
      </c>
      <c r="AR102" s="160" t="s">
        <v>82</v>
      </c>
      <c r="AT102" s="168" t="s">
        <v>73</v>
      </c>
      <c r="AU102" s="168" t="s">
        <v>74</v>
      </c>
      <c r="AY102" s="160" t="s">
        <v>180</v>
      </c>
      <c r="BK102" s="169">
        <f>BK103+BK138+BK140+BK144+BK161+BK274+BK280+BK328+BK343</f>
        <v>0</v>
      </c>
    </row>
    <row r="103" spans="2:63" s="10" customFormat="1" ht="19.9" customHeight="1">
      <c r="B103" s="159"/>
      <c r="D103" s="160" t="s">
        <v>73</v>
      </c>
      <c r="E103" s="170" t="s">
        <v>82</v>
      </c>
      <c r="F103" s="170" t="s">
        <v>181</v>
      </c>
      <c r="I103" s="162"/>
      <c r="J103" s="171">
        <f>BK103</f>
        <v>0</v>
      </c>
      <c r="L103" s="159"/>
      <c r="M103" s="164"/>
      <c r="N103" s="165"/>
      <c r="O103" s="165"/>
      <c r="P103" s="166">
        <f>SUM(P104:P137)</f>
        <v>0</v>
      </c>
      <c r="Q103" s="165"/>
      <c r="R103" s="166">
        <f>SUM(R104:R137)</f>
        <v>0</v>
      </c>
      <c r="S103" s="165"/>
      <c r="T103" s="167">
        <f>SUM(T104:T137)</f>
        <v>0</v>
      </c>
      <c r="AR103" s="160" t="s">
        <v>82</v>
      </c>
      <c r="AT103" s="168" t="s">
        <v>73</v>
      </c>
      <c r="AU103" s="168" t="s">
        <v>82</v>
      </c>
      <c r="AY103" s="160" t="s">
        <v>180</v>
      </c>
      <c r="BK103" s="169">
        <f>SUM(BK104:BK137)</f>
        <v>0</v>
      </c>
    </row>
    <row r="104" spans="2:65" s="1" customFormat="1" ht="51" customHeight="1">
      <c r="B104" s="172"/>
      <c r="C104" s="173" t="s">
        <v>82</v>
      </c>
      <c r="D104" s="173" t="s">
        <v>182</v>
      </c>
      <c r="E104" s="174" t="s">
        <v>183</v>
      </c>
      <c r="F104" s="175" t="s">
        <v>184</v>
      </c>
      <c r="G104" s="176" t="s">
        <v>185</v>
      </c>
      <c r="H104" s="177">
        <v>58.4</v>
      </c>
      <c r="I104" s="178"/>
      <c r="J104" s="179">
        <f>ROUND(I104*H104,2)</f>
        <v>0</v>
      </c>
      <c r="K104" s="175" t="s">
        <v>186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187</v>
      </c>
      <c r="AT104" s="22" t="s">
        <v>182</v>
      </c>
      <c r="AU104" s="22" t="s">
        <v>84</v>
      </c>
      <c r="AY104" s="22" t="s">
        <v>180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187</v>
      </c>
      <c r="BM104" s="22" t="s">
        <v>84</v>
      </c>
    </row>
    <row r="105" spans="2:51" s="11" customFormat="1" ht="13.5">
      <c r="B105" s="185"/>
      <c r="D105" s="186" t="s">
        <v>188</v>
      </c>
      <c r="E105" s="187" t="s">
        <v>5</v>
      </c>
      <c r="F105" s="188" t="s">
        <v>1116</v>
      </c>
      <c r="H105" s="189">
        <v>58.4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188</v>
      </c>
      <c r="AU105" s="187" t="s">
        <v>84</v>
      </c>
      <c r="AV105" s="11" t="s">
        <v>84</v>
      </c>
      <c r="AW105" s="11" t="s">
        <v>38</v>
      </c>
      <c r="AX105" s="11" t="s">
        <v>74</v>
      </c>
      <c r="AY105" s="187" t="s">
        <v>180</v>
      </c>
    </row>
    <row r="106" spans="2:51" s="12" customFormat="1" ht="13.5">
      <c r="B106" s="194"/>
      <c r="D106" s="186" t="s">
        <v>188</v>
      </c>
      <c r="E106" s="195" t="s">
        <v>5</v>
      </c>
      <c r="F106" s="196" t="s">
        <v>190</v>
      </c>
      <c r="H106" s="197">
        <v>58.4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188</v>
      </c>
      <c r="AU106" s="195" t="s">
        <v>84</v>
      </c>
      <c r="AV106" s="12" t="s">
        <v>187</v>
      </c>
      <c r="AW106" s="12" t="s">
        <v>38</v>
      </c>
      <c r="AX106" s="12" t="s">
        <v>82</v>
      </c>
      <c r="AY106" s="195" t="s">
        <v>180</v>
      </c>
    </row>
    <row r="107" spans="2:65" s="1" customFormat="1" ht="38.25" customHeight="1">
      <c r="B107" s="172"/>
      <c r="C107" s="173" t="s">
        <v>84</v>
      </c>
      <c r="D107" s="173" t="s">
        <v>182</v>
      </c>
      <c r="E107" s="174" t="s">
        <v>191</v>
      </c>
      <c r="F107" s="175" t="s">
        <v>192</v>
      </c>
      <c r="G107" s="176" t="s">
        <v>185</v>
      </c>
      <c r="H107" s="177">
        <v>19.25</v>
      </c>
      <c r="I107" s="178"/>
      <c r="J107" s="179">
        <f>ROUND(I107*H107,2)</f>
        <v>0</v>
      </c>
      <c r="K107" s="175" t="s">
        <v>193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187</v>
      </c>
    </row>
    <row r="108" spans="2:51" s="11" customFormat="1" ht="13.5">
      <c r="B108" s="185"/>
      <c r="D108" s="186" t="s">
        <v>188</v>
      </c>
      <c r="E108" s="187" t="s">
        <v>5</v>
      </c>
      <c r="F108" s="188" t="s">
        <v>1117</v>
      </c>
      <c r="H108" s="189">
        <v>19.25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188</v>
      </c>
      <c r="AU108" s="187" t="s">
        <v>84</v>
      </c>
      <c r="AV108" s="11" t="s">
        <v>84</v>
      </c>
      <c r="AW108" s="11" t="s">
        <v>38</v>
      </c>
      <c r="AX108" s="11" t="s">
        <v>74</v>
      </c>
      <c r="AY108" s="187" t="s">
        <v>180</v>
      </c>
    </row>
    <row r="109" spans="2:51" s="12" customFormat="1" ht="13.5">
      <c r="B109" s="194"/>
      <c r="D109" s="186" t="s">
        <v>188</v>
      </c>
      <c r="E109" s="195" t="s">
        <v>5</v>
      </c>
      <c r="F109" s="196" t="s">
        <v>190</v>
      </c>
      <c r="H109" s="197">
        <v>19.25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188</v>
      </c>
      <c r="AU109" s="195" t="s">
        <v>84</v>
      </c>
      <c r="AV109" s="12" t="s">
        <v>187</v>
      </c>
      <c r="AW109" s="12" t="s">
        <v>38</v>
      </c>
      <c r="AX109" s="12" t="s">
        <v>82</v>
      </c>
      <c r="AY109" s="195" t="s">
        <v>180</v>
      </c>
    </row>
    <row r="110" spans="2:65" s="1" customFormat="1" ht="16.5" customHeight="1">
      <c r="B110" s="172"/>
      <c r="C110" s="173" t="s">
        <v>195</v>
      </c>
      <c r="D110" s="173" t="s">
        <v>182</v>
      </c>
      <c r="E110" s="174" t="s">
        <v>196</v>
      </c>
      <c r="F110" s="175" t="s">
        <v>197</v>
      </c>
      <c r="G110" s="176" t="s">
        <v>198</v>
      </c>
      <c r="H110" s="177">
        <v>32.438</v>
      </c>
      <c r="I110" s="178"/>
      <c r="J110" s="179">
        <f>ROUND(I110*H110,2)</f>
        <v>0</v>
      </c>
      <c r="K110" s="175" t="s">
        <v>199</v>
      </c>
      <c r="L110" s="39"/>
      <c r="M110" s="180" t="s">
        <v>5</v>
      </c>
      <c r="N110" s="181" t="s">
        <v>45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187</v>
      </c>
      <c r="AT110" s="22" t="s">
        <v>182</v>
      </c>
      <c r="AU110" s="22" t="s">
        <v>84</v>
      </c>
      <c r="AY110" s="22" t="s">
        <v>180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82</v>
      </c>
      <c r="BK110" s="184">
        <f>ROUND(I110*H110,2)</f>
        <v>0</v>
      </c>
      <c r="BL110" s="22" t="s">
        <v>187</v>
      </c>
      <c r="BM110" s="22" t="s">
        <v>200</v>
      </c>
    </row>
    <row r="111" spans="2:51" s="11" customFormat="1" ht="13.5">
      <c r="B111" s="185"/>
      <c r="D111" s="186" t="s">
        <v>188</v>
      </c>
      <c r="E111" s="187" t="s">
        <v>5</v>
      </c>
      <c r="F111" s="188" t="s">
        <v>1118</v>
      </c>
      <c r="H111" s="189">
        <v>3.738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188</v>
      </c>
      <c r="AU111" s="187" t="s">
        <v>84</v>
      </c>
      <c r="AV111" s="11" t="s">
        <v>84</v>
      </c>
      <c r="AW111" s="11" t="s">
        <v>38</v>
      </c>
      <c r="AX111" s="11" t="s">
        <v>74</v>
      </c>
      <c r="AY111" s="187" t="s">
        <v>180</v>
      </c>
    </row>
    <row r="112" spans="2:51" s="11" customFormat="1" ht="13.5">
      <c r="B112" s="185"/>
      <c r="D112" s="186" t="s">
        <v>188</v>
      </c>
      <c r="E112" s="187" t="s">
        <v>5</v>
      </c>
      <c r="F112" s="188" t="s">
        <v>1119</v>
      </c>
      <c r="H112" s="189">
        <v>28.7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188</v>
      </c>
      <c r="AU112" s="187" t="s">
        <v>84</v>
      </c>
      <c r="AV112" s="11" t="s">
        <v>84</v>
      </c>
      <c r="AW112" s="11" t="s">
        <v>38</v>
      </c>
      <c r="AX112" s="11" t="s">
        <v>74</v>
      </c>
      <c r="AY112" s="187" t="s">
        <v>180</v>
      </c>
    </row>
    <row r="113" spans="2:51" s="12" customFormat="1" ht="13.5">
      <c r="B113" s="194"/>
      <c r="D113" s="186" t="s">
        <v>188</v>
      </c>
      <c r="E113" s="195" t="s">
        <v>5</v>
      </c>
      <c r="F113" s="196" t="s">
        <v>190</v>
      </c>
      <c r="H113" s="197">
        <v>32.438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188</v>
      </c>
      <c r="AU113" s="195" t="s">
        <v>84</v>
      </c>
      <c r="AV113" s="12" t="s">
        <v>187</v>
      </c>
      <c r="AW113" s="12" t="s">
        <v>38</v>
      </c>
      <c r="AX113" s="12" t="s">
        <v>82</v>
      </c>
      <c r="AY113" s="195" t="s">
        <v>180</v>
      </c>
    </row>
    <row r="114" spans="2:65" s="1" customFormat="1" ht="16.5" customHeight="1">
      <c r="B114" s="172"/>
      <c r="C114" s="173" t="s">
        <v>187</v>
      </c>
      <c r="D114" s="173" t="s">
        <v>182</v>
      </c>
      <c r="E114" s="174" t="s">
        <v>202</v>
      </c>
      <c r="F114" s="175" t="s">
        <v>203</v>
      </c>
      <c r="G114" s="176" t="s">
        <v>198</v>
      </c>
      <c r="H114" s="177">
        <v>16.219</v>
      </c>
      <c r="I114" s="178"/>
      <c r="J114" s="179">
        <f>ROUND(I114*H114,2)</f>
        <v>0</v>
      </c>
      <c r="K114" s="175" t="s">
        <v>199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187</v>
      </c>
      <c r="AT114" s="22" t="s">
        <v>182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204</v>
      </c>
    </row>
    <row r="115" spans="2:51" s="11" customFormat="1" ht="13.5">
      <c r="B115" s="185"/>
      <c r="D115" s="186" t="s">
        <v>188</v>
      </c>
      <c r="E115" s="187" t="s">
        <v>5</v>
      </c>
      <c r="F115" s="188" t="s">
        <v>1120</v>
      </c>
      <c r="H115" s="189">
        <v>16.219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188</v>
      </c>
      <c r="AU115" s="187" t="s">
        <v>84</v>
      </c>
      <c r="AV115" s="11" t="s">
        <v>84</v>
      </c>
      <c r="AW115" s="11" t="s">
        <v>38</v>
      </c>
      <c r="AX115" s="11" t="s">
        <v>74</v>
      </c>
      <c r="AY115" s="187" t="s">
        <v>180</v>
      </c>
    </row>
    <row r="116" spans="2:51" s="12" customFormat="1" ht="13.5">
      <c r="B116" s="194"/>
      <c r="D116" s="186" t="s">
        <v>188</v>
      </c>
      <c r="E116" s="195" t="s">
        <v>5</v>
      </c>
      <c r="F116" s="196" t="s">
        <v>190</v>
      </c>
      <c r="H116" s="197">
        <v>16.219</v>
      </c>
      <c r="I116" s="198"/>
      <c r="L116" s="194"/>
      <c r="M116" s="199"/>
      <c r="N116" s="200"/>
      <c r="O116" s="200"/>
      <c r="P116" s="200"/>
      <c r="Q116" s="200"/>
      <c r="R116" s="200"/>
      <c r="S116" s="200"/>
      <c r="T116" s="201"/>
      <c r="AT116" s="195" t="s">
        <v>188</v>
      </c>
      <c r="AU116" s="195" t="s">
        <v>84</v>
      </c>
      <c r="AV116" s="12" t="s">
        <v>187</v>
      </c>
      <c r="AW116" s="12" t="s">
        <v>38</v>
      </c>
      <c r="AX116" s="12" t="s">
        <v>82</v>
      </c>
      <c r="AY116" s="195" t="s">
        <v>180</v>
      </c>
    </row>
    <row r="117" spans="2:65" s="1" customFormat="1" ht="38.25" customHeight="1">
      <c r="B117" s="172"/>
      <c r="C117" s="173" t="s">
        <v>206</v>
      </c>
      <c r="D117" s="173" t="s">
        <v>182</v>
      </c>
      <c r="E117" s="174" t="s">
        <v>207</v>
      </c>
      <c r="F117" s="175" t="s">
        <v>208</v>
      </c>
      <c r="G117" s="176" t="s">
        <v>198</v>
      </c>
      <c r="H117" s="177">
        <v>7.988</v>
      </c>
      <c r="I117" s="178"/>
      <c r="J117" s="179">
        <f>ROUND(I117*H117,2)</f>
        <v>0</v>
      </c>
      <c r="K117" s="175" t="s">
        <v>193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187</v>
      </c>
      <c r="AT117" s="22" t="s">
        <v>182</v>
      </c>
      <c r="AU117" s="22" t="s">
        <v>84</v>
      </c>
      <c r="AY117" s="22" t="s">
        <v>180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187</v>
      </c>
      <c r="BM117" s="22" t="s">
        <v>209</v>
      </c>
    </row>
    <row r="118" spans="2:51" s="11" customFormat="1" ht="13.5">
      <c r="B118" s="185"/>
      <c r="D118" s="186" t="s">
        <v>188</v>
      </c>
      <c r="E118" s="187" t="s">
        <v>5</v>
      </c>
      <c r="F118" s="188" t="s">
        <v>1121</v>
      </c>
      <c r="H118" s="189">
        <v>7.988</v>
      </c>
      <c r="I118" s="190"/>
      <c r="L118" s="185"/>
      <c r="M118" s="191"/>
      <c r="N118" s="192"/>
      <c r="O118" s="192"/>
      <c r="P118" s="192"/>
      <c r="Q118" s="192"/>
      <c r="R118" s="192"/>
      <c r="S118" s="192"/>
      <c r="T118" s="193"/>
      <c r="AT118" s="187" t="s">
        <v>188</v>
      </c>
      <c r="AU118" s="187" t="s">
        <v>84</v>
      </c>
      <c r="AV118" s="11" t="s">
        <v>84</v>
      </c>
      <c r="AW118" s="11" t="s">
        <v>38</v>
      </c>
      <c r="AX118" s="11" t="s">
        <v>74</v>
      </c>
      <c r="AY118" s="187" t="s">
        <v>180</v>
      </c>
    </row>
    <row r="119" spans="2:51" s="12" customFormat="1" ht="13.5">
      <c r="B119" s="194"/>
      <c r="D119" s="186" t="s">
        <v>188</v>
      </c>
      <c r="E119" s="195" t="s">
        <v>5</v>
      </c>
      <c r="F119" s="196" t="s">
        <v>190</v>
      </c>
      <c r="H119" s="197">
        <v>7.988</v>
      </c>
      <c r="I119" s="198"/>
      <c r="L119" s="194"/>
      <c r="M119" s="199"/>
      <c r="N119" s="200"/>
      <c r="O119" s="200"/>
      <c r="P119" s="200"/>
      <c r="Q119" s="200"/>
      <c r="R119" s="200"/>
      <c r="S119" s="200"/>
      <c r="T119" s="201"/>
      <c r="AT119" s="195" t="s">
        <v>188</v>
      </c>
      <c r="AU119" s="195" t="s">
        <v>84</v>
      </c>
      <c r="AV119" s="12" t="s">
        <v>187</v>
      </c>
      <c r="AW119" s="12" t="s">
        <v>38</v>
      </c>
      <c r="AX119" s="12" t="s">
        <v>82</v>
      </c>
      <c r="AY119" s="195" t="s">
        <v>180</v>
      </c>
    </row>
    <row r="120" spans="2:65" s="1" customFormat="1" ht="16.5" customHeight="1">
      <c r="B120" s="172"/>
      <c r="C120" s="173" t="s">
        <v>200</v>
      </c>
      <c r="D120" s="173" t="s">
        <v>182</v>
      </c>
      <c r="E120" s="174" t="s">
        <v>210</v>
      </c>
      <c r="F120" s="175" t="s">
        <v>211</v>
      </c>
      <c r="G120" s="176" t="s">
        <v>198</v>
      </c>
      <c r="H120" s="177">
        <v>7.988</v>
      </c>
      <c r="I120" s="178"/>
      <c r="J120" s="179">
        <f>ROUND(I120*H120,2)</f>
        <v>0</v>
      </c>
      <c r="K120" s="175" t="s">
        <v>199</v>
      </c>
      <c r="L120" s="39"/>
      <c r="M120" s="180" t="s">
        <v>5</v>
      </c>
      <c r="N120" s="181" t="s">
        <v>45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187</v>
      </c>
      <c r="AT120" s="22" t="s">
        <v>182</v>
      </c>
      <c r="AU120" s="22" t="s">
        <v>84</v>
      </c>
      <c r="AY120" s="22" t="s">
        <v>180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82</v>
      </c>
      <c r="BK120" s="184">
        <f>ROUND(I120*H120,2)</f>
        <v>0</v>
      </c>
      <c r="BL120" s="22" t="s">
        <v>187</v>
      </c>
      <c r="BM120" s="22" t="s">
        <v>212</v>
      </c>
    </row>
    <row r="121" spans="2:65" s="1" customFormat="1" ht="16.5" customHeight="1">
      <c r="B121" s="172"/>
      <c r="C121" s="173" t="s">
        <v>213</v>
      </c>
      <c r="D121" s="173" t="s">
        <v>182</v>
      </c>
      <c r="E121" s="174" t="s">
        <v>214</v>
      </c>
      <c r="F121" s="175" t="s">
        <v>215</v>
      </c>
      <c r="G121" s="176" t="s">
        <v>198</v>
      </c>
      <c r="H121" s="177">
        <v>7.988</v>
      </c>
      <c r="I121" s="178"/>
      <c r="J121" s="179">
        <f>ROUND(I121*H121,2)</f>
        <v>0</v>
      </c>
      <c r="K121" s="175" t="s">
        <v>199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187</v>
      </c>
      <c r="BM121" s="22" t="s">
        <v>216</v>
      </c>
    </row>
    <row r="122" spans="2:65" s="1" customFormat="1" ht="16.5" customHeight="1">
      <c r="B122" s="172"/>
      <c r="C122" s="173" t="s">
        <v>204</v>
      </c>
      <c r="D122" s="173" t="s">
        <v>182</v>
      </c>
      <c r="E122" s="174" t="s">
        <v>217</v>
      </c>
      <c r="F122" s="175" t="s">
        <v>218</v>
      </c>
      <c r="G122" s="176" t="s">
        <v>219</v>
      </c>
      <c r="H122" s="177">
        <v>15.177</v>
      </c>
      <c r="I122" s="178"/>
      <c r="J122" s="179">
        <f>ROUND(I122*H122,2)</f>
        <v>0</v>
      </c>
      <c r="K122" s="175" t="s">
        <v>199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187</v>
      </c>
      <c r="AT122" s="22" t="s">
        <v>182</v>
      </c>
      <c r="AU122" s="22" t="s">
        <v>84</v>
      </c>
      <c r="AY122" s="22" t="s">
        <v>180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187</v>
      </c>
      <c r="BM122" s="22" t="s">
        <v>220</v>
      </c>
    </row>
    <row r="123" spans="2:51" s="11" customFormat="1" ht="13.5">
      <c r="B123" s="185"/>
      <c r="D123" s="186" t="s">
        <v>188</v>
      </c>
      <c r="E123" s="187" t="s">
        <v>5</v>
      </c>
      <c r="F123" s="188" t="s">
        <v>1122</v>
      </c>
      <c r="H123" s="189">
        <v>15.177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188</v>
      </c>
      <c r="AU123" s="187" t="s">
        <v>84</v>
      </c>
      <c r="AV123" s="11" t="s">
        <v>84</v>
      </c>
      <c r="AW123" s="11" t="s">
        <v>38</v>
      </c>
      <c r="AX123" s="11" t="s">
        <v>74</v>
      </c>
      <c r="AY123" s="187" t="s">
        <v>180</v>
      </c>
    </row>
    <row r="124" spans="2:51" s="12" customFormat="1" ht="13.5">
      <c r="B124" s="194"/>
      <c r="D124" s="186" t="s">
        <v>188</v>
      </c>
      <c r="E124" s="195" t="s">
        <v>5</v>
      </c>
      <c r="F124" s="196" t="s">
        <v>190</v>
      </c>
      <c r="H124" s="197">
        <v>15.177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188</v>
      </c>
      <c r="AU124" s="195" t="s">
        <v>84</v>
      </c>
      <c r="AV124" s="12" t="s">
        <v>187</v>
      </c>
      <c r="AW124" s="12" t="s">
        <v>38</v>
      </c>
      <c r="AX124" s="12" t="s">
        <v>82</v>
      </c>
      <c r="AY124" s="195" t="s">
        <v>180</v>
      </c>
    </row>
    <row r="125" spans="2:65" s="1" customFormat="1" ht="25.5" customHeight="1">
      <c r="B125" s="172"/>
      <c r="C125" s="173" t="s">
        <v>222</v>
      </c>
      <c r="D125" s="173" t="s">
        <v>182</v>
      </c>
      <c r="E125" s="174" t="s">
        <v>1123</v>
      </c>
      <c r="F125" s="175" t="s">
        <v>1124</v>
      </c>
      <c r="G125" s="176" t="s">
        <v>198</v>
      </c>
      <c r="H125" s="177">
        <v>24.45</v>
      </c>
      <c r="I125" s="178"/>
      <c r="J125" s="179">
        <f>ROUND(I125*H125,2)</f>
        <v>0</v>
      </c>
      <c r="K125" s="175" t="s">
        <v>193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187</v>
      </c>
      <c r="BM125" s="22" t="s">
        <v>226</v>
      </c>
    </row>
    <row r="126" spans="2:51" s="11" customFormat="1" ht="13.5">
      <c r="B126" s="185"/>
      <c r="D126" s="186" t="s">
        <v>188</v>
      </c>
      <c r="E126" s="187" t="s">
        <v>5</v>
      </c>
      <c r="F126" s="188" t="s">
        <v>1125</v>
      </c>
      <c r="H126" s="189">
        <v>24.45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188</v>
      </c>
      <c r="AU126" s="187" t="s">
        <v>84</v>
      </c>
      <c r="AV126" s="11" t="s">
        <v>84</v>
      </c>
      <c r="AW126" s="11" t="s">
        <v>38</v>
      </c>
      <c r="AX126" s="11" t="s">
        <v>74</v>
      </c>
      <c r="AY126" s="187" t="s">
        <v>180</v>
      </c>
    </row>
    <row r="127" spans="2:51" s="12" customFormat="1" ht="13.5">
      <c r="B127" s="194"/>
      <c r="D127" s="186" t="s">
        <v>188</v>
      </c>
      <c r="E127" s="195" t="s">
        <v>5</v>
      </c>
      <c r="F127" s="196" t="s">
        <v>190</v>
      </c>
      <c r="H127" s="197">
        <v>24.45</v>
      </c>
      <c r="I127" s="198"/>
      <c r="L127" s="194"/>
      <c r="M127" s="199"/>
      <c r="N127" s="200"/>
      <c r="O127" s="200"/>
      <c r="P127" s="200"/>
      <c r="Q127" s="200"/>
      <c r="R127" s="200"/>
      <c r="S127" s="200"/>
      <c r="T127" s="201"/>
      <c r="AT127" s="195" t="s">
        <v>188</v>
      </c>
      <c r="AU127" s="195" t="s">
        <v>84</v>
      </c>
      <c r="AV127" s="12" t="s">
        <v>187</v>
      </c>
      <c r="AW127" s="12" t="s">
        <v>38</v>
      </c>
      <c r="AX127" s="12" t="s">
        <v>82</v>
      </c>
      <c r="AY127" s="195" t="s">
        <v>180</v>
      </c>
    </row>
    <row r="128" spans="2:65" s="1" customFormat="1" ht="25.5" customHeight="1">
      <c r="B128" s="172"/>
      <c r="C128" s="173" t="s">
        <v>209</v>
      </c>
      <c r="D128" s="173" t="s">
        <v>182</v>
      </c>
      <c r="E128" s="174" t="s">
        <v>1126</v>
      </c>
      <c r="F128" s="175" t="s">
        <v>1127</v>
      </c>
      <c r="G128" s="176" t="s">
        <v>185</v>
      </c>
      <c r="H128" s="177">
        <v>8.5</v>
      </c>
      <c r="I128" s="178"/>
      <c r="J128" s="179">
        <f>ROUND(I128*H128,2)</f>
        <v>0</v>
      </c>
      <c r="K128" s="175" t="s">
        <v>199</v>
      </c>
      <c r="L128" s="39"/>
      <c r="M128" s="180" t="s">
        <v>5</v>
      </c>
      <c r="N128" s="181" t="s">
        <v>45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187</v>
      </c>
      <c r="AT128" s="22" t="s">
        <v>182</v>
      </c>
      <c r="AU128" s="22" t="s">
        <v>84</v>
      </c>
      <c r="AY128" s="22" t="s">
        <v>180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82</v>
      </c>
      <c r="BK128" s="184">
        <f>ROUND(I128*H128,2)</f>
        <v>0</v>
      </c>
      <c r="BL128" s="22" t="s">
        <v>187</v>
      </c>
      <c r="BM128" s="22" t="s">
        <v>230</v>
      </c>
    </row>
    <row r="129" spans="2:51" s="11" customFormat="1" ht="13.5">
      <c r="B129" s="185"/>
      <c r="D129" s="186" t="s">
        <v>188</v>
      </c>
      <c r="E129" s="187" t="s">
        <v>5</v>
      </c>
      <c r="F129" s="188" t="s">
        <v>1128</v>
      </c>
      <c r="H129" s="189">
        <v>8.5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188</v>
      </c>
      <c r="AU129" s="187" t="s">
        <v>84</v>
      </c>
      <c r="AV129" s="11" t="s">
        <v>84</v>
      </c>
      <c r="AW129" s="11" t="s">
        <v>38</v>
      </c>
      <c r="AX129" s="11" t="s">
        <v>74</v>
      </c>
      <c r="AY129" s="187" t="s">
        <v>180</v>
      </c>
    </row>
    <row r="130" spans="2:51" s="12" customFormat="1" ht="13.5">
      <c r="B130" s="194"/>
      <c r="D130" s="186" t="s">
        <v>188</v>
      </c>
      <c r="E130" s="195" t="s">
        <v>5</v>
      </c>
      <c r="F130" s="196" t="s">
        <v>190</v>
      </c>
      <c r="H130" s="197">
        <v>8.5</v>
      </c>
      <c r="I130" s="198"/>
      <c r="L130" s="194"/>
      <c r="M130" s="199"/>
      <c r="N130" s="200"/>
      <c r="O130" s="200"/>
      <c r="P130" s="200"/>
      <c r="Q130" s="200"/>
      <c r="R130" s="200"/>
      <c r="S130" s="200"/>
      <c r="T130" s="201"/>
      <c r="AT130" s="195" t="s">
        <v>188</v>
      </c>
      <c r="AU130" s="195" t="s">
        <v>84</v>
      </c>
      <c r="AV130" s="12" t="s">
        <v>187</v>
      </c>
      <c r="AW130" s="12" t="s">
        <v>38</v>
      </c>
      <c r="AX130" s="12" t="s">
        <v>82</v>
      </c>
      <c r="AY130" s="195" t="s">
        <v>180</v>
      </c>
    </row>
    <row r="131" spans="2:65" s="1" customFormat="1" ht="16.5" customHeight="1">
      <c r="B131" s="172"/>
      <c r="C131" s="202" t="s">
        <v>232</v>
      </c>
      <c r="D131" s="202" t="s">
        <v>273</v>
      </c>
      <c r="E131" s="203" t="s">
        <v>1129</v>
      </c>
      <c r="F131" s="204" t="s">
        <v>1130</v>
      </c>
      <c r="G131" s="205" t="s">
        <v>725</v>
      </c>
      <c r="H131" s="206">
        <v>0.213</v>
      </c>
      <c r="I131" s="207"/>
      <c r="J131" s="208">
        <f>ROUND(I131*H131,2)</f>
        <v>0</v>
      </c>
      <c r="K131" s="204" t="s">
        <v>199</v>
      </c>
      <c r="L131" s="209"/>
      <c r="M131" s="210" t="s">
        <v>5</v>
      </c>
      <c r="N131" s="211" t="s">
        <v>45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204</v>
      </c>
      <c r="AT131" s="22" t="s">
        <v>273</v>
      </c>
      <c r="AU131" s="22" t="s">
        <v>84</v>
      </c>
      <c r="AY131" s="22" t="s">
        <v>180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82</v>
      </c>
      <c r="BK131" s="184">
        <f>ROUND(I131*H131,2)</f>
        <v>0</v>
      </c>
      <c r="BL131" s="22" t="s">
        <v>187</v>
      </c>
      <c r="BM131" s="22" t="s">
        <v>235</v>
      </c>
    </row>
    <row r="132" spans="2:51" s="11" customFormat="1" ht="13.5">
      <c r="B132" s="185"/>
      <c r="D132" s="186" t="s">
        <v>188</v>
      </c>
      <c r="E132" s="187" t="s">
        <v>5</v>
      </c>
      <c r="F132" s="188" t="s">
        <v>1131</v>
      </c>
      <c r="H132" s="189">
        <v>0.213</v>
      </c>
      <c r="I132" s="190"/>
      <c r="L132" s="185"/>
      <c r="M132" s="191"/>
      <c r="N132" s="192"/>
      <c r="O132" s="192"/>
      <c r="P132" s="192"/>
      <c r="Q132" s="192"/>
      <c r="R132" s="192"/>
      <c r="S132" s="192"/>
      <c r="T132" s="193"/>
      <c r="AT132" s="187" t="s">
        <v>188</v>
      </c>
      <c r="AU132" s="187" t="s">
        <v>84</v>
      </c>
      <c r="AV132" s="11" t="s">
        <v>84</v>
      </c>
      <c r="AW132" s="11" t="s">
        <v>38</v>
      </c>
      <c r="AX132" s="11" t="s">
        <v>74</v>
      </c>
      <c r="AY132" s="187" t="s">
        <v>180</v>
      </c>
    </row>
    <row r="133" spans="2:51" s="12" customFormat="1" ht="13.5">
      <c r="B133" s="194"/>
      <c r="D133" s="186" t="s">
        <v>188</v>
      </c>
      <c r="E133" s="195" t="s">
        <v>5</v>
      </c>
      <c r="F133" s="196" t="s">
        <v>190</v>
      </c>
      <c r="H133" s="197">
        <v>0.213</v>
      </c>
      <c r="I133" s="198"/>
      <c r="L133" s="194"/>
      <c r="M133" s="199"/>
      <c r="N133" s="200"/>
      <c r="O133" s="200"/>
      <c r="P133" s="200"/>
      <c r="Q133" s="200"/>
      <c r="R133" s="200"/>
      <c r="S133" s="200"/>
      <c r="T133" s="201"/>
      <c r="AT133" s="195" t="s">
        <v>188</v>
      </c>
      <c r="AU133" s="195" t="s">
        <v>84</v>
      </c>
      <c r="AV133" s="12" t="s">
        <v>187</v>
      </c>
      <c r="AW133" s="12" t="s">
        <v>38</v>
      </c>
      <c r="AX133" s="12" t="s">
        <v>82</v>
      </c>
      <c r="AY133" s="195" t="s">
        <v>180</v>
      </c>
    </row>
    <row r="134" spans="2:65" s="1" customFormat="1" ht="16.5" customHeight="1">
      <c r="B134" s="172"/>
      <c r="C134" s="173" t="s">
        <v>212</v>
      </c>
      <c r="D134" s="173" t="s">
        <v>182</v>
      </c>
      <c r="E134" s="174" t="s">
        <v>1132</v>
      </c>
      <c r="F134" s="175" t="s">
        <v>1133</v>
      </c>
      <c r="G134" s="176" t="s">
        <v>198</v>
      </c>
      <c r="H134" s="177">
        <v>1.275</v>
      </c>
      <c r="I134" s="178"/>
      <c r="J134" s="179">
        <f>ROUND(I134*H134,2)</f>
        <v>0</v>
      </c>
      <c r="K134" s="175" t="s">
        <v>199</v>
      </c>
      <c r="L134" s="39"/>
      <c r="M134" s="180" t="s">
        <v>5</v>
      </c>
      <c r="N134" s="181" t="s">
        <v>45</v>
      </c>
      <c r="O134" s="4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2" t="s">
        <v>187</v>
      </c>
      <c r="AT134" s="22" t="s">
        <v>182</v>
      </c>
      <c r="AU134" s="22" t="s">
        <v>84</v>
      </c>
      <c r="AY134" s="22" t="s">
        <v>180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2" t="s">
        <v>82</v>
      </c>
      <c r="BK134" s="184">
        <f>ROUND(I134*H134,2)</f>
        <v>0</v>
      </c>
      <c r="BL134" s="22" t="s">
        <v>187</v>
      </c>
      <c r="BM134" s="22" t="s">
        <v>239</v>
      </c>
    </row>
    <row r="135" spans="2:51" s="11" customFormat="1" ht="13.5">
      <c r="B135" s="185"/>
      <c r="D135" s="186" t="s">
        <v>188</v>
      </c>
      <c r="E135" s="187" t="s">
        <v>5</v>
      </c>
      <c r="F135" s="188" t="s">
        <v>1134</v>
      </c>
      <c r="H135" s="189">
        <v>1.275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188</v>
      </c>
      <c r="AU135" s="187" t="s">
        <v>84</v>
      </c>
      <c r="AV135" s="11" t="s">
        <v>84</v>
      </c>
      <c r="AW135" s="11" t="s">
        <v>38</v>
      </c>
      <c r="AX135" s="11" t="s">
        <v>74</v>
      </c>
      <c r="AY135" s="187" t="s">
        <v>180</v>
      </c>
    </row>
    <row r="136" spans="2:51" s="12" customFormat="1" ht="13.5">
      <c r="B136" s="194"/>
      <c r="D136" s="186" t="s">
        <v>188</v>
      </c>
      <c r="E136" s="195" t="s">
        <v>5</v>
      </c>
      <c r="F136" s="196" t="s">
        <v>190</v>
      </c>
      <c r="H136" s="197">
        <v>1.275</v>
      </c>
      <c r="I136" s="198"/>
      <c r="L136" s="194"/>
      <c r="M136" s="199"/>
      <c r="N136" s="200"/>
      <c r="O136" s="200"/>
      <c r="P136" s="200"/>
      <c r="Q136" s="200"/>
      <c r="R136" s="200"/>
      <c r="S136" s="200"/>
      <c r="T136" s="201"/>
      <c r="AT136" s="195" t="s">
        <v>188</v>
      </c>
      <c r="AU136" s="195" t="s">
        <v>84</v>
      </c>
      <c r="AV136" s="12" t="s">
        <v>187</v>
      </c>
      <c r="AW136" s="12" t="s">
        <v>38</v>
      </c>
      <c r="AX136" s="12" t="s">
        <v>82</v>
      </c>
      <c r="AY136" s="195" t="s">
        <v>180</v>
      </c>
    </row>
    <row r="137" spans="2:65" s="1" customFormat="1" ht="25.5" customHeight="1">
      <c r="B137" s="172"/>
      <c r="C137" s="173" t="s">
        <v>242</v>
      </c>
      <c r="D137" s="173" t="s">
        <v>182</v>
      </c>
      <c r="E137" s="174" t="s">
        <v>1135</v>
      </c>
      <c r="F137" s="175" t="s">
        <v>1136</v>
      </c>
      <c r="G137" s="176" t="s">
        <v>198</v>
      </c>
      <c r="H137" s="177">
        <v>1.275</v>
      </c>
      <c r="I137" s="178"/>
      <c r="J137" s="179">
        <f>ROUND(I137*H137,2)</f>
        <v>0</v>
      </c>
      <c r="K137" s="175" t="s">
        <v>199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187</v>
      </c>
      <c r="AT137" s="22" t="s">
        <v>182</v>
      </c>
      <c r="AU137" s="22" t="s">
        <v>84</v>
      </c>
      <c r="AY137" s="22" t="s">
        <v>180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187</v>
      </c>
      <c r="BM137" s="22" t="s">
        <v>245</v>
      </c>
    </row>
    <row r="138" spans="2:63" s="10" customFormat="1" ht="29.85" customHeight="1">
      <c r="B138" s="159"/>
      <c r="D138" s="160" t="s">
        <v>73</v>
      </c>
      <c r="E138" s="170" t="s">
        <v>195</v>
      </c>
      <c r="F138" s="170" t="s">
        <v>933</v>
      </c>
      <c r="I138" s="162"/>
      <c r="J138" s="171">
        <f>BK138</f>
        <v>0</v>
      </c>
      <c r="L138" s="159"/>
      <c r="M138" s="164"/>
      <c r="N138" s="165"/>
      <c r="O138" s="165"/>
      <c r="P138" s="166">
        <f>P139</f>
        <v>0</v>
      </c>
      <c r="Q138" s="165"/>
      <c r="R138" s="166">
        <f>R139</f>
        <v>0</v>
      </c>
      <c r="S138" s="165"/>
      <c r="T138" s="167">
        <f>T139</f>
        <v>0</v>
      </c>
      <c r="AR138" s="160" t="s">
        <v>82</v>
      </c>
      <c r="AT138" s="168" t="s">
        <v>73</v>
      </c>
      <c r="AU138" s="168" t="s">
        <v>82</v>
      </c>
      <c r="AY138" s="160" t="s">
        <v>180</v>
      </c>
      <c r="BK138" s="169">
        <f>BK139</f>
        <v>0</v>
      </c>
    </row>
    <row r="139" spans="2:65" s="1" customFormat="1" ht="38.25" customHeight="1">
      <c r="B139" s="172"/>
      <c r="C139" s="173" t="s">
        <v>216</v>
      </c>
      <c r="D139" s="173" t="s">
        <v>182</v>
      </c>
      <c r="E139" s="174" t="s">
        <v>1137</v>
      </c>
      <c r="F139" s="175" t="s">
        <v>1138</v>
      </c>
      <c r="G139" s="176" t="s">
        <v>292</v>
      </c>
      <c r="H139" s="177">
        <v>1</v>
      </c>
      <c r="I139" s="178"/>
      <c r="J139" s="179">
        <f>ROUND(I139*H139,2)</f>
        <v>0</v>
      </c>
      <c r="K139" s="175" t="s">
        <v>5</v>
      </c>
      <c r="L139" s="39"/>
      <c r="M139" s="180" t="s">
        <v>5</v>
      </c>
      <c r="N139" s="181" t="s">
        <v>45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187</v>
      </c>
      <c r="AT139" s="22" t="s">
        <v>182</v>
      </c>
      <c r="AU139" s="22" t="s">
        <v>84</v>
      </c>
      <c r="AY139" s="22" t="s">
        <v>180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82</v>
      </c>
      <c r="BK139" s="184">
        <f>ROUND(I139*H139,2)</f>
        <v>0</v>
      </c>
      <c r="BL139" s="22" t="s">
        <v>187</v>
      </c>
      <c r="BM139" s="22" t="s">
        <v>249</v>
      </c>
    </row>
    <row r="140" spans="2:63" s="10" customFormat="1" ht="29.85" customHeight="1">
      <c r="B140" s="159"/>
      <c r="D140" s="160" t="s">
        <v>73</v>
      </c>
      <c r="E140" s="170" t="s">
        <v>187</v>
      </c>
      <c r="F140" s="170" t="s">
        <v>1139</v>
      </c>
      <c r="I140" s="162"/>
      <c r="J140" s="171">
        <f>BK140</f>
        <v>0</v>
      </c>
      <c r="L140" s="159"/>
      <c r="M140" s="164"/>
      <c r="N140" s="165"/>
      <c r="O140" s="165"/>
      <c r="P140" s="166">
        <f>SUM(P141:P143)</f>
        <v>0</v>
      </c>
      <c r="Q140" s="165"/>
      <c r="R140" s="166">
        <f>SUM(R141:R143)</f>
        <v>0</v>
      </c>
      <c r="S140" s="165"/>
      <c r="T140" s="167">
        <f>SUM(T141:T143)</f>
        <v>0</v>
      </c>
      <c r="AR140" s="160" t="s">
        <v>82</v>
      </c>
      <c r="AT140" s="168" t="s">
        <v>73</v>
      </c>
      <c r="AU140" s="168" t="s">
        <v>82</v>
      </c>
      <c r="AY140" s="160" t="s">
        <v>180</v>
      </c>
      <c r="BK140" s="169">
        <f>SUM(BK141:BK143)</f>
        <v>0</v>
      </c>
    </row>
    <row r="141" spans="2:65" s="1" customFormat="1" ht="25.5" customHeight="1">
      <c r="B141" s="172"/>
      <c r="C141" s="173" t="s">
        <v>11</v>
      </c>
      <c r="D141" s="173" t="s">
        <v>182</v>
      </c>
      <c r="E141" s="174" t="s">
        <v>1140</v>
      </c>
      <c r="F141" s="175" t="s">
        <v>1141</v>
      </c>
      <c r="G141" s="176" t="s">
        <v>198</v>
      </c>
      <c r="H141" s="177">
        <v>10.25</v>
      </c>
      <c r="I141" s="178"/>
      <c r="J141" s="179">
        <f>ROUND(I141*H141,2)</f>
        <v>0</v>
      </c>
      <c r="K141" s="175" t="s">
        <v>193</v>
      </c>
      <c r="L141" s="39"/>
      <c r="M141" s="180" t="s">
        <v>5</v>
      </c>
      <c r="N141" s="181" t="s">
        <v>45</v>
      </c>
      <c r="O141" s="40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2" t="s">
        <v>187</v>
      </c>
      <c r="AT141" s="22" t="s">
        <v>182</v>
      </c>
      <c r="AU141" s="22" t="s">
        <v>84</v>
      </c>
      <c r="AY141" s="22" t="s">
        <v>180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82</v>
      </c>
      <c r="BK141" s="184">
        <f>ROUND(I141*H141,2)</f>
        <v>0</v>
      </c>
      <c r="BL141" s="22" t="s">
        <v>187</v>
      </c>
      <c r="BM141" s="22" t="s">
        <v>255</v>
      </c>
    </row>
    <row r="142" spans="2:51" s="11" customFormat="1" ht="13.5">
      <c r="B142" s="185"/>
      <c r="D142" s="186" t="s">
        <v>188</v>
      </c>
      <c r="E142" s="187" t="s">
        <v>5</v>
      </c>
      <c r="F142" s="188" t="s">
        <v>1142</v>
      </c>
      <c r="H142" s="189">
        <v>10.25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87" t="s">
        <v>188</v>
      </c>
      <c r="AU142" s="187" t="s">
        <v>84</v>
      </c>
      <c r="AV142" s="11" t="s">
        <v>84</v>
      </c>
      <c r="AW142" s="11" t="s">
        <v>38</v>
      </c>
      <c r="AX142" s="11" t="s">
        <v>74</v>
      </c>
      <c r="AY142" s="187" t="s">
        <v>180</v>
      </c>
    </row>
    <row r="143" spans="2:51" s="12" customFormat="1" ht="13.5">
      <c r="B143" s="194"/>
      <c r="D143" s="186" t="s">
        <v>188</v>
      </c>
      <c r="E143" s="195" t="s">
        <v>5</v>
      </c>
      <c r="F143" s="196" t="s">
        <v>190</v>
      </c>
      <c r="H143" s="197">
        <v>10.25</v>
      </c>
      <c r="I143" s="198"/>
      <c r="L143" s="194"/>
      <c r="M143" s="199"/>
      <c r="N143" s="200"/>
      <c r="O143" s="200"/>
      <c r="P143" s="200"/>
      <c r="Q143" s="200"/>
      <c r="R143" s="200"/>
      <c r="S143" s="200"/>
      <c r="T143" s="201"/>
      <c r="AT143" s="195" t="s">
        <v>188</v>
      </c>
      <c r="AU143" s="195" t="s">
        <v>84</v>
      </c>
      <c r="AV143" s="12" t="s">
        <v>187</v>
      </c>
      <c r="AW143" s="12" t="s">
        <v>38</v>
      </c>
      <c r="AX143" s="12" t="s">
        <v>82</v>
      </c>
      <c r="AY143" s="195" t="s">
        <v>180</v>
      </c>
    </row>
    <row r="144" spans="2:63" s="10" customFormat="1" ht="29.85" customHeight="1">
      <c r="B144" s="159"/>
      <c r="D144" s="160" t="s">
        <v>73</v>
      </c>
      <c r="E144" s="170" t="s">
        <v>206</v>
      </c>
      <c r="F144" s="170" t="s">
        <v>231</v>
      </c>
      <c r="I144" s="162"/>
      <c r="J144" s="171">
        <f>BK144</f>
        <v>0</v>
      </c>
      <c r="L144" s="159"/>
      <c r="M144" s="164"/>
      <c r="N144" s="165"/>
      <c r="O144" s="165"/>
      <c r="P144" s="166">
        <f>SUM(P145:P160)</f>
        <v>0</v>
      </c>
      <c r="Q144" s="165"/>
      <c r="R144" s="166">
        <f>SUM(R145:R160)</f>
        <v>0</v>
      </c>
      <c r="S144" s="165"/>
      <c r="T144" s="167">
        <f>SUM(T145:T160)</f>
        <v>0</v>
      </c>
      <c r="AR144" s="160" t="s">
        <v>82</v>
      </c>
      <c r="AT144" s="168" t="s">
        <v>73</v>
      </c>
      <c r="AU144" s="168" t="s">
        <v>82</v>
      </c>
      <c r="AY144" s="160" t="s">
        <v>180</v>
      </c>
      <c r="BK144" s="169">
        <f>SUM(BK145:BK160)</f>
        <v>0</v>
      </c>
    </row>
    <row r="145" spans="2:65" s="1" customFormat="1" ht="38.25" customHeight="1">
      <c r="B145" s="172"/>
      <c r="C145" s="173" t="s">
        <v>220</v>
      </c>
      <c r="D145" s="173" t="s">
        <v>182</v>
      </c>
      <c r="E145" s="174" t="s">
        <v>1143</v>
      </c>
      <c r="F145" s="175" t="s">
        <v>1144</v>
      </c>
      <c r="G145" s="176" t="s">
        <v>185</v>
      </c>
      <c r="H145" s="177">
        <v>7.5</v>
      </c>
      <c r="I145" s="178"/>
      <c r="J145" s="179">
        <f>ROUND(I145*H145,2)</f>
        <v>0</v>
      </c>
      <c r="K145" s="175" t="s">
        <v>193</v>
      </c>
      <c r="L145" s="39"/>
      <c r="M145" s="180" t="s">
        <v>5</v>
      </c>
      <c r="N145" s="181" t="s">
        <v>45</v>
      </c>
      <c r="O145" s="4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2" t="s">
        <v>187</v>
      </c>
      <c r="AT145" s="22" t="s">
        <v>182</v>
      </c>
      <c r="AU145" s="22" t="s">
        <v>84</v>
      </c>
      <c r="AY145" s="22" t="s">
        <v>180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82</v>
      </c>
      <c r="BK145" s="184">
        <f>ROUND(I145*H145,2)</f>
        <v>0</v>
      </c>
      <c r="BL145" s="22" t="s">
        <v>187</v>
      </c>
      <c r="BM145" s="22" t="s">
        <v>258</v>
      </c>
    </row>
    <row r="146" spans="2:51" s="11" customFormat="1" ht="13.5">
      <c r="B146" s="185"/>
      <c r="D146" s="186" t="s">
        <v>188</v>
      </c>
      <c r="E146" s="187" t="s">
        <v>5</v>
      </c>
      <c r="F146" s="188" t="s">
        <v>1145</v>
      </c>
      <c r="H146" s="189">
        <v>7.5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188</v>
      </c>
      <c r="AU146" s="187" t="s">
        <v>84</v>
      </c>
      <c r="AV146" s="11" t="s">
        <v>84</v>
      </c>
      <c r="AW146" s="11" t="s">
        <v>38</v>
      </c>
      <c r="AX146" s="11" t="s">
        <v>74</v>
      </c>
      <c r="AY146" s="187" t="s">
        <v>180</v>
      </c>
    </row>
    <row r="147" spans="2:51" s="12" customFormat="1" ht="13.5">
      <c r="B147" s="194"/>
      <c r="D147" s="186" t="s">
        <v>188</v>
      </c>
      <c r="E147" s="195" t="s">
        <v>5</v>
      </c>
      <c r="F147" s="196" t="s">
        <v>190</v>
      </c>
      <c r="H147" s="197">
        <v>7.5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188</v>
      </c>
      <c r="AU147" s="195" t="s">
        <v>84</v>
      </c>
      <c r="AV147" s="12" t="s">
        <v>187</v>
      </c>
      <c r="AW147" s="12" t="s">
        <v>38</v>
      </c>
      <c r="AX147" s="12" t="s">
        <v>82</v>
      </c>
      <c r="AY147" s="195" t="s">
        <v>180</v>
      </c>
    </row>
    <row r="148" spans="2:65" s="1" customFormat="1" ht="25.5" customHeight="1">
      <c r="B148" s="172"/>
      <c r="C148" s="173" t="s">
        <v>262</v>
      </c>
      <c r="D148" s="173" t="s">
        <v>182</v>
      </c>
      <c r="E148" s="174" t="s">
        <v>233</v>
      </c>
      <c r="F148" s="175" t="s">
        <v>234</v>
      </c>
      <c r="G148" s="176" t="s">
        <v>185</v>
      </c>
      <c r="H148" s="177">
        <v>56.9</v>
      </c>
      <c r="I148" s="178"/>
      <c r="J148" s="179">
        <f>ROUND(I148*H148,2)</f>
        <v>0</v>
      </c>
      <c r="K148" s="175" t="s">
        <v>186</v>
      </c>
      <c r="L148" s="39"/>
      <c r="M148" s="180" t="s">
        <v>5</v>
      </c>
      <c r="N148" s="181" t="s">
        <v>45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187</v>
      </c>
      <c r="AT148" s="22" t="s">
        <v>182</v>
      </c>
      <c r="AU148" s="22" t="s">
        <v>84</v>
      </c>
      <c r="AY148" s="22" t="s">
        <v>180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82</v>
      </c>
      <c r="BK148" s="184">
        <f>ROUND(I148*H148,2)</f>
        <v>0</v>
      </c>
      <c r="BL148" s="22" t="s">
        <v>187</v>
      </c>
      <c r="BM148" s="22" t="s">
        <v>265</v>
      </c>
    </row>
    <row r="149" spans="2:51" s="11" customFormat="1" ht="13.5">
      <c r="B149" s="185"/>
      <c r="D149" s="186" t="s">
        <v>188</v>
      </c>
      <c r="E149" s="187" t="s">
        <v>5</v>
      </c>
      <c r="F149" s="188" t="s">
        <v>1146</v>
      </c>
      <c r="H149" s="189">
        <v>56.9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188</v>
      </c>
      <c r="AU149" s="187" t="s">
        <v>84</v>
      </c>
      <c r="AV149" s="11" t="s">
        <v>84</v>
      </c>
      <c r="AW149" s="11" t="s">
        <v>38</v>
      </c>
      <c r="AX149" s="11" t="s">
        <v>74</v>
      </c>
      <c r="AY149" s="187" t="s">
        <v>180</v>
      </c>
    </row>
    <row r="150" spans="2:51" s="12" customFormat="1" ht="13.5">
      <c r="B150" s="194"/>
      <c r="D150" s="186" t="s">
        <v>188</v>
      </c>
      <c r="E150" s="195" t="s">
        <v>5</v>
      </c>
      <c r="F150" s="196" t="s">
        <v>190</v>
      </c>
      <c r="H150" s="197">
        <v>56.9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188</v>
      </c>
      <c r="AU150" s="195" t="s">
        <v>84</v>
      </c>
      <c r="AV150" s="12" t="s">
        <v>187</v>
      </c>
      <c r="AW150" s="12" t="s">
        <v>38</v>
      </c>
      <c r="AX150" s="12" t="s">
        <v>82</v>
      </c>
      <c r="AY150" s="195" t="s">
        <v>180</v>
      </c>
    </row>
    <row r="151" spans="2:65" s="1" customFormat="1" ht="25.5" customHeight="1">
      <c r="B151" s="172"/>
      <c r="C151" s="173" t="s">
        <v>226</v>
      </c>
      <c r="D151" s="173" t="s">
        <v>182</v>
      </c>
      <c r="E151" s="174" t="s">
        <v>1147</v>
      </c>
      <c r="F151" s="175" t="s">
        <v>1148</v>
      </c>
      <c r="G151" s="176" t="s">
        <v>185</v>
      </c>
      <c r="H151" s="177">
        <v>7.5</v>
      </c>
      <c r="I151" s="178"/>
      <c r="J151" s="179">
        <f>ROUND(I151*H151,2)</f>
        <v>0</v>
      </c>
      <c r="K151" s="175" t="s">
        <v>5</v>
      </c>
      <c r="L151" s="39"/>
      <c r="M151" s="180" t="s">
        <v>5</v>
      </c>
      <c r="N151" s="181" t="s">
        <v>45</v>
      </c>
      <c r="O151" s="40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2" t="s">
        <v>187</v>
      </c>
      <c r="AT151" s="22" t="s">
        <v>182</v>
      </c>
      <c r="AU151" s="22" t="s">
        <v>84</v>
      </c>
      <c r="AY151" s="22" t="s">
        <v>180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2" t="s">
        <v>82</v>
      </c>
      <c r="BK151" s="184">
        <f>ROUND(I151*H151,2)</f>
        <v>0</v>
      </c>
      <c r="BL151" s="22" t="s">
        <v>187</v>
      </c>
      <c r="BM151" s="22" t="s">
        <v>270</v>
      </c>
    </row>
    <row r="152" spans="2:51" s="11" customFormat="1" ht="13.5">
      <c r="B152" s="185"/>
      <c r="D152" s="186" t="s">
        <v>188</v>
      </c>
      <c r="E152" s="187" t="s">
        <v>5</v>
      </c>
      <c r="F152" s="188" t="s">
        <v>1149</v>
      </c>
      <c r="H152" s="189">
        <v>7.5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188</v>
      </c>
      <c r="AU152" s="187" t="s">
        <v>84</v>
      </c>
      <c r="AV152" s="11" t="s">
        <v>84</v>
      </c>
      <c r="AW152" s="11" t="s">
        <v>38</v>
      </c>
      <c r="AX152" s="11" t="s">
        <v>74</v>
      </c>
      <c r="AY152" s="187" t="s">
        <v>180</v>
      </c>
    </row>
    <row r="153" spans="2:51" s="12" customFormat="1" ht="13.5">
      <c r="B153" s="194"/>
      <c r="D153" s="186" t="s">
        <v>188</v>
      </c>
      <c r="E153" s="195" t="s">
        <v>5</v>
      </c>
      <c r="F153" s="196" t="s">
        <v>190</v>
      </c>
      <c r="H153" s="197">
        <v>7.5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188</v>
      </c>
      <c r="AU153" s="195" t="s">
        <v>84</v>
      </c>
      <c r="AV153" s="12" t="s">
        <v>187</v>
      </c>
      <c r="AW153" s="12" t="s">
        <v>38</v>
      </c>
      <c r="AX153" s="12" t="s">
        <v>82</v>
      </c>
      <c r="AY153" s="195" t="s">
        <v>180</v>
      </c>
    </row>
    <row r="154" spans="2:65" s="1" customFormat="1" ht="16.5" customHeight="1">
      <c r="B154" s="172"/>
      <c r="C154" s="173" t="s">
        <v>272</v>
      </c>
      <c r="D154" s="173" t="s">
        <v>182</v>
      </c>
      <c r="E154" s="174" t="s">
        <v>237</v>
      </c>
      <c r="F154" s="175" t="s">
        <v>238</v>
      </c>
      <c r="G154" s="176" t="s">
        <v>185</v>
      </c>
      <c r="H154" s="177">
        <v>19.25</v>
      </c>
      <c r="I154" s="178"/>
      <c r="J154" s="179">
        <f>ROUND(I154*H154,2)</f>
        <v>0</v>
      </c>
      <c r="K154" s="175" t="s">
        <v>193</v>
      </c>
      <c r="L154" s="39"/>
      <c r="M154" s="180" t="s">
        <v>5</v>
      </c>
      <c r="N154" s="181" t="s">
        <v>45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187</v>
      </c>
      <c r="AT154" s="22" t="s">
        <v>182</v>
      </c>
      <c r="AU154" s="22" t="s">
        <v>84</v>
      </c>
      <c r="AY154" s="22" t="s">
        <v>180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82</v>
      </c>
      <c r="BK154" s="184">
        <f>ROUND(I154*H154,2)</f>
        <v>0</v>
      </c>
      <c r="BL154" s="22" t="s">
        <v>187</v>
      </c>
      <c r="BM154" s="22" t="s">
        <v>276</v>
      </c>
    </row>
    <row r="155" spans="2:51" s="11" customFormat="1" ht="13.5">
      <c r="B155" s="185"/>
      <c r="D155" s="186" t="s">
        <v>188</v>
      </c>
      <c r="E155" s="187" t="s">
        <v>5</v>
      </c>
      <c r="F155" s="188" t="s">
        <v>1117</v>
      </c>
      <c r="H155" s="189">
        <v>19.25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188</v>
      </c>
      <c r="AU155" s="187" t="s">
        <v>84</v>
      </c>
      <c r="AV155" s="11" t="s">
        <v>84</v>
      </c>
      <c r="AW155" s="11" t="s">
        <v>38</v>
      </c>
      <c r="AX155" s="11" t="s">
        <v>74</v>
      </c>
      <c r="AY155" s="187" t="s">
        <v>180</v>
      </c>
    </row>
    <row r="156" spans="2:51" s="12" customFormat="1" ht="13.5">
      <c r="B156" s="194"/>
      <c r="D156" s="186" t="s">
        <v>188</v>
      </c>
      <c r="E156" s="195" t="s">
        <v>5</v>
      </c>
      <c r="F156" s="196" t="s">
        <v>190</v>
      </c>
      <c r="H156" s="197">
        <v>19.25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188</v>
      </c>
      <c r="AU156" s="195" t="s">
        <v>84</v>
      </c>
      <c r="AV156" s="12" t="s">
        <v>187</v>
      </c>
      <c r="AW156" s="12" t="s">
        <v>38</v>
      </c>
      <c r="AX156" s="12" t="s">
        <v>82</v>
      </c>
      <c r="AY156" s="195" t="s">
        <v>180</v>
      </c>
    </row>
    <row r="157" spans="2:65" s="1" customFormat="1" ht="51" customHeight="1">
      <c r="B157" s="172"/>
      <c r="C157" s="173" t="s">
        <v>230</v>
      </c>
      <c r="D157" s="173" t="s">
        <v>182</v>
      </c>
      <c r="E157" s="174" t="s">
        <v>1150</v>
      </c>
      <c r="F157" s="175" t="s">
        <v>1151</v>
      </c>
      <c r="G157" s="176" t="s">
        <v>185</v>
      </c>
      <c r="H157" s="177">
        <v>7.5</v>
      </c>
      <c r="I157" s="178"/>
      <c r="J157" s="179">
        <f>ROUND(I157*H157,2)</f>
        <v>0</v>
      </c>
      <c r="K157" s="175" t="s">
        <v>346</v>
      </c>
      <c r="L157" s="39"/>
      <c r="M157" s="180" t="s">
        <v>5</v>
      </c>
      <c r="N157" s="181" t="s">
        <v>45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187</v>
      </c>
      <c r="AT157" s="22" t="s">
        <v>182</v>
      </c>
      <c r="AU157" s="22" t="s">
        <v>84</v>
      </c>
      <c r="AY157" s="22" t="s">
        <v>180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187</v>
      </c>
      <c r="BM157" s="22" t="s">
        <v>280</v>
      </c>
    </row>
    <row r="158" spans="2:65" s="1" customFormat="1" ht="25.5" customHeight="1">
      <c r="B158" s="172"/>
      <c r="C158" s="202" t="s">
        <v>10</v>
      </c>
      <c r="D158" s="202" t="s">
        <v>273</v>
      </c>
      <c r="E158" s="203" t="s">
        <v>1152</v>
      </c>
      <c r="F158" s="204" t="s">
        <v>1153</v>
      </c>
      <c r="G158" s="205" t="s">
        <v>185</v>
      </c>
      <c r="H158" s="206">
        <v>7.725</v>
      </c>
      <c r="I158" s="207"/>
      <c r="J158" s="208">
        <f>ROUND(I158*H158,2)</f>
        <v>0</v>
      </c>
      <c r="K158" s="204" t="s">
        <v>346</v>
      </c>
      <c r="L158" s="209"/>
      <c r="M158" s="210" t="s">
        <v>5</v>
      </c>
      <c r="N158" s="211" t="s">
        <v>45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204</v>
      </c>
      <c r="AT158" s="22" t="s">
        <v>273</v>
      </c>
      <c r="AU158" s="22" t="s">
        <v>84</v>
      </c>
      <c r="AY158" s="22" t="s">
        <v>180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82</v>
      </c>
      <c r="BK158" s="184">
        <f>ROUND(I158*H158,2)</f>
        <v>0</v>
      </c>
      <c r="BL158" s="22" t="s">
        <v>187</v>
      </c>
      <c r="BM158" s="22" t="s">
        <v>284</v>
      </c>
    </row>
    <row r="159" spans="2:51" s="11" customFormat="1" ht="13.5">
      <c r="B159" s="185"/>
      <c r="D159" s="186" t="s">
        <v>188</v>
      </c>
      <c r="E159" s="187" t="s">
        <v>5</v>
      </c>
      <c r="F159" s="188" t="s">
        <v>1154</v>
      </c>
      <c r="H159" s="189">
        <v>7.725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188</v>
      </c>
      <c r="AU159" s="187" t="s">
        <v>84</v>
      </c>
      <c r="AV159" s="11" t="s">
        <v>84</v>
      </c>
      <c r="AW159" s="11" t="s">
        <v>38</v>
      </c>
      <c r="AX159" s="11" t="s">
        <v>74</v>
      </c>
      <c r="AY159" s="187" t="s">
        <v>180</v>
      </c>
    </row>
    <row r="160" spans="2:51" s="12" customFormat="1" ht="13.5">
      <c r="B160" s="194"/>
      <c r="D160" s="186" t="s">
        <v>188</v>
      </c>
      <c r="E160" s="195" t="s">
        <v>5</v>
      </c>
      <c r="F160" s="196" t="s">
        <v>190</v>
      </c>
      <c r="H160" s="197">
        <v>7.725</v>
      </c>
      <c r="I160" s="198"/>
      <c r="L160" s="194"/>
      <c r="M160" s="199"/>
      <c r="N160" s="200"/>
      <c r="O160" s="200"/>
      <c r="P160" s="200"/>
      <c r="Q160" s="200"/>
      <c r="R160" s="200"/>
      <c r="S160" s="200"/>
      <c r="T160" s="201"/>
      <c r="AT160" s="195" t="s">
        <v>188</v>
      </c>
      <c r="AU160" s="195" t="s">
        <v>84</v>
      </c>
      <c r="AV160" s="12" t="s">
        <v>187</v>
      </c>
      <c r="AW160" s="12" t="s">
        <v>38</v>
      </c>
      <c r="AX160" s="12" t="s">
        <v>82</v>
      </c>
      <c r="AY160" s="195" t="s">
        <v>180</v>
      </c>
    </row>
    <row r="161" spans="2:63" s="10" customFormat="1" ht="29.85" customHeight="1">
      <c r="B161" s="159"/>
      <c r="D161" s="160" t="s">
        <v>73</v>
      </c>
      <c r="E161" s="170" t="s">
        <v>200</v>
      </c>
      <c r="F161" s="170" t="s">
        <v>241</v>
      </c>
      <c r="I161" s="162"/>
      <c r="J161" s="171">
        <f>BK161</f>
        <v>0</v>
      </c>
      <c r="L161" s="159"/>
      <c r="M161" s="164"/>
      <c r="N161" s="165"/>
      <c r="O161" s="165"/>
      <c r="P161" s="166">
        <f>SUM(P162:P273)</f>
        <v>0</v>
      </c>
      <c r="Q161" s="165"/>
      <c r="R161" s="166">
        <f>SUM(R162:R273)</f>
        <v>0</v>
      </c>
      <c r="S161" s="165"/>
      <c r="T161" s="167">
        <f>SUM(T162:T273)</f>
        <v>0</v>
      </c>
      <c r="AR161" s="160" t="s">
        <v>82</v>
      </c>
      <c r="AT161" s="168" t="s">
        <v>73</v>
      </c>
      <c r="AU161" s="168" t="s">
        <v>82</v>
      </c>
      <c r="AY161" s="160" t="s">
        <v>180</v>
      </c>
      <c r="BK161" s="169">
        <f>SUM(BK162:BK273)</f>
        <v>0</v>
      </c>
    </row>
    <row r="162" spans="2:65" s="1" customFormat="1" ht="38.25" customHeight="1">
      <c r="B162" s="172"/>
      <c r="C162" s="173" t="s">
        <v>235</v>
      </c>
      <c r="D162" s="173" t="s">
        <v>182</v>
      </c>
      <c r="E162" s="174" t="s">
        <v>243</v>
      </c>
      <c r="F162" s="175" t="s">
        <v>244</v>
      </c>
      <c r="G162" s="176" t="s">
        <v>185</v>
      </c>
      <c r="H162" s="177">
        <v>164.7</v>
      </c>
      <c r="I162" s="178"/>
      <c r="J162" s="179">
        <f>ROUND(I162*H162,2)</f>
        <v>0</v>
      </c>
      <c r="K162" s="175" t="s">
        <v>193</v>
      </c>
      <c r="L162" s="39"/>
      <c r="M162" s="180" t="s">
        <v>5</v>
      </c>
      <c r="N162" s="181" t="s">
        <v>45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2" t="s">
        <v>187</v>
      </c>
      <c r="AT162" s="22" t="s">
        <v>182</v>
      </c>
      <c r="AU162" s="22" t="s">
        <v>84</v>
      </c>
      <c r="AY162" s="22" t="s">
        <v>180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2" t="s">
        <v>82</v>
      </c>
      <c r="BK162" s="184">
        <f>ROUND(I162*H162,2)</f>
        <v>0</v>
      </c>
      <c r="BL162" s="22" t="s">
        <v>187</v>
      </c>
      <c r="BM162" s="22" t="s">
        <v>287</v>
      </c>
    </row>
    <row r="163" spans="2:51" s="11" customFormat="1" ht="13.5">
      <c r="B163" s="185"/>
      <c r="D163" s="186" t="s">
        <v>188</v>
      </c>
      <c r="E163" s="187" t="s">
        <v>5</v>
      </c>
      <c r="F163" s="188" t="s">
        <v>1155</v>
      </c>
      <c r="H163" s="189">
        <v>164.7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188</v>
      </c>
      <c r="AU163" s="187" t="s">
        <v>84</v>
      </c>
      <c r="AV163" s="11" t="s">
        <v>84</v>
      </c>
      <c r="AW163" s="11" t="s">
        <v>38</v>
      </c>
      <c r="AX163" s="11" t="s">
        <v>74</v>
      </c>
      <c r="AY163" s="187" t="s">
        <v>180</v>
      </c>
    </row>
    <row r="164" spans="2:51" s="12" customFormat="1" ht="13.5">
      <c r="B164" s="194"/>
      <c r="D164" s="186" t="s">
        <v>188</v>
      </c>
      <c r="E164" s="195" t="s">
        <v>5</v>
      </c>
      <c r="F164" s="196" t="s">
        <v>190</v>
      </c>
      <c r="H164" s="197">
        <v>164.7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188</v>
      </c>
      <c r="AU164" s="195" t="s">
        <v>84</v>
      </c>
      <c r="AV164" s="12" t="s">
        <v>187</v>
      </c>
      <c r="AW164" s="12" t="s">
        <v>38</v>
      </c>
      <c r="AX164" s="12" t="s">
        <v>82</v>
      </c>
      <c r="AY164" s="195" t="s">
        <v>180</v>
      </c>
    </row>
    <row r="165" spans="2:65" s="1" customFormat="1" ht="16.5" customHeight="1">
      <c r="B165" s="172"/>
      <c r="C165" s="173" t="s">
        <v>289</v>
      </c>
      <c r="D165" s="173" t="s">
        <v>182</v>
      </c>
      <c r="E165" s="174" t="s">
        <v>247</v>
      </c>
      <c r="F165" s="175" t="s">
        <v>248</v>
      </c>
      <c r="G165" s="176" t="s">
        <v>185</v>
      </c>
      <c r="H165" s="177">
        <v>713.38</v>
      </c>
      <c r="I165" s="178"/>
      <c r="J165" s="179">
        <f>ROUND(I165*H165,2)</f>
        <v>0</v>
      </c>
      <c r="K165" s="175" t="s">
        <v>5</v>
      </c>
      <c r="L165" s="39"/>
      <c r="M165" s="180" t="s">
        <v>5</v>
      </c>
      <c r="N165" s="181" t="s">
        <v>45</v>
      </c>
      <c r="O165" s="40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2" t="s">
        <v>187</v>
      </c>
      <c r="AT165" s="22" t="s">
        <v>182</v>
      </c>
      <c r="AU165" s="22" t="s">
        <v>84</v>
      </c>
      <c r="AY165" s="22" t="s">
        <v>180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82</v>
      </c>
      <c r="BK165" s="184">
        <f>ROUND(I165*H165,2)</f>
        <v>0</v>
      </c>
      <c r="BL165" s="22" t="s">
        <v>187</v>
      </c>
      <c r="BM165" s="22" t="s">
        <v>293</v>
      </c>
    </row>
    <row r="166" spans="2:51" s="11" customFormat="1" ht="13.5">
      <c r="B166" s="185"/>
      <c r="D166" s="186" t="s">
        <v>188</v>
      </c>
      <c r="E166" s="187" t="s">
        <v>5</v>
      </c>
      <c r="F166" s="188" t="s">
        <v>1156</v>
      </c>
      <c r="H166" s="189">
        <v>263.25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188</v>
      </c>
      <c r="AU166" s="187" t="s">
        <v>84</v>
      </c>
      <c r="AV166" s="11" t="s">
        <v>84</v>
      </c>
      <c r="AW166" s="11" t="s">
        <v>38</v>
      </c>
      <c r="AX166" s="11" t="s">
        <v>74</v>
      </c>
      <c r="AY166" s="187" t="s">
        <v>180</v>
      </c>
    </row>
    <row r="167" spans="2:51" s="11" customFormat="1" ht="13.5">
      <c r="B167" s="185"/>
      <c r="D167" s="186" t="s">
        <v>188</v>
      </c>
      <c r="E167" s="187" t="s">
        <v>5</v>
      </c>
      <c r="F167" s="188" t="s">
        <v>1157</v>
      </c>
      <c r="H167" s="189">
        <v>423.945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188</v>
      </c>
      <c r="AU167" s="187" t="s">
        <v>84</v>
      </c>
      <c r="AV167" s="11" t="s">
        <v>84</v>
      </c>
      <c r="AW167" s="11" t="s">
        <v>38</v>
      </c>
      <c r="AX167" s="11" t="s">
        <v>74</v>
      </c>
      <c r="AY167" s="187" t="s">
        <v>180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1158</v>
      </c>
      <c r="H168" s="189">
        <v>6.3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1" customFormat="1" ht="13.5">
      <c r="B169" s="185"/>
      <c r="D169" s="186" t="s">
        <v>188</v>
      </c>
      <c r="E169" s="187" t="s">
        <v>5</v>
      </c>
      <c r="F169" s="188" t="s">
        <v>1159</v>
      </c>
      <c r="H169" s="189">
        <v>136.35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188</v>
      </c>
      <c r="AU169" s="187" t="s">
        <v>84</v>
      </c>
      <c r="AV169" s="11" t="s">
        <v>84</v>
      </c>
      <c r="AW169" s="11" t="s">
        <v>38</v>
      </c>
      <c r="AX169" s="11" t="s">
        <v>74</v>
      </c>
      <c r="AY169" s="187" t="s">
        <v>180</v>
      </c>
    </row>
    <row r="170" spans="2:51" s="11" customFormat="1" ht="13.5">
      <c r="B170" s="185"/>
      <c r="D170" s="186" t="s">
        <v>188</v>
      </c>
      <c r="E170" s="187" t="s">
        <v>5</v>
      </c>
      <c r="F170" s="188" t="s">
        <v>1160</v>
      </c>
      <c r="H170" s="189">
        <v>-116.465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188</v>
      </c>
      <c r="AU170" s="187" t="s">
        <v>84</v>
      </c>
      <c r="AV170" s="11" t="s">
        <v>84</v>
      </c>
      <c r="AW170" s="11" t="s">
        <v>38</v>
      </c>
      <c r="AX170" s="11" t="s">
        <v>74</v>
      </c>
      <c r="AY170" s="187" t="s">
        <v>180</v>
      </c>
    </row>
    <row r="171" spans="2:51" s="12" customFormat="1" ht="13.5">
      <c r="B171" s="194"/>
      <c r="D171" s="186" t="s">
        <v>188</v>
      </c>
      <c r="E171" s="195" t="s">
        <v>5</v>
      </c>
      <c r="F171" s="196" t="s">
        <v>190</v>
      </c>
      <c r="H171" s="197">
        <v>713.38</v>
      </c>
      <c r="I171" s="198"/>
      <c r="L171" s="194"/>
      <c r="M171" s="199"/>
      <c r="N171" s="200"/>
      <c r="O171" s="200"/>
      <c r="P171" s="200"/>
      <c r="Q171" s="200"/>
      <c r="R171" s="200"/>
      <c r="S171" s="200"/>
      <c r="T171" s="201"/>
      <c r="AT171" s="195" t="s">
        <v>188</v>
      </c>
      <c r="AU171" s="195" t="s">
        <v>84</v>
      </c>
      <c r="AV171" s="12" t="s">
        <v>187</v>
      </c>
      <c r="AW171" s="12" t="s">
        <v>38</v>
      </c>
      <c r="AX171" s="12" t="s">
        <v>82</v>
      </c>
      <c r="AY171" s="195" t="s">
        <v>180</v>
      </c>
    </row>
    <row r="172" spans="2:65" s="1" customFormat="1" ht="16.5" customHeight="1">
      <c r="B172" s="172"/>
      <c r="C172" s="173" t="s">
        <v>239</v>
      </c>
      <c r="D172" s="173" t="s">
        <v>182</v>
      </c>
      <c r="E172" s="174" t="s">
        <v>253</v>
      </c>
      <c r="F172" s="175" t="s">
        <v>1161</v>
      </c>
      <c r="G172" s="176" t="s">
        <v>185</v>
      </c>
      <c r="H172" s="177">
        <v>403.94</v>
      </c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45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187</v>
      </c>
      <c r="AT172" s="22" t="s">
        <v>182</v>
      </c>
      <c r="AU172" s="22" t="s">
        <v>84</v>
      </c>
      <c r="AY172" s="22" t="s">
        <v>180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82</v>
      </c>
      <c r="BK172" s="184">
        <f>ROUND(I172*H172,2)</f>
        <v>0</v>
      </c>
      <c r="BL172" s="22" t="s">
        <v>187</v>
      </c>
      <c r="BM172" s="22" t="s">
        <v>296</v>
      </c>
    </row>
    <row r="173" spans="2:51" s="11" customFormat="1" ht="13.5">
      <c r="B173" s="185"/>
      <c r="D173" s="186" t="s">
        <v>188</v>
      </c>
      <c r="E173" s="187" t="s">
        <v>5</v>
      </c>
      <c r="F173" s="188" t="s">
        <v>1162</v>
      </c>
      <c r="H173" s="189">
        <v>164.7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188</v>
      </c>
      <c r="AU173" s="187" t="s">
        <v>84</v>
      </c>
      <c r="AV173" s="11" t="s">
        <v>84</v>
      </c>
      <c r="AW173" s="11" t="s">
        <v>38</v>
      </c>
      <c r="AX173" s="11" t="s">
        <v>74</v>
      </c>
      <c r="AY173" s="187" t="s">
        <v>180</v>
      </c>
    </row>
    <row r="174" spans="2:51" s="11" customFormat="1" ht="13.5">
      <c r="B174" s="185"/>
      <c r="D174" s="186" t="s">
        <v>188</v>
      </c>
      <c r="E174" s="187" t="s">
        <v>5</v>
      </c>
      <c r="F174" s="188" t="s">
        <v>1163</v>
      </c>
      <c r="H174" s="189">
        <v>239.24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188</v>
      </c>
      <c r="AU174" s="187" t="s">
        <v>84</v>
      </c>
      <c r="AV174" s="11" t="s">
        <v>84</v>
      </c>
      <c r="AW174" s="11" t="s">
        <v>38</v>
      </c>
      <c r="AX174" s="11" t="s">
        <v>74</v>
      </c>
      <c r="AY174" s="187" t="s">
        <v>180</v>
      </c>
    </row>
    <row r="175" spans="2:51" s="12" customFormat="1" ht="13.5">
      <c r="B175" s="194"/>
      <c r="D175" s="186" t="s">
        <v>188</v>
      </c>
      <c r="E175" s="195" t="s">
        <v>5</v>
      </c>
      <c r="F175" s="196" t="s">
        <v>190</v>
      </c>
      <c r="H175" s="197">
        <v>403.94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188</v>
      </c>
      <c r="AU175" s="195" t="s">
        <v>84</v>
      </c>
      <c r="AV175" s="12" t="s">
        <v>187</v>
      </c>
      <c r="AW175" s="12" t="s">
        <v>38</v>
      </c>
      <c r="AX175" s="12" t="s">
        <v>82</v>
      </c>
      <c r="AY175" s="195" t="s">
        <v>180</v>
      </c>
    </row>
    <row r="176" spans="2:65" s="1" customFormat="1" ht="25.5" customHeight="1">
      <c r="B176" s="172"/>
      <c r="C176" s="173" t="s">
        <v>298</v>
      </c>
      <c r="D176" s="173" t="s">
        <v>182</v>
      </c>
      <c r="E176" s="174" t="s">
        <v>256</v>
      </c>
      <c r="F176" s="175" t="s">
        <v>1164</v>
      </c>
      <c r="G176" s="176" t="s">
        <v>185</v>
      </c>
      <c r="H176" s="177">
        <v>111.51</v>
      </c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187</v>
      </c>
      <c r="AT176" s="22" t="s">
        <v>182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187</v>
      </c>
      <c r="BM176" s="22" t="s">
        <v>302</v>
      </c>
    </row>
    <row r="177" spans="2:51" s="11" customFormat="1" ht="13.5">
      <c r="B177" s="185"/>
      <c r="D177" s="186" t="s">
        <v>188</v>
      </c>
      <c r="E177" s="187" t="s">
        <v>5</v>
      </c>
      <c r="F177" s="188" t="s">
        <v>1165</v>
      </c>
      <c r="H177" s="189">
        <v>29.115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188</v>
      </c>
      <c r="AU177" s="187" t="s">
        <v>84</v>
      </c>
      <c r="AV177" s="11" t="s">
        <v>84</v>
      </c>
      <c r="AW177" s="11" t="s">
        <v>38</v>
      </c>
      <c r="AX177" s="11" t="s">
        <v>74</v>
      </c>
      <c r="AY177" s="187" t="s">
        <v>180</v>
      </c>
    </row>
    <row r="178" spans="2:51" s="11" customFormat="1" ht="13.5">
      <c r="B178" s="185"/>
      <c r="D178" s="186" t="s">
        <v>188</v>
      </c>
      <c r="E178" s="187" t="s">
        <v>5</v>
      </c>
      <c r="F178" s="188" t="s">
        <v>1166</v>
      </c>
      <c r="H178" s="189">
        <v>1.35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188</v>
      </c>
      <c r="AU178" s="187" t="s">
        <v>84</v>
      </c>
      <c r="AV178" s="11" t="s">
        <v>84</v>
      </c>
      <c r="AW178" s="11" t="s">
        <v>38</v>
      </c>
      <c r="AX178" s="11" t="s">
        <v>74</v>
      </c>
      <c r="AY178" s="187" t="s">
        <v>180</v>
      </c>
    </row>
    <row r="179" spans="2:51" s="11" customFormat="1" ht="13.5">
      <c r="B179" s="185"/>
      <c r="D179" s="186" t="s">
        <v>188</v>
      </c>
      <c r="E179" s="187" t="s">
        <v>5</v>
      </c>
      <c r="F179" s="188" t="s">
        <v>1167</v>
      </c>
      <c r="H179" s="189">
        <v>81.045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188</v>
      </c>
      <c r="AU179" s="187" t="s">
        <v>84</v>
      </c>
      <c r="AV179" s="11" t="s">
        <v>84</v>
      </c>
      <c r="AW179" s="11" t="s">
        <v>38</v>
      </c>
      <c r="AX179" s="11" t="s">
        <v>74</v>
      </c>
      <c r="AY179" s="187" t="s">
        <v>180</v>
      </c>
    </row>
    <row r="180" spans="2:51" s="12" customFormat="1" ht="13.5">
      <c r="B180" s="194"/>
      <c r="D180" s="186" t="s">
        <v>188</v>
      </c>
      <c r="E180" s="195" t="s">
        <v>5</v>
      </c>
      <c r="F180" s="196" t="s">
        <v>190</v>
      </c>
      <c r="H180" s="197">
        <v>111.51</v>
      </c>
      <c r="I180" s="198"/>
      <c r="L180" s="194"/>
      <c r="M180" s="199"/>
      <c r="N180" s="200"/>
      <c r="O180" s="200"/>
      <c r="P180" s="200"/>
      <c r="Q180" s="200"/>
      <c r="R180" s="200"/>
      <c r="S180" s="200"/>
      <c r="T180" s="201"/>
      <c r="AT180" s="195" t="s">
        <v>188</v>
      </c>
      <c r="AU180" s="195" t="s">
        <v>84</v>
      </c>
      <c r="AV180" s="12" t="s">
        <v>187</v>
      </c>
      <c r="AW180" s="12" t="s">
        <v>38</v>
      </c>
      <c r="AX180" s="12" t="s">
        <v>82</v>
      </c>
      <c r="AY180" s="195" t="s">
        <v>180</v>
      </c>
    </row>
    <row r="181" spans="2:65" s="1" customFormat="1" ht="16.5" customHeight="1">
      <c r="B181" s="172"/>
      <c r="C181" s="173" t="s">
        <v>245</v>
      </c>
      <c r="D181" s="173" t="s">
        <v>182</v>
      </c>
      <c r="E181" s="174" t="s">
        <v>263</v>
      </c>
      <c r="F181" s="175" t="s">
        <v>264</v>
      </c>
      <c r="G181" s="176" t="s">
        <v>185</v>
      </c>
      <c r="H181" s="177">
        <v>116.97</v>
      </c>
      <c r="I181" s="178"/>
      <c r="J181" s="179">
        <f>ROUND(I181*H181,2)</f>
        <v>0</v>
      </c>
      <c r="K181" s="175" t="s">
        <v>5</v>
      </c>
      <c r="L181" s="39"/>
      <c r="M181" s="180" t="s">
        <v>5</v>
      </c>
      <c r="N181" s="181" t="s">
        <v>45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187</v>
      </c>
      <c r="AT181" s="22" t="s">
        <v>182</v>
      </c>
      <c r="AU181" s="22" t="s">
        <v>84</v>
      </c>
      <c r="AY181" s="22" t="s">
        <v>180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82</v>
      </c>
      <c r="BK181" s="184">
        <f>ROUND(I181*H181,2)</f>
        <v>0</v>
      </c>
      <c r="BL181" s="22" t="s">
        <v>187</v>
      </c>
      <c r="BM181" s="22" t="s">
        <v>306</v>
      </c>
    </row>
    <row r="182" spans="2:51" s="11" customFormat="1" ht="13.5">
      <c r="B182" s="185"/>
      <c r="D182" s="186" t="s">
        <v>188</v>
      </c>
      <c r="E182" s="187" t="s">
        <v>5</v>
      </c>
      <c r="F182" s="188" t="s">
        <v>1168</v>
      </c>
      <c r="H182" s="189">
        <v>116.97</v>
      </c>
      <c r="I182" s="190"/>
      <c r="L182" s="185"/>
      <c r="M182" s="191"/>
      <c r="N182" s="192"/>
      <c r="O182" s="192"/>
      <c r="P182" s="192"/>
      <c r="Q182" s="192"/>
      <c r="R182" s="192"/>
      <c r="S182" s="192"/>
      <c r="T182" s="193"/>
      <c r="AT182" s="187" t="s">
        <v>188</v>
      </c>
      <c r="AU182" s="187" t="s">
        <v>84</v>
      </c>
      <c r="AV182" s="11" t="s">
        <v>84</v>
      </c>
      <c r="AW182" s="11" t="s">
        <v>38</v>
      </c>
      <c r="AX182" s="11" t="s">
        <v>74</v>
      </c>
      <c r="AY182" s="187" t="s">
        <v>180</v>
      </c>
    </row>
    <row r="183" spans="2:51" s="12" customFormat="1" ht="13.5">
      <c r="B183" s="194"/>
      <c r="D183" s="186" t="s">
        <v>188</v>
      </c>
      <c r="E183" s="195" t="s">
        <v>5</v>
      </c>
      <c r="F183" s="196" t="s">
        <v>190</v>
      </c>
      <c r="H183" s="197">
        <v>116.97</v>
      </c>
      <c r="I183" s="198"/>
      <c r="L183" s="194"/>
      <c r="M183" s="199"/>
      <c r="N183" s="200"/>
      <c r="O183" s="200"/>
      <c r="P183" s="200"/>
      <c r="Q183" s="200"/>
      <c r="R183" s="200"/>
      <c r="S183" s="200"/>
      <c r="T183" s="201"/>
      <c r="AT183" s="195" t="s">
        <v>188</v>
      </c>
      <c r="AU183" s="195" t="s">
        <v>84</v>
      </c>
      <c r="AV183" s="12" t="s">
        <v>187</v>
      </c>
      <c r="AW183" s="12" t="s">
        <v>38</v>
      </c>
      <c r="AX183" s="12" t="s">
        <v>82</v>
      </c>
      <c r="AY183" s="195" t="s">
        <v>180</v>
      </c>
    </row>
    <row r="184" spans="2:65" s="1" customFormat="1" ht="25.5" customHeight="1">
      <c r="B184" s="172"/>
      <c r="C184" s="173" t="s">
        <v>307</v>
      </c>
      <c r="D184" s="173" t="s">
        <v>182</v>
      </c>
      <c r="E184" s="174" t="s">
        <v>1169</v>
      </c>
      <c r="F184" s="175" t="s">
        <v>1170</v>
      </c>
      <c r="G184" s="176" t="s">
        <v>185</v>
      </c>
      <c r="H184" s="177">
        <v>164.95</v>
      </c>
      <c r="I184" s="178"/>
      <c r="J184" s="179">
        <f>ROUND(I184*H184,2)</f>
        <v>0</v>
      </c>
      <c r="K184" s="175" t="s">
        <v>193</v>
      </c>
      <c r="L184" s="39"/>
      <c r="M184" s="180" t="s">
        <v>5</v>
      </c>
      <c r="N184" s="181" t="s">
        <v>45</v>
      </c>
      <c r="O184" s="40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2" t="s">
        <v>187</v>
      </c>
      <c r="AT184" s="22" t="s">
        <v>182</v>
      </c>
      <c r="AU184" s="22" t="s">
        <v>84</v>
      </c>
      <c r="AY184" s="22" t="s">
        <v>180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82</v>
      </c>
      <c r="BK184" s="184">
        <f>ROUND(I184*H184,2)</f>
        <v>0</v>
      </c>
      <c r="BL184" s="22" t="s">
        <v>187</v>
      </c>
      <c r="BM184" s="22" t="s">
        <v>310</v>
      </c>
    </row>
    <row r="185" spans="2:51" s="11" customFormat="1" ht="13.5">
      <c r="B185" s="185"/>
      <c r="D185" s="186" t="s">
        <v>188</v>
      </c>
      <c r="E185" s="187" t="s">
        <v>5</v>
      </c>
      <c r="F185" s="188" t="s">
        <v>1171</v>
      </c>
      <c r="H185" s="189">
        <v>164.95</v>
      </c>
      <c r="I185" s="190"/>
      <c r="L185" s="185"/>
      <c r="M185" s="191"/>
      <c r="N185" s="192"/>
      <c r="O185" s="192"/>
      <c r="P185" s="192"/>
      <c r="Q185" s="192"/>
      <c r="R185" s="192"/>
      <c r="S185" s="192"/>
      <c r="T185" s="193"/>
      <c r="AT185" s="187" t="s">
        <v>188</v>
      </c>
      <c r="AU185" s="187" t="s">
        <v>84</v>
      </c>
      <c r="AV185" s="11" t="s">
        <v>84</v>
      </c>
      <c r="AW185" s="11" t="s">
        <v>38</v>
      </c>
      <c r="AX185" s="11" t="s">
        <v>74</v>
      </c>
      <c r="AY185" s="187" t="s">
        <v>180</v>
      </c>
    </row>
    <row r="186" spans="2:51" s="12" customFormat="1" ht="13.5">
      <c r="B186" s="194"/>
      <c r="D186" s="186" t="s">
        <v>188</v>
      </c>
      <c r="E186" s="195" t="s">
        <v>5</v>
      </c>
      <c r="F186" s="196" t="s">
        <v>190</v>
      </c>
      <c r="H186" s="197">
        <v>164.95</v>
      </c>
      <c r="I186" s="198"/>
      <c r="L186" s="194"/>
      <c r="M186" s="199"/>
      <c r="N186" s="200"/>
      <c r="O186" s="200"/>
      <c r="P186" s="200"/>
      <c r="Q186" s="200"/>
      <c r="R186" s="200"/>
      <c r="S186" s="200"/>
      <c r="T186" s="201"/>
      <c r="AT186" s="195" t="s">
        <v>188</v>
      </c>
      <c r="AU186" s="195" t="s">
        <v>84</v>
      </c>
      <c r="AV186" s="12" t="s">
        <v>187</v>
      </c>
      <c r="AW186" s="12" t="s">
        <v>38</v>
      </c>
      <c r="AX186" s="12" t="s">
        <v>82</v>
      </c>
      <c r="AY186" s="195" t="s">
        <v>180</v>
      </c>
    </row>
    <row r="187" spans="2:65" s="1" customFormat="1" ht="25.5" customHeight="1">
      <c r="B187" s="172"/>
      <c r="C187" s="202" t="s">
        <v>249</v>
      </c>
      <c r="D187" s="202" t="s">
        <v>273</v>
      </c>
      <c r="E187" s="203" t="s">
        <v>349</v>
      </c>
      <c r="F187" s="204" t="s">
        <v>350</v>
      </c>
      <c r="G187" s="205" t="s">
        <v>198</v>
      </c>
      <c r="H187" s="206">
        <v>41.238</v>
      </c>
      <c r="I187" s="207"/>
      <c r="J187" s="208">
        <f>ROUND(I187*H187,2)</f>
        <v>0</v>
      </c>
      <c r="K187" s="204" t="s">
        <v>193</v>
      </c>
      <c r="L187" s="209"/>
      <c r="M187" s="210" t="s">
        <v>5</v>
      </c>
      <c r="N187" s="211" t="s">
        <v>45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204</v>
      </c>
      <c r="AT187" s="22" t="s">
        <v>273</v>
      </c>
      <c r="AU187" s="22" t="s">
        <v>84</v>
      </c>
      <c r="AY187" s="22" t="s">
        <v>180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82</v>
      </c>
      <c r="BK187" s="184">
        <f>ROUND(I187*H187,2)</f>
        <v>0</v>
      </c>
      <c r="BL187" s="22" t="s">
        <v>187</v>
      </c>
      <c r="BM187" s="22" t="s">
        <v>313</v>
      </c>
    </row>
    <row r="188" spans="2:51" s="11" customFormat="1" ht="13.5">
      <c r="B188" s="185"/>
      <c r="D188" s="186" t="s">
        <v>188</v>
      </c>
      <c r="E188" s="187" t="s">
        <v>5</v>
      </c>
      <c r="F188" s="188" t="s">
        <v>1172</v>
      </c>
      <c r="H188" s="189">
        <v>41.238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188</v>
      </c>
      <c r="AU188" s="187" t="s">
        <v>84</v>
      </c>
      <c r="AV188" s="11" t="s">
        <v>84</v>
      </c>
      <c r="AW188" s="11" t="s">
        <v>38</v>
      </c>
      <c r="AX188" s="11" t="s">
        <v>74</v>
      </c>
      <c r="AY188" s="187" t="s">
        <v>180</v>
      </c>
    </row>
    <row r="189" spans="2:51" s="12" customFormat="1" ht="13.5">
      <c r="B189" s="194"/>
      <c r="D189" s="186" t="s">
        <v>188</v>
      </c>
      <c r="E189" s="195" t="s">
        <v>5</v>
      </c>
      <c r="F189" s="196" t="s">
        <v>190</v>
      </c>
      <c r="H189" s="197">
        <v>41.238</v>
      </c>
      <c r="I189" s="198"/>
      <c r="L189" s="194"/>
      <c r="M189" s="199"/>
      <c r="N189" s="200"/>
      <c r="O189" s="200"/>
      <c r="P189" s="200"/>
      <c r="Q189" s="200"/>
      <c r="R189" s="200"/>
      <c r="S189" s="200"/>
      <c r="T189" s="201"/>
      <c r="AT189" s="195" t="s">
        <v>188</v>
      </c>
      <c r="AU189" s="195" t="s">
        <v>84</v>
      </c>
      <c r="AV189" s="12" t="s">
        <v>187</v>
      </c>
      <c r="AW189" s="12" t="s">
        <v>38</v>
      </c>
      <c r="AX189" s="12" t="s">
        <v>82</v>
      </c>
      <c r="AY189" s="195" t="s">
        <v>180</v>
      </c>
    </row>
    <row r="190" spans="2:65" s="1" customFormat="1" ht="25.5" customHeight="1">
      <c r="B190" s="172"/>
      <c r="C190" s="173" t="s">
        <v>315</v>
      </c>
      <c r="D190" s="173" t="s">
        <v>182</v>
      </c>
      <c r="E190" s="174" t="s">
        <v>1173</v>
      </c>
      <c r="F190" s="175" t="s">
        <v>1174</v>
      </c>
      <c r="G190" s="176" t="s">
        <v>185</v>
      </c>
      <c r="H190" s="177">
        <v>239.24</v>
      </c>
      <c r="I190" s="178"/>
      <c r="J190" s="179">
        <f>ROUND(I190*H190,2)</f>
        <v>0</v>
      </c>
      <c r="K190" s="175" t="s">
        <v>193</v>
      </c>
      <c r="L190" s="39"/>
      <c r="M190" s="180" t="s">
        <v>5</v>
      </c>
      <c r="N190" s="181" t="s">
        <v>45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187</v>
      </c>
      <c r="AT190" s="22" t="s">
        <v>182</v>
      </c>
      <c r="AU190" s="22" t="s">
        <v>84</v>
      </c>
      <c r="AY190" s="22" t="s">
        <v>180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82</v>
      </c>
      <c r="BK190" s="184">
        <f>ROUND(I190*H190,2)</f>
        <v>0</v>
      </c>
      <c r="BL190" s="22" t="s">
        <v>187</v>
      </c>
      <c r="BM190" s="22" t="s">
        <v>318</v>
      </c>
    </row>
    <row r="191" spans="2:65" s="1" customFormat="1" ht="51" customHeight="1">
      <c r="B191" s="172"/>
      <c r="C191" s="202" t="s">
        <v>255</v>
      </c>
      <c r="D191" s="202" t="s">
        <v>273</v>
      </c>
      <c r="E191" s="203" t="s">
        <v>1175</v>
      </c>
      <c r="F191" s="204" t="s">
        <v>1176</v>
      </c>
      <c r="G191" s="205" t="s">
        <v>185</v>
      </c>
      <c r="H191" s="206">
        <v>244.025</v>
      </c>
      <c r="I191" s="207"/>
      <c r="J191" s="208">
        <f>ROUND(I191*H191,2)</f>
        <v>0</v>
      </c>
      <c r="K191" s="204" t="s">
        <v>193</v>
      </c>
      <c r="L191" s="209"/>
      <c r="M191" s="210" t="s">
        <v>5</v>
      </c>
      <c r="N191" s="211" t="s">
        <v>45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204</v>
      </c>
      <c r="AT191" s="22" t="s">
        <v>273</v>
      </c>
      <c r="AU191" s="22" t="s">
        <v>84</v>
      </c>
      <c r="AY191" s="22" t="s">
        <v>180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82</v>
      </c>
      <c r="BK191" s="184">
        <f>ROUND(I191*H191,2)</f>
        <v>0</v>
      </c>
      <c r="BL191" s="22" t="s">
        <v>187</v>
      </c>
      <c r="BM191" s="22" t="s">
        <v>325</v>
      </c>
    </row>
    <row r="192" spans="2:51" s="11" customFormat="1" ht="13.5">
      <c r="B192" s="185"/>
      <c r="D192" s="186" t="s">
        <v>188</v>
      </c>
      <c r="E192" s="187" t="s">
        <v>5</v>
      </c>
      <c r="F192" s="188" t="s">
        <v>1177</v>
      </c>
      <c r="H192" s="189">
        <v>244.025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188</v>
      </c>
      <c r="AU192" s="187" t="s">
        <v>84</v>
      </c>
      <c r="AV192" s="11" t="s">
        <v>84</v>
      </c>
      <c r="AW192" s="11" t="s">
        <v>38</v>
      </c>
      <c r="AX192" s="11" t="s">
        <v>74</v>
      </c>
      <c r="AY192" s="187" t="s">
        <v>180</v>
      </c>
    </row>
    <row r="193" spans="2:51" s="12" customFormat="1" ht="13.5">
      <c r="B193" s="194"/>
      <c r="D193" s="186" t="s">
        <v>188</v>
      </c>
      <c r="E193" s="195" t="s">
        <v>5</v>
      </c>
      <c r="F193" s="196" t="s">
        <v>190</v>
      </c>
      <c r="H193" s="197">
        <v>244.025</v>
      </c>
      <c r="I193" s="198"/>
      <c r="L193" s="194"/>
      <c r="M193" s="199"/>
      <c r="N193" s="200"/>
      <c r="O193" s="200"/>
      <c r="P193" s="200"/>
      <c r="Q193" s="200"/>
      <c r="R193" s="200"/>
      <c r="S193" s="200"/>
      <c r="T193" s="201"/>
      <c r="AT193" s="195" t="s">
        <v>188</v>
      </c>
      <c r="AU193" s="195" t="s">
        <v>84</v>
      </c>
      <c r="AV193" s="12" t="s">
        <v>187</v>
      </c>
      <c r="AW193" s="12" t="s">
        <v>38</v>
      </c>
      <c r="AX193" s="12" t="s">
        <v>82</v>
      </c>
      <c r="AY193" s="195" t="s">
        <v>180</v>
      </c>
    </row>
    <row r="194" spans="2:65" s="1" customFormat="1" ht="25.5" customHeight="1">
      <c r="B194" s="172"/>
      <c r="C194" s="173" t="s">
        <v>326</v>
      </c>
      <c r="D194" s="173" t="s">
        <v>182</v>
      </c>
      <c r="E194" s="174" t="s">
        <v>267</v>
      </c>
      <c r="F194" s="175" t="s">
        <v>268</v>
      </c>
      <c r="G194" s="176" t="s">
        <v>185</v>
      </c>
      <c r="H194" s="177">
        <v>164.7</v>
      </c>
      <c r="I194" s="178"/>
      <c r="J194" s="179">
        <f>ROUND(I194*H194,2)</f>
        <v>0</v>
      </c>
      <c r="K194" s="175" t="s">
        <v>269</v>
      </c>
      <c r="L194" s="39"/>
      <c r="M194" s="180" t="s">
        <v>5</v>
      </c>
      <c r="N194" s="181" t="s">
        <v>45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187</v>
      </c>
      <c r="AT194" s="22" t="s">
        <v>182</v>
      </c>
      <c r="AU194" s="22" t="s">
        <v>84</v>
      </c>
      <c r="AY194" s="22" t="s">
        <v>180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82</v>
      </c>
      <c r="BK194" s="184">
        <f>ROUND(I194*H194,2)</f>
        <v>0</v>
      </c>
      <c r="BL194" s="22" t="s">
        <v>187</v>
      </c>
      <c r="BM194" s="22" t="s">
        <v>329</v>
      </c>
    </row>
    <row r="195" spans="2:51" s="11" customFormat="1" ht="13.5">
      <c r="B195" s="185"/>
      <c r="D195" s="186" t="s">
        <v>188</v>
      </c>
      <c r="E195" s="187" t="s">
        <v>5</v>
      </c>
      <c r="F195" s="188" t="s">
        <v>1155</v>
      </c>
      <c r="H195" s="189">
        <v>164.7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188</v>
      </c>
      <c r="AU195" s="187" t="s">
        <v>84</v>
      </c>
      <c r="AV195" s="11" t="s">
        <v>84</v>
      </c>
      <c r="AW195" s="11" t="s">
        <v>38</v>
      </c>
      <c r="AX195" s="11" t="s">
        <v>74</v>
      </c>
      <c r="AY195" s="187" t="s">
        <v>180</v>
      </c>
    </row>
    <row r="196" spans="2:51" s="12" customFormat="1" ht="13.5">
      <c r="B196" s="194"/>
      <c r="D196" s="186" t="s">
        <v>188</v>
      </c>
      <c r="E196" s="195" t="s">
        <v>5</v>
      </c>
      <c r="F196" s="196" t="s">
        <v>190</v>
      </c>
      <c r="H196" s="197">
        <v>164.7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188</v>
      </c>
      <c r="AU196" s="195" t="s">
        <v>84</v>
      </c>
      <c r="AV196" s="12" t="s">
        <v>187</v>
      </c>
      <c r="AW196" s="12" t="s">
        <v>38</v>
      </c>
      <c r="AX196" s="12" t="s">
        <v>82</v>
      </c>
      <c r="AY196" s="195" t="s">
        <v>180</v>
      </c>
    </row>
    <row r="197" spans="2:65" s="1" customFormat="1" ht="51" customHeight="1">
      <c r="B197" s="172"/>
      <c r="C197" s="202" t="s">
        <v>258</v>
      </c>
      <c r="D197" s="202" t="s">
        <v>273</v>
      </c>
      <c r="E197" s="203" t="s">
        <v>274</v>
      </c>
      <c r="F197" s="204" t="s">
        <v>1178</v>
      </c>
      <c r="G197" s="205" t="s">
        <v>185</v>
      </c>
      <c r="H197" s="206">
        <v>167.994</v>
      </c>
      <c r="I197" s="207"/>
      <c r="J197" s="208">
        <f>ROUND(I197*H197,2)</f>
        <v>0</v>
      </c>
      <c r="K197" s="204" t="s">
        <v>193</v>
      </c>
      <c r="L197" s="209"/>
      <c r="M197" s="210" t="s">
        <v>5</v>
      </c>
      <c r="N197" s="211" t="s">
        <v>45</v>
      </c>
      <c r="O197" s="40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2" t="s">
        <v>204</v>
      </c>
      <c r="AT197" s="22" t="s">
        <v>273</v>
      </c>
      <c r="AU197" s="22" t="s">
        <v>84</v>
      </c>
      <c r="AY197" s="22" t="s">
        <v>180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82</v>
      </c>
      <c r="BK197" s="184">
        <f>ROUND(I197*H197,2)</f>
        <v>0</v>
      </c>
      <c r="BL197" s="22" t="s">
        <v>187</v>
      </c>
      <c r="BM197" s="22" t="s">
        <v>332</v>
      </c>
    </row>
    <row r="198" spans="2:51" s="11" customFormat="1" ht="13.5">
      <c r="B198" s="185"/>
      <c r="D198" s="186" t="s">
        <v>188</v>
      </c>
      <c r="E198" s="187" t="s">
        <v>5</v>
      </c>
      <c r="F198" s="188" t="s">
        <v>1179</v>
      </c>
      <c r="H198" s="189">
        <v>167.994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188</v>
      </c>
      <c r="AU198" s="187" t="s">
        <v>84</v>
      </c>
      <c r="AV198" s="11" t="s">
        <v>84</v>
      </c>
      <c r="AW198" s="11" t="s">
        <v>38</v>
      </c>
      <c r="AX198" s="11" t="s">
        <v>74</v>
      </c>
      <c r="AY198" s="187" t="s">
        <v>180</v>
      </c>
    </row>
    <row r="199" spans="2:51" s="12" customFormat="1" ht="13.5">
      <c r="B199" s="194"/>
      <c r="D199" s="186" t="s">
        <v>188</v>
      </c>
      <c r="E199" s="195" t="s">
        <v>5</v>
      </c>
      <c r="F199" s="196" t="s">
        <v>190</v>
      </c>
      <c r="H199" s="197">
        <v>167.994</v>
      </c>
      <c r="I199" s="198"/>
      <c r="L199" s="194"/>
      <c r="M199" s="199"/>
      <c r="N199" s="200"/>
      <c r="O199" s="200"/>
      <c r="P199" s="200"/>
      <c r="Q199" s="200"/>
      <c r="R199" s="200"/>
      <c r="S199" s="200"/>
      <c r="T199" s="201"/>
      <c r="AT199" s="195" t="s">
        <v>188</v>
      </c>
      <c r="AU199" s="195" t="s">
        <v>84</v>
      </c>
      <c r="AV199" s="12" t="s">
        <v>187</v>
      </c>
      <c r="AW199" s="12" t="s">
        <v>38</v>
      </c>
      <c r="AX199" s="12" t="s">
        <v>82</v>
      </c>
      <c r="AY199" s="195" t="s">
        <v>180</v>
      </c>
    </row>
    <row r="200" spans="2:65" s="1" customFormat="1" ht="16.5" customHeight="1">
      <c r="B200" s="172"/>
      <c r="C200" s="173" t="s">
        <v>334</v>
      </c>
      <c r="D200" s="173" t="s">
        <v>182</v>
      </c>
      <c r="E200" s="174" t="s">
        <v>281</v>
      </c>
      <c r="F200" s="175" t="s">
        <v>282</v>
      </c>
      <c r="G200" s="176" t="s">
        <v>283</v>
      </c>
      <c r="H200" s="177">
        <v>1</v>
      </c>
      <c r="I200" s="178"/>
      <c r="J200" s="179">
        <f>ROUND(I200*H200,2)</f>
        <v>0</v>
      </c>
      <c r="K200" s="175" t="s">
        <v>5</v>
      </c>
      <c r="L200" s="39"/>
      <c r="M200" s="180" t="s">
        <v>5</v>
      </c>
      <c r="N200" s="181" t="s">
        <v>45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187</v>
      </c>
      <c r="AT200" s="22" t="s">
        <v>182</v>
      </c>
      <c r="AU200" s="22" t="s">
        <v>84</v>
      </c>
      <c r="AY200" s="22" t="s">
        <v>180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82</v>
      </c>
      <c r="BK200" s="184">
        <f>ROUND(I200*H200,2)</f>
        <v>0</v>
      </c>
      <c r="BL200" s="22" t="s">
        <v>187</v>
      </c>
      <c r="BM200" s="22" t="s">
        <v>337</v>
      </c>
    </row>
    <row r="201" spans="2:65" s="1" customFormat="1" ht="25.5" customHeight="1">
      <c r="B201" s="172"/>
      <c r="C201" s="173" t="s">
        <v>265</v>
      </c>
      <c r="D201" s="173" t="s">
        <v>182</v>
      </c>
      <c r="E201" s="174" t="s">
        <v>1180</v>
      </c>
      <c r="F201" s="175" t="s">
        <v>1181</v>
      </c>
      <c r="G201" s="176" t="s">
        <v>185</v>
      </c>
      <c r="H201" s="177">
        <v>175.518</v>
      </c>
      <c r="I201" s="178"/>
      <c r="J201" s="179">
        <f>ROUND(I201*H201,2)</f>
        <v>0</v>
      </c>
      <c r="K201" s="175" t="s">
        <v>193</v>
      </c>
      <c r="L201" s="39"/>
      <c r="M201" s="180" t="s">
        <v>5</v>
      </c>
      <c r="N201" s="181" t="s">
        <v>45</v>
      </c>
      <c r="O201" s="40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2" t="s">
        <v>187</v>
      </c>
      <c r="AT201" s="22" t="s">
        <v>182</v>
      </c>
      <c r="AU201" s="22" t="s">
        <v>84</v>
      </c>
      <c r="AY201" s="22" t="s">
        <v>180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2" t="s">
        <v>82</v>
      </c>
      <c r="BK201" s="184">
        <f>ROUND(I201*H201,2)</f>
        <v>0</v>
      </c>
      <c r="BL201" s="22" t="s">
        <v>187</v>
      </c>
      <c r="BM201" s="22" t="s">
        <v>341</v>
      </c>
    </row>
    <row r="202" spans="2:51" s="11" customFormat="1" ht="13.5">
      <c r="B202" s="185"/>
      <c r="D202" s="186" t="s">
        <v>188</v>
      </c>
      <c r="E202" s="187" t="s">
        <v>5</v>
      </c>
      <c r="F202" s="188" t="s">
        <v>1182</v>
      </c>
      <c r="H202" s="189">
        <v>164.95</v>
      </c>
      <c r="I202" s="190"/>
      <c r="L202" s="185"/>
      <c r="M202" s="191"/>
      <c r="N202" s="192"/>
      <c r="O202" s="192"/>
      <c r="P202" s="192"/>
      <c r="Q202" s="192"/>
      <c r="R202" s="192"/>
      <c r="S202" s="192"/>
      <c r="T202" s="193"/>
      <c r="AT202" s="187" t="s">
        <v>188</v>
      </c>
      <c r="AU202" s="187" t="s">
        <v>84</v>
      </c>
      <c r="AV202" s="11" t="s">
        <v>84</v>
      </c>
      <c r="AW202" s="11" t="s">
        <v>38</v>
      </c>
      <c r="AX202" s="11" t="s">
        <v>74</v>
      </c>
      <c r="AY202" s="187" t="s">
        <v>180</v>
      </c>
    </row>
    <row r="203" spans="2:51" s="11" customFormat="1" ht="13.5">
      <c r="B203" s="185"/>
      <c r="D203" s="186" t="s">
        <v>188</v>
      </c>
      <c r="E203" s="187" t="s">
        <v>5</v>
      </c>
      <c r="F203" s="188" t="s">
        <v>1183</v>
      </c>
      <c r="H203" s="189">
        <v>10.568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188</v>
      </c>
      <c r="AU203" s="187" t="s">
        <v>84</v>
      </c>
      <c r="AV203" s="11" t="s">
        <v>84</v>
      </c>
      <c r="AW203" s="11" t="s">
        <v>38</v>
      </c>
      <c r="AX203" s="11" t="s">
        <v>74</v>
      </c>
      <c r="AY203" s="187" t="s">
        <v>180</v>
      </c>
    </row>
    <row r="204" spans="2:51" s="12" customFormat="1" ht="13.5">
      <c r="B204" s="194"/>
      <c r="D204" s="186" t="s">
        <v>188</v>
      </c>
      <c r="E204" s="195" t="s">
        <v>5</v>
      </c>
      <c r="F204" s="196" t="s">
        <v>190</v>
      </c>
      <c r="H204" s="197">
        <v>175.518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188</v>
      </c>
      <c r="AU204" s="195" t="s">
        <v>84</v>
      </c>
      <c r="AV204" s="12" t="s">
        <v>187</v>
      </c>
      <c r="AW204" s="12" t="s">
        <v>38</v>
      </c>
      <c r="AX204" s="12" t="s">
        <v>82</v>
      </c>
      <c r="AY204" s="195" t="s">
        <v>180</v>
      </c>
    </row>
    <row r="205" spans="2:65" s="1" customFormat="1" ht="16.5" customHeight="1">
      <c r="B205" s="172"/>
      <c r="C205" s="173" t="s">
        <v>343</v>
      </c>
      <c r="D205" s="173" t="s">
        <v>182</v>
      </c>
      <c r="E205" s="174" t="s">
        <v>290</v>
      </c>
      <c r="F205" s="175" t="s">
        <v>291</v>
      </c>
      <c r="G205" s="176" t="s">
        <v>292</v>
      </c>
      <c r="H205" s="177">
        <v>143.1</v>
      </c>
      <c r="I205" s="178"/>
      <c r="J205" s="179">
        <f>ROUND(I205*H205,2)</f>
        <v>0</v>
      </c>
      <c r="K205" s="175" t="s">
        <v>199</v>
      </c>
      <c r="L205" s="39"/>
      <c r="M205" s="180" t="s">
        <v>5</v>
      </c>
      <c r="N205" s="181" t="s">
        <v>45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187</v>
      </c>
      <c r="AT205" s="22" t="s">
        <v>182</v>
      </c>
      <c r="AU205" s="22" t="s">
        <v>84</v>
      </c>
      <c r="AY205" s="22" t="s">
        <v>180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82</v>
      </c>
      <c r="BK205" s="184">
        <f>ROUND(I205*H205,2)</f>
        <v>0</v>
      </c>
      <c r="BL205" s="22" t="s">
        <v>187</v>
      </c>
      <c r="BM205" s="22" t="s">
        <v>347</v>
      </c>
    </row>
    <row r="206" spans="2:51" s="11" customFormat="1" ht="13.5">
      <c r="B206" s="185"/>
      <c r="D206" s="186" t="s">
        <v>188</v>
      </c>
      <c r="E206" s="187" t="s">
        <v>5</v>
      </c>
      <c r="F206" s="188" t="s">
        <v>1184</v>
      </c>
      <c r="H206" s="189">
        <v>143.1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188</v>
      </c>
      <c r="AU206" s="187" t="s">
        <v>84</v>
      </c>
      <c r="AV206" s="11" t="s">
        <v>84</v>
      </c>
      <c r="AW206" s="11" t="s">
        <v>38</v>
      </c>
      <c r="AX206" s="11" t="s">
        <v>74</v>
      </c>
      <c r="AY206" s="187" t="s">
        <v>180</v>
      </c>
    </row>
    <row r="207" spans="2:51" s="12" customFormat="1" ht="13.5">
      <c r="B207" s="194"/>
      <c r="D207" s="186" t="s">
        <v>188</v>
      </c>
      <c r="E207" s="195" t="s">
        <v>5</v>
      </c>
      <c r="F207" s="196" t="s">
        <v>190</v>
      </c>
      <c r="H207" s="197">
        <v>143.1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188</v>
      </c>
      <c r="AU207" s="195" t="s">
        <v>84</v>
      </c>
      <c r="AV207" s="12" t="s">
        <v>187</v>
      </c>
      <c r="AW207" s="12" t="s">
        <v>38</v>
      </c>
      <c r="AX207" s="12" t="s">
        <v>82</v>
      </c>
      <c r="AY207" s="195" t="s">
        <v>180</v>
      </c>
    </row>
    <row r="208" spans="2:65" s="1" customFormat="1" ht="16.5" customHeight="1">
      <c r="B208" s="172"/>
      <c r="C208" s="202" t="s">
        <v>270</v>
      </c>
      <c r="D208" s="202" t="s">
        <v>273</v>
      </c>
      <c r="E208" s="203" t="s">
        <v>294</v>
      </c>
      <c r="F208" s="204" t="s">
        <v>1185</v>
      </c>
      <c r="G208" s="205" t="s">
        <v>292</v>
      </c>
      <c r="H208" s="206">
        <v>143.1</v>
      </c>
      <c r="I208" s="207"/>
      <c r="J208" s="208">
        <f>ROUND(I208*H208,2)</f>
        <v>0</v>
      </c>
      <c r="K208" s="204" t="s">
        <v>5</v>
      </c>
      <c r="L208" s="209"/>
      <c r="M208" s="210" t="s">
        <v>5</v>
      </c>
      <c r="N208" s="211" t="s">
        <v>45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204</v>
      </c>
      <c r="AT208" s="22" t="s">
        <v>273</v>
      </c>
      <c r="AU208" s="22" t="s">
        <v>84</v>
      </c>
      <c r="AY208" s="22" t="s">
        <v>180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82</v>
      </c>
      <c r="BK208" s="184">
        <f>ROUND(I208*H208,2)</f>
        <v>0</v>
      </c>
      <c r="BL208" s="22" t="s">
        <v>187</v>
      </c>
      <c r="BM208" s="22" t="s">
        <v>351</v>
      </c>
    </row>
    <row r="209" spans="2:51" s="11" customFormat="1" ht="13.5">
      <c r="B209" s="185"/>
      <c r="D209" s="186" t="s">
        <v>188</v>
      </c>
      <c r="E209" s="187" t="s">
        <v>5</v>
      </c>
      <c r="F209" s="188" t="s">
        <v>1186</v>
      </c>
      <c r="H209" s="189">
        <v>112.8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188</v>
      </c>
      <c r="AU209" s="187" t="s">
        <v>84</v>
      </c>
      <c r="AV209" s="11" t="s">
        <v>84</v>
      </c>
      <c r="AW209" s="11" t="s">
        <v>38</v>
      </c>
      <c r="AX209" s="11" t="s">
        <v>74</v>
      </c>
      <c r="AY209" s="187" t="s">
        <v>180</v>
      </c>
    </row>
    <row r="210" spans="2:51" s="11" customFormat="1" ht="13.5">
      <c r="B210" s="185"/>
      <c r="D210" s="186" t="s">
        <v>188</v>
      </c>
      <c r="E210" s="187" t="s">
        <v>5</v>
      </c>
      <c r="F210" s="188" t="s">
        <v>1187</v>
      </c>
      <c r="H210" s="189">
        <v>30.3</v>
      </c>
      <c r="I210" s="190"/>
      <c r="L210" s="185"/>
      <c r="M210" s="191"/>
      <c r="N210" s="192"/>
      <c r="O210" s="192"/>
      <c r="P210" s="192"/>
      <c r="Q210" s="192"/>
      <c r="R210" s="192"/>
      <c r="S210" s="192"/>
      <c r="T210" s="193"/>
      <c r="AT210" s="187" t="s">
        <v>188</v>
      </c>
      <c r="AU210" s="187" t="s">
        <v>84</v>
      </c>
      <c r="AV210" s="11" t="s">
        <v>84</v>
      </c>
      <c r="AW210" s="11" t="s">
        <v>38</v>
      </c>
      <c r="AX210" s="11" t="s">
        <v>74</v>
      </c>
      <c r="AY210" s="187" t="s">
        <v>180</v>
      </c>
    </row>
    <row r="211" spans="2:51" s="12" customFormat="1" ht="13.5">
      <c r="B211" s="194"/>
      <c r="D211" s="186" t="s">
        <v>188</v>
      </c>
      <c r="E211" s="195" t="s">
        <v>5</v>
      </c>
      <c r="F211" s="196" t="s">
        <v>190</v>
      </c>
      <c r="H211" s="197">
        <v>143.1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188</v>
      </c>
      <c r="AU211" s="195" t="s">
        <v>84</v>
      </c>
      <c r="AV211" s="12" t="s">
        <v>187</v>
      </c>
      <c r="AW211" s="12" t="s">
        <v>38</v>
      </c>
      <c r="AX211" s="12" t="s">
        <v>82</v>
      </c>
      <c r="AY211" s="195" t="s">
        <v>180</v>
      </c>
    </row>
    <row r="212" spans="2:65" s="1" customFormat="1" ht="16.5" customHeight="1">
      <c r="B212" s="172"/>
      <c r="C212" s="202" t="s">
        <v>352</v>
      </c>
      <c r="D212" s="202" t="s">
        <v>273</v>
      </c>
      <c r="E212" s="203" t="s">
        <v>299</v>
      </c>
      <c r="F212" s="204" t="s">
        <v>300</v>
      </c>
      <c r="G212" s="205" t="s">
        <v>301</v>
      </c>
      <c r="H212" s="206">
        <v>429.3</v>
      </c>
      <c r="I212" s="207"/>
      <c r="J212" s="208">
        <f>ROUND(I212*H212,2)</f>
        <v>0</v>
      </c>
      <c r="K212" s="204" t="s">
        <v>199</v>
      </c>
      <c r="L212" s="209"/>
      <c r="M212" s="210" t="s">
        <v>5</v>
      </c>
      <c r="N212" s="211" t="s">
        <v>45</v>
      </c>
      <c r="O212" s="40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AR212" s="22" t="s">
        <v>204</v>
      </c>
      <c r="AT212" s="22" t="s">
        <v>273</v>
      </c>
      <c r="AU212" s="22" t="s">
        <v>84</v>
      </c>
      <c r="AY212" s="22" t="s">
        <v>180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22" t="s">
        <v>82</v>
      </c>
      <c r="BK212" s="184">
        <f>ROUND(I212*H212,2)</f>
        <v>0</v>
      </c>
      <c r="BL212" s="22" t="s">
        <v>187</v>
      </c>
      <c r="BM212" s="22" t="s">
        <v>355</v>
      </c>
    </row>
    <row r="213" spans="2:51" s="11" customFormat="1" ht="13.5">
      <c r="B213" s="185"/>
      <c r="D213" s="186" t="s">
        <v>188</v>
      </c>
      <c r="E213" s="187" t="s">
        <v>5</v>
      </c>
      <c r="F213" s="188" t="s">
        <v>1188</v>
      </c>
      <c r="H213" s="189">
        <v>429.3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87" t="s">
        <v>188</v>
      </c>
      <c r="AU213" s="187" t="s">
        <v>84</v>
      </c>
      <c r="AV213" s="11" t="s">
        <v>84</v>
      </c>
      <c r="AW213" s="11" t="s">
        <v>38</v>
      </c>
      <c r="AX213" s="11" t="s">
        <v>74</v>
      </c>
      <c r="AY213" s="187" t="s">
        <v>180</v>
      </c>
    </row>
    <row r="214" spans="2:51" s="12" customFormat="1" ht="13.5">
      <c r="B214" s="194"/>
      <c r="D214" s="186" t="s">
        <v>188</v>
      </c>
      <c r="E214" s="195" t="s">
        <v>5</v>
      </c>
      <c r="F214" s="196" t="s">
        <v>190</v>
      </c>
      <c r="H214" s="197">
        <v>429.3</v>
      </c>
      <c r="I214" s="198"/>
      <c r="L214" s="194"/>
      <c r="M214" s="199"/>
      <c r="N214" s="200"/>
      <c r="O214" s="200"/>
      <c r="P214" s="200"/>
      <c r="Q214" s="200"/>
      <c r="R214" s="200"/>
      <c r="S214" s="200"/>
      <c r="T214" s="201"/>
      <c r="AT214" s="195" t="s">
        <v>188</v>
      </c>
      <c r="AU214" s="195" t="s">
        <v>84</v>
      </c>
      <c r="AV214" s="12" t="s">
        <v>187</v>
      </c>
      <c r="AW214" s="12" t="s">
        <v>38</v>
      </c>
      <c r="AX214" s="12" t="s">
        <v>82</v>
      </c>
      <c r="AY214" s="195" t="s">
        <v>180</v>
      </c>
    </row>
    <row r="215" spans="2:65" s="1" customFormat="1" ht="25.5" customHeight="1">
      <c r="B215" s="172"/>
      <c r="C215" s="202" t="s">
        <v>276</v>
      </c>
      <c r="D215" s="202" t="s">
        <v>273</v>
      </c>
      <c r="E215" s="203" t="s">
        <v>304</v>
      </c>
      <c r="F215" s="204" t="s">
        <v>305</v>
      </c>
      <c r="G215" s="205" t="s">
        <v>301</v>
      </c>
      <c r="H215" s="206">
        <v>144</v>
      </c>
      <c r="I215" s="207"/>
      <c r="J215" s="208">
        <f>ROUND(I215*H215,2)</f>
        <v>0</v>
      </c>
      <c r="K215" s="204" t="s">
        <v>186</v>
      </c>
      <c r="L215" s="209"/>
      <c r="M215" s="210" t="s">
        <v>5</v>
      </c>
      <c r="N215" s="211" t="s">
        <v>45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204</v>
      </c>
      <c r="AT215" s="22" t="s">
        <v>273</v>
      </c>
      <c r="AU215" s="22" t="s">
        <v>84</v>
      </c>
      <c r="AY215" s="22" t="s">
        <v>180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82</v>
      </c>
      <c r="BK215" s="184">
        <f>ROUND(I215*H215,2)</f>
        <v>0</v>
      </c>
      <c r="BL215" s="22" t="s">
        <v>187</v>
      </c>
      <c r="BM215" s="22" t="s">
        <v>359</v>
      </c>
    </row>
    <row r="216" spans="2:51" s="11" customFormat="1" ht="13.5">
      <c r="B216" s="185"/>
      <c r="D216" s="186" t="s">
        <v>188</v>
      </c>
      <c r="E216" s="187" t="s">
        <v>5</v>
      </c>
      <c r="F216" s="188" t="s">
        <v>505</v>
      </c>
      <c r="H216" s="189">
        <v>144</v>
      </c>
      <c r="I216" s="190"/>
      <c r="L216" s="185"/>
      <c r="M216" s="191"/>
      <c r="N216" s="192"/>
      <c r="O216" s="192"/>
      <c r="P216" s="192"/>
      <c r="Q216" s="192"/>
      <c r="R216" s="192"/>
      <c r="S216" s="192"/>
      <c r="T216" s="193"/>
      <c r="AT216" s="187" t="s">
        <v>188</v>
      </c>
      <c r="AU216" s="187" t="s">
        <v>84</v>
      </c>
      <c r="AV216" s="11" t="s">
        <v>84</v>
      </c>
      <c r="AW216" s="11" t="s">
        <v>38</v>
      </c>
      <c r="AX216" s="11" t="s">
        <v>74</v>
      </c>
      <c r="AY216" s="187" t="s">
        <v>180</v>
      </c>
    </row>
    <row r="217" spans="2:51" s="12" customFormat="1" ht="13.5">
      <c r="B217" s="194"/>
      <c r="D217" s="186" t="s">
        <v>188</v>
      </c>
      <c r="E217" s="195" t="s">
        <v>5</v>
      </c>
      <c r="F217" s="196" t="s">
        <v>190</v>
      </c>
      <c r="H217" s="197">
        <v>144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5" t="s">
        <v>188</v>
      </c>
      <c r="AU217" s="195" t="s">
        <v>84</v>
      </c>
      <c r="AV217" s="12" t="s">
        <v>187</v>
      </c>
      <c r="AW217" s="12" t="s">
        <v>38</v>
      </c>
      <c r="AX217" s="12" t="s">
        <v>82</v>
      </c>
      <c r="AY217" s="195" t="s">
        <v>180</v>
      </c>
    </row>
    <row r="218" spans="2:65" s="1" customFormat="1" ht="25.5" customHeight="1">
      <c r="B218" s="172"/>
      <c r="C218" s="202" t="s">
        <v>360</v>
      </c>
      <c r="D218" s="202" t="s">
        <v>273</v>
      </c>
      <c r="E218" s="203" t="s">
        <v>308</v>
      </c>
      <c r="F218" s="204" t="s">
        <v>309</v>
      </c>
      <c r="G218" s="205" t="s">
        <v>301</v>
      </c>
      <c r="H218" s="206">
        <v>429.3</v>
      </c>
      <c r="I218" s="207"/>
      <c r="J218" s="208">
        <f>ROUND(I218*H218,2)</f>
        <v>0</v>
      </c>
      <c r="K218" s="204" t="s">
        <v>186</v>
      </c>
      <c r="L218" s="209"/>
      <c r="M218" s="210" t="s">
        <v>5</v>
      </c>
      <c r="N218" s="211" t="s">
        <v>45</v>
      </c>
      <c r="O218" s="40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AR218" s="22" t="s">
        <v>204</v>
      </c>
      <c r="AT218" s="22" t="s">
        <v>273</v>
      </c>
      <c r="AU218" s="22" t="s">
        <v>84</v>
      </c>
      <c r="AY218" s="22" t="s">
        <v>180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22" t="s">
        <v>82</v>
      </c>
      <c r="BK218" s="184">
        <f>ROUND(I218*H218,2)</f>
        <v>0</v>
      </c>
      <c r="BL218" s="22" t="s">
        <v>187</v>
      </c>
      <c r="BM218" s="22" t="s">
        <v>361</v>
      </c>
    </row>
    <row r="219" spans="2:51" s="11" customFormat="1" ht="13.5">
      <c r="B219" s="185"/>
      <c r="D219" s="186" t="s">
        <v>188</v>
      </c>
      <c r="E219" s="187" t="s">
        <v>5</v>
      </c>
      <c r="F219" s="188" t="s">
        <v>1188</v>
      </c>
      <c r="H219" s="189">
        <v>429.3</v>
      </c>
      <c r="I219" s="190"/>
      <c r="L219" s="185"/>
      <c r="M219" s="191"/>
      <c r="N219" s="192"/>
      <c r="O219" s="192"/>
      <c r="P219" s="192"/>
      <c r="Q219" s="192"/>
      <c r="R219" s="192"/>
      <c r="S219" s="192"/>
      <c r="T219" s="193"/>
      <c r="AT219" s="187" t="s">
        <v>188</v>
      </c>
      <c r="AU219" s="187" t="s">
        <v>84</v>
      </c>
      <c r="AV219" s="11" t="s">
        <v>84</v>
      </c>
      <c r="AW219" s="11" t="s">
        <v>38</v>
      </c>
      <c r="AX219" s="11" t="s">
        <v>74</v>
      </c>
      <c r="AY219" s="187" t="s">
        <v>180</v>
      </c>
    </row>
    <row r="220" spans="2:51" s="12" customFormat="1" ht="13.5">
      <c r="B220" s="194"/>
      <c r="D220" s="186" t="s">
        <v>188</v>
      </c>
      <c r="E220" s="195" t="s">
        <v>5</v>
      </c>
      <c r="F220" s="196" t="s">
        <v>190</v>
      </c>
      <c r="H220" s="197">
        <v>429.3</v>
      </c>
      <c r="I220" s="198"/>
      <c r="L220" s="194"/>
      <c r="M220" s="199"/>
      <c r="N220" s="200"/>
      <c r="O220" s="200"/>
      <c r="P220" s="200"/>
      <c r="Q220" s="200"/>
      <c r="R220" s="200"/>
      <c r="S220" s="200"/>
      <c r="T220" s="201"/>
      <c r="AT220" s="195" t="s">
        <v>188</v>
      </c>
      <c r="AU220" s="195" t="s">
        <v>84</v>
      </c>
      <c r="AV220" s="12" t="s">
        <v>187</v>
      </c>
      <c r="AW220" s="12" t="s">
        <v>38</v>
      </c>
      <c r="AX220" s="12" t="s">
        <v>82</v>
      </c>
      <c r="AY220" s="195" t="s">
        <v>180</v>
      </c>
    </row>
    <row r="221" spans="2:65" s="1" customFormat="1" ht="16.5" customHeight="1">
      <c r="B221" s="172"/>
      <c r="C221" s="173" t="s">
        <v>280</v>
      </c>
      <c r="D221" s="173" t="s">
        <v>182</v>
      </c>
      <c r="E221" s="174" t="s">
        <v>311</v>
      </c>
      <c r="F221" s="175" t="s">
        <v>312</v>
      </c>
      <c r="G221" s="176" t="s">
        <v>292</v>
      </c>
      <c r="H221" s="177">
        <v>697.9</v>
      </c>
      <c r="I221" s="178"/>
      <c r="J221" s="179">
        <f>ROUND(I221*H221,2)</f>
        <v>0</v>
      </c>
      <c r="K221" s="175" t="s">
        <v>199</v>
      </c>
      <c r="L221" s="39"/>
      <c r="M221" s="180" t="s">
        <v>5</v>
      </c>
      <c r="N221" s="181" t="s">
        <v>45</v>
      </c>
      <c r="O221" s="40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22" t="s">
        <v>187</v>
      </c>
      <c r="AT221" s="22" t="s">
        <v>182</v>
      </c>
      <c r="AU221" s="22" t="s">
        <v>84</v>
      </c>
      <c r="AY221" s="22" t="s">
        <v>180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2" t="s">
        <v>82</v>
      </c>
      <c r="BK221" s="184">
        <f>ROUND(I221*H221,2)</f>
        <v>0</v>
      </c>
      <c r="BL221" s="22" t="s">
        <v>187</v>
      </c>
      <c r="BM221" s="22" t="s">
        <v>365</v>
      </c>
    </row>
    <row r="222" spans="2:51" s="11" customFormat="1" ht="13.5">
      <c r="B222" s="185"/>
      <c r="D222" s="186" t="s">
        <v>188</v>
      </c>
      <c r="E222" s="187" t="s">
        <v>5</v>
      </c>
      <c r="F222" s="188" t="s">
        <v>1189</v>
      </c>
      <c r="H222" s="189">
        <v>697.9</v>
      </c>
      <c r="I222" s="190"/>
      <c r="L222" s="185"/>
      <c r="M222" s="191"/>
      <c r="N222" s="192"/>
      <c r="O222" s="192"/>
      <c r="P222" s="192"/>
      <c r="Q222" s="192"/>
      <c r="R222" s="192"/>
      <c r="S222" s="192"/>
      <c r="T222" s="193"/>
      <c r="AT222" s="187" t="s">
        <v>188</v>
      </c>
      <c r="AU222" s="187" t="s">
        <v>84</v>
      </c>
      <c r="AV222" s="11" t="s">
        <v>84</v>
      </c>
      <c r="AW222" s="11" t="s">
        <v>38</v>
      </c>
      <c r="AX222" s="11" t="s">
        <v>74</v>
      </c>
      <c r="AY222" s="187" t="s">
        <v>180</v>
      </c>
    </row>
    <row r="223" spans="2:51" s="12" customFormat="1" ht="13.5">
      <c r="B223" s="194"/>
      <c r="D223" s="186" t="s">
        <v>188</v>
      </c>
      <c r="E223" s="195" t="s">
        <v>5</v>
      </c>
      <c r="F223" s="196" t="s">
        <v>190</v>
      </c>
      <c r="H223" s="197">
        <v>697.9</v>
      </c>
      <c r="I223" s="198"/>
      <c r="L223" s="194"/>
      <c r="M223" s="199"/>
      <c r="N223" s="200"/>
      <c r="O223" s="200"/>
      <c r="P223" s="200"/>
      <c r="Q223" s="200"/>
      <c r="R223" s="200"/>
      <c r="S223" s="200"/>
      <c r="T223" s="201"/>
      <c r="AT223" s="195" t="s">
        <v>188</v>
      </c>
      <c r="AU223" s="195" t="s">
        <v>84</v>
      </c>
      <c r="AV223" s="12" t="s">
        <v>187</v>
      </c>
      <c r="AW223" s="12" t="s">
        <v>38</v>
      </c>
      <c r="AX223" s="12" t="s">
        <v>82</v>
      </c>
      <c r="AY223" s="195" t="s">
        <v>180</v>
      </c>
    </row>
    <row r="224" spans="2:65" s="1" customFormat="1" ht="16.5" customHeight="1">
      <c r="B224" s="172"/>
      <c r="C224" s="202" t="s">
        <v>367</v>
      </c>
      <c r="D224" s="202" t="s">
        <v>273</v>
      </c>
      <c r="E224" s="203" t="s">
        <v>316</v>
      </c>
      <c r="F224" s="204" t="s">
        <v>317</v>
      </c>
      <c r="G224" s="205" t="s">
        <v>292</v>
      </c>
      <c r="H224" s="206">
        <v>256.2</v>
      </c>
      <c r="I224" s="207"/>
      <c r="J224" s="208">
        <f>ROUND(I224*H224,2)</f>
        <v>0</v>
      </c>
      <c r="K224" s="204" t="s">
        <v>199</v>
      </c>
      <c r="L224" s="209"/>
      <c r="M224" s="210" t="s">
        <v>5</v>
      </c>
      <c r="N224" s="211" t="s">
        <v>45</v>
      </c>
      <c r="O224" s="40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22" t="s">
        <v>204</v>
      </c>
      <c r="AT224" s="22" t="s">
        <v>273</v>
      </c>
      <c r="AU224" s="22" t="s">
        <v>84</v>
      </c>
      <c r="AY224" s="22" t="s">
        <v>180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2" t="s">
        <v>82</v>
      </c>
      <c r="BK224" s="184">
        <f>ROUND(I224*H224,2)</f>
        <v>0</v>
      </c>
      <c r="BL224" s="22" t="s">
        <v>187</v>
      </c>
      <c r="BM224" s="22" t="s">
        <v>370</v>
      </c>
    </row>
    <row r="225" spans="2:51" s="11" customFormat="1" ht="13.5">
      <c r="B225" s="185"/>
      <c r="D225" s="186" t="s">
        <v>188</v>
      </c>
      <c r="E225" s="187" t="s">
        <v>5</v>
      </c>
      <c r="F225" s="188" t="s">
        <v>1190</v>
      </c>
      <c r="H225" s="189">
        <v>60.9</v>
      </c>
      <c r="I225" s="190"/>
      <c r="L225" s="185"/>
      <c r="M225" s="191"/>
      <c r="N225" s="192"/>
      <c r="O225" s="192"/>
      <c r="P225" s="192"/>
      <c r="Q225" s="192"/>
      <c r="R225" s="192"/>
      <c r="S225" s="192"/>
      <c r="T225" s="193"/>
      <c r="AT225" s="187" t="s">
        <v>188</v>
      </c>
      <c r="AU225" s="187" t="s">
        <v>84</v>
      </c>
      <c r="AV225" s="11" t="s">
        <v>84</v>
      </c>
      <c r="AW225" s="11" t="s">
        <v>38</v>
      </c>
      <c r="AX225" s="11" t="s">
        <v>74</v>
      </c>
      <c r="AY225" s="187" t="s">
        <v>180</v>
      </c>
    </row>
    <row r="226" spans="2:51" s="11" customFormat="1" ht="13.5">
      <c r="B226" s="185"/>
      <c r="D226" s="186" t="s">
        <v>188</v>
      </c>
      <c r="E226" s="187" t="s">
        <v>5</v>
      </c>
      <c r="F226" s="188" t="s">
        <v>1191</v>
      </c>
      <c r="H226" s="189">
        <v>3.8</v>
      </c>
      <c r="I226" s="190"/>
      <c r="L226" s="185"/>
      <c r="M226" s="191"/>
      <c r="N226" s="192"/>
      <c r="O226" s="192"/>
      <c r="P226" s="192"/>
      <c r="Q226" s="192"/>
      <c r="R226" s="192"/>
      <c r="S226" s="192"/>
      <c r="T226" s="193"/>
      <c r="AT226" s="187" t="s">
        <v>188</v>
      </c>
      <c r="AU226" s="187" t="s">
        <v>84</v>
      </c>
      <c r="AV226" s="11" t="s">
        <v>84</v>
      </c>
      <c r="AW226" s="11" t="s">
        <v>38</v>
      </c>
      <c r="AX226" s="11" t="s">
        <v>74</v>
      </c>
      <c r="AY226" s="187" t="s">
        <v>180</v>
      </c>
    </row>
    <row r="227" spans="2:51" s="11" customFormat="1" ht="13.5">
      <c r="B227" s="185"/>
      <c r="D227" s="186" t="s">
        <v>188</v>
      </c>
      <c r="E227" s="187" t="s">
        <v>5</v>
      </c>
      <c r="F227" s="188" t="s">
        <v>1192</v>
      </c>
      <c r="H227" s="189">
        <v>179.3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188</v>
      </c>
      <c r="AU227" s="187" t="s">
        <v>84</v>
      </c>
      <c r="AV227" s="11" t="s">
        <v>84</v>
      </c>
      <c r="AW227" s="11" t="s">
        <v>38</v>
      </c>
      <c r="AX227" s="11" t="s">
        <v>74</v>
      </c>
      <c r="AY227" s="187" t="s">
        <v>180</v>
      </c>
    </row>
    <row r="228" spans="2:51" s="12" customFormat="1" ht="13.5">
      <c r="B228" s="194"/>
      <c r="D228" s="186" t="s">
        <v>188</v>
      </c>
      <c r="E228" s="195" t="s">
        <v>5</v>
      </c>
      <c r="F228" s="196" t="s">
        <v>190</v>
      </c>
      <c r="H228" s="197">
        <v>244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188</v>
      </c>
      <c r="AU228" s="195" t="s">
        <v>84</v>
      </c>
      <c r="AV228" s="12" t="s">
        <v>187</v>
      </c>
      <c r="AW228" s="12" t="s">
        <v>38</v>
      </c>
      <c r="AX228" s="12" t="s">
        <v>74</v>
      </c>
      <c r="AY228" s="195" t="s">
        <v>180</v>
      </c>
    </row>
    <row r="229" spans="2:51" s="11" customFormat="1" ht="13.5">
      <c r="B229" s="185"/>
      <c r="D229" s="186" t="s">
        <v>188</v>
      </c>
      <c r="E229" s="187" t="s">
        <v>5</v>
      </c>
      <c r="F229" s="188" t="s">
        <v>1193</v>
      </c>
      <c r="H229" s="189">
        <v>256.2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188</v>
      </c>
      <c r="AU229" s="187" t="s">
        <v>84</v>
      </c>
      <c r="AV229" s="11" t="s">
        <v>84</v>
      </c>
      <c r="AW229" s="11" t="s">
        <v>38</v>
      </c>
      <c r="AX229" s="11" t="s">
        <v>74</v>
      </c>
      <c r="AY229" s="187" t="s">
        <v>180</v>
      </c>
    </row>
    <row r="230" spans="2:51" s="12" customFormat="1" ht="13.5">
      <c r="B230" s="194"/>
      <c r="D230" s="186" t="s">
        <v>188</v>
      </c>
      <c r="E230" s="195" t="s">
        <v>5</v>
      </c>
      <c r="F230" s="196" t="s">
        <v>190</v>
      </c>
      <c r="H230" s="197">
        <v>256.2</v>
      </c>
      <c r="I230" s="198"/>
      <c r="L230" s="194"/>
      <c r="M230" s="199"/>
      <c r="N230" s="200"/>
      <c r="O230" s="200"/>
      <c r="P230" s="200"/>
      <c r="Q230" s="200"/>
      <c r="R230" s="200"/>
      <c r="S230" s="200"/>
      <c r="T230" s="201"/>
      <c r="AT230" s="195" t="s">
        <v>188</v>
      </c>
      <c r="AU230" s="195" t="s">
        <v>84</v>
      </c>
      <c r="AV230" s="12" t="s">
        <v>187</v>
      </c>
      <c r="AW230" s="12" t="s">
        <v>38</v>
      </c>
      <c r="AX230" s="12" t="s">
        <v>82</v>
      </c>
      <c r="AY230" s="195" t="s">
        <v>180</v>
      </c>
    </row>
    <row r="231" spans="2:65" s="1" customFormat="1" ht="16.5" customHeight="1">
      <c r="B231" s="172"/>
      <c r="C231" s="202" t="s">
        <v>284</v>
      </c>
      <c r="D231" s="202" t="s">
        <v>273</v>
      </c>
      <c r="E231" s="203" t="s">
        <v>323</v>
      </c>
      <c r="F231" s="204" t="s">
        <v>324</v>
      </c>
      <c r="G231" s="205" t="s">
        <v>292</v>
      </c>
      <c r="H231" s="206">
        <v>63.945</v>
      </c>
      <c r="I231" s="207"/>
      <c r="J231" s="208">
        <f>ROUND(I231*H231,2)</f>
        <v>0</v>
      </c>
      <c r="K231" s="204" t="s">
        <v>199</v>
      </c>
      <c r="L231" s="209"/>
      <c r="M231" s="210" t="s">
        <v>5</v>
      </c>
      <c r="N231" s="211" t="s">
        <v>45</v>
      </c>
      <c r="O231" s="40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2" t="s">
        <v>204</v>
      </c>
      <c r="AT231" s="22" t="s">
        <v>273</v>
      </c>
      <c r="AU231" s="22" t="s">
        <v>84</v>
      </c>
      <c r="AY231" s="22" t="s">
        <v>180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2" t="s">
        <v>82</v>
      </c>
      <c r="BK231" s="184">
        <f>ROUND(I231*H231,2)</f>
        <v>0</v>
      </c>
      <c r="BL231" s="22" t="s">
        <v>187</v>
      </c>
      <c r="BM231" s="22" t="s">
        <v>374</v>
      </c>
    </row>
    <row r="232" spans="2:65" s="1" customFormat="1" ht="16.5" customHeight="1">
      <c r="B232" s="172"/>
      <c r="C232" s="202" t="s">
        <v>375</v>
      </c>
      <c r="D232" s="202" t="s">
        <v>273</v>
      </c>
      <c r="E232" s="203" t="s">
        <v>327</v>
      </c>
      <c r="F232" s="204" t="s">
        <v>328</v>
      </c>
      <c r="G232" s="205" t="s">
        <v>292</v>
      </c>
      <c r="H232" s="206">
        <v>189.105</v>
      </c>
      <c r="I232" s="207"/>
      <c r="J232" s="208">
        <f>ROUND(I232*H232,2)</f>
        <v>0</v>
      </c>
      <c r="K232" s="204" t="s">
        <v>199</v>
      </c>
      <c r="L232" s="209"/>
      <c r="M232" s="210" t="s">
        <v>5</v>
      </c>
      <c r="N232" s="211" t="s">
        <v>45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204</v>
      </c>
      <c r="AT232" s="22" t="s">
        <v>273</v>
      </c>
      <c r="AU232" s="22" t="s">
        <v>84</v>
      </c>
      <c r="AY232" s="22" t="s">
        <v>180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82</v>
      </c>
      <c r="BK232" s="184">
        <f>ROUND(I232*H232,2)</f>
        <v>0</v>
      </c>
      <c r="BL232" s="22" t="s">
        <v>187</v>
      </c>
      <c r="BM232" s="22" t="s">
        <v>378</v>
      </c>
    </row>
    <row r="233" spans="2:65" s="1" customFormat="1" ht="16.5" customHeight="1">
      <c r="B233" s="172"/>
      <c r="C233" s="202" t="s">
        <v>287</v>
      </c>
      <c r="D233" s="202" t="s">
        <v>273</v>
      </c>
      <c r="E233" s="203" t="s">
        <v>330</v>
      </c>
      <c r="F233" s="204" t="s">
        <v>331</v>
      </c>
      <c r="G233" s="205" t="s">
        <v>292</v>
      </c>
      <c r="H233" s="206">
        <v>180.1</v>
      </c>
      <c r="I233" s="207"/>
      <c r="J233" s="208">
        <f>ROUND(I233*H233,2)</f>
        <v>0</v>
      </c>
      <c r="K233" s="204" t="s">
        <v>199</v>
      </c>
      <c r="L233" s="209"/>
      <c r="M233" s="210" t="s">
        <v>5</v>
      </c>
      <c r="N233" s="211" t="s">
        <v>45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204</v>
      </c>
      <c r="AT233" s="22" t="s">
        <v>273</v>
      </c>
      <c r="AU233" s="22" t="s">
        <v>84</v>
      </c>
      <c r="AY233" s="22" t="s">
        <v>180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82</v>
      </c>
      <c r="BK233" s="184">
        <f>ROUND(I233*H233,2)</f>
        <v>0</v>
      </c>
      <c r="BL233" s="22" t="s">
        <v>187</v>
      </c>
      <c r="BM233" s="22" t="s">
        <v>382</v>
      </c>
    </row>
    <row r="234" spans="2:51" s="11" customFormat="1" ht="13.5">
      <c r="B234" s="185"/>
      <c r="D234" s="186" t="s">
        <v>188</v>
      </c>
      <c r="E234" s="187" t="s">
        <v>5</v>
      </c>
      <c r="F234" s="188" t="s">
        <v>1194</v>
      </c>
      <c r="H234" s="189">
        <v>180.1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188</v>
      </c>
      <c r="AU234" s="187" t="s">
        <v>84</v>
      </c>
      <c r="AV234" s="11" t="s">
        <v>84</v>
      </c>
      <c r="AW234" s="11" t="s">
        <v>38</v>
      </c>
      <c r="AX234" s="11" t="s">
        <v>74</v>
      </c>
      <c r="AY234" s="187" t="s">
        <v>180</v>
      </c>
    </row>
    <row r="235" spans="2:51" s="12" customFormat="1" ht="13.5">
      <c r="B235" s="194"/>
      <c r="D235" s="186" t="s">
        <v>188</v>
      </c>
      <c r="E235" s="195" t="s">
        <v>5</v>
      </c>
      <c r="F235" s="196" t="s">
        <v>190</v>
      </c>
      <c r="H235" s="197">
        <v>180.1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188</v>
      </c>
      <c r="AU235" s="195" t="s">
        <v>84</v>
      </c>
      <c r="AV235" s="12" t="s">
        <v>187</v>
      </c>
      <c r="AW235" s="12" t="s">
        <v>38</v>
      </c>
      <c r="AX235" s="12" t="s">
        <v>82</v>
      </c>
      <c r="AY235" s="195" t="s">
        <v>180</v>
      </c>
    </row>
    <row r="236" spans="2:65" s="1" customFormat="1" ht="16.5" customHeight="1">
      <c r="B236" s="172"/>
      <c r="C236" s="202" t="s">
        <v>384</v>
      </c>
      <c r="D236" s="202" t="s">
        <v>273</v>
      </c>
      <c r="E236" s="203" t="s">
        <v>335</v>
      </c>
      <c r="F236" s="204" t="s">
        <v>336</v>
      </c>
      <c r="G236" s="205" t="s">
        <v>292</v>
      </c>
      <c r="H236" s="206">
        <v>32.8</v>
      </c>
      <c r="I236" s="207"/>
      <c r="J236" s="208">
        <f>ROUND(I236*H236,2)</f>
        <v>0</v>
      </c>
      <c r="K236" s="204" t="s">
        <v>199</v>
      </c>
      <c r="L236" s="209"/>
      <c r="M236" s="210" t="s">
        <v>5</v>
      </c>
      <c r="N236" s="211" t="s">
        <v>45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204</v>
      </c>
      <c r="AT236" s="22" t="s">
        <v>273</v>
      </c>
      <c r="AU236" s="22" t="s">
        <v>84</v>
      </c>
      <c r="AY236" s="22" t="s">
        <v>180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82</v>
      </c>
      <c r="BK236" s="184">
        <f>ROUND(I236*H236,2)</f>
        <v>0</v>
      </c>
      <c r="BL236" s="22" t="s">
        <v>187</v>
      </c>
      <c r="BM236" s="22" t="s">
        <v>387</v>
      </c>
    </row>
    <row r="237" spans="2:51" s="11" customFormat="1" ht="13.5">
      <c r="B237" s="185"/>
      <c r="D237" s="186" t="s">
        <v>188</v>
      </c>
      <c r="E237" s="187" t="s">
        <v>5</v>
      </c>
      <c r="F237" s="188" t="s">
        <v>1195</v>
      </c>
      <c r="H237" s="189">
        <v>32.8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188</v>
      </c>
      <c r="AU237" s="187" t="s">
        <v>84</v>
      </c>
      <c r="AV237" s="11" t="s">
        <v>84</v>
      </c>
      <c r="AW237" s="11" t="s">
        <v>38</v>
      </c>
      <c r="AX237" s="11" t="s">
        <v>74</v>
      </c>
      <c r="AY237" s="187" t="s">
        <v>180</v>
      </c>
    </row>
    <row r="238" spans="2:51" s="12" customFormat="1" ht="13.5">
      <c r="B238" s="194"/>
      <c r="D238" s="186" t="s">
        <v>188</v>
      </c>
      <c r="E238" s="195" t="s">
        <v>5</v>
      </c>
      <c r="F238" s="196" t="s">
        <v>190</v>
      </c>
      <c r="H238" s="197">
        <v>32.8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188</v>
      </c>
      <c r="AU238" s="195" t="s">
        <v>84</v>
      </c>
      <c r="AV238" s="12" t="s">
        <v>187</v>
      </c>
      <c r="AW238" s="12" t="s">
        <v>38</v>
      </c>
      <c r="AX238" s="12" t="s">
        <v>82</v>
      </c>
      <c r="AY238" s="195" t="s">
        <v>180</v>
      </c>
    </row>
    <row r="239" spans="2:65" s="1" customFormat="1" ht="25.5" customHeight="1">
      <c r="B239" s="172"/>
      <c r="C239" s="173" t="s">
        <v>293</v>
      </c>
      <c r="D239" s="173" t="s">
        <v>182</v>
      </c>
      <c r="E239" s="174" t="s">
        <v>344</v>
      </c>
      <c r="F239" s="175" t="s">
        <v>345</v>
      </c>
      <c r="G239" s="176" t="s">
        <v>185</v>
      </c>
      <c r="H239" s="177">
        <v>164.95</v>
      </c>
      <c r="I239" s="178"/>
      <c r="J239" s="179">
        <f>ROUND(I239*H239,2)</f>
        <v>0</v>
      </c>
      <c r="K239" s="175" t="s">
        <v>346</v>
      </c>
      <c r="L239" s="39"/>
      <c r="M239" s="180" t="s">
        <v>5</v>
      </c>
      <c r="N239" s="181" t="s">
        <v>45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187</v>
      </c>
      <c r="AT239" s="22" t="s">
        <v>182</v>
      </c>
      <c r="AU239" s="22" t="s">
        <v>84</v>
      </c>
      <c r="AY239" s="22" t="s">
        <v>180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82</v>
      </c>
      <c r="BK239" s="184">
        <f>ROUND(I239*H239,2)</f>
        <v>0</v>
      </c>
      <c r="BL239" s="22" t="s">
        <v>187</v>
      </c>
      <c r="BM239" s="22" t="s">
        <v>390</v>
      </c>
    </row>
    <row r="240" spans="2:51" s="11" customFormat="1" ht="13.5">
      <c r="B240" s="185"/>
      <c r="D240" s="186" t="s">
        <v>188</v>
      </c>
      <c r="E240" s="187" t="s">
        <v>5</v>
      </c>
      <c r="F240" s="188" t="s">
        <v>1196</v>
      </c>
      <c r="H240" s="189">
        <v>164.95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188</v>
      </c>
      <c r="AU240" s="187" t="s">
        <v>84</v>
      </c>
      <c r="AV240" s="11" t="s">
        <v>84</v>
      </c>
      <c r="AW240" s="11" t="s">
        <v>38</v>
      </c>
      <c r="AX240" s="11" t="s">
        <v>74</v>
      </c>
      <c r="AY240" s="187" t="s">
        <v>180</v>
      </c>
    </row>
    <row r="241" spans="2:51" s="12" customFormat="1" ht="13.5">
      <c r="B241" s="194"/>
      <c r="D241" s="186" t="s">
        <v>188</v>
      </c>
      <c r="E241" s="195" t="s">
        <v>5</v>
      </c>
      <c r="F241" s="196" t="s">
        <v>190</v>
      </c>
      <c r="H241" s="197">
        <v>164.95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5" t="s">
        <v>188</v>
      </c>
      <c r="AU241" s="195" t="s">
        <v>84</v>
      </c>
      <c r="AV241" s="12" t="s">
        <v>187</v>
      </c>
      <c r="AW241" s="12" t="s">
        <v>38</v>
      </c>
      <c r="AX241" s="12" t="s">
        <v>82</v>
      </c>
      <c r="AY241" s="195" t="s">
        <v>180</v>
      </c>
    </row>
    <row r="242" spans="2:65" s="1" customFormat="1" ht="25.5" customHeight="1">
      <c r="B242" s="172"/>
      <c r="C242" s="202" t="s">
        <v>392</v>
      </c>
      <c r="D242" s="202" t="s">
        <v>273</v>
      </c>
      <c r="E242" s="203" t="s">
        <v>349</v>
      </c>
      <c r="F242" s="204" t="s">
        <v>350</v>
      </c>
      <c r="G242" s="205" t="s">
        <v>198</v>
      </c>
      <c r="H242" s="206">
        <v>5.048</v>
      </c>
      <c r="I242" s="207"/>
      <c r="J242" s="208">
        <f>ROUND(I242*H242,2)</f>
        <v>0</v>
      </c>
      <c r="K242" s="204" t="s">
        <v>193</v>
      </c>
      <c r="L242" s="209"/>
      <c r="M242" s="210" t="s">
        <v>5</v>
      </c>
      <c r="N242" s="211" t="s">
        <v>45</v>
      </c>
      <c r="O242" s="40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2" t="s">
        <v>204</v>
      </c>
      <c r="AT242" s="22" t="s">
        <v>273</v>
      </c>
      <c r="AU242" s="22" t="s">
        <v>84</v>
      </c>
      <c r="AY242" s="22" t="s">
        <v>180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2" t="s">
        <v>82</v>
      </c>
      <c r="BK242" s="184">
        <f>ROUND(I242*H242,2)</f>
        <v>0</v>
      </c>
      <c r="BL242" s="22" t="s">
        <v>187</v>
      </c>
      <c r="BM242" s="22" t="s">
        <v>395</v>
      </c>
    </row>
    <row r="243" spans="2:65" s="1" customFormat="1" ht="25.5" customHeight="1">
      <c r="B243" s="172"/>
      <c r="C243" s="173" t="s">
        <v>296</v>
      </c>
      <c r="D243" s="173" t="s">
        <v>182</v>
      </c>
      <c r="E243" s="174" t="s">
        <v>353</v>
      </c>
      <c r="F243" s="175" t="s">
        <v>354</v>
      </c>
      <c r="G243" s="176" t="s">
        <v>185</v>
      </c>
      <c r="H243" s="177">
        <v>541.91</v>
      </c>
      <c r="I243" s="178"/>
      <c r="J243" s="179">
        <f>ROUND(I243*H243,2)</f>
        <v>0</v>
      </c>
      <c r="K243" s="175" t="s">
        <v>269</v>
      </c>
      <c r="L243" s="39"/>
      <c r="M243" s="180" t="s">
        <v>5</v>
      </c>
      <c r="N243" s="181" t="s">
        <v>45</v>
      </c>
      <c r="O243" s="40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2" t="s">
        <v>187</v>
      </c>
      <c r="AT243" s="22" t="s">
        <v>182</v>
      </c>
      <c r="AU243" s="22" t="s">
        <v>84</v>
      </c>
      <c r="AY243" s="22" t="s">
        <v>180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82</v>
      </c>
      <c r="BK243" s="184">
        <f>ROUND(I243*H243,2)</f>
        <v>0</v>
      </c>
      <c r="BL243" s="22" t="s">
        <v>187</v>
      </c>
      <c r="BM243" s="22" t="s">
        <v>398</v>
      </c>
    </row>
    <row r="244" spans="2:51" s="11" customFormat="1" ht="13.5">
      <c r="B244" s="185"/>
      <c r="D244" s="186" t="s">
        <v>188</v>
      </c>
      <c r="E244" s="187" t="s">
        <v>5</v>
      </c>
      <c r="F244" s="188" t="s">
        <v>1197</v>
      </c>
      <c r="H244" s="189">
        <v>399.35</v>
      </c>
      <c r="I244" s="190"/>
      <c r="L244" s="185"/>
      <c r="M244" s="191"/>
      <c r="N244" s="192"/>
      <c r="O244" s="192"/>
      <c r="P244" s="192"/>
      <c r="Q244" s="192"/>
      <c r="R244" s="192"/>
      <c r="S244" s="192"/>
      <c r="T244" s="193"/>
      <c r="AT244" s="187" t="s">
        <v>188</v>
      </c>
      <c r="AU244" s="187" t="s">
        <v>84</v>
      </c>
      <c r="AV244" s="11" t="s">
        <v>84</v>
      </c>
      <c r="AW244" s="11" t="s">
        <v>38</v>
      </c>
      <c r="AX244" s="11" t="s">
        <v>74</v>
      </c>
      <c r="AY244" s="187" t="s">
        <v>180</v>
      </c>
    </row>
    <row r="245" spans="2:51" s="11" customFormat="1" ht="13.5">
      <c r="B245" s="185"/>
      <c r="D245" s="186" t="s">
        <v>188</v>
      </c>
      <c r="E245" s="187" t="s">
        <v>5</v>
      </c>
      <c r="F245" s="188" t="s">
        <v>1198</v>
      </c>
      <c r="H245" s="189">
        <v>116.97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87" t="s">
        <v>188</v>
      </c>
      <c r="AU245" s="187" t="s">
        <v>84</v>
      </c>
      <c r="AV245" s="11" t="s">
        <v>84</v>
      </c>
      <c r="AW245" s="11" t="s">
        <v>38</v>
      </c>
      <c r="AX245" s="11" t="s">
        <v>74</v>
      </c>
      <c r="AY245" s="187" t="s">
        <v>180</v>
      </c>
    </row>
    <row r="246" spans="2:51" s="11" customFormat="1" ht="13.5">
      <c r="B246" s="185"/>
      <c r="D246" s="186" t="s">
        <v>188</v>
      </c>
      <c r="E246" s="187" t="s">
        <v>5</v>
      </c>
      <c r="F246" s="188" t="s">
        <v>1199</v>
      </c>
      <c r="H246" s="189">
        <v>25.59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87" t="s">
        <v>188</v>
      </c>
      <c r="AU246" s="187" t="s">
        <v>84</v>
      </c>
      <c r="AV246" s="11" t="s">
        <v>84</v>
      </c>
      <c r="AW246" s="11" t="s">
        <v>38</v>
      </c>
      <c r="AX246" s="11" t="s">
        <v>74</v>
      </c>
      <c r="AY246" s="187" t="s">
        <v>180</v>
      </c>
    </row>
    <row r="247" spans="2:51" s="12" customFormat="1" ht="13.5">
      <c r="B247" s="194"/>
      <c r="D247" s="186" t="s">
        <v>188</v>
      </c>
      <c r="E247" s="195" t="s">
        <v>5</v>
      </c>
      <c r="F247" s="196" t="s">
        <v>190</v>
      </c>
      <c r="H247" s="197">
        <v>541.91</v>
      </c>
      <c r="I247" s="198"/>
      <c r="L247" s="194"/>
      <c r="M247" s="199"/>
      <c r="N247" s="200"/>
      <c r="O247" s="200"/>
      <c r="P247" s="200"/>
      <c r="Q247" s="200"/>
      <c r="R247" s="200"/>
      <c r="S247" s="200"/>
      <c r="T247" s="201"/>
      <c r="AT247" s="195" t="s">
        <v>188</v>
      </c>
      <c r="AU247" s="195" t="s">
        <v>84</v>
      </c>
      <c r="AV247" s="12" t="s">
        <v>187</v>
      </c>
      <c r="AW247" s="12" t="s">
        <v>38</v>
      </c>
      <c r="AX247" s="12" t="s">
        <v>82</v>
      </c>
      <c r="AY247" s="195" t="s">
        <v>180</v>
      </c>
    </row>
    <row r="248" spans="2:65" s="1" customFormat="1" ht="16.5" customHeight="1">
      <c r="B248" s="172"/>
      <c r="C248" s="202" t="s">
        <v>400</v>
      </c>
      <c r="D248" s="202" t="s">
        <v>273</v>
      </c>
      <c r="E248" s="203" t="s">
        <v>357</v>
      </c>
      <c r="F248" s="204" t="s">
        <v>358</v>
      </c>
      <c r="G248" s="205" t="s">
        <v>185</v>
      </c>
      <c r="H248" s="206">
        <v>407.337</v>
      </c>
      <c r="I248" s="207"/>
      <c r="J248" s="208">
        <f>ROUND(I248*H248,2)</f>
        <v>0</v>
      </c>
      <c r="K248" s="204" t="s">
        <v>269</v>
      </c>
      <c r="L248" s="209"/>
      <c r="M248" s="210" t="s">
        <v>5</v>
      </c>
      <c r="N248" s="211" t="s">
        <v>45</v>
      </c>
      <c r="O248" s="40"/>
      <c r="P248" s="182">
        <f>O248*H248</f>
        <v>0</v>
      </c>
      <c r="Q248" s="182">
        <v>0</v>
      </c>
      <c r="R248" s="182">
        <f>Q248*H248</f>
        <v>0</v>
      </c>
      <c r="S248" s="182">
        <v>0</v>
      </c>
      <c r="T248" s="183">
        <f>S248*H248</f>
        <v>0</v>
      </c>
      <c r="AR248" s="22" t="s">
        <v>204</v>
      </c>
      <c r="AT248" s="22" t="s">
        <v>273</v>
      </c>
      <c r="AU248" s="22" t="s">
        <v>84</v>
      </c>
      <c r="AY248" s="22" t="s">
        <v>180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22" t="s">
        <v>82</v>
      </c>
      <c r="BK248" s="184">
        <f>ROUND(I248*H248,2)</f>
        <v>0</v>
      </c>
      <c r="BL248" s="22" t="s">
        <v>187</v>
      </c>
      <c r="BM248" s="22" t="s">
        <v>403</v>
      </c>
    </row>
    <row r="249" spans="2:51" s="11" customFormat="1" ht="13.5">
      <c r="B249" s="185"/>
      <c r="D249" s="186" t="s">
        <v>188</v>
      </c>
      <c r="E249" s="187" t="s">
        <v>5</v>
      </c>
      <c r="F249" s="188" t="s">
        <v>1200</v>
      </c>
      <c r="H249" s="189">
        <v>407.337</v>
      </c>
      <c r="I249" s="190"/>
      <c r="L249" s="185"/>
      <c r="M249" s="191"/>
      <c r="N249" s="192"/>
      <c r="O249" s="192"/>
      <c r="P249" s="192"/>
      <c r="Q249" s="192"/>
      <c r="R249" s="192"/>
      <c r="S249" s="192"/>
      <c r="T249" s="193"/>
      <c r="AT249" s="187" t="s">
        <v>188</v>
      </c>
      <c r="AU249" s="187" t="s">
        <v>84</v>
      </c>
      <c r="AV249" s="11" t="s">
        <v>84</v>
      </c>
      <c r="AW249" s="11" t="s">
        <v>38</v>
      </c>
      <c r="AX249" s="11" t="s">
        <v>74</v>
      </c>
      <c r="AY249" s="187" t="s">
        <v>180</v>
      </c>
    </row>
    <row r="250" spans="2:51" s="12" customFormat="1" ht="13.5">
      <c r="B250" s="194"/>
      <c r="D250" s="186" t="s">
        <v>188</v>
      </c>
      <c r="E250" s="195" t="s">
        <v>5</v>
      </c>
      <c r="F250" s="196" t="s">
        <v>190</v>
      </c>
      <c r="H250" s="197">
        <v>407.337</v>
      </c>
      <c r="I250" s="198"/>
      <c r="L250" s="194"/>
      <c r="M250" s="199"/>
      <c r="N250" s="200"/>
      <c r="O250" s="200"/>
      <c r="P250" s="200"/>
      <c r="Q250" s="200"/>
      <c r="R250" s="200"/>
      <c r="S250" s="200"/>
      <c r="T250" s="201"/>
      <c r="AT250" s="195" t="s">
        <v>188</v>
      </c>
      <c r="AU250" s="195" t="s">
        <v>84</v>
      </c>
      <c r="AV250" s="12" t="s">
        <v>187</v>
      </c>
      <c r="AW250" s="12" t="s">
        <v>38</v>
      </c>
      <c r="AX250" s="12" t="s">
        <v>82</v>
      </c>
      <c r="AY250" s="195" t="s">
        <v>180</v>
      </c>
    </row>
    <row r="251" spans="2:65" s="1" customFormat="1" ht="25.5" customHeight="1">
      <c r="B251" s="172"/>
      <c r="C251" s="202" t="s">
        <v>302</v>
      </c>
      <c r="D251" s="202" t="s">
        <v>273</v>
      </c>
      <c r="E251" s="203" t="s">
        <v>349</v>
      </c>
      <c r="F251" s="204" t="s">
        <v>350</v>
      </c>
      <c r="G251" s="205" t="s">
        <v>198</v>
      </c>
      <c r="H251" s="206">
        <v>25.661</v>
      </c>
      <c r="I251" s="207"/>
      <c r="J251" s="208">
        <f>ROUND(I251*H251,2)</f>
        <v>0</v>
      </c>
      <c r="K251" s="204" t="s">
        <v>193</v>
      </c>
      <c r="L251" s="209"/>
      <c r="M251" s="210" t="s">
        <v>5</v>
      </c>
      <c r="N251" s="211" t="s">
        <v>45</v>
      </c>
      <c r="O251" s="40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22" t="s">
        <v>204</v>
      </c>
      <c r="AT251" s="22" t="s">
        <v>273</v>
      </c>
      <c r="AU251" s="22" t="s">
        <v>84</v>
      </c>
      <c r="AY251" s="22" t="s">
        <v>180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2" t="s">
        <v>82</v>
      </c>
      <c r="BK251" s="184">
        <f>ROUND(I251*H251,2)</f>
        <v>0</v>
      </c>
      <c r="BL251" s="22" t="s">
        <v>187</v>
      </c>
      <c r="BM251" s="22" t="s">
        <v>407</v>
      </c>
    </row>
    <row r="252" spans="2:51" s="11" customFormat="1" ht="13.5">
      <c r="B252" s="185"/>
      <c r="D252" s="186" t="s">
        <v>188</v>
      </c>
      <c r="E252" s="187" t="s">
        <v>5</v>
      </c>
      <c r="F252" s="188" t="s">
        <v>1201</v>
      </c>
      <c r="H252" s="189">
        <v>25.661</v>
      </c>
      <c r="I252" s="190"/>
      <c r="L252" s="185"/>
      <c r="M252" s="191"/>
      <c r="N252" s="192"/>
      <c r="O252" s="192"/>
      <c r="P252" s="192"/>
      <c r="Q252" s="192"/>
      <c r="R252" s="192"/>
      <c r="S252" s="192"/>
      <c r="T252" s="193"/>
      <c r="AT252" s="187" t="s">
        <v>188</v>
      </c>
      <c r="AU252" s="187" t="s">
        <v>84</v>
      </c>
      <c r="AV252" s="11" t="s">
        <v>84</v>
      </c>
      <c r="AW252" s="11" t="s">
        <v>38</v>
      </c>
      <c r="AX252" s="11" t="s">
        <v>74</v>
      </c>
      <c r="AY252" s="187" t="s">
        <v>180</v>
      </c>
    </row>
    <row r="253" spans="2:51" s="12" customFormat="1" ht="13.5">
      <c r="B253" s="194"/>
      <c r="D253" s="186" t="s">
        <v>188</v>
      </c>
      <c r="E253" s="195" t="s">
        <v>5</v>
      </c>
      <c r="F253" s="196" t="s">
        <v>190</v>
      </c>
      <c r="H253" s="197">
        <v>25.661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188</v>
      </c>
      <c r="AU253" s="195" t="s">
        <v>84</v>
      </c>
      <c r="AV253" s="12" t="s">
        <v>187</v>
      </c>
      <c r="AW253" s="12" t="s">
        <v>38</v>
      </c>
      <c r="AX253" s="12" t="s">
        <v>82</v>
      </c>
      <c r="AY253" s="195" t="s">
        <v>180</v>
      </c>
    </row>
    <row r="254" spans="2:65" s="1" customFormat="1" ht="25.5" customHeight="1">
      <c r="B254" s="172"/>
      <c r="C254" s="173" t="s">
        <v>409</v>
      </c>
      <c r="D254" s="173" t="s">
        <v>182</v>
      </c>
      <c r="E254" s="174" t="s">
        <v>385</v>
      </c>
      <c r="F254" s="175" t="s">
        <v>386</v>
      </c>
      <c r="G254" s="176" t="s">
        <v>185</v>
      </c>
      <c r="H254" s="177">
        <v>713.38</v>
      </c>
      <c r="I254" s="178"/>
      <c r="J254" s="179">
        <f>ROUND(I254*H254,2)</f>
        <v>0</v>
      </c>
      <c r="K254" s="175" t="s">
        <v>186</v>
      </c>
      <c r="L254" s="39"/>
      <c r="M254" s="180" t="s">
        <v>5</v>
      </c>
      <c r="N254" s="181" t="s">
        <v>45</v>
      </c>
      <c r="O254" s="40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2" t="s">
        <v>187</v>
      </c>
      <c r="AT254" s="22" t="s">
        <v>182</v>
      </c>
      <c r="AU254" s="22" t="s">
        <v>84</v>
      </c>
      <c r="AY254" s="22" t="s">
        <v>180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82</v>
      </c>
      <c r="BK254" s="184">
        <f>ROUND(I254*H254,2)</f>
        <v>0</v>
      </c>
      <c r="BL254" s="22" t="s">
        <v>187</v>
      </c>
      <c r="BM254" s="22" t="s">
        <v>412</v>
      </c>
    </row>
    <row r="255" spans="2:65" s="1" customFormat="1" ht="25.5" customHeight="1">
      <c r="B255" s="172"/>
      <c r="C255" s="173" t="s">
        <v>306</v>
      </c>
      <c r="D255" s="173" t="s">
        <v>182</v>
      </c>
      <c r="E255" s="174" t="s">
        <v>388</v>
      </c>
      <c r="F255" s="175" t="s">
        <v>389</v>
      </c>
      <c r="G255" s="176" t="s">
        <v>185</v>
      </c>
      <c r="H255" s="177">
        <v>459.727</v>
      </c>
      <c r="I255" s="178"/>
      <c r="J255" s="179">
        <f>ROUND(I255*H255,2)</f>
        <v>0</v>
      </c>
      <c r="K255" s="175" t="s">
        <v>346</v>
      </c>
      <c r="L255" s="39"/>
      <c r="M255" s="180" t="s">
        <v>5</v>
      </c>
      <c r="N255" s="181" t="s">
        <v>45</v>
      </c>
      <c r="O255" s="40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22" t="s">
        <v>187</v>
      </c>
      <c r="AT255" s="22" t="s">
        <v>182</v>
      </c>
      <c r="AU255" s="22" t="s">
        <v>84</v>
      </c>
      <c r="AY255" s="22" t="s">
        <v>180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2" t="s">
        <v>82</v>
      </c>
      <c r="BK255" s="184">
        <f>ROUND(I255*H255,2)</f>
        <v>0</v>
      </c>
      <c r="BL255" s="22" t="s">
        <v>187</v>
      </c>
      <c r="BM255" s="22" t="s">
        <v>417</v>
      </c>
    </row>
    <row r="256" spans="2:51" s="11" customFormat="1" ht="13.5">
      <c r="B256" s="185"/>
      <c r="D256" s="186" t="s">
        <v>188</v>
      </c>
      <c r="E256" s="187" t="s">
        <v>5</v>
      </c>
      <c r="F256" s="188" t="s">
        <v>1202</v>
      </c>
      <c r="H256" s="189">
        <v>428.854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188</v>
      </c>
      <c r="AU256" s="187" t="s">
        <v>84</v>
      </c>
      <c r="AV256" s="11" t="s">
        <v>84</v>
      </c>
      <c r="AW256" s="11" t="s">
        <v>38</v>
      </c>
      <c r="AX256" s="11" t="s">
        <v>74</v>
      </c>
      <c r="AY256" s="187" t="s">
        <v>180</v>
      </c>
    </row>
    <row r="257" spans="2:51" s="11" customFormat="1" ht="13.5">
      <c r="B257" s="185"/>
      <c r="D257" s="186" t="s">
        <v>188</v>
      </c>
      <c r="E257" s="187" t="s">
        <v>5</v>
      </c>
      <c r="F257" s="188" t="s">
        <v>1203</v>
      </c>
      <c r="H257" s="189">
        <v>30.873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188</v>
      </c>
      <c r="AU257" s="187" t="s">
        <v>84</v>
      </c>
      <c r="AV257" s="11" t="s">
        <v>84</v>
      </c>
      <c r="AW257" s="11" t="s">
        <v>38</v>
      </c>
      <c r="AX257" s="11" t="s">
        <v>74</v>
      </c>
      <c r="AY257" s="187" t="s">
        <v>180</v>
      </c>
    </row>
    <row r="258" spans="2:51" s="12" customFormat="1" ht="13.5">
      <c r="B258" s="194"/>
      <c r="D258" s="186" t="s">
        <v>188</v>
      </c>
      <c r="E258" s="195" t="s">
        <v>5</v>
      </c>
      <c r="F258" s="196" t="s">
        <v>190</v>
      </c>
      <c r="H258" s="197">
        <v>459.727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188</v>
      </c>
      <c r="AU258" s="195" t="s">
        <v>84</v>
      </c>
      <c r="AV258" s="12" t="s">
        <v>187</v>
      </c>
      <c r="AW258" s="12" t="s">
        <v>38</v>
      </c>
      <c r="AX258" s="12" t="s">
        <v>82</v>
      </c>
      <c r="AY258" s="195" t="s">
        <v>180</v>
      </c>
    </row>
    <row r="259" spans="2:65" s="1" customFormat="1" ht="25.5" customHeight="1">
      <c r="B259" s="172"/>
      <c r="C259" s="173" t="s">
        <v>419</v>
      </c>
      <c r="D259" s="173" t="s">
        <v>182</v>
      </c>
      <c r="E259" s="174" t="s">
        <v>393</v>
      </c>
      <c r="F259" s="175" t="s">
        <v>394</v>
      </c>
      <c r="G259" s="176" t="s">
        <v>185</v>
      </c>
      <c r="H259" s="177">
        <v>32.58</v>
      </c>
      <c r="I259" s="178"/>
      <c r="J259" s="179">
        <f>ROUND(I259*H259,2)</f>
        <v>0</v>
      </c>
      <c r="K259" s="175" t="s">
        <v>346</v>
      </c>
      <c r="L259" s="39"/>
      <c r="M259" s="180" t="s">
        <v>5</v>
      </c>
      <c r="N259" s="181" t="s">
        <v>45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187</v>
      </c>
      <c r="AT259" s="22" t="s">
        <v>182</v>
      </c>
      <c r="AU259" s="22" t="s">
        <v>84</v>
      </c>
      <c r="AY259" s="22" t="s">
        <v>180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82</v>
      </c>
      <c r="BK259" s="184">
        <f>ROUND(I259*H259,2)</f>
        <v>0</v>
      </c>
      <c r="BL259" s="22" t="s">
        <v>187</v>
      </c>
      <c r="BM259" s="22" t="s">
        <v>422</v>
      </c>
    </row>
    <row r="260" spans="2:51" s="11" customFormat="1" ht="13.5">
      <c r="B260" s="185"/>
      <c r="D260" s="186" t="s">
        <v>188</v>
      </c>
      <c r="E260" s="187" t="s">
        <v>5</v>
      </c>
      <c r="F260" s="188" t="s">
        <v>1204</v>
      </c>
      <c r="H260" s="189">
        <v>32.58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188</v>
      </c>
      <c r="AU260" s="187" t="s">
        <v>84</v>
      </c>
      <c r="AV260" s="11" t="s">
        <v>84</v>
      </c>
      <c r="AW260" s="11" t="s">
        <v>38</v>
      </c>
      <c r="AX260" s="11" t="s">
        <v>74</v>
      </c>
      <c r="AY260" s="187" t="s">
        <v>180</v>
      </c>
    </row>
    <row r="261" spans="2:51" s="12" customFormat="1" ht="13.5">
      <c r="B261" s="194"/>
      <c r="D261" s="186" t="s">
        <v>188</v>
      </c>
      <c r="E261" s="195" t="s">
        <v>5</v>
      </c>
      <c r="F261" s="196" t="s">
        <v>190</v>
      </c>
      <c r="H261" s="197">
        <v>32.58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188</v>
      </c>
      <c r="AU261" s="195" t="s">
        <v>84</v>
      </c>
      <c r="AV261" s="12" t="s">
        <v>187</v>
      </c>
      <c r="AW261" s="12" t="s">
        <v>38</v>
      </c>
      <c r="AX261" s="12" t="s">
        <v>82</v>
      </c>
      <c r="AY261" s="195" t="s">
        <v>180</v>
      </c>
    </row>
    <row r="262" spans="2:65" s="1" customFormat="1" ht="38.25" customHeight="1">
      <c r="B262" s="172"/>
      <c r="C262" s="173" t="s">
        <v>310</v>
      </c>
      <c r="D262" s="173" t="s">
        <v>182</v>
      </c>
      <c r="E262" s="174" t="s">
        <v>1205</v>
      </c>
      <c r="F262" s="175" t="s">
        <v>1206</v>
      </c>
      <c r="G262" s="176" t="s">
        <v>185</v>
      </c>
      <c r="H262" s="177">
        <v>25.614</v>
      </c>
      <c r="I262" s="178"/>
      <c r="J262" s="179">
        <f>ROUND(I262*H262,2)</f>
        <v>0</v>
      </c>
      <c r="K262" s="175" t="s">
        <v>193</v>
      </c>
      <c r="L262" s="39"/>
      <c r="M262" s="180" t="s">
        <v>5</v>
      </c>
      <c r="N262" s="181" t="s">
        <v>45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187</v>
      </c>
      <c r="AT262" s="22" t="s">
        <v>182</v>
      </c>
      <c r="AU262" s="22" t="s">
        <v>84</v>
      </c>
      <c r="AY262" s="22" t="s">
        <v>180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82</v>
      </c>
      <c r="BK262" s="184">
        <f>ROUND(I262*H262,2)</f>
        <v>0</v>
      </c>
      <c r="BL262" s="22" t="s">
        <v>187</v>
      </c>
      <c r="BM262" s="22" t="s">
        <v>426</v>
      </c>
    </row>
    <row r="263" spans="2:65" s="1" customFormat="1" ht="25.5" customHeight="1">
      <c r="B263" s="172"/>
      <c r="C263" s="173" t="s">
        <v>428</v>
      </c>
      <c r="D263" s="173" t="s">
        <v>182</v>
      </c>
      <c r="E263" s="174" t="s">
        <v>1207</v>
      </c>
      <c r="F263" s="175" t="s">
        <v>1208</v>
      </c>
      <c r="G263" s="176" t="s">
        <v>185</v>
      </c>
      <c r="H263" s="177">
        <v>25.614</v>
      </c>
      <c r="I263" s="178"/>
      <c r="J263" s="179">
        <f>ROUND(I263*H263,2)</f>
        <v>0</v>
      </c>
      <c r="K263" s="175" t="s">
        <v>193</v>
      </c>
      <c r="L263" s="39"/>
      <c r="M263" s="180" t="s">
        <v>5</v>
      </c>
      <c r="N263" s="181" t="s">
        <v>45</v>
      </c>
      <c r="O263" s="40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22" t="s">
        <v>187</v>
      </c>
      <c r="AT263" s="22" t="s">
        <v>182</v>
      </c>
      <c r="AU263" s="22" t="s">
        <v>84</v>
      </c>
      <c r="AY263" s="22" t="s">
        <v>180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2" t="s">
        <v>82</v>
      </c>
      <c r="BK263" s="184">
        <f>ROUND(I263*H263,2)</f>
        <v>0</v>
      </c>
      <c r="BL263" s="22" t="s">
        <v>187</v>
      </c>
      <c r="BM263" s="22" t="s">
        <v>431</v>
      </c>
    </row>
    <row r="264" spans="2:51" s="11" customFormat="1" ht="13.5">
      <c r="B264" s="185"/>
      <c r="D264" s="186" t="s">
        <v>188</v>
      </c>
      <c r="E264" s="187" t="s">
        <v>5</v>
      </c>
      <c r="F264" s="188" t="s">
        <v>1209</v>
      </c>
      <c r="H264" s="189">
        <v>25.614</v>
      </c>
      <c r="I264" s="190"/>
      <c r="L264" s="185"/>
      <c r="M264" s="191"/>
      <c r="N264" s="192"/>
      <c r="O264" s="192"/>
      <c r="P264" s="192"/>
      <c r="Q264" s="192"/>
      <c r="R264" s="192"/>
      <c r="S264" s="192"/>
      <c r="T264" s="193"/>
      <c r="AT264" s="187" t="s">
        <v>188</v>
      </c>
      <c r="AU264" s="187" t="s">
        <v>84</v>
      </c>
      <c r="AV264" s="11" t="s">
        <v>84</v>
      </c>
      <c r="AW264" s="11" t="s">
        <v>38</v>
      </c>
      <c r="AX264" s="11" t="s">
        <v>74</v>
      </c>
      <c r="AY264" s="187" t="s">
        <v>180</v>
      </c>
    </row>
    <row r="265" spans="2:51" s="12" customFormat="1" ht="13.5">
      <c r="B265" s="194"/>
      <c r="D265" s="186" t="s">
        <v>188</v>
      </c>
      <c r="E265" s="195" t="s">
        <v>5</v>
      </c>
      <c r="F265" s="196" t="s">
        <v>190</v>
      </c>
      <c r="H265" s="197">
        <v>25.614</v>
      </c>
      <c r="I265" s="198"/>
      <c r="L265" s="194"/>
      <c r="M265" s="199"/>
      <c r="N265" s="200"/>
      <c r="O265" s="200"/>
      <c r="P265" s="200"/>
      <c r="Q265" s="200"/>
      <c r="R265" s="200"/>
      <c r="S265" s="200"/>
      <c r="T265" s="201"/>
      <c r="AT265" s="195" t="s">
        <v>188</v>
      </c>
      <c r="AU265" s="195" t="s">
        <v>84</v>
      </c>
      <c r="AV265" s="12" t="s">
        <v>187</v>
      </c>
      <c r="AW265" s="12" t="s">
        <v>38</v>
      </c>
      <c r="AX265" s="12" t="s">
        <v>82</v>
      </c>
      <c r="AY265" s="195" t="s">
        <v>180</v>
      </c>
    </row>
    <row r="266" spans="2:65" s="1" customFormat="1" ht="16.5" customHeight="1">
      <c r="B266" s="172"/>
      <c r="C266" s="173" t="s">
        <v>313</v>
      </c>
      <c r="D266" s="173" t="s">
        <v>182</v>
      </c>
      <c r="E266" s="174" t="s">
        <v>396</v>
      </c>
      <c r="F266" s="175" t="s">
        <v>397</v>
      </c>
      <c r="G266" s="176" t="s">
        <v>185</v>
      </c>
      <c r="H266" s="177">
        <v>116.465</v>
      </c>
      <c r="I266" s="178"/>
      <c r="J266" s="179">
        <f>ROUND(I266*H266,2)</f>
        <v>0</v>
      </c>
      <c r="K266" s="175" t="s">
        <v>199</v>
      </c>
      <c r="L266" s="39"/>
      <c r="M266" s="180" t="s">
        <v>5</v>
      </c>
      <c r="N266" s="181" t="s">
        <v>45</v>
      </c>
      <c r="O266" s="40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AR266" s="22" t="s">
        <v>187</v>
      </c>
      <c r="AT266" s="22" t="s">
        <v>182</v>
      </c>
      <c r="AU266" s="22" t="s">
        <v>84</v>
      </c>
      <c r="AY266" s="22" t="s">
        <v>180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22" t="s">
        <v>82</v>
      </c>
      <c r="BK266" s="184">
        <f>ROUND(I266*H266,2)</f>
        <v>0</v>
      </c>
      <c r="BL266" s="22" t="s">
        <v>187</v>
      </c>
      <c r="BM266" s="22" t="s">
        <v>435</v>
      </c>
    </row>
    <row r="267" spans="2:51" s="11" customFormat="1" ht="13.5">
      <c r="B267" s="185"/>
      <c r="D267" s="186" t="s">
        <v>188</v>
      </c>
      <c r="E267" s="187" t="s">
        <v>5</v>
      </c>
      <c r="F267" s="188" t="s">
        <v>1210</v>
      </c>
      <c r="H267" s="189">
        <v>116.465</v>
      </c>
      <c r="I267" s="190"/>
      <c r="L267" s="185"/>
      <c r="M267" s="191"/>
      <c r="N267" s="192"/>
      <c r="O267" s="192"/>
      <c r="P267" s="192"/>
      <c r="Q267" s="192"/>
      <c r="R267" s="192"/>
      <c r="S267" s="192"/>
      <c r="T267" s="193"/>
      <c r="AT267" s="187" t="s">
        <v>188</v>
      </c>
      <c r="AU267" s="187" t="s">
        <v>84</v>
      </c>
      <c r="AV267" s="11" t="s">
        <v>84</v>
      </c>
      <c r="AW267" s="11" t="s">
        <v>38</v>
      </c>
      <c r="AX267" s="11" t="s">
        <v>74</v>
      </c>
      <c r="AY267" s="187" t="s">
        <v>180</v>
      </c>
    </row>
    <row r="268" spans="2:51" s="12" customFormat="1" ht="13.5">
      <c r="B268" s="194"/>
      <c r="D268" s="186" t="s">
        <v>188</v>
      </c>
      <c r="E268" s="195" t="s">
        <v>5</v>
      </c>
      <c r="F268" s="196" t="s">
        <v>190</v>
      </c>
      <c r="H268" s="197">
        <v>116.465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5" t="s">
        <v>188</v>
      </c>
      <c r="AU268" s="195" t="s">
        <v>84</v>
      </c>
      <c r="AV268" s="12" t="s">
        <v>187</v>
      </c>
      <c r="AW268" s="12" t="s">
        <v>38</v>
      </c>
      <c r="AX268" s="12" t="s">
        <v>82</v>
      </c>
      <c r="AY268" s="195" t="s">
        <v>180</v>
      </c>
    </row>
    <row r="269" spans="2:65" s="1" customFormat="1" ht="16.5" customHeight="1">
      <c r="B269" s="172"/>
      <c r="C269" s="173" t="s">
        <v>437</v>
      </c>
      <c r="D269" s="173" t="s">
        <v>182</v>
      </c>
      <c r="E269" s="174" t="s">
        <v>1211</v>
      </c>
      <c r="F269" s="175" t="s">
        <v>1212</v>
      </c>
      <c r="G269" s="176" t="s">
        <v>185</v>
      </c>
      <c r="H269" s="177">
        <v>25.614</v>
      </c>
      <c r="I269" s="178"/>
      <c r="J269" s="179">
        <f>ROUND(I269*H269,2)</f>
        <v>0</v>
      </c>
      <c r="K269" s="175" t="s">
        <v>193</v>
      </c>
      <c r="L269" s="39"/>
      <c r="M269" s="180" t="s">
        <v>5</v>
      </c>
      <c r="N269" s="181" t="s">
        <v>45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187</v>
      </c>
      <c r="AT269" s="22" t="s">
        <v>182</v>
      </c>
      <c r="AU269" s="22" t="s">
        <v>84</v>
      </c>
      <c r="AY269" s="22" t="s">
        <v>180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82</v>
      </c>
      <c r="BK269" s="184">
        <f>ROUND(I269*H269,2)</f>
        <v>0</v>
      </c>
      <c r="BL269" s="22" t="s">
        <v>187</v>
      </c>
      <c r="BM269" s="22" t="s">
        <v>440</v>
      </c>
    </row>
    <row r="270" spans="2:65" s="1" customFormat="1" ht="16.5" customHeight="1">
      <c r="B270" s="172"/>
      <c r="C270" s="173" t="s">
        <v>318</v>
      </c>
      <c r="D270" s="173" t="s">
        <v>182</v>
      </c>
      <c r="E270" s="174" t="s">
        <v>401</v>
      </c>
      <c r="F270" s="175" t="s">
        <v>402</v>
      </c>
      <c r="G270" s="176" t="s">
        <v>185</v>
      </c>
      <c r="H270" s="177">
        <v>27.405</v>
      </c>
      <c r="I270" s="178"/>
      <c r="J270" s="179">
        <f>ROUND(I270*H270,2)</f>
        <v>0</v>
      </c>
      <c r="K270" s="175" t="s">
        <v>193</v>
      </c>
      <c r="L270" s="39"/>
      <c r="M270" s="180" t="s">
        <v>5</v>
      </c>
      <c r="N270" s="181" t="s">
        <v>45</v>
      </c>
      <c r="O270" s="40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AR270" s="22" t="s">
        <v>187</v>
      </c>
      <c r="AT270" s="22" t="s">
        <v>182</v>
      </c>
      <c r="AU270" s="22" t="s">
        <v>84</v>
      </c>
      <c r="AY270" s="22" t="s">
        <v>180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22" t="s">
        <v>82</v>
      </c>
      <c r="BK270" s="184">
        <f>ROUND(I270*H270,2)</f>
        <v>0</v>
      </c>
      <c r="BL270" s="22" t="s">
        <v>187</v>
      </c>
      <c r="BM270" s="22" t="s">
        <v>443</v>
      </c>
    </row>
    <row r="271" spans="2:51" s="11" customFormat="1" ht="13.5">
      <c r="B271" s="185"/>
      <c r="D271" s="186" t="s">
        <v>188</v>
      </c>
      <c r="E271" s="187" t="s">
        <v>5</v>
      </c>
      <c r="F271" s="188" t="s">
        <v>1213</v>
      </c>
      <c r="H271" s="189">
        <v>27.405</v>
      </c>
      <c r="I271" s="190"/>
      <c r="L271" s="185"/>
      <c r="M271" s="191"/>
      <c r="N271" s="192"/>
      <c r="O271" s="192"/>
      <c r="P271" s="192"/>
      <c r="Q271" s="192"/>
      <c r="R271" s="192"/>
      <c r="S271" s="192"/>
      <c r="T271" s="193"/>
      <c r="AT271" s="187" t="s">
        <v>188</v>
      </c>
      <c r="AU271" s="187" t="s">
        <v>84</v>
      </c>
      <c r="AV271" s="11" t="s">
        <v>84</v>
      </c>
      <c r="AW271" s="11" t="s">
        <v>38</v>
      </c>
      <c r="AX271" s="11" t="s">
        <v>74</v>
      </c>
      <c r="AY271" s="187" t="s">
        <v>180</v>
      </c>
    </row>
    <row r="272" spans="2:51" s="12" customFormat="1" ht="13.5">
      <c r="B272" s="194"/>
      <c r="D272" s="186" t="s">
        <v>188</v>
      </c>
      <c r="E272" s="195" t="s">
        <v>5</v>
      </c>
      <c r="F272" s="196" t="s">
        <v>190</v>
      </c>
      <c r="H272" s="197">
        <v>27.405</v>
      </c>
      <c r="I272" s="198"/>
      <c r="L272" s="194"/>
      <c r="M272" s="199"/>
      <c r="N272" s="200"/>
      <c r="O272" s="200"/>
      <c r="P272" s="200"/>
      <c r="Q272" s="200"/>
      <c r="R272" s="200"/>
      <c r="S272" s="200"/>
      <c r="T272" s="201"/>
      <c r="AT272" s="195" t="s">
        <v>188</v>
      </c>
      <c r="AU272" s="195" t="s">
        <v>84</v>
      </c>
      <c r="AV272" s="12" t="s">
        <v>187</v>
      </c>
      <c r="AW272" s="12" t="s">
        <v>38</v>
      </c>
      <c r="AX272" s="12" t="s">
        <v>82</v>
      </c>
      <c r="AY272" s="195" t="s">
        <v>180</v>
      </c>
    </row>
    <row r="273" spans="2:65" s="1" customFormat="1" ht="25.5" customHeight="1">
      <c r="B273" s="172"/>
      <c r="C273" s="173" t="s">
        <v>444</v>
      </c>
      <c r="D273" s="173" t="s">
        <v>182</v>
      </c>
      <c r="E273" s="174" t="s">
        <v>410</v>
      </c>
      <c r="F273" s="175" t="s">
        <v>411</v>
      </c>
      <c r="G273" s="176" t="s">
        <v>185</v>
      </c>
      <c r="H273" s="177">
        <v>58.4</v>
      </c>
      <c r="I273" s="178"/>
      <c r="J273" s="179">
        <f>ROUND(I273*H273,2)</f>
        <v>0</v>
      </c>
      <c r="K273" s="175" t="s">
        <v>186</v>
      </c>
      <c r="L273" s="39"/>
      <c r="M273" s="180" t="s">
        <v>5</v>
      </c>
      <c r="N273" s="181" t="s">
        <v>45</v>
      </c>
      <c r="O273" s="40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2" t="s">
        <v>187</v>
      </c>
      <c r="AT273" s="22" t="s">
        <v>182</v>
      </c>
      <c r="AU273" s="22" t="s">
        <v>84</v>
      </c>
      <c r="AY273" s="22" t="s">
        <v>180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82</v>
      </c>
      <c r="BK273" s="184">
        <f>ROUND(I273*H273,2)</f>
        <v>0</v>
      </c>
      <c r="BL273" s="22" t="s">
        <v>187</v>
      </c>
      <c r="BM273" s="22" t="s">
        <v>447</v>
      </c>
    </row>
    <row r="274" spans="2:63" s="10" customFormat="1" ht="29.85" customHeight="1">
      <c r="B274" s="159"/>
      <c r="D274" s="160" t="s">
        <v>73</v>
      </c>
      <c r="E274" s="170" t="s">
        <v>204</v>
      </c>
      <c r="F274" s="170" t="s">
        <v>1214</v>
      </c>
      <c r="I274" s="162"/>
      <c r="J274" s="171">
        <f>BK274</f>
        <v>0</v>
      </c>
      <c r="L274" s="159"/>
      <c r="M274" s="164"/>
      <c r="N274" s="165"/>
      <c r="O274" s="165"/>
      <c r="P274" s="166">
        <f>SUM(P275:P279)</f>
        <v>0</v>
      </c>
      <c r="Q274" s="165"/>
      <c r="R274" s="166">
        <f>SUM(R275:R279)</f>
        <v>0</v>
      </c>
      <c r="S274" s="165"/>
      <c r="T274" s="167">
        <f>SUM(T275:T279)</f>
        <v>0</v>
      </c>
      <c r="AR274" s="160" t="s">
        <v>82</v>
      </c>
      <c r="AT274" s="168" t="s">
        <v>73</v>
      </c>
      <c r="AU274" s="168" t="s">
        <v>82</v>
      </c>
      <c r="AY274" s="160" t="s">
        <v>180</v>
      </c>
      <c r="BK274" s="169">
        <f>SUM(BK275:BK279)</f>
        <v>0</v>
      </c>
    </row>
    <row r="275" spans="2:65" s="1" customFormat="1" ht="16.5" customHeight="1">
      <c r="B275" s="172"/>
      <c r="C275" s="173" t="s">
        <v>325</v>
      </c>
      <c r="D275" s="173" t="s">
        <v>182</v>
      </c>
      <c r="E275" s="174" t="s">
        <v>1215</v>
      </c>
      <c r="F275" s="175" t="s">
        <v>1216</v>
      </c>
      <c r="G275" s="176" t="s">
        <v>292</v>
      </c>
      <c r="H275" s="177">
        <v>41</v>
      </c>
      <c r="I275" s="178"/>
      <c r="J275" s="179">
        <f>ROUND(I275*H275,2)</f>
        <v>0</v>
      </c>
      <c r="K275" s="175" t="s">
        <v>5</v>
      </c>
      <c r="L275" s="39"/>
      <c r="M275" s="180" t="s">
        <v>5</v>
      </c>
      <c r="N275" s="181" t="s">
        <v>45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187</v>
      </c>
      <c r="AT275" s="22" t="s">
        <v>182</v>
      </c>
      <c r="AU275" s="22" t="s">
        <v>84</v>
      </c>
      <c r="AY275" s="22" t="s">
        <v>180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82</v>
      </c>
      <c r="BK275" s="184">
        <f>ROUND(I275*H275,2)</f>
        <v>0</v>
      </c>
      <c r="BL275" s="22" t="s">
        <v>187</v>
      </c>
      <c r="BM275" s="22" t="s">
        <v>451</v>
      </c>
    </row>
    <row r="276" spans="2:65" s="1" customFormat="1" ht="16.5" customHeight="1">
      <c r="B276" s="172"/>
      <c r="C276" s="173" t="s">
        <v>453</v>
      </c>
      <c r="D276" s="173" t="s">
        <v>182</v>
      </c>
      <c r="E276" s="174" t="s">
        <v>1217</v>
      </c>
      <c r="F276" s="175" t="s">
        <v>1218</v>
      </c>
      <c r="G276" s="176" t="s">
        <v>292</v>
      </c>
      <c r="H276" s="177">
        <v>35.25</v>
      </c>
      <c r="I276" s="178"/>
      <c r="J276" s="179">
        <f>ROUND(I276*H276,2)</f>
        <v>0</v>
      </c>
      <c r="K276" s="175" t="s">
        <v>5</v>
      </c>
      <c r="L276" s="39"/>
      <c r="M276" s="180" t="s">
        <v>5</v>
      </c>
      <c r="N276" s="181" t="s">
        <v>45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187</v>
      </c>
      <c r="AT276" s="22" t="s">
        <v>182</v>
      </c>
      <c r="AU276" s="22" t="s">
        <v>84</v>
      </c>
      <c r="AY276" s="22" t="s">
        <v>180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82</v>
      </c>
      <c r="BK276" s="184">
        <f>ROUND(I276*H276,2)</f>
        <v>0</v>
      </c>
      <c r="BL276" s="22" t="s">
        <v>187</v>
      </c>
      <c r="BM276" s="22" t="s">
        <v>456</v>
      </c>
    </row>
    <row r="277" spans="2:65" s="1" customFormat="1" ht="16.5" customHeight="1">
      <c r="B277" s="172"/>
      <c r="C277" s="173" t="s">
        <v>329</v>
      </c>
      <c r="D277" s="173" t="s">
        <v>182</v>
      </c>
      <c r="E277" s="174" t="s">
        <v>1219</v>
      </c>
      <c r="F277" s="175" t="s">
        <v>1220</v>
      </c>
      <c r="G277" s="176" t="s">
        <v>229</v>
      </c>
      <c r="H277" s="177">
        <v>1</v>
      </c>
      <c r="I277" s="178"/>
      <c r="J277" s="179">
        <f>ROUND(I277*H277,2)</f>
        <v>0</v>
      </c>
      <c r="K277" s="175" t="s">
        <v>5</v>
      </c>
      <c r="L277" s="39"/>
      <c r="M277" s="180" t="s">
        <v>5</v>
      </c>
      <c r="N277" s="181" t="s">
        <v>45</v>
      </c>
      <c r="O277" s="40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2" t="s">
        <v>187</v>
      </c>
      <c r="AT277" s="22" t="s">
        <v>182</v>
      </c>
      <c r="AU277" s="22" t="s">
        <v>84</v>
      </c>
      <c r="AY277" s="22" t="s">
        <v>180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2" t="s">
        <v>82</v>
      </c>
      <c r="BK277" s="184">
        <f>ROUND(I277*H277,2)</f>
        <v>0</v>
      </c>
      <c r="BL277" s="22" t="s">
        <v>187</v>
      </c>
      <c r="BM277" s="22" t="s">
        <v>460</v>
      </c>
    </row>
    <row r="278" spans="2:65" s="1" customFormat="1" ht="25.5" customHeight="1">
      <c r="B278" s="172"/>
      <c r="C278" s="173" t="s">
        <v>461</v>
      </c>
      <c r="D278" s="173" t="s">
        <v>182</v>
      </c>
      <c r="E278" s="174" t="s">
        <v>1221</v>
      </c>
      <c r="F278" s="175" t="s">
        <v>1222</v>
      </c>
      <c r="G278" s="176" t="s">
        <v>292</v>
      </c>
      <c r="H278" s="177">
        <v>6</v>
      </c>
      <c r="I278" s="178"/>
      <c r="J278" s="179">
        <f>ROUND(I278*H278,2)</f>
        <v>0</v>
      </c>
      <c r="K278" s="175" t="s">
        <v>269</v>
      </c>
      <c r="L278" s="39"/>
      <c r="M278" s="180" t="s">
        <v>5</v>
      </c>
      <c r="N278" s="181" t="s">
        <v>45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187</v>
      </c>
      <c r="AT278" s="22" t="s">
        <v>182</v>
      </c>
      <c r="AU278" s="22" t="s">
        <v>84</v>
      </c>
      <c r="AY278" s="22" t="s">
        <v>180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82</v>
      </c>
      <c r="BK278" s="184">
        <f>ROUND(I278*H278,2)</f>
        <v>0</v>
      </c>
      <c r="BL278" s="22" t="s">
        <v>187</v>
      </c>
      <c r="BM278" s="22" t="s">
        <v>464</v>
      </c>
    </row>
    <row r="279" spans="2:65" s="1" customFormat="1" ht="16.5" customHeight="1">
      <c r="B279" s="172"/>
      <c r="C279" s="202" t="s">
        <v>332</v>
      </c>
      <c r="D279" s="202" t="s">
        <v>273</v>
      </c>
      <c r="E279" s="203" t="s">
        <v>1223</v>
      </c>
      <c r="F279" s="204" t="s">
        <v>1224</v>
      </c>
      <c r="G279" s="205" t="s">
        <v>292</v>
      </c>
      <c r="H279" s="206">
        <v>6</v>
      </c>
      <c r="I279" s="207"/>
      <c r="J279" s="208">
        <f>ROUND(I279*H279,2)</f>
        <v>0</v>
      </c>
      <c r="K279" s="204" t="s">
        <v>269</v>
      </c>
      <c r="L279" s="209"/>
      <c r="M279" s="210" t="s">
        <v>5</v>
      </c>
      <c r="N279" s="211" t="s">
        <v>45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204</v>
      </c>
      <c r="AT279" s="22" t="s">
        <v>273</v>
      </c>
      <c r="AU279" s="22" t="s">
        <v>84</v>
      </c>
      <c r="AY279" s="22" t="s">
        <v>180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82</v>
      </c>
      <c r="BK279" s="184">
        <f>ROUND(I279*H279,2)</f>
        <v>0</v>
      </c>
      <c r="BL279" s="22" t="s">
        <v>187</v>
      </c>
      <c r="BM279" s="22" t="s">
        <v>468</v>
      </c>
    </row>
    <row r="280" spans="2:63" s="10" customFormat="1" ht="29.85" customHeight="1">
      <c r="B280" s="159"/>
      <c r="D280" s="160" t="s">
        <v>73</v>
      </c>
      <c r="E280" s="170" t="s">
        <v>222</v>
      </c>
      <c r="F280" s="170" t="s">
        <v>414</v>
      </c>
      <c r="I280" s="162"/>
      <c r="J280" s="171">
        <f>BK280</f>
        <v>0</v>
      </c>
      <c r="L280" s="159"/>
      <c r="M280" s="164"/>
      <c r="N280" s="165"/>
      <c r="O280" s="165"/>
      <c r="P280" s="166">
        <f>SUM(P281:P327)</f>
        <v>0</v>
      </c>
      <c r="Q280" s="165"/>
      <c r="R280" s="166">
        <f>SUM(R281:R327)</f>
        <v>0</v>
      </c>
      <c r="S280" s="165"/>
      <c r="T280" s="167">
        <f>SUM(T281:T327)</f>
        <v>0</v>
      </c>
      <c r="AR280" s="160" t="s">
        <v>82</v>
      </c>
      <c r="AT280" s="168" t="s">
        <v>73</v>
      </c>
      <c r="AU280" s="168" t="s">
        <v>82</v>
      </c>
      <c r="AY280" s="160" t="s">
        <v>180</v>
      </c>
      <c r="BK280" s="169">
        <f>SUM(BK281:BK327)</f>
        <v>0</v>
      </c>
    </row>
    <row r="281" spans="2:65" s="1" customFormat="1" ht="38.25" customHeight="1">
      <c r="B281" s="172"/>
      <c r="C281" s="173" t="s">
        <v>470</v>
      </c>
      <c r="D281" s="173" t="s">
        <v>182</v>
      </c>
      <c r="E281" s="174" t="s">
        <v>1225</v>
      </c>
      <c r="F281" s="175" t="s">
        <v>1226</v>
      </c>
      <c r="G281" s="176" t="s">
        <v>292</v>
      </c>
      <c r="H281" s="177">
        <v>5</v>
      </c>
      <c r="I281" s="178"/>
      <c r="J281" s="179">
        <f>ROUND(I281*H281,2)</f>
        <v>0</v>
      </c>
      <c r="K281" s="175" t="s">
        <v>346</v>
      </c>
      <c r="L281" s="39"/>
      <c r="M281" s="180" t="s">
        <v>5</v>
      </c>
      <c r="N281" s="181" t="s">
        <v>45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187</v>
      </c>
      <c r="AT281" s="22" t="s">
        <v>182</v>
      </c>
      <c r="AU281" s="22" t="s">
        <v>84</v>
      </c>
      <c r="AY281" s="22" t="s">
        <v>180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82</v>
      </c>
      <c r="BK281" s="184">
        <f>ROUND(I281*H281,2)</f>
        <v>0</v>
      </c>
      <c r="BL281" s="22" t="s">
        <v>187</v>
      </c>
      <c r="BM281" s="22" t="s">
        <v>473</v>
      </c>
    </row>
    <row r="282" spans="2:51" s="11" customFormat="1" ht="13.5">
      <c r="B282" s="185"/>
      <c r="D282" s="186" t="s">
        <v>188</v>
      </c>
      <c r="E282" s="187" t="s">
        <v>5</v>
      </c>
      <c r="F282" s="188" t="s">
        <v>206</v>
      </c>
      <c r="H282" s="189">
        <v>5</v>
      </c>
      <c r="I282" s="190"/>
      <c r="L282" s="185"/>
      <c r="M282" s="191"/>
      <c r="N282" s="192"/>
      <c r="O282" s="192"/>
      <c r="P282" s="192"/>
      <c r="Q282" s="192"/>
      <c r="R282" s="192"/>
      <c r="S282" s="192"/>
      <c r="T282" s="193"/>
      <c r="AT282" s="187" t="s">
        <v>188</v>
      </c>
      <c r="AU282" s="187" t="s">
        <v>84</v>
      </c>
      <c r="AV282" s="11" t="s">
        <v>84</v>
      </c>
      <c r="AW282" s="11" t="s">
        <v>38</v>
      </c>
      <c r="AX282" s="11" t="s">
        <v>74</v>
      </c>
      <c r="AY282" s="187" t="s">
        <v>180</v>
      </c>
    </row>
    <row r="283" spans="2:51" s="12" customFormat="1" ht="13.5">
      <c r="B283" s="194"/>
      <c r="D283" s="186" t="s">
        <v>188</v>
      </c>
      <c r="E283" s="195" t="s">
        <v>5</v>
      </c>
      <c r="F283" s="196" t="s">
        <v>190</v>
      </c>
      <c r="H283" s="197">
        <v>5</v>
      </c>
      <c r="I283" s="198"/>
      <c r="L283" s="194"/>
      <c r="M283" s="199"/>
      <c r="N283" s="200"/>
      <c r="O283" s="200"/>
      <c r="P283" s="200"/>
      <c r="Q283" s="200"/>
      <c r="R283" s="200"/>
      <c r="S283" s="200"/>
      <c r="T283" s="201"/>
      <c r="AT283" s="195" t="s">
        <v>188</v>
      </c>
      <c r="AU283" s="195" t="s">
        <v>84</v>
      </c>
      <c r="AV283" s="12" t="s">
        <v>187</v>
      </c>
      <c r="AW283" s="12" t="s">
        <v>38</v>
      </c>
      <c r="AX283" s="12" t="s">
        <v>82</v>
      </c>
      <c r="AY283" s="195" t="s">
        <v>180</v>
      </c>
    </row>
    <row r="284" spans="2:65" s="1" customFormat="1" ht="25.5" customHeight="1">
      <c r="B284" s="172"/>
      <c r="C284" s="202" t="s">
        <v>337</v>
      </c>
      <c r="D284" s="202" t="s">
        <v>273</v>
      </c>
      <c r="E284" s="203" t="s">
        <v>1227</v>
      </c>
      <c r="F284" s="204" t="s">
        <v>1228</v>
      </c>
      <c r="G284" s="205" t="s">
        <v>301</v>
      </c>
      <c r="H284" s="206">
        <v>5</v>
      </c>
      <c r="I284" s="207"/>
      <c r="J284" s="208">
        <f>ROUND(I284*H284,2)</f>
        <v>0</v>
      </c>
      <c r="K284" s="204" t="s">
        <v>5</v>
      </c>
      <c r="L284" s="209"/>
      <c r="M284" s="210" t="s">
        <v>5</v>
      </c>
      <c r="N284" s="211" t="s">
        <v>45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204</v>
      </c>
      <c r="AT284" s="22" t="s">
        <v>273</v>
      </c>
      <c r="AU284" s="22" t="s">
        <v>84</v>
      </c>
      <c r="AY284" s="22" t="s">
        <v>180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82</v>
      </c>
      <c r="BK284" s="184">
        <f>ROUND(I284*H284,2)</f>
        <v>0</v>
      </c>
      <c r="BL284" s="22" t="s">
        <v>187</v>
      </c>
      <c r="BM284" s="22" t="s">
        <v>477</v>
      </c>
    </row>
    <row r="285" spans="2:65" s="1" customFormat="1" ht="25.5" customHeight="1">
      <c r="B285" s="172"/>
      <c r="C285" s="173" t="s">
        <v>479</v>
      </c>
      <c r="D285" s="173" t="s">
        <v>182</v>
      </c>
      <c r="E285" s="174" t="s">
        <v>1229</v>
      </c>
      <c r="F285" s="175" t="s">
        <v>1230</v>
      </c>
      <c r="G285" s="176" t="s">
        <v>185</v>
      </c>
      <c r="H285" s="177">
        <v>7.5</v>
      </c>
      <c r="I285" s="178"/>
      <c r="J285" s="179">
        <f>ROUND(I285*H285,2)</f>
        <v>0</v>
      </c>
      <c r="K285" s="175" t="s">
        <v>193</v>
      </c>
      <c r="L285" s="39"/>
      <c r="M285" s="180" t="s">
        <v>5</v>
      </c>
      <c r="N285" s="181" t="s">
        <v>45</v>
      </c>
      <c r="O285" s="40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22" t="s">
        <v>187</v>
      </c>
      <c r="AT285" s="22" t="s">
        <v>182</v>
      </c>
      <c r="AU285" s="22" t="s">
        <v>84</v>
      </c>
      <c r="AY285" s="22" t="s">
        <v>180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22" t="s">
        <v>82</v>
      </c>
      <c r="BK285" s="184">
        <f>ROUND(I285*H285,2)</f>
        <v>0</v>
      </c>
      <c r="BL285" s="22" t="s">
        <v>187</v>
      </c>
      <c r="BM285" s="22" t="s">
        <v>482</v>
      </c>
    </row>
    <row r="286" spans="2:51" s="11" customFormat="1" ht="13.5">
      <c r="B286" s="185"/>
      <c r="D286" s="186" t="s">
        <v>188</v>
      </c>
      <c r="E286" s="187" t="s">
        <v>5</v>
      </c>
      <c r="F286" s="188" t="s">
        <v>1145</v>
      </c>
      <c r="H286" s="189">
        <v>7.5</v>
      </c>
      <c r="I286" s="190"/>
      <c r="L286" s="185"/>
      <c r="M286" s="191"/>
      <c r="N286" s="192"/>
      <c r="O286" s="192"/>
      <c r="P286" s="192"/>
      <c r="Q286" s="192"/>
      <c r="R286" s="192"/>
      <c r="S286" s="192"/>
      <c r="T286" s="193"/>
      <c r="AT286" s="187" t="s">
        <v>188</v>
      </c>
      <c r="AU286" s="187" t="s">
        <v>84</v>
      </c>
      <c r="AV286" s="11" t="s">
        <v>84</v>
      </c>
      <c r="AW286" s="11" t="s">
        <v>38</v>
      </c>
      <c r="AX286" s="11" t="s">
        <v>74</v>
      </c>
      <c r="AY286" s="187" t="s">
        <v>180</v>
      </c>
    </row>
    <row r="287" spans="2:51" s="12" customFormat="1" ht="13.5">
      <c r="B287" s="194"/>
      <c r="D287" s="186" t="s">
        <v>188</v>
      </c>
      <c r="E287" s="195" t="s">
        <v>5</v>
      </c>
      <c r="F287" s="196" t="s">
        <v>190</v>
      </c>
      <c r="H287" s="197">
        <v>7.5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5" t="s">
        <v>188</v>
      </c>
      <c r="AU287" s="195" t="s">
        <v>84</v>
      </c>
      <c r="AV287" s="12" t="s">
        <v>187</v>
      </c>
      <c r="AW287" s="12" t="s">
        <v>38</v>
      </c>
      <c r="AX287" s="12" t="s">
        <v>82</v>
      </c>
      <c r="AY287" s="195" t="s">
        <v>180</v>
      </c>
    </row>
    <row r="288" spans="2:65" s="1" customFormat="1" ht="25.5" customHeight="1">
      <c r="B288" s="172"/>
      <c r="C288" s="173" t="s">
        <v>341</v>
      </c>
      <c r="D288" s="173" t="s">
        <v>182</v>
      </c>
      <c r="E288" s="174" t="s">
        <v>415</v>
      </c>
      <c r="F288" s="175" t="s">
        <v>416</v>
      </c>
      <c r="G288" s="176" t="s">
        <v>292</v>
      </c>
      <c r="H288" s="177">
        <v>38.5</v>
      </c>
      <c r="I288" s="178"/>
      <c r="J288" s="179">
        <f>ROUND(I288*H288,2)</f>
        <v>0</v>
      </c>
      <c r="K288" s="175" t="s">
        <v>193</v>
      </c>
      <c r="L288" s="39"/>
      <c r="M288" s="180" t="s">
        <v>5</v>
      </c>
      <c r="N288" s="181" t="s">
        <v>45</v>
      </c>
      <c r="O288" s="40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AR288" s="22" t="s">
        <v>187</v>
      </c>
      <c r="AT288" s="22" t="s">
        <v>182</v>
      </c>
      <c r="AU288" s="22" t="s">
        <v>84</v>
      </c>
      <c r="AY288" s="22" t="s">
        <v>180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2" t="s">
        <v>82</v>
      </c>
      <c r="BK288" s="184">
        <f>ROUND(I288*H288,2)</f>
        <v>0</v>
      </c>
      <c r="BL288" s="22" t="s">
        <v>187</v>
      </c>
      <c r="BM288" s="22" t="s">
        <v>486</v>
      </c>
    </row>
    <row r="289" spans="2:51" s="11" customFormat="1" ht="13.5">
      <c r="B289" s="185"/>
      <c r="D289" s="186" t="s">
        <v>188</v>
      </c>
      <c r="E289" s="187" t="s">
        <v>5</v>
      </c>
      <c r="F289" s="188" t="s">
        <v>1231</v>
      </c>
      <c r="H289" s="189">
        <v>38.5</v>
      </c>
      <c r="I289" s="190"/>
      <c r="L289" s="185"/>
      <c r="M289" s="191"/>
      <c r="N289" s="192"/>
      <c r="O289" s="192"/>
      <c r="P289" s="192"/>
      <c r="Q289" s="192"/>
      <c r="R289" s="192"/>
      <c r="S289" s="192"/>
      <c r="T289" s="193"/>
      <c r="AT289" s="187" t="s">
        <v>188</v>
      </c>
      <c r="AU289" s="187" t="s">
        <v>84</v>
      </c>
      <c r="AV289" s="11" t="s">
        <v>84</v>
      </c>
      <c r="AW289" s="11" t="s">
        <v>38</v>
      </c>
      <c r="AX289" s="11" t="s">
        <v>74</v>
      </c>
      <c r="AY289" s="187" t="s">
        <v>180</v>
      </c>
    </row>
    <row r="290" spans="2:51" s="12" customFormat="1" ht="13.5">
      <c r="B290" s="194"/>
      <c r="D290" s="186" t="s">
        <v>188</v>
      </c>
      <c r="E290" s="195" t="s">
        <v>5</v>
      </c>
      <c r="F290" s="196" t="s">
        <v>190</v>
      </c>
      <c r="H290" s="197">
        <v>38.5</v>
      </c>
      <c r="I290" s="198"/>
      <c r="L290" s="194"/>
      <c r="M290" s="199"/>
      <c r="N290" s="200"/>
      <c r="O290" s="200"/>
      <c r="P290" s="200"/>
      <c r="Q290" s="200"/>
      <c r="R290" s="200"/>
      <c r="S290" s="200"/>
      <c r="T290" s="201"/>
      <c r="AT290" s="195" t="s">
        <v>188</v>
      </c>
      <c r="AU290" s="195" t="s">
        <v>84</v>
      </c>
      <c r="AV290" s="12" t="s">
        <v>187</v>
      </c>
      <c r="AW290" s="12" t="s">
        <v>38</v>
      </c>
      <c r="AX290" s="12" t="s">
        <v>82</v>
      </c>
      <c r="AY290" s="195" t="s">
        <v>180</v>
      </c>
    </row>
    <row r="291" spans="2:65" s="1" customFormat="1" ht="38.25" customHeight="1">
      <c r="B291" s="172"/>
      <c r="C291" s="173" t="s">
        <v>488</v>
      </c>
      <c r="D291" s="173" t="s">
        <v>182</v>
      </c>
      <c r="E291" s="174" t="s">
        <v>420</v>
      </c>
      <c r="F291" s="175" t="s">
        <v>421</v>
      </c>
      <c r="G291" s="176" t="s">
        <v>185</v>
      </c>
      <c r="H291" s="177">
        <v>537.68</v>
      </c>
      <c r="I291" s="178"/>
      <c r="J291" s="179">
        <f>ROUND(I291*H291,2)</f>
        <v>0</v>
      </c>
      <c r="K291" s="175" t="s">
        <v>186</v>
      </c>
      <c r="L291" s="39"/>
      <c r="M291" s="180" t="s">
        <v>5</v>
      </c>
      <c r="N291" s="181" t="s">
        <v>45</v>
      </c>
      <c r="O291" s="40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22" t="s">
        <v>187</v>
      </c>
      <c r="AT291" s="22" t="s">
        <v>182</v>
      </c>
      <c r="AU291" s="22" t="s">
        <v>84</v>
      </c>
      <c r="AY291" s="22" t="s">
        <v>180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2" t="s">
        <v>82</v>
      </c>
      <c r="BK291" s="184">
        <f>ROUND(I291*H291,2)</f>
        <v>0</v>
      </c>
      <c r="BL291" s="22" t="s">
        <v>187</v>
      </c>
      <c r="BM291" s="22" t="s">
        <v>491</v>
      </c>
    </row>
    <row r="292" spans="2:51" s="11" customFormat="1" ht="13.5">
      <c r="B292" s="185"/>
      <c r="D292" s="186" t="s">
        <v>188</v>
      </c>
      <c r="E292" s="187" t="s">
        <v>5</v>
      </c>
      <c r="F292" s="188" t="s">
        <v>1232</v>
      </c>
      <c r="H292" s="189">
        <v>537.68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87" t="s">
        <v>188</v>
      </c>
      <c r="AU292" s="187" t="s">
        <v>84</v>
      </c>
      <c r="AV292" s="11" t="s">
        <v>84</v>
      </c>
      <c r="AW292" s="11" t="s">
        <v>38</v>
      </c>
      <c r="AX292" s="11" t="s">
        <v>74</v>
      </c>
      <c r="AY292" s="187" t="s">
        <v>180</v>
      </c>
    </row>
    <row r="293" spans="2:51" s="12" customFormat="1" ht="13.5">
      <c r="B293" s="194"/>
      <c r="D293" s="186" t="s">
        <v>188</v>
      </c>
      <c r="E293" s="195" t="s">
        <v>5</v>
      </c>
      <c r="F293" s="196" t="s">
        <v>190</v>
      </c>
      <c r="H293" s="197">
        <v>537.68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188</v>
      </c>
      <c r="AU293" s="195" t="s">
        <v>84</v>
      </c>
      <c r="AV293" s="12" t="s">
        <v>187</v>
      </c>
      <c r="AW293" s="12" t="s">
        <v>38</v>
      </c>
      <c r="AX293" s="12" t="s">
        <v>82</v>
      </c>
      <c r="AY293" s="195" t="s">
        <v>180</v>
      </c>
    </row>
    <row r="294" spans="2:65" s="1" customFormat="1" ht="38.25" customHeight="1">
      <c r="B294" s="172"/>
      <c r="C294" s="173" t="s">
        <v>347</v>
      </c>
      <c r="D294" s="173" t="s">
        <v>182</v>
      </c>
      <c r="E294" s="174" t="s">
        <v>424</v>
      </c>
      <c r="F294" s="175" t="s">
        <v>425</v>
      </c>
      <c r="G294" s="176" t="s">
        <v>185</v>
      </c>
      <c r="H294" s="177">
        <v>32260.8</v>
      </c>
      <c r="I294" s="178"/>
      <c r="J294" s="179">
        <f>ROUND(I294*H294,2)</f>
        <v>0</v>
      </c>
      <c r="K294" s="175" t="s">
        <v>186</v>
      </c>
      <c r="L294" s="39"/>
      <c r="M294" s="180" t="s">
        <v>5</v>
      </c>
      <c r="N294" s="181" t="s">
        <v>45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187</v>
      </c>
      <c r="AT294" s="22" t="s">
        <v>182</v>
      </c>
      <c r="AU294" s="22" t="s">
        <v>84</v>
      </c>
      <c r="AY294" s="22" t="s">
        <v>180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82</v>
      </c>
      <c r="BK294" s="184">
        <f>ROUND(I294*H294,2)</f>
        <v>0</v>
      </c>
      <c r="BL294" s="22" t="s">
        <v>187</v>
      </c>
      <c r="BM294" s="22" t="s">
        <v>497</v>
      </c>
    </row>
    <row r="295" spans="2:51" s="11" customFormat="1" ht="13.5">
      <c r="B295" s="185"/>
      <c r="D295" s="186" t="s">
        <v>188</v>
      </c>
      <c r="E295" s="187" t="s">
        <v>5</v>
      </c>
      <c r="F295" s="188" t="s">
        <v>1233</v>
      </c>
      <c r="H295" s="189">
        <v>32260.8</v>
      </c>
      <c r="I295" s="190"/>
      <c r="L295" s="185"/>
      <c r="M295" s="191"/>
      <c r="N295" s="192"/>
      <c r="O295" s="192"/>
      <c r="P295" s="192"/>
      <c r="Q295" s="192"/>
      <c r="R295" s="192"/>
      <c r="S295" s="192"/>
      <c r="T295" s="193"/>
      <c r="AT295" s="187" t="s">
        <v>188</v>
      </c>
      <c r="AU295" s="187" t="s">
        <v>84</v>
      </c>
      <c r="AV295" s="11" t="s">
        <v>84</v>
      </c>
      <c r="AW295" s="11" t="s">
        <v>38</v>
      </c>
      <c r="AX295" s="11" t="s">
        <v>74</v>
      </c>
      <c r="AY295" s="187" t="s">
        <v>180</v>
      </c>
    </row>
    <row r="296" spans="2:51" s="12" customFormat="1" ht="13.5">
      <c r="B296" s="194"/>
      <c r="D296" s="186" t="s">
        <v>188</v>
      </c>
      <c r="E296" s="195" t="s">
        <v>5</v>
      </c>
      <c r="F296" s="196" t="s">
        <v>190</v>
      </c>
      <c r="H296" s="197">
        <v>32260.8</v>
      </c>
      <c r="I296" s="198"/>
      <c r="L296" s="194"/>
      <c r="M296" s="199"/>
      <c r="N296" s="200"/>
      <c r="O296" s="200"/>
      <c r="P296" s="200"/>
      <c r="Q296" s="200"/>
      <c r="R296" s="200"/>
      <c r="S296" s="200"/>
      <c r="T296" s="201"/>
      <c r="AT296" s="195" t="s">
        <v>188</v>
      </c>
      <c r="AU296" s="195" t="s">
        <v>84</v>
      </c>
      <c r="AV296" s="12" t="s">
        <v>187</v>
      </c>
      <c r="AW296" s="12" t="s">
        <v>38</v>
      </c>
      <c r="AX296" s="12" t="s">
        <v>82</v>
      </c>
      <c r="AY296" s="195" t="s">
        <v>180</v>
      </c>
    </row>
    <row r="297" spans="2:65" s="1" customFormat="1" ht="38.25" customHeight="1">
      <c r="B297" s="172"/>
      <c r="C297" s="173" t="s">
        <v>499</v>
      </c>
      <c r="D297" s="173" t="s">
        <v>182</v>
      </c>
      <c r="E297" s="174" t="s">
        <v>429</v>
      </c>
      <c r="F297" s="175" t="s">
        <v>430</v>
      </c>
      <c r="G297" s="176" t="s">
        <v>185</v>
      </c>
      <c r="H297" s="177">
        <v>537.68</v>
      </c>
      <c r="I297" s="178"/>
      <c r="J297" s="179">
        <f>ROUND(I297*H297,2)</f>
        <v>0</v>
      </c>
      <c r="K297" s="175" t="s">
        <v>186</v>
      </c>
      <c r="L297" s="39"/>
      <c r="M297" s="180" t="s">
        <v>5</v>
      </c>
      <c r="N297" s="181" t="s">
        <v>45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187</v>
      </c>
      <c r="AT297" s="22" t="s">
        <v>182</v>
      </c>
      <c r="AU297" s="22" t="s">
        <v>84</v>
      </c>
      <c r="AY297" s="22" t="s">
        <v>180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82</v>
      </c>
      <c r="BK297" s="184">
        <f>ROUND(I297*H297,2)</f>
        <v>0</v>
      </c>
      <c r="BL297" s="22" t="s">
        <v>187</v>
      </c>
      <c r="BM297" s="22" t="s">
        <v>502</v>
      </c>
    </row>
    <row r="298" spans="2:65" s="1" customFormat="1" ht="25.5" customHeight="1">
      <c r="B298" s="172"/>
      <c r="C298" s="173" t="s">
        <v>351</v>
      </c>
      <c r="D298" s="173" t="s">
        <v>182</v>
      </c>
      <c r="E298" s="174" t="s">
        <v>432</v>
      </c>
      <c r="F298" s="175" t="s">
        <v>433</v>
      </c>
      <c r="G298" s="176" t="s">
        <v>185</v>
      </c>
      <c r="H298" s="177">
        <v>537.68</v>
      </c>
      <c r="I298" s="178"/>
      <c r="J298" s="179">
        <f>ROUND(I298*H298,2)</f>
        <v>0</v>
      </c>
      <c r="K298" s="175" t="s">
        <v>434</v>
      </c>
      <c r="L298" s="39"/>
      <c r="M298" s="180" t="s">
        <v>5</v>
      </c>
      <c r="N298" s="181" t="s">
        <v>45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187</v>
      </c>
      <c r="AT298" s="22" t="s">
        <v>182</v>
      </c>
      <c r="AU298" s="22" t="s">
        <v>84</v>
      </c>
      <c r="AY298" s="22" t="s">
        <v>180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82</v>
      </c>
      <c r="BK298" s="184">
        <f>ROUND(I298*H298,2)</f>
        <v>0</v>
      </c>
      <c r="BL298" s="22" t="s">
        <v>187</v>
      </c>
      <c r="BM298" s="22" t="s">
        <v>505</v>
      </c>
    </row>
    <row r="299" spans="2:65" s="1" customFormat="1" ht="25.5" customHeight="1">
      <c r="B299" s="172"/>
      <c r="C299" s="173" t="s">
        <v>507</v>
      </c>
      <c r="D299" s="173" t="s">
        <v>182</v>
      </c>
      <c r="E299" s="174" t="s">
        <v>438</v>
      </c>
      <c r="F299" s="175" t="s">
        <v>439</v>
      </c>
      <c r="G299" s="176" t="s">
        <v>185</v>
      </c>
      <c r="H299" s="177">
        <v>32260.8</v>
      </c>
      <c r="I299" s="178"/>
      <c r="J299" s="179">
        <f>ROUND(I299*H299,2)</f>
        <v>0</v>
      </c>
      <c r="K299" s="175" t="s">
        <v>434</v>
      </c>
      <c r="L299" s="39"/>
      <c r="M299" s="180" t="s">
        <v>5</v>
      </c>
      <c r="N299" s="181" t="s">
        <v>45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187</v>
      </c>
      <c r="AT299" s="22" t="s">
        <v>182</v>
      </c>
      <c r="AU299" s="22" t="s">
        <v>84</v>
      </c>
      <c r="AY299" s="22" t="s">
        <v>180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82</v>
      </c>
      <c r="BK299" s="184">
        <f>ROUND(I299*H299,2)</f>
        <v>0</v>
      </c>
      <c r="BL299" s="22" t="s">
        <v>187</v>
      </c>
      <c r="BM299" s="22" t="s">
        <v>510</v>
      </c>
    </row>
    <row r="300" spans="2:65" s="1" customFormat="1" ht="25.5" customHeight="1">
      <c r="B300" s="172"/>
      <c r="C300" s="173" t="s">
        <v>355</v>
      </c>
      <c r="D300" s="173" t="s">
        <v>182</v>
      </c>
      <c r="E300" s="174" t="s">
        <v>441</v>
      </c>
      <c r="F300" s="175" t="s">
        <v>442</v>
      </c>
      <c r="G300" s="176" t="s">
        <v>185</v>
      </c>
      <c r="H300" s="177">
        <v>537.68</v>
      </c>
      <c r="I300" s="178"/>
      <c r="J300" s="179">
        <f>ROUND(I300*H300,2)</f>
        <v>0</v>
      </c>
      <c r="K300" s="175" t="s">
        <v>434</v>
      </c>
      <c r="L300" s="39"/>
      <c r="M300" s="180" t="s">
        <v>5</v>
      </c>
      <c r="N300" s="181" t="s">
        <v>45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AR300" s="22" t="s">
        <v>187</v>
      </c>
      <c r="AT300" s="22" t="s">
        <v>182</v>
      </c>
      <c r="AU300" s="22" t="s">
        <v>84</v>
      </c>
      <c r="AY300" s="22" t="s">
        <v>180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82</v>
      </c>
      <c r="BK300" s="184">
        <f>ROUND(I300*H300,2)</f>
        <v>0</v>
      </c>
      <c r="BL300" s="22" t="s">
        <v>187</v>
      </c>
      <c r="BM300" s="22" t="s">
        <v>515</v>
      </c>
    </row>
    <row r="301" spans="2:65" s="1" customFormat="1" ht="63.75" customHeight="1">
      <c r="B301" s="172"/>
      <c r="C301" s="173" t="s">
        <v>520</v>
      </c>
      <c r="D301" s="173" t="s">
        <v>182</v>
      </c>
      <c r="E301" s="174" t="s">
        <v>445</v>
      </c>
      <c r="F301" s="175" t="s">
        <v>446</v>
      </c>
      <c r="G301" s="176" t="s">
        <v>185</v>
      </c>
      <c r="H301" s="177">
        <v>592.84</v>
      </c>
      <c r="I301" s="178"/>
      <c r="J301" s="179">
        <f>ROUND(I301*H301,2)</f>
        <v>0</v>
      </c>
      <c r="K301" s="175" t="s">
        <v>193</v>
      </c>
      <c r="L301" s="39"/>
      <c r="M301" s="180" t="s">
        <v>5</v>
      </c>
      <c r="N301" s="181" t="s">
        <v>45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187</v>
      </c>
      <c r="AT301" s="22" t="s">
        <v>182</v>
      </c>
      <c r="AU301" s="22" t="s">
        <v>84</v>
      </c>
      <c r="AY301" s="22" t="s">
        <v>180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82</v>
      </c>
      <c r="BK301" s="184">
        <f>ROUND(I301*H301,2)</f>
        <v>0</v>
      </c>
      <c r="BL301" s="22" t="s">
        <v>187</v>
      </c>
      <c r="BM301" s="22" t="s">
        <v>523</v>
      </c>
    </row>
    <row r="302" spans="2:51" s="11" customFormat="1" ht="13.5">
      <c r="B302" s="185"/>
      <c r="D302" s="186" t="s">
        <v>188</v>
      </c>
      <c r="E302" s="187" t="s">
        <v>5</v>
      </c>
      <c r="F302" s="188" t="s">
        <v>1234</v>
      </c>
      <c r="H302" s="189">
        <v>196.1</v>
      </c>
      <c r="I302" s="190"/>
      <c r="L302" s="185"/>
      <c r="M302" s="191"/>
      <c r="N302" s="192"/>
      <c r="O302" s="192"/>
      <c r="P302" s="192"/>
      <c r="Q302" s="192"/>
      <c r="R302" s="192"/>
      <c r="S302" s="192"/>
      <c r="T302" s="193"/>
      <c r="AT302" s="187" t="s">
        <v>188</v>
      </c>
      <c r="AU302" s="187" t="s">
        <v>84</v>
      </c>
      <c r="AV302" s="11" t="s">
        <v>84</v>
      </c>
      <c r="AW302" s="11" t="s">
        <v>38</v>
      </c>
      <c r="AX302" s="11" t="s">
        <v>74</v>
      </c>
      <c r="AY302" s="187" t="s">
        <v>180</v>
      </c>
    </row>
    <row r="303" spans="2:51" s="11" customFormat="1" ht="13.5">
      <c r="B303" s="185"/>
      <c r="D303" s="186" t="s">
        <v>188</v>
      </c>
      <c r="E303" s="187" t="s">
        <v>5</v>
      </c>
      <c r="F303" s="188" t="s">
        <v>1235</v>
      </c>
      <c r="H303" s="189">
        <v>396.74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188</v>
      </c>
      <c r="AU303" s="187" t="s">
        <v>84</v>
      </c>
      <c r="AV303" s="11" t="s">
        <v>84</v>
      </c>
      <c r="AW303" s="11" t="s">
        <v>38</v>
      </c>
      <c r="AX303" s="11" t="s">
        <v>74</v>
      </c>
      <c r="AY303" s="187" t="s">
        <v>180</v>
      </c>
    </row>
    <row r="304" spans="2:51" s="12" customFormat="1" ht="13.5">
      <c r="B304" s="194"/>
      <c r="D304" s="186" t="s">
        <v>188</v>
      </c>
      <c r="E304" s="195" t="s">
        <v>5</v>
      </c>
      <c r="F304" s="196" t="s">
        <v>190</v>
      </c>
      <c r="H304" s="197">
        <v>592.84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188</v>
      </c>
      <c r="AU304" s="195" t="s">
        <v>84</v>
      </c>
      <c r="AV304" s="12" t="s">
        <v>187</v>
      </c>
      <c r="AW304" s="12" t="s">
        <v>38</v>
      </c>
      <c r="AX304" s="12" t="s">
        <v>82</v>
      </c>
      <c r="AY304" s="195" t="s">
        <v>180</v>
      </c>
    </row>
    <row r="305" spans="2:65" s="1" customFormat="1" ht="25.5" customHeight="1">
      <c r="B305" s="172"/>
      <c r="C305" s="173" t="s">
        <v>359</v>
      </c>
      <c r="D305" s="173" t="s">
        <v>182</v>
      </c>
      <c r="E305" s="174" t="s">
        <v>454</v>
      </c>
      <c r="F305" s="175" t="s">
        <v>455</v>
      </c>
      <c r="G305" s="176" t="s">
        <v>198</v>
      </c>
      <c r="H305" s="177">
        <v>2.845</v>
      </c>
      <c r="I305" s="178"/>
      <c r="J305" s="179">
        <f>ROUND(I305*H305,2)</f>
        <v>0</v>
      </c>
      <c r="K305" s="175" t="s">
        <v>346</v>
      </c>
      <c r="L305" s="39"/>
      <c r="M305" s="180" t="s">
        <v>5</v>
      </c>
      <c r="N305" s="181" t="s">
        <v>45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187</v>
      </c>
      <c r="AT305" s="22" t="s">
        <v>182</v>
      </c>
      <c r="AU305" s="22" t="s">
        <v>84</v>
      </c>
      <c r="AY305" s="22" t="s">
        <v>180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82</v>
      </c>
      <c r="BK305" s="184">
        <f>ROUND(I305*H305,2)</f>
        <v>0</v>
      </c>
      <c r="BL305" s="22" t="s">
        <v>187</v>
      </c>
      <c r="BM305" s="22" t="s">
        <v>527</v>
      </c>
    </row>
    <row r="306" spans="2:51" s="11" customFormat="1" ht="13.5">
      <c r="B306" s="185"/>
      <c r="D306" s="186" t="s">
        <v>188</v>
      </c>
      <c r="E306" s="187" t="s">
        <v>5</v>
      </c>
      <c r="F306" s="188" t="s">
        <v>1236</v>
      </c>
      <c r="H306" s="189">
        <v>2.845</v>
      </c>
      <c r="I306" s="190"/>
      <c r="L306" s="185"/>
      <c r="M306" s="191"/>
      <c r="N306" s="192"/>
      <c r="O306" s="192"/>
      <c r="P306" s="192"/>
      <c r="Q306" s="192"/>
      <c r="R306" s="192"/>
      <c r="S306" s="192"/>
      <c r="T306" s="193"/>
      <c r="AT306" s="187" t="s">
        <v>188</v>
      </c>
      <c r="AU306" s="187" t="s">
        <v>84</v>
      </c>
      <c r="AV306" s="11" t="s">
        <v>84</v>
      </c>
      <c r="AW306" s="11" t="s">
        <v>38</v>
      </c>
      <c r="AX306" s="11" t="s">
        <v>74</v>
      </c>
      <c r="AY306" s="187" t="s">
        <v>180</v>
      </c>
    </row>
    <row r="307" spans="2:51" s="12" customFormat="1" ht="13.5">
      <c r="B307" s="194"/>
      <c r="D307" s="186" t="s">
        <v>188</v>
      </c>
      <c r="E307" s="195" t="s">
        <v>5</v>
      </c>
      <c r="F307" s="196" t="s">
        <v>190</v>
      </c>
      <c r="H307" s="197">
        <v>2.845</v>
      </c>
      <c r="I307" s="198"/>
      <c r="L307" s="194"/>
      <c r="M307" s="199"/>
      <c r="N307" s="200"/>
      <c r="O307" s="200"/>
      <c r="P307" s="200"/>
      <c r="Q307" s="200"/>
      <c r="R307" s="200"/>
      <c r="S307" s="200"/>
      <c r="T307" s="201"/>
      <c r="AT307" s="195" t="s">
        <v>188</v>
      </c>
      <c r="AU307" s="195" t="s">
        <v>84</v>
      </c>
      <c r="AV307" s="12" t="s">
        <v>187</v>
      </c>
      <c r="AW307" s="12" t="s">
        <v>38</v>
      </c>
      <c r="AX307" s="12" t="s">
        <v>82</v>
      </c>
      <c r="AY307" s="195" t="s">
        <v>180</v>
      </c>
    </row>
    <row r="308" spans="2:65" s="1" customFormat="1" ht="16.5" customHeight="1">
      <c r="B308" s="172"/>
      <c r="C308" s="173" t="s">
        <v>529</v>
      </c>
      <c r="D308" s="173" t="s">
        <v>182</v>
      </c>
      <c r="E308" s="174" t="s">
        <v>1237</v>
      </c>
      <c r="F308" s="175" t="s">
        <v>1238</v>
      </c>
      <c r="G308" s="176" t="s">
        <v>301</v>
      </c>
      <c r="H308" s="177">
        <v>2</v>
      </c>
      <c r="I308" s="178"/>
      <c r="J308" s="179">
        <f>ROUND(I308*H308,2)</f>
        <v>0</v>
      </c>
      <c r="K308" s="175" t="s">
        <v>193</v>
      </c>
      <c r="L308" s="39"/>
      <c r="M308" s="180" t="s">
        <v>5</v>
      </c>
      <c r="N308" s="181" t="s">
        <v>45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2" t="s">
        <v>187</v>
      </c>
      <c r="AT308" s="22" t="s">
        <v>182</v>
      </c>
      <c r="AU308" s="22" t="s">
        <v>84</v>
      </c>
      <c r="AY308" s="22" t="s">
        <v>180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2" t="s">
        <v>82</v>
      </c>
      <c r="BK308" s="184">
        <f>ROUND(I308*H308,2)</f>
        <v>0</v>
      </c>
      <c r="BL308" s="22" t="s">
        <v>187</v>
      </c>
      <c r="BM308" s="22" t="s">
        <v>532</v>
      </c>
    </row>
    <row r="309" spans="2:65" s="1" customFormat="1" ht="16.5" customHeight="1">
      <c r="B309" s="172"/>
      <c r="C309" s="173" t="s">
        <v>361</v>
      </c>
      <c r="D309" s="173" t="s">
        <v>182</v>
      </c>
      <c r="E309" s="174" t="s">
        <v>1239</v>
      </c>
      <c r="F309" s="175" t="s">
        <v>1238</v>
      </c>
      <c r="G309" s="176" t="s">
        <v>301</v>
      </c>
      <c r="H309" s="177">
        <v>1</v>
      </c>
      <c r="I309" s="178"/>
      <c r="J309" s="179">
        <f>ROUND(I309*H309,2)</f>
        <v>0</v>
      </c>
      <c r="K309" s="175" t="s">
        <v>5</v>
      </c>
      <c r="L309" s="39"/>
      <c r="M309" s="180" t="s">
        <v>5</v>
      </c>
      <c r="N309" s="181" t="s">
        <v>45</v>
      </c>
      <c r="O309" s="40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22" t="s">
        <v>187</v>
      </c>
      <c r="AT309" s="22" t="s">
        <v>182</v>
      </c>
      <c r="AU309" s="22" t="s">
        <v>84</v>
      </c>
      <c r="AY309" s="22" t="s">
        <v>180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82</v>
      </c>
      <c r="BK309" s="184">
        <f>ROUND(I309*H309,2)</f>
        <v>0</v>
      </c>
      <c r="BL309" s="22" t="s">
        <v>187</v>
      </c>
      <c r="BM309" s="22" t="s">
        <v>536</v>
      </c>
    </row>
    <row r="310" spans="2:65" s="1" customFormat="1" ht="16.5" customHeight="1">
      <c r="B310" s="172"/>
      <c r="C310" s="173" t="s">
        <v>537</v>
      </c>
      <c r="D310" s="173" t="s">
        <v>182</v>
      </c>
      <c r="E310" s="174" t="s">
        <v>462</v>
      </c>
      <c r="F310" s="175" t="s">
        <v>463</v>
      </c>
      <c r="G310" s="176" t="s">
        <v>185</v>
      </c>
      <c r="H310" s="177">
        <v>5.04</v>
      </c>
      <c r="I310" s="178"/>
      <c r="J310" s="179">
        <f>ROUND(I310*H310,2)</f>
        <v>0</v>
      </c>
      <c r="K310" s="175" t="s">
        <v>199</v>
      </c>
      <c r="L310" s="39"/>
      <c r="M310" s="180" t="s">
        <v>5</v>
      </c>
      <c r="N310" s="181" t="s">
        <v>45</v>
      </c>
      <c r="O310" s="40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2" t="s">
        <v>187</v>
      </c>
      <c r="AT310" s="22" t="s">
        <v>182</v>
      </c>
      <c r="AU310" s="22" t="s">
        <v>84</v>
      </c>
      <c r="AY310" s="22" t="s">
        <v>180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2" t="s">
        <v>82</v>
      </c>
      <c r="BK310" s="184">
        <f>ROUND(I310*H310,2)</f>
        <v>0</v>
      </c>
      <c r="BL310" s="22" t="s">
        <v>187</v>
      </c>
      <c r="BM310" s="22" t="s">
        <v>538</v>
      </c>
    </row>
    <row r="311" spans="2:51" s="11" customFormat="1" ht="13.5">
      <c r="B311" s="185"/>
      <c r="D311" s="186" t="s">
        <v>188</v>
      </c>
      <c r="E311" s="187" t="s">
        <v>5</v>
      </c>
      <c r="F311" s="188" t="s">
        <v>1240</v>
      </c>
      <c r="H311" s="189">
        <v>5.04</v>
      </c>
      <c r="I311" s="190"/>
      <c r="L311" s="185"/>
      <c r="M311" s="191"/>
      <c r="N311" s="192"/>
      <c r="O311" s="192"/>
      <c r="P311" s="192"/>
      <c r="Q311" s="192"/>
      <c r="R311" s="192"/>
      <c r="S311" s="192"/>
      <c r="T311" s="193"/>
      <c r="AT311" s="187" t="s">
        <v>188</v>
      </c>
      <c r="AU311" s="187" t="s">
        <v>84</v>
      </c>
      <c r="AV311" s="11" t="s">
        <v>84</v>
      </c>
      <c r="AW311" s="11" t="s">
        <v>38</v>
      </c>
      <c r="AX311" s="11" t="s">
        <v>74</v>
      </c>
      <c r="AY311" s="187" t="s">
        <v>180</v>
      </c>
    </row>
    <row r="312" spans="2:51" s="12" customFormat="1" ht="13.5">
      <c r="B312" s="194"/>
      <c r="D312" s="186" t="s">
        <v>188</v>
      </c>
      <c r="E312" s="195" t="s">
        <v>5</v>
      </c>
      <c r="F312" s="196" t="s">
        <v>190</v>
      </c>
      <c r="H312" s="197">
        <v>5.04</v>
      </c>
      <c r="I312" s="198"/>
      <c r="L312" s="194"/>
      <c r="M312" s="199"/>
      <c r="N312" s="200"/>
      <c r="O312" s="200"/>
      <c r="P312" s="200"/>
      <c r="Q312" s="200"/>
      <c r="R312" s="200"/>
      <c r="S312" s="200"/>
      <c r="T312" s="201"/>
      <c r="AT312" s="195" t="s">
        <v>188</v>
      </c>
      <c r="AU312" s="195" t="s">
        <v>84</v>
      </c>
      <c r="AV312" s="12" t="s">
        <v>187</v>
      </c>
      <c r="AW312" s="12" t="s">
        <v>38</v>
      </c>
      <c r="AX312" s="12" t="s">
        <v>82</v>
      </c>
      <c r="AY312" s="195" t="s">
        <v>180</v>
      </c>
    </row>
    <row r="313" spans="2:65" s="1" customFormat="1" ht="16.5" customHeight="1">
      <c r="B313" s="172"/>
      <c r="C313" s="173" t="s">
        <v>365</v>
      </c>
      <c r="D313" s="173" t="s">
        <v>182</v>
      </c>
      <c r="E313" s="174" t="s">
        <v>466</v>
      </c>
      <c r="F313" s="175" t="s">
        <v>467</v>
      </c>
      <c r="G313" s="176" t="s">
        <v>185</v>
      </c>
      <c r="H313" s="177">
        <v>27.405</v>
      </c>
      <c r="I313" s="178"/>
      <c r="J313" s="179">
        <f>ROUND(I313*H313,2)</f>
        <v>0</v>
      </c>
      <c r="K313" s="175" t="s">
        <v>199</v>
      </c>
      <c r="L313" s="39"/>
      <c r="M313" s="180" t="s">
        <v>5</v>
      </c>
      <c r="N313" s="181" t="s">
        <v>45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187</v>
      </c>
      <c r="AT313" s="22" t="s">
        <v>182</v>
      </c>
      <c r="AU313" s="22" t="s">
        <v>84</v>
      </c>
      <c r="AY313" s="22" t="s">
        <v>180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82</v>
      </c>
      <c r="BK313" s="184">
        <f>ROUND(I313*H313,2)</f>
        <v>0</v>
      </c>
      <c r="BL313" s="22" t="s">
        <v>187</v>
      </c>
      <c r="BM313" s="22" t="s">
        <v>542</v>
      </c>
    </row>
    <row r="314" spans="2:51" s="11" customFormat="1" ht="13.5">
      <c r="B314" s="185"/>
      <c r="D314" s="186" t="s">
        <v>188</v>
      </c>
      <c r="E314" s="187" t="s">
        <v>5</v>
      </c>
      <c r="F314" s="188" t="s">
        <v>1241</v>
      </c>
      <c r="H314" s="189">
        <v>27.405</v>
      </c>
      <c r="I314" s="190"/>
      <c r="L314" s="185"/>
      <c r="M314" s="191"/>
      <c r="N314" s="192"/>
      <c r="O314" s="192"/>
      <c r="P314" s="192"/>
      <c r="Q314" s="192"/>
      <c r="R314" s="192"/>
      <c r="S314" s="192"/>
      <c r="T314" s="193"/>
      <c r="AT314" s="187" t="s">
        <v>188</v>
      </c>
      <c r="AU314" s="187" t="s">
        <v>84</v>
      </c>
      <c r="AV314" s="11" t="s">
        <v>84</v>
      </c>
      <c r="AW314" s="11" t="s">
        <v>38</v>
      </c>
      <c r="AX314" s="11" t="s">
        <v>74</v>
      </c>
      <c r="AY314" s="187" t="s">
        <v>180</v>
      </c>
    </row>
    <row r="315" spans="2:51" s="12" customFormat="1" ht="13.5">
      <c r="B315" s="194"/>
      <c r="D315" s="186" t="s">
        <v>188</v>
      </c>
      <c r="E315" s="195" t="s">
        <v>5</v>
      </c>
      <c r="F315" s="196" t="s">
        <v>190</v>
      </c>
      <c r="H315" s="197">
        <v>27.405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188</v>
      </c>
      <c r="AU315" s="195" t="s">
        <v>84</v>
      </c>
      <c r="AV315" s="12" t="s">
        <v>187</v>
      </c>
      <c r="AW315" s="12" t="s">
        <v>38</v>
      </c>
      <c r="AX315" s="12" t="s">
        <v>82</v>
      </c>
      <c r="AY315" s="195" t="s">
        <v>180</v>
      </c>
    </row>
    <row r="316" spans="2:65" s="1" customFormat="1" ht="16.5" customHeight="1">
      <c r="B316" s="172"/>
      <c r="C316" s="173" t="s">
        <v>544</v>
      </c>
      <c r="D316" s="173" t="s">
        <v>182</v>
      </c>
      <c r="E316" s="174" t="s">
        <v>475</v>
      </c>
      <c r="F316" s="175" t="s">
        <v>476</v>
      </c>
      <c r="G316" s="176" t="s">
        <v>185</v>
      </c>
      <c r="H316" s="177">
        <v>73.92</v>
      </c>
      <c r="I316" s="178"/>
      <c r="J316" s="179">
        <f>ROUND(I316*H316,2)</f>
        <v>0</v>
      </c>
      <c r="K316" s="175" t="s">
        <v>199</v>
      </c>
      <c r="L316" s="39"/>
      <c r="M316" s="180" t="s">
        <v>5</v>
      </c>
      <c r="N316" s="181" t="s">
        <v>45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187</v>
      </c>
      <c r="AT316" s="22" t="s">
        <v>182</v>
      </c>
      <c r="AU316" s="22" t="s">
        <v>84</v>
      </c>
      <c r="AY316" s="22" t="s">
        <v>180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82</v>
      </c>
      <c r="BK316" s="184">
        <f>ROUND(I316*H316,2)</f>
        <v>0</v>
      </c>
      <c r="BL316" s="22" t="s">
        <v>187</v>
      </c>
      <c r="BM316" s="22" t="s">
        <v>547</v>
      </c>
    </row>
    <row r="317" spans="2:51" s="11" customFormat="1" ht="13.5">
      <c r="B317" s="185"/>
      <c r="D317" s="186" t="s">
        <v>188</v>
      </c>
      <c r="E317" s="187" t="s">
        <v>5</v>
      </c>
      <c r="F317" s="188" t="s">
        <v>1242</v>
      </c>
      <c r="H317" s="189">
        <v>73.92</v>
      </c>
      <c r="I317" s="190"/>
      <c r="L317" s="185"/>
      <c r="M317" s="191"/>
      <c r="N317" s="192"/>
      <c r="O317" s="192"/>
      <c r="P317" s="192"/>
      <c r="Q317" s="192"/>
      <c r="R317" s="192"/>
      <c r="S317" s="192"/>
      <c r="T317" s="193"/>
      <c r="AT317" s="187" t="s">
        <v>188</v>
      </c>
      <c r="AU317" s="187" t="s">
        <v>84</v>
      </c>
      <c r="AV317" s="11" t="s">
        <v>84</v>
      </c>
      <c r="AW317" s="11" t="s">
        <v>38</v>
      </c>
      <c r="AX317" s="11" t="s">
        <v>74</v>
      </c>
      <c r="AY317" s="187" t="s">
        <v>180</v>
      </c>
    </row>
    <row r="318" spans="2:51" s="12" customFormat="1" ht="13.5">
      <c r="B318" s="194"/>
      <c r="D318" s="186" t="s">
        <v>188</v>
      </c>
      <c r="E318" s="195" t="s">
        <v>5</v>
      </c>
      <c r="F318" s="196" t="s">
        <v>190</v>
      </c>
      <c r="H318" s="197">
        <v>73.92</v>
      </c>
      <c r="I318" s="198"/>
      <c r="L318" s="194"/>
      <c r="M318" s="199"/>
      <c r="N318" s="200"/>
      <c r="O318" s="200"/>
      <c r="P318" s="200"/>
      <c r="Q318" s="200"/>
      <c r="R318" s="200"/>
      <c r="S318" s="200"/>
      <c r="T318" s="201"/>
      <c r="AT318" s="195" t="s">
        <v>188</v>
      </c>
      <c r="AU318" s="195" t="s">
        <v>84</v>
      </c>
      <c r="AV318" s="12" t="s">
        <v>187</v>
      </c>
      <c r="AW318" s="12" t="s">
        <v>38</v>
      </c>
      <c r="AX318" s="12" t="s">
        <v>82</v>
      </c>
      <c r="AY318" s="195" t="s">
        <v>180</v>
      </c>
    </row>
    <row r="319" spans="2:65" s="1" customFormat="1" ht="25.5" customHeight="1">
      <c r="B319" s="172"/>
      <c r="C319" s="173" t="s">
        <v>370</v>
      </c>
      <c r="D319" s="173" t="s">
        <v>182</v>
      </c>
      <c r="E319" s="174" t="s">
        <v>1243</v>
      </c>
      <c r="F319" s="175" t="s">
        <v>1244</v>
      </c>
      <c r="G319" s="176" t="s">
        <v>185</v>
      </c>
      <c r="H319" s="177">
        <v>10.1</v>
      </c>
      <c r="I319" s="178"/>
      <c r="J319" s="179">
        <f>ROUND(I319*H319,2)</f>
        <v>0</v>
      </c>
      <c r="K319" s="175" t="s">
        <v>193</v>
      </c>
      <c r="L319" s="39"/>
      <c r="M319" s="180" t="s">
        <v>5</v>
      </c>
      <c r="N319" s="181" t="s">
        <v>45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187</v>
      </c>
      <c r="AT319" s="22" t="s">
        <v>182</v>
      </c>
      <c r="AU319" s="22" t="s">
        <v>84</v>
      </c>
      <c r="AY319" s="22" t="s">
        <v>180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82</v>
      </c>
      <c r="BK319" s="184">
        <f>ROUND(I319*H319,2)</f>
        <v>0</v>
      </c>
      <c r="BL319" s="22" t="s">
        <v>187</v>
      </c>
      <c r="BM319" s="22" t="s">
        <v>551</v>
      </c>
    </row>
    <row r="320" spans="2:51" s="11" customFormat="1" ht="13.5">
      <c r="B320" s="185"/>
      <c r="D320" s="186" t="s">
        <v>188</v>
      </c>
      <c r="E320" s="187" t="s">
        <v>5</v>
      </c>
      <c r="F320" s="188" t="s">
        <v>1245</v>
      </c>
      <c r="H320" s="189">
        <v>10.1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87" t="s">
        <v>188</v>
      </c>
      <c r="AU320" s="187" t="s">
        <v>84</v>
      </c>
      <c r="AV320" s="11" t="s">
        <v>84</v>
      </c>
      <c r="AW320" s="11" t="s">
        <v>38</v>
      </c>
      <c r="AX320" s="11" t="s">
        <v>74</v>
      </c>
      <c r="AY320" s="187" t="s">
        <v>180</v>
      </c>
    </row>
    <row r="321" spans="2:51" s="12" customFormat="1" ht="13.5">
      <c r="B321" s="194"/>
      <c r="D321" s="186" t="s">
        <v>188</v>
      </c>
      <c r="E321" s="195" t="s">
        <v>5</v>
      </c>
      <c r="F321" s="196" t="s">
        <v>190</v>
      </c>
      <c r="H321" s="197">
        <v>10.1</v>
      </c>
      <c r="I321" s="198"/>
      <c r="L321" s="194"/>
      <c r="M321" s="199"/>
      <c r="N321" s="200"/>
      <c r="O321" s="200"/>
      <c r="P321" s="200"/>
      <c r="Q321" s="200"/>
      <c r="R321" s="200"/>
      <c r="S321" s="200"/>
      <c r="T321" s="201"/>
      <c r="AT321" s="195" t="s">
        <v>188</v>
      </c>
      <c r="AU321" s="195" t="s">
        <v>84</v>
      </c>
      <c r="AV321" s="12" t="s">
        <v>187</v>
      </c>
      <c r="AW321" s="12" t="s">
        <v>38</v>
      </c>
      <c r="AX321" s="12" t="s">
        <v>82</v>
      </c>
      <c r="AY321" s="195" t="s">
        <v>180</v>
      </c>
    </row>
    <row r="322" spans="2:65" s="1" customFormat="1" ht="38.25" customHeight="1">
      <c r="B322" s="172"/>
      <c r="C322" s="173" t="s">
        <v>553</v>
      </c>
      <c r="D322" s="173" t="s">
        <v>182</v>
      </c>
      <c r="E322" s="174" t="s">
        <v>1246</v>
      </c>
      <c r="F322" s="175" t="s">
        <v>1247</v>
      </c>
      <c r="G322" s="176" t="s">
        <v>198</v>
      </c>
      <c r="H322" s="177">
        <v>0.243</v>
      </c>
      <c r="I322" s="178"/>
      <c r="J322" s="179">
        <f>ROUND(I322*H322,2)</f>
        <v>0</v>
      </c>
      <c r="K322" s="175" t="s">
        <v>193</v>
      </c>
      <c r="L322" s="39"/>
      <c r="M322" s="180" t="s">
        <v>5</v>
      </c>
      <c r="N322" s="181" t="s">
        <v>45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187</v>
      </c>
      <c r="AT322" s="22" t="s">
        <v>182</v>
      </c>
      <c r="AU322" s="22" t="s">
        <v>84</v>
      </c>
      <c r="AY322" s="22" t="s">
        <v>180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82</v>
      </c>
      <c r="BK322" s="184">
        <f>ROUND(I322*H322,2)</f>
        <v>0</v>
      </c>
      <c r="BL322" s="22" t="s">
        <v>187</v>
      </c>
      <c r="BM322" s="22" t="s">
        <v>556</v>
      </c>
    </row>
    <row r="323" spans="2:51" s="11" customFormat="1" ht="13.5">
      <c r="B323" s="185"/>
      <c r="D323" s="186" t="s">
        <v>188</v>
      </c>
      <c r="E323" s="187" t="s">
        <v>5</v>
      </c>
      <c r="F323" s="188" t="s">
        <v>1248</v>
      </c>
      <c r="H323" s="189">
        <v>0.243</v>
      </c>
      <c r="I323" s="190"/>
      <c r="L323" s="185"/>
      <c r="M323" s="191"/>
      <c r="N323" s="192"/>
      <c r="O323" s="192"/>
      <c r="P323" s="192"/>
      <c r="Q323" s="192"/>
      <c r="R323" s="192"/>
      <c r="S323" s="192"/>
      <c r="T323" s="193"/>
      <c r="AT323" s="187" t="s">
        <v>188</v>
      </c>
      <c r="AU323" s="187" t="s">
        <v>84</v>
      </c>
      <c r="AV323" s="11" t="s">
        <v>84</v>
      </c>
      <c r="AW323" s="11" t="s">
        <v>38</v>
      </c>
      <c r="AX323" s="11" t="s">
        <v>74</v>
      </c>
      <c r="AY323" s="187" t="s">
        <v>180</v>
      </c>
    </row>
    <row r="324" spans="2:51" s="12" customFormat="1" ht="13.5">
      <c r="B324" s="194"/>
      <c r="D324" s="186" t="s">
        <v>188</v>
      </c>
      <c r="E324" s="195" t="s">
        <v>5</v>
      </c>
      <c r="F324" s="196" t="s">
        <v>190</v>
      </c>
      <c r="H324" s="197">
        <v>0.243</v>
      </c>
      <c r="I324" s="198"/>
      <c r="L324" s="194"/>
      <c r="M324" s="199"/>
      <c r="N324" s="200"/>
      <c r="O324" s="200"/>
      <c r="P324" s="200"/>
      <c r="Q324" s="200"/>
      <c r="R324" s="200"/>
      <c r="S324" s="200"/>
      <c r="T324" s="201"/>
      <c r="AT324" s="195" t="s">
        <v>188</v>
      </c>
      <c r="AU324" s="195" t="s">
        <v>84</v>
      </c>
      <c r="AV324" s="12" t="s">
        <v>187</v>
      </c>
      <c r="AW324" s="12" t="s">
        <v>38</v>
      </c>
      <c r="AX324" s="12" t="s">
        <v>82</v>
      </c>
      <c r="AY324" s="195" t="s">
        <v>180</v>
      </c>
    </row>
    <row r="325" spans="2:65" s="1" customFormat="1" ht="38.25" customHeight="1">
      <c r="B325" s="172"/>
      <c r="C325" s="173" t="s">
        <v>374</v>
      </c>
      <c r="D325" s="173" t="s">
        <v>182</v>
      </c>
      <c r="E325" s="174" t="s">
        <v>1249</v>
      </c>
      <c r="F325" s="175" t="s">
        <v>1250</v>
      </c>
      <c r="G325" s="176" t="s">
        <v>185</v>
      </c>
      <c r="H325" s="177">
        <v>25.614</v>
      </c>
      <c r="I325" s="178"/>
      <c r="J325" s="179">
        <f>ROUND(I325*H325,2)</f>
        <v>0</v>
      </c>
      <c r="K325" s="175" t="s">
        <v>193</v>
      </c>
      <c r="L325" s="39"/>
      <c r="M325" s="180" t="s">
        <v>5</v>
      </c>
      <c r="N325" s="181" t="s">
        <v>45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187</v>
      </c>
      <c r="AT325" s="22" t="s">
        <v>182</v>
      </c>
      <c r="AU325" s="22" t="s">
        <v>84</v>
      </c>
      <c r="AY325" s="22" t="s">
        <v>180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82</v>
      </c>
      <c r="BK325" s="184">
        <f>ROUND(I325*H325,2)</f>
        <v>0</v>
      </c>
      <c r="BL325" s="22" t="s">
        <v>187</v>
      </c>
      <c r="BM325" s="22" t="s">
        <v>561</v>
      </c>
    </row>
    <row r="326" spans="2:51" s="11" customFormat="1" ht="13.5">
      <c r="B326" s="185"/>
      <c r="D326" s="186" t="s">
        <v>188</v>
      </c>
      <c r="E326" s="187" t="s">
        <v>5</v>
      </c>
      <c r="F326" s="188" t="s">
        <v>1251</v>
      </c>
      <c r="H326" s="189">
        <v>25.614</v>
      </c>
      <c r="I326" s="190"/>
      <c r="L326" s="185"/>
      <c r="M326" s="191"/>
      <c r="N326" s="192"/>
      <c r="O326" s="192"/>
      <c r="P326" s="192"/>
      <c r="Q326" s="192"/>
      <c r="R326" s="192"/>
      <c r="S326" s="192"/>
      <c r="T326" s="193"/>
      <c r="AT326" s="187" t="s">
        <v>188</v>
      </c>
      <c r="AU326" s="187" t="s">
        <v>84</v>
      </c>
      <c r="AV326" s="11" t="s">
        <v>84</v>
      </c>
      <c r="AW326" s="11" t="s">
        <v>38</v>
      </c>
      <c r="AX326" s="11" t="s">
        <v>74</v>
      </c>
      <c r="AY326" s="187" t="s">
        <v>180</v>
      </c>
    </row>
    <row r="327" spans="2:51" s="12" customFormat="1" ht="13.5">
      <c r="B327" s="194"/>
      <c r="D327" s="186" t="s">
        <v>188</v>
      </c>
      <c r="E327" s="195" t="s">
        <v>5</v>
      </c>
      <c r="F327" s="196" t="s">
        <v>190</v>
      </c>
      <c r="H327" s="197">
        <v>25.614</v>
      </c>
      <c r="I327" s="198"/>
      <c r="L327" s="194"/>
      <c r="M327" s="199"/>
      <c r="N327" s="200"/>
      <c r="O327" s="200"/>
      <c r="P327" s="200"/>
      <c r="Q327" s="200"/>
      <c r="R327" s="200"/>
      <c r="S327" s="200"/>
      <c r="T327" s="201"/>
      <c r="AT327" s="195" t="s">
        <v>188</v>
      </c>
      <c r="AU327" s="195" t="s">
        <v>84</v>
      </c>
      <c r="AV327" s="12" t="s">
        <v>187</v>
      </c>
      <c r="AW327" s="12" t="s">
        <v>38</v>
      </c>
      <c r="AX327" s="12" t="s">
        <v>82</v>
      </c>
      <c r="AY327" s="195" t="s">
        <v>180</v>
      </c>
    </row>
    <row r="328" spans="2:63" s="10" customFormat="1" ht="29.85" customHeight="1">
      <c r="B328" s="159"/>
      <c r="D328" s="160" t="s">
        <v>73</v>
      </c>
      <c r="E328" s="170" t="s">
        <v>493</v>
      </c>
      <c r="F328" s="170" t="s">
        <v>494</v>
      </c>
      <c r="I328" s="162"/>
      <c r="J328" s="171">
        <f>BK328</f>
        <v>0</v>
      </c>
      <c r="L328" s="159"/>
      <c r="M328" s="164"/>
      <c r="N328" s="165"/>
      <c r="O328" s="165"/>
      <c r="P328" s="166">
        <f>SUM(P329:P342)</f>
        <v>0</v>
      </c>
      <c r="Q328" s="165"/>
      <c r="R328" s="166">
        <f>SUM(R329:R342)</f>
        <v>0</v>
      </c>
      <c r="S328" s="165"/>
      <c r="T328" s="167">
        <f>SUM(T329:T342)</f>
        <v>0</v>
      </c>
      <c r="AR328" s="160" t="s">
        <v>82</v>
      </c>
      <c r="AT328" s="168" t="s">
        <v>73</v>
      </c>
      <c r="AU328" s="168" t="s">
        <v>82</v>
      </c>
      <c r="AY328" s="160" t="s">
        <v>180</v>
      </c>
      <c r="BK328" s="169">
        <f>SUM(BK329:BK342)</f>
        <v>0</v>
      </c>
    </row>
    <row r="329" spans="2:65" s="1" customFormat="1" ht="25.5" customHeight="1">
      <c r="B329" s="172"/>
      <c r="C329" s="173" t="s">
        <v>564</v>
      </c>
      <c r="D329" s="173" t="s">
        <v>182</v>
      </c>
      <c r="E329" s="174" t="s">
        <v>495</v>
      </c>
      <c r="F329" s="175" t="s">
        <v>496</v>
      </c>
      <c r="G329" s="176" t="s">
        <v>219</v>
      </c>
      <c r="H329" s="177">
        <v>38.855</v>
      </c>
      <c r="I329" s="178"/>
      <c r="J329" s="179">
        <f>ROUND(I329*H329,2)</f>
        <v>0</v>
      </c>
      <c r="K329" s="175" t="s">
        <v>434</v>
      </c>
      <c r="L329" s="39"/>
      <c r="M329" s="180" t="s">
        <v>5</v>
      </c>
      <c r="N329" s="181" t="s">
        <v>45</v>
      </c>
      <c r="O329" s="40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AR329" s="22" t="s">
        <v>187</v>
      </c>
      <c r="AT329" s="22" t="s">
        <v>182</v>
      </c>
      <c r="AU329" s="22" t="s">
        <v>84</v>
      </c>
      <c r="AY329" s="22" t="s">
        <v>180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82</v>
      </c>
      <c r="BK329" s="184">
        <f>ROUND(I329*H329,2)</f>
        <v>0</v>
      </c>
      <c r="BL329" s="22" t="s">
        <v>187</v>
      </c>
      <c r="BM329" s="22" t="s">
        <v>567</v>
      </c>
    </row>
    <row r="330" spans="2:65" s="1" customFormat="1" ht="25.5" customHeight="1">
      <c r="B330" s="172"/>
      <c r="C330" s="173" t="s">
        <v>378</v>
      </c>
      <c r="D330" s="173" t="s">
        <v>182</v>
      </c>
      <c r="E330" s="174" t="s">
        <v>500</v>
      </c>
      <c r="F330" s="175" t="s">
        <v>501</v>
      </c>
      <c r="G330" s="176" t="s">
        <v>219</v>
      </c>
      <c r="H330" s="177">
        <v>38.855</v>
      </c>
      <c r="I330" s="178"/>
      <c r="J330" s="179">
        <f>ROUND(I330*H330,2)</f>
        <v>0</v>
      </c>
      <c r="K330" s="175" t="s">
        <v>434</v>
      </c>
      <c r="L330" s="39"/>
      <c r="M330" s="180" t="s">
        <v>5</v>
      </c>
      <c r="N330" s="181" t="s">
        <v>45</v>
      </c>
      <c r="O330" s="40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AR330" s="22" t="s">
        <v>187</v>
      </c>
      <c r="AT330" s="22" t="s">
        <v>182</v>
      </c>
      <c r="AU330" s="22" t="s">
        <v>84</v>
      </c>
      <c r="AY330" s="22" t="s">
        <v>180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22" t="s">
        <v>82</v>
      </c>
      <c r="BK330" s="184">
        <f>ROUND(I330*H330,2)</f>
        <v>0</v>
      </c>
      <c r="BL330" s="22" t="s">
        <v>187</v>
      </c>
      <c r="BM330" s="22" t="s">
        <v>570</v>
      </c>
    </row>
    <row r="331" spans="2:65" s="1" customFormat="1" ht="25.5" customHeight="1">
      <c r="B331" s="172"/>
      <c r="C331" s="173" t="s">
        <v>571</v>
      </c>
      <c r="D331" s="173" t="s">
        <v>182</v>
      </c>
      <c r="E331" s="174" t="s">
        <v>503</v>
      </c>
      <c r="F331" s="175" t="s">
        <v>504</v>
      </c>
      <c r="G331" s="176" t="s">
        <v>219</v>
      </c>
      <c r="H331" s="177">
        <v>155.42</v>
      </c>
      <c r="I331" s="178"/>
      <c r="J331" s="179">
        <f>ROUND(I331*H331,2)</f>
        <v>0</v>
      </c>
      <c r="K331" s="175" t="s">
        <v>434</v>
      </c>
      <c r="L331" s="39"/>
      <c r="M331" s="180" t="s">
        <v>5</v>
      </c>
      <c r="N331" s="181" t="s">
        <v>45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187</v>
      </c>
      <c r="AT331" s="22" t="s">
        <v>182</v>
      </c>
      <c r="AU331" s="22" t="s">
        <v>84</v>
      </c>
      <c r="AY331" s="22" t="s">
        <v>180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82</v>
      </c>
      <c r="BK331" s="184">
        <f>ROUND(I331*H331,2)</f>
        <v>0</v>
      </c>
      <c r="BL331" s="22" t="s">
        <v>187</v>
      </c>
      <c r="BM331" s="22" t="s">
        <v>574</v>
      </c>
    </row>
    <row r="332" spans="2:51" s="11" customFormat="1" ht="13.5">
      <c r="B332" s="185"/>
      <c r="D332" s="186" t="s">
        <v>188</v>
      </c>
      <c r="E332" s="187" t="s">
        <v>5</v>
      </c>
      <c r="F332" s="188" t="s">
        <v>1252</v>
      </c>
      <c r="H332" s="189">
        <v>155.42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188</v>
      </c>
      <c r="AU332" s="187" t="s">
        <v>84</v>
      </c>
      <c r="AV332" s="11" t="s">
        <v>84</v>
      </c>
      <c r="AW332" s="11" t="s">
        <v>38</v>
      </c>
      <c r="AX332" s="11" t="s">
        <v>74</v>
      </c>
      <c r="AY332" s="187" t="s">
        <v>180</v>
      </c>
    </row>
    <row r="333" spans="2:51" s="12" customFormat="1" ht="13.5">
      <c r="B333" s="194"/>
      <c r="D333" s="186" t="s">
        <v>188</v>
      </c>
      <c r="E333" s="195" t="s">
        <v>5</v>
      </c>
      <c r="F333" s="196" t="s">
        <v>190</v>
      </c>
      <c r="H333" s="197">
        <v>155.42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188</v>
      </c>
      <c r="AU333" s="195" t="s">
        <v>84</v>
      </c>
      <c r="AV333" s="12" t="s">
        <v>187</v>
      </c>
      <c r="AW333" s="12" t="s">
        <v>38</v>
      </c>
      <c r="AX333" s="12" t="s">
        <v>82</v>
      </c>
      <c r="AY333" s="195" t="s">
        <v>180</v>
      </c>
    </row>
    <row r="334" spans="2:65" s="1" customFormat="1" ht="25.5" customHeight="1">
      <c r="B334" s="172"/>
      <c r="C334" s="173" t="s">
        <v>382</v>
      </c>
      <c r="D334" s="173" t="s">
        <v>182</v>
      </c>
      <c r="E334" s="174" t="s">
        <v>1253</v>
      </c>
      <c r="F334" s="175" t="s">
        <v>1254</v>
      </c>
      <c r="G334" s="176" t="s">
        <v>219</v>
      </c>
      <c r="H334" s="177">
        <v>3.427</v>
      </c>
      <c r="I334" s="178"/>
      <c r="J334" s="179">
        <f>ROUND(I334*H334,2)</f>
        <v>0</v>
      </c>
      <c r="K334" s="175" t="s">
        <v>193</v>
      </c>
      <c r="L334" s="39"/>
      <c r="M334" s="180" t="s">
        <v>5</v>
      </c>
      <c r="N334" s="181" t="s">
        <v>45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187</v>
      </c>
      <c r="AT334" s="22" t="s">
        <v>182</v>
      </c>
      <c r="AU334" s="22" t="s">
        <v>84</v>
      </c>
      <c r="AY334" s="22" t="s">
        <v>180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82</v>
      </c>
      <c r="BK334" s="184">
        <f>ROUND(I334*H334,2)</f>
        <v>0</v>
      </c>
      <c r="BL334" s="22" t="s">
        <v>187</v>
      </c>
      <c r="BM334" s="22" t="s">
        <v>577</v>
      </c>
    </row>
    <row r="335" spans="2:51" s="11" customFormat="1" ht="13.5">
      <c r="B335" s="185"/>
      <c r="D335" s="186" t="s">
        <v>188</v>
      </c>
      <c r="E335" s="187" t="s">
        <v>5</v>
      </c>
      <c r="F335" s="188" t="s">
        <v>1255</v>
      </c>
      <c r="H335" s="189">
        <v>3.427</v>
      </c>
      <c r="I335" s="190"/>
      <c r="L335" s="185"/>
      <c r="M335" s="191"/>
      <c r="N335" s="192"/>
      <c r="O335" s="192"/>
      <c r="P335" s="192"/>
      <c r="Q335" s="192"/>
      <c r="R335" s="192"/>
      <c r="S335" s="192"/>
      <c r="T335" s="193"/>
      <c r="AT335" s="187" t="s">
        <v>188</v>
      </c>
      <c r="AU335" s="187" t="s">
        <v>84</v>
      </c>
      <c r="AV335" s="11" t="s">
        <v>84</v>
      </c>
      <c r="AW335" s="11" t="s">
        <v>38</v>
      </c>
      <c r="AX335" s="11" t="s">
        <v>74</v>
      </c>
      <c r="AY335" s="187" t="s">
        <v>180</v>
      </c>
    </row>
    <row r="336" spans="2:51" s="12" customFormat="1" ht="13.5">
      <c r="B336" s="194"/>
      <c r="D336" s="186" t="s">
        <v>188</v>
      </c>
      <c r="E336" s="195" t="s">
        <v>5</v>
      </c>
      <c r="F336" s="196" t="s">
        <v>190</v>
      </c>
      <c r="H336" s="197">
        <v>3.427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5" t="s">
        <v>188</v>
      </c>
      <c r="AU336" s="195" t="s">
        <v>84</v>
      </c>
      <c r="AV336" s="12" t="s">
        <v>187</v>
      </c>
      <c r="AW336" s="12" t="s">
        <v>38</v>
      </c>
      <c r="AX336" s="12" t="s">
        <v>82</v>
      </c>
      <c r="AY336" s="195" t="s">
        <v>180</v>
      </c>
    </row>
    <row r="337" spans="2:65" s="1" customFormat="1" ht="25.5" customHeight="1">
      <c r="B337" s="172"/>
      <c r="C337" s="173" t="s">
        <v>578</v>
      </c>
      <c r="D337" s="173" t="s">
        <v>182</v>
      </c>
      <c r="E337" s="174" t="s">
        <v>1256</v>
      </c>
      <c r="F337" s="175" t="s">
        <v>1257</v>
      </c>
      <c r="G337" s="176" t="s">
        <v>219</v>
      </c>
      <c r="H337" s="177">
        <v>2.455</v>
      </c>
      <c r="I337" s="178"/>
      <c r="J337" s="179">
        <f>ROUND(I337*H337,2)</f>
        <v>0</v>
      </c>
      <c r="K337" s="175" t="s">
        <v>193</v>
      </c>
      <c r="L337" s="39"/>
      <c r="M337" s="180" t="s">
        <v>5</v>
      </c>
      <c r="N337" s="181" t="s">
        <v>45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187</v>
      </c>
      <c r="AT337" s="22" t="s">
        <v>182</v>
      </c>
      <c r="AU337" s="22" t="s">
        <v>84</v>
      </c>
      <c r="AY337" s="22" t="s">
        <v>180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82</v>
      </c>
      <c r="BK337" s="184">
        <f>ROUND(I337*H337,2)</f>
        <v>0</v>
      </c>
      <c r="BL337" s="22" t="s">
        <v>187</v>
      </c>
      <c r="BM337" s="22" t="s">
        <v>581</v>
      </c>
    </row>
    <row r="338" spans="2:51" s="11" customFormat="1" ht="13.5">
      <c r="B338" s="185"/>
      <c r="D338" s="186" t="s">
        <v>188</v>
      </c>
      <c r="E338" s="187" t="s">
        <v>5</v>
      </c>
      <c r="F338" s="188" t="s">
        <v>1258</v>
      </c>
      <c r="H338" s="189">
        <v>2.455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188</v>
      </c>
      <c r="AU338" s="187" t="s">
        <v>84</v>
      </c>
      <c r="AV338" s="11" t="s">
        <v>84</v>
      </c>
      <c r="AW338" s="11" t="s">
        <v>38</v>
      </c>
      <c r="AX338" s="11" t="s">
        <v>74</v>
      </c>
      <c r="AY338" s="187" t="s">
        <v>180</v>
      </c>
    </row>
    <row r="339" spans="2:51" s="12" customFormat="1" ht="13.5">
      <c r="B339" s="194"/>
      <c r="D339" s="186" t="s">
        <v>188</v>
      </c>
      <c r="E339" s="195" t="s">
        <v>5</v>
      </c>
      <c r="F339" s="196" t="s">
        <v>190</v>
      </c>
      <c r="H339" s="197">
        <v>2.455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188</v>
      </c>
      <c r="AU339" s="195" t="s">
        <v>84</v>
      </c>
      <c r="AV339" s="12" t="s">
        <v>187</v>
      </c>
      <c r="AW339" s="12" t="s">
        <v>38</v>
      </c>
      <c r="AX339" s="12" t="s">
        <v>82</v>
      </c>
      <c r="AY339" s="195" t="s">
        <v>180</v>
      </c>
    </row>
    <row r="340" spans="2:65" s="1" customFormat="1" ht="16.5" customHeight="1">
      <c r="B340" s="172"/>
      <c r="C340" s="173" t="s">
        <v>387</v>
      </c>
      <c r="D340" s="173" t="s">
        <v>182</v>
      </c>
      <c r="E340" s="174" t="s">
        <v>508</v>
      </c>
      <c r="F340" s="175" t="s">
        <v>509</v>
      </c>
      <c r="G340" s="176" t="s">
        <v>219</v>
      </c>
      <c r="H340" s="177">
        <v>32.973</v>
      </c>
      <c r="I340" s="178"/>
      <c r="J340" s="179">
        <f>ROUND(I340*H340,2)</f>
        <v>0</v>
      </c>
      <c r="K340" s="175" t="s">
        <v>199</v>
      </c>
      <c r="L340" s="39"/>
      <c r="M340" s="180" t="s">
        <v>5</v>
      </c>
      <c r="N340" s="181" t="s">
        <v>45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187</v>
      </c>
      <c r="AT340" s="22" t="s">
        <v>182</v>
      </c>
      <c r="AU340" s="22" t="s">
        <v>84</v>
      </c>
      <c r="AY340" s="22" t="s">
        <v>180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82</v>
      </c>
      <c r="BK340" s="184">
        <f>ROUND(I340*H340,2)</f>
        <v>0</v>
      </c>
      <c r="BL340" s="22" t="s">
        <v>187</v>
      </c>
      <c r="BM340" s="22" t="s">
        <v>586</v>
      </c>
    </row>
    <row r="341" spans="2:51" s="11" customFormat="1" ht="13.5">
      <c r="B341" s="185"/>
      <c r="D341" s="186" t="s">
        <v>188</v>
      </c>
      <c r="E341" s="187" t="s">
        <v>5</v>
      </c>
      <c r="F341" s="188" t="s">
        <v>1259</v>
      </c>
      <c r="H341" s="189">
        <v>32.973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87" t="s">
        <v>188</v>
      </c>
      <c r="AU341" s="187" t="s">
        <v>84</v>
      </c>
      <c r="AV341" s="11" t="s">
        <v>84</v>
      </c>
      <c r="AW341" s="11" t="s">
        <v>38</v>
      </c>
      <c r="AX341" s="11" t="s">
        <v>74</v>
      </c>
      <c r="AY341" s="187" t="s">
        <v>180</v>
      </c>
    </row>
    <row r="342" spans="2:51" s="12" customFormat="1" ht="13.5">
      <c r="B342" s="194"/>
      <c r="D342" s="186" t="s">
        <v>188</v>
      </c>
      <c r="E342" s="195" t="s">
        <v>5</v>
      </c>
      <c r="F342" s="196" t="s">
        <v>190</v>
      </c>
      <c r="H342" s="197">
        <v>32.973</v>
      </c>
      <c r="I342" s="198"/>
      <c r="L342" s="194"/>
      <c r="M342" s="199"/>
      <c r="N342" s="200"/>
      <c r="O342" s="200"/>
      <c r="P342" s="200"/>
      <c r="Q342" s="200"/>
      <c r="R342" s="200"/>
      <c r="S342" s="200"/>
      <c r="T342" s="201"/>
      <c r="AT342" s="195" t="s">
        <v>188</v>
      </c>
      <c r="AU342" s="195" t="s">
        <v>84</v>
      </c>
      <c r="AV342" s="12" t="s">
        <v>187</v>
      </c>
      <c r="AW342" s="12" t="s">
        <v>38</v>
      </c>
      <c r="AX342" s="12" t="s">
        <v>82</v>
      </c>
      <c r="AY342" s="195" t="s">
        <v>180</v>
      </c>
    </row>
    <row r="343" spans="2:63" s="10" customFormat="1" ht="29.85" customHeight="1">
      <c r="B343" s="159"/>
      <c r="D343" s="160" t="s">
        <v>73</v>
      </c>
      <c r="E343" s="170" t="s">
        <v>511</v>
      </c>
      <c r="F343" s="170" t="s">
        <v>512</v>
      </c>
      <c r="I343" s="162"/>
      <c r="J343" s="171">
        <f>BK343</f>
        <v>0</v>
      </c>
      <c r="L343" s="159"/>
      <c r="M343" s="164"/>
      <c r="N343" s="165"/>
      <c r="O343" s="165"/>
      <c r="P343" s="166">
        <f>P344</f>
        <v>0</v>
      </c>
      <c r="Q343" s="165"/>
      <c r="R343" s="166">
        <f>R344</f>
        <v>0</v>
      </c>
      <c r="S343" s="165"/>
      <c r="T343" s="167">
        <f>T344</f>
        <v>0</v>
      </c>
      <c r="AR343" s="160" t="s">
        <v>82</v>
      </c>
      <c r="AT343" s="168" t="s">
        <v>73</v>
      </c>
      <c r="AU343" s="168" t="s">
        <v>82</v>
      </c>
      <c r="AY343" s="160" t="s">
        <v>180</v>
      </c>
      <c r="BK343" s="169">
        <f>BK344</f>
        <v>0</v>
      </c>
    </row>
    <row r="344" spans="2:65" s="1" customFormat="1" ht="38.25" customHeight="1">
      <c r="B344" s="172"/>
      <c r="C344" s="173" t="s">
        <v>587</v>
      </c>
      <c r="D344" s="173" t="s">
        <v>182</v>
      </c>
      <c r="E344" s="174" t="s">
        <v>513</v>
      </c>
      <c r="F344" s="175" t="s">
        <v>514</v>
      </c>
      <c r="G344" s="176" t="s">
        <v>219</v>
      </c>
      <c r="H344" s="177">
        <v>65.22</v>
      </c>
      <c r="I344" s="178"/>
      <c r="J344" s="179">
        <f>ROUND(I344*H344,2)</f>
        <v>0</v>
      </c>
      <c r="K344" s="175" t="s">
        <v>269</v>
      </c>
      <c r="L344" s="39"/>
      <c r="M344" s="180" t="s">
        <v>5</v>
      </c>
      <c r="N344" s="181" t="s">
        <v>45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187</v>
      </c>
      <c r="AT344" s="22" t="s">
        <v>182</v>
      </c>
      <c r="AU344" s="22" t="s">
        <v>84</v>
      </c>
      <c r="AY344" s="22" t="s">
        <v>180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82</v>
      </c>
      <c r="BK344" s="184">
        <f>ROUND(I344*H344,2)</f>
        <v>0</v>
      </c>
      <c r="BL344" s="22" t="s">
        <v>187</v>
      </c>
      <c r="BM344" s="22" t="s">
        <v>590</v>
      </c>
    </row>
    <row r="345" spans="2:63" s="10" customFormat="1" ht="37.35" customHeight="1">
      <c r="B345" s="159"/>
      <c r="D345" s="160" t="s">
        <v>73</v>
      </c>
      <c r="E345" s="161" t="s">
        <v>516</v>
      </c>
      <c r="F345" s="161" t="s">
        <v>517</v>
      </c>
      <c r="I345" s="162"/>
      <c r="J345" s="163">
        <f>BK345</f>
        <v>0</v>
      </c>
      <c r="L345" s="159"/>
      <c r="M345" s="164"/>
      <c r="N345" s="165"/>
      <c r="O345" s="165"/>
      <c r="P345" s="166">
        <f>P346+P350+P362+P385+P390+P392+P403+P416+P426+P446+P468+P480+P484+P495</f>
        <v>0</v>
      </c>
      <c r="Q345" s="165"/>
      <c r="R345" s="166">
        <f>R346+R350+R362+R385+R390+R392+R403+R416+R426+R446+R468+R480+R484+R495</f>
        <v>4.528887999999999</v>
      </c>
      <c r="S345" s="165"/>
      <c r="T345" s="167">
        <f>T346+T350+T362+T385+T390+T392+T403+T416+T426+T446+T468+T480+T484+T495</f>
        <v>0</v>
      </c>
      <c r="AR345" s="160" t="s">
        <v>84</v>
      </c>
      <c r="AT345" s="168" t="s">
        <v>73</v>
      </c>
      <c r="AU345" s="168" t="s">
        <v>74</v>
      </c>
      <c r="AY345" s="160" t="s">
        <v>180</v>
      </c>
      <c r="BK345" s="169">
        <f>BK346+BK350+BK362+BK385+BK390+BK392+BK403+BK416+BK426+BK446+BK468+BK480+BK484+BK495</f>
        <v>0</v>
      </c>
    </row>
    <row r="346" spans="2:63" s="10" customFormat="1" ht="19.9" customHeight="1">
      <c r="B346" s="159"/>
      <c r="D346" s="160" t="s">
        <v>73</v>
      </c>
      <c r="E346" s="170" t="s">
        <v>970</v>
      </c>
      <c r="F346" s="170" t="s">
        <v>971</v>
      </c>
      <c r="I346" s="162"/>
      <c r="J346" s="171">
        <f>BK346</f>
        <v>0</v>
      </c>
      <c r="L346" s="159"/>
      <c r="M346" s="164"/>
      <c r="N346" s="165"/>
      <c r="O346" s="165"/>
      <c r="P346" s="166">
        <f>SUM(P347:P349)</f>
        <v>0</v>
      </c>
      <c r="Q346" s="165"/>
      <c r="R346" s="166">
        <f>SUM(R347:R349)</f>
        <v>0</v>
      </c>
      <c r="S346" s="165"/>
      <c r="T346" s="167">
        <f>SUM(T347:T349)</f>
        <v>0</v>
      </c>
      <c r="AR346" s="160" t="s">
        <v>84</v>
      </c>
      <c r="AT346" s="168" t="s">
        <v>73</v>
      </c>
      <c r="AU346" s="168" t="s">
        <v>82</v>
      </c>
      <c r="AY346" s="160" t="s">
        <v>180</v>
      </c>
      <c r="BK346" s="169">
        <f>SUM(BK347:BK349)</f>
        <v>0</v>
      </c>
    </row>
    <row r="347" spans="2:65" s="1" customFormat="1" ht="16.5" customHeight="1">
      <c r="B347" s="172"/>
      <c r="C347" s="173" t="s">
        <v>390</v>
      </c>
      <c r="D347" s="173" t="s">
        <v>182</v>
      </c>
      <c r="E347" s="174" t="s">
        <v>1260</v>
      </c>
      <c r="F347" s="175" t="s">
        <v>1261</v>
      </c>
      <c r="G347" s="176" t="s">
        <v>185</v>
      </c>
      <c r="H347" s="177">
        <v>606.61</v>
      </c>
      <c r="I347" s="178"/>
      <c r="J347" s="179">
        <f>ROUND(I347*H347,2)</f>
        <v>0</v>
      </c>
      <c r="K347" s="175" t="s">
        <v>193</v>
      </c>
      <c r="L347" s="39"/>
      <c r="M347" s="180" t="s">
        <v>5</v>
      </c>
      <c r="N347" s="181" t="s">
        <v>45</v>
      </c>
      <c r="O347" s="40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22" t="s">
        <v>220</v>
      </c>
      <c r="AT347" s="22" t="s">
        <v>182</v>
      </c>
      <c r="AU347" s="22" t="s">
        <v>84</v>
      </c>
      <c r="AY347" s="22" t="s">
        <v>180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22" t="s">
        <v>82</v>
      </c>
      <c r="BK347" s="184">
        <f>ROUND(I347*H347,2)</f>
        <v>0</v>
      </c>
      <c r="BL347" s="22" t="s">
        <v>220</v>
      </c>
      <c r="BM347" s="22" t="s">
        <v>595</v>
      </c>
    </row>
    <row r="348" spans="2:51" s="11" customFormat="1" ht="13.5">
      <c r="B348" s="185"/>
      <c r="D348" s="186" t="s">
        <v>188</v>
      </c>
      <c r="E348" s="187" t="s">
        <v>5</v>
      </c>
      <c r="F348" s="188" t="s">
        <v>1262</v>
      </c>
      <c r="H348" s="189">
        <v>606.61</v>
      </c>
      <c r="I348" s="190"/>
      <c r="L348" s="185"/>
      <c r="M348" s="191"/>
      <c r="N348" s="192"/>
      <c r="O348" s="192"/>
      <c r="P348" s="192"/>
      <c r="Q348" s="192"/>
      <c r="R348" s="192"/>
      <c r="S348" s="192"/>
      <c r="T348" s="193"/>
      <c r="AT348" s="187" t="s">
        <v>188</v>
      </c>
      <c r="AU348" s="187" t="s">
        <v>84</v>
      </c>
      <c r="AV348" s="11" t="s">
        <v>84</v>
      </c>
      <c r="AW348" s="11" t="s">
        <v>38</v>
      </c>
      <c r="AX348" s="11" t="s">
        <v>74</v>
      </c>
      <c r="AY348" s="187" t="s">
        <v>180</v>
      </c>
    </row>
    <row r="349" spans="2:51" s="12" customFormat="1" ht="13.5">
      <c r="B349" s="194"/>
      <c r="D349" s="186" t="s">
        <v>188</v>
      </c>
      <c r="E349" s="195" t="s">
        <v>5</v>
      </c>
      <c r="F349" s="196" t="s">
        <v>190</v>
      </c>
      <c r="H349" s="197">
        <v>606.61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5" t="s">
        <v>188</v>
      </c>
      <c r="AU349" s="195" t="s">
        <v>84</v>
      </c>
      <c r="AV349" s="12" t="s">
        <v>187</v>
      </c>
      <c r="AW349" s="12" t="s">
        <v>38</v>
      </c>
      <c r="AX349" s="12" t="s">
        <v>82</v>
      </c>
      <c r="AY349" s="195" t="s">
        <v>180</v>
      </c>
    </row>
    <row r="350" spans="2:63" s="10" customFormat="1" ht="29.85" customHeight="1">
      <c r="B350" s="159"/>
      <c r="D350" s="160" t="s">
        <v>73</v>
      </c>
      <c r="E350" s="170" t="s">
        <v>1263</v>
      </c>
      <c r="F350" s="170" t="s">
        <v>1264</v>
      </c>
      <c r="I350" s="162"/>
      <c r="J350" s="171">
        <f>BK350</f>
        <v>0</v>
      </c>
      <c r="L350" s="159"/>
      <c r="M350" s="164"/>
      <c r="N350" s="165"/>
      <c r="O350" s="165"/>
      <c r="P350" s="166">
        <f>SUM(P351:P361)</f>
        <v>0</v>
      </c>
      <c r="Q350" s="165"/>
      <c r="R350" s="166">
        <f>SUM(R351:R361)</f>
        <v>0</v>
      </c>
      <c r="S350" s="165"/>
      <c r="T350" s="167">
        <f>SUM(T351:T361)</f>
        <v>0</v>
      </c>
      <c r="AR350" s="160" t="s">
        <v>84</v>
      </c>
      <c r="AT350" s="168" t="s">
        <v>73</v>
      </c>
      <c r="AU350" s="168" t="s">
        <v>82</v>
      </c>
      <c r="AY350" s="160" t="s">
        <v>180</v>
      </c>
      <c r="BK350" s="169">
        <f>SUM(BK351:BK361)</f>
        <v>0</v>
      </c>
    </row>
    <row r="351" spans="2:65" s="1" customFormat="1" ht="25.5" customHeight="1">
      <c r="B351" s="172"/>
      <c r="C351" s="173" t="s">
        <v>602</v>
      </c>
      <c r="D351" s="173" t="s">
        <v>182</v>
      </c>
      <c r="E351" s="174" t="s">
        <v>1265</v>
      </c>
      <c r="F351" s="175" t="s">
        <v>1266</v>
      </c>
      <c r="G351" s="176" t="s">
        <v>185</v>
      </c>
      <c r="H351" s="177">
        <v>2.88</v>
      </c>
      <c r="I351" s="178"/>
      <c r="J351" s="179">
        <f>ROUND(I351*H351,2)</f>
        <v>0</v>
      </c>
      <c r="K351" s="175" t="s">
        <v>193</v>
      </c>
      <c r="L351" s="39"/>
      <c r="M351" s="180" t="s">
        <v>5</v>
      </c>
      <c r="N351" s="181" t="s">
        <v>45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220</v>
      </c>
      <c r="AT351" s="22" t="s">
        <v>182</v>
      </c>
      <c r="AU351" s="22" t="s">
        <v>84</v>
      </c>
      <c r="AY351" s="22" t="s">
        <v>180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82</v>
      </c>
      <c r="BK351" s="184">
        <f>ROUND(I351*H351,2)</f>
        <v>0</v>
      </c>
      <c r="BL351" s="22" t="s">
        <v>220</v>
      </c>
      <c r="BM351" s="22" t="s">
        <v>605</v>
      </c>
    </row>
    <row r="352" spans="2:51" s="11" customFormat="1" ht="13.5">
      <c r="B352" s="185"/>
      <c r="D352" s="186" t="s">
        <v>188</v>
      </c>
      <c r="E352" s="187" t="s">
        <v>5</v>
      </c>
      <c r="F352" s="188" t="s">
        <v>1267</v>
      </c>
      <c r="H352" s="189">
        <v>2.88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87" t="s">
        <v>188</v>
      </c>
      <c r="AU352" s="187" t="s">
        <v>84</v>
      </c>
      <c r="AV352" s="11" t="s">
        <v>84</v>
      </c>
      <c r="AW352" s="11" t="s">
        <v>38</v>
      </c>
      <c r="AX352" s="11" t="s">
        <v>74</v>
      </c>
      <c r="AY352" s="187" t="s">
        <v>180</v>
      </c>
    </row>
    <row r="353" spans="2:51" s="12" customFormat="1" ht="13.5">
      <c r="B353" s="194"/>
      <c r="D353" s="186" t="s">
        <v>188</v>
      </c>
      <c r="E353" s="195" t="s">
        <v>5</v>
      </c>
      <c r="F353" s="196" t="s">
        <v>190</v>
      </c>
      <c r="H353" s="197">
        <v>2.88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5" t="s">
        <v>188</v>
      </c>
      <c r="AU353" s="195" t="s">
        <v>84</v>
      </c>
      <c r="AV353" s="12" t="s">
        <v>187</v>
      </c>
      <c r="AW353" s="12" t="s">
        <v>38</v>
      </c>
      <c r="AX353" s="12" t="s">
        <v>82</v>
      </c>
      <c r="AY353" s="195" t="s">
        <v>180</v>
      </c>
    </row>
    <row r="354" spans="2:65" s="1" customFormat="1" ht="25.5" customHeight="1">
      <c r="B354" s="172"/>
      <c r="C354" s="173" t="s">
        <v>395</v>
      </c>
      <c r="D354" s="173" t="s">
        <v>182</v>
      </c>
      <c r="E354" s="174" t="s">
        <v>1268</v>
      </c>
      <c r="F354" s="175" t="s">
        <v>1269</v>
      </c>
      <c r="G354" s="176" t="s">
        <v>301</v>
      </c>
      <c r="H354" s="177">
        <v>2</v>
      </c>
      <c r="I354" s="178"/>
      <c r="J354" s="179">
        <f>ROUND(I354*H354,2)</f>
        <v>0</v>
      </c>
      <c r="K354" s="175" t="s">
        <v>193</v>
      </c>
      <c r="L354" s="39"/>
      <c r="M354" s="180" t="s">
        <v>5</v>
      </c>
      <c r="N354" s="181" t="s">
        <v>45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220</v>
      </c>
      <c r="AT354" s="22" t="s">
        <v>182</v>
      </c>
      <c r="AU354" s="22" t="s">
        <v>84</v>
      </c>
      <c r="AY354" s="22" t="s">
        <v>180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82</v>
      </c>
      <c r="BK354" s="184">
        <f>ROUND(I354*H354,2)</f>
        <v>0</v>
      </c>
      <c r="BL354" s="22" t="s">
        <v>220</v>
      </c>
      <c r="BM354" s="22" t="s">
        <v>608</v>
      </c>
    </row>
    <row r="355" spans="2:65" s="1" customFormat="1" ht="25.5" customHeight="1">
      <c r="B355" s="172"/>
      <c r="C355" s="173" t="s">
        <v>609</v>
      </c>
      <c r="D355" s="173" t="s">
        <v>182</v>
      </c>
      <c r="E355" s="174" t="s">
        <v>1270</v>
      </c>
      <c r="F355" s="175" t="s">
        <v>1271</v>
      </c>
      <c r="G355" s="176" t="s">
        <v>185</v>
      </c>
      <c r="H355" s="177">
        <v>18.48</v>
      </c>
      <c r="I355" s="178"/>
      <c r="J355" s="179">
        <f>ROUND(I355*H355,2)</f>
        <v>0</v>
      </c>
      <c r="K355" s="175" t="s">
        <v>193</v>
      </c>
      <c r="L355" s="39"/>
      <c r="M355" s="180" t="s">
        <v>5</v>
      </c>
      <c r="N355" s="181" t="s">
        <v>45</v>
      </c>
      <c r="O355" s="40"/>
      <c r="P355" s="182">
        <f>O355*H355</f>
        <v>0</v>
      </c>
      <c r="Q355" s="182">
        <v>0</v>
      </c>
      <c r="R355" s="182">
        <f>Q355*H355</f>
        <v>0</v>
      </c>
      <c r="S355" s="182">
        <v>0</v>
      </c>
      <c r="T355" s="183">
        <f>S355*H355</f>
        <v>0</v>
      </c>
      <c r="AR355" s="22" t="s">
        <v>220</v>
      </c>
      <c r="AT355" s="22" t="s">
        <v>182</v>
      </c>
      <c r="AU355" s="22" t="s">
        <v>84</v>
      </c>
      <c r="AY355" s="22" t="s">
        <v>180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22" t="s">
        <v>82</v>
      </c>
      <c r="BK355" s="184">
        <f>ROUND(I355*H355,2)</f>
        <v>0</v>
      </c>
      <c r="BL355" s="22" t="s">
        <v>220</v>
      </c>
      <c r="BM355" s="22" t="s">
        <v>611</v>
      </c>
    </row>
    <row r="356" spans="2:51" s="11" customFormat="1" ht="13.5">
      <c r="B356" s="185"/>
      <c r="D356" s="186" t="s">
        <v>188</v>
      </c>
      <c r="E356" s="187" t="s">
        <v>5</v>
      </c>
      <c r="F356" s="188" t="s">
        <v>1272</v>
      </c>
      <c r="H356" s="189">
        <v>18.48</v>
      </c>
      <c r="I356" s="190"/>
      <c r="L356" s="185"/>
      <c r="M356" s="191"/>
      <c r="N356" s="192"/>
      <c r="O356" s="192"/>
      <c r="P356" s="192"/>
      <c r="Q356" s="192"/>
      <c r="R356" s="192"/>
      <c r="S356" s="192"/>
      <c r="T356" s="193"/>
      <c r="AT356" s="187" t="s">
        <v>188</v>
      </c>
      <c r="AU356" s="187" t="s">
        <v>84</v>
      </c>
      <c r="AV356" s="11" t="s">
        <v>84</v>
      </c>
      <c r="AW356" s="11" t="s">
        <v>38</v>
      </c>
      <c r="AX356" s="11" t="s">
        <v>74</v>
      </c>
      <c r="AY356" s="187" t="s">
        <v>180</v>
      </c>
    </row>
    <row r="357" spans="2:51" s="12" customFormat="1" ht="13.5">
      <c r="B357" s="194"/>
      <c r="D357" s="186" t="s">
        <v>188</v>
      </c>
      <c r="E357" s="195" t="s">
        <v>5</v>
      </c>
      <c r="F357" s="196" t="s">
        <v>190</v>
      </c>
      <c r="H357" s="197">
        <v>18.48</v>
      </c>
      <c r="I357" s="198"/>
      <c r="L357" s="194"/>
      <c r="M357" s="199"/>
      <c r="N357" s="200"/>
      <c r="O357" s="200"/>
      <c r="P357" s="200"/>
      <c r="Q357" s="200"/>
      <c r="R357" s="200"/>
      <c r="S357" s="200"/>
      <c r="T357" s="201"/>
      <c r="AT357" s="195" t="s">
        <v>188</v>
      </c>
      <c r="AU357" s="195" t="s">
        <v>84</v>
      </c>
      <c r="AV357" s="12" t="s">
        <v>187</v>
      </c>
      <c r="AW357" s="12" t="s">
        <v>38</v>
      </c>
      <c r="AX357" s="12" t="s">
        <v>82</v>
      </c>
      <c r="AY357" s="195" t="s">
        <v>180</v>
      </c>
    </row>
    <row r="358" spans="2:65" s="1" customFormat="1" ht="16.5" customHeight="1">
      <c r="B358" s="172"/>
      <c r="C358" s="202" t="s">
        <v>398</v>
      </c>
      <c r="D358" s="202" t="s">
        <v>273</v>
      </c>
      <c r="E358" s="203" t="s">
        <v>1273</v>
      </c>
      <c r="F358" s="204" t="s">
        <v>1274</v>
      </c>
      <c r="G358" s="205" t="s">
        <v>185</v>
      </c>
      <c r="H358" s="206">
        <v>21.252</v>
      </c>
      <c r="I358" s="207"/>
      <c r="J358" s="208">
        <f>ROUND(I358*H358,2)</f>
        <v>0</v>
      </c>
      <c r="K358" s="204" t="s">
        <v>5</v>
      </c>
      <c r="L358" s="209"/>
      <c r="M358" s="210" t="s">
        <v>5</v>
      </c>
      <c r="N358" s="211" t="s">
        <v>45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2" t="s">
        <v>258</v>
      </c>
      <c r="AT358" s="22" t="s">
        <v>273</v>
      </c>
      <c r="AU358" s="22" t="s">
        <v>84</v>
      </c>
      <c r="AY358" s="22" t="s">
        <v>180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2" t="s">
        <v>82</v>
      </c>
      <c r="BK358" s="184">
        <f>ROUND(I358*H358,2)</f>
        <v>0</v>
      </c>
      <c r="BL358" s="22" t="s">
        <v>220</v>
      </c>
      <c r="BM358" s="22" t="s">
        <v>614</v>
      </c>
    </row>
    <row r="359" spans="2:51" s="11" customFormat="1" ht="13.5">
      <c r="B359" s="185"/>
      <c r="D359" s="186" t="s">
        <v>188</v>
      </c>
      <c r="E359" s="187" t="s">
        <v>5</v>
      </c>
      <c r="F359" s="188" t="s">
        <v>1275</v>
      </c>
      <c r="H359" s="189">
        <v>21.252</v>
      </c>
      <c r="I359" s="190"/>
      <c r="L359" s="185"/>
      <c r="M359" s="191"/>
      <c r="N359" s="192"/>
      <c r="O359" s="192"/>
      <c r="P359" s="192"/>
      <c r="Q359" s="192"/>
      <c r="R359" s="192"/>
      <c r="S359" s="192"/>
      <c r="T359" s="193"/>
      <c r="AT359" s="187" t="s">
        <v>188</v>
      </c>
      <c r="AU359" s="187" t="s">
        <v>84</v>
      </c>
      <c r="AV359" s="11" t="s">
        <v>84</v>
      </c>
      <c r="AW359" s="11" t="s">
        <v>38</v>
      </c>
      <c r="AX359" s="11" t="s">
        <v>74</v>
      </c>
      <c r="AY359" s="187" t="s">
        <v>180</v>
      </c>
    </row>
    <row r="360" spans="2:51" s="12" customFormat="1" ht="13.5">
      <c r="B360" s="194"/>
      <c r="D360" s="186" t="s">
        <v>188</v>
      </c>
      <c r="E360" s="195" t="s">
        <v>5</v>
      </c>
      <c r="F360" s="196" t="s">
        <v>190</v>
      </c>
      <c r="H360" s="197">
        <v>21.252</v>
      </c>
      <c r="I360" s="198"/>
      <c r="L360" s="194"/>
      <c r="M360" s="199"/>
      <c r="N360" s="200"/>
      <c r="O360" s="200"/>
      <c r="P360" s="200"/>
      <c r="Q360" s="200"/>
      <c r="R360" s="200"/>
      <c r="S360" s="200"/>
      <c r="T360" s="201"/>
      <c r="AT360" s="195" t="s">
        <v>188</v>
      </c>
      <c r="AU360" s="195" t="s">
        <v>84</v>
      </c>
      <c r="AV360" s="12" t="s">
        <v>187</v>
      </c>
      <c r="AW360" s="12" t="s">
        <v>38</v>
      </c>
      <c r="AX360" s="12" t="s">
        <v>82</v>
      </c>
      <c r="AY360" s="195" t="s">
        <v>180</v>
      </c>
    </row>
    <row r="361" spans="2:65" s="1" customFormat="1" ht="38.25" customHeight="1">
      <c r="B361" s="172"/>
      <c r="C361" s="173" t="s">
        <v>616</v>
      </c>
      <c r="D361" s="173" t="s">
        <v>182</v>
      </c>
      <c r="E361" s="174" t="s">
        <v>1276</v>
      </c>
      <c r="F361" s="175" t="s">
        <v>1277</v>
      </c>
      <c r="G361" s="176" t="s">
        <v>560</v>
      </c>
      <c r="H361" s="212"/>
      <c r="I361" s="178"/>
      <c r="J361" s="179">
        <f>ROUND(I361*H361,2)</f>
        <v>0</v>
      </c>
      <c r="K361" s="175" t="s">
        <v>193</v>
      </c>
      <c r="L361" s="39"/>
      <c r="M361" s="180" t="s">
        <v>5</v>
      </c>
      <c r="N361" s="181" t="s">
        <v>45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2" t="s">
        <v>220</v>
      </c>
      <c r="AT361" s="22" t="s">
        <v>182</v>
      </c>
      <c r="AU361" s="22" t="s">
        <v>84</v>
      </c>
      <c r="AY361" s="22" t="s">
        <v>180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2" t="s">
        <v>82</v>
      </c>
      <c r="BK361" s="184">
        <f>ROUND(I361*H361,2)</f>
        <v>0</v>
      </c>
      <c r="BL361" s="22" t="s">
        <v>220</v>
      </c>
      <c r="BM361" s="22" t="s">
        <v>619</v>
      </c>
    </row>
    <row r="362" spans="2:63" s="10" customFormat="1" ht="29.85" customHeight="1">
      <c r="B362" s="159"/>
      <c r="D362" s="160" t="s">
        <v>73</v>
      </c>
      <c r="E362" s="170" t="s">
        <v>518</v>
      </c>
      <c r="F362" s="170" t="s">
        <v>519</v>
      </c>
      <c r="I362" s="162"/>
      <c r="J362" s="171">
        <f>BK362</f>
        <v>0</v>
      </c>
      <c r="L362" s="159"/>
      <c r="M362" s="164"/>
      <c r="N362" s="165"/>
      <c r="O362" s="165"/>
      <c r="P362" s="166">
        <f>SUM(P363:P384)</f>
        <v>0</v>
      </c>
      <c r="Q362" s="165"/>
      <c r="R362" s="166">
        <f>SUM(R363:R384)</f>
        <v>0</v>
      </c>
      <c r="S362" s="165"/>
      <c r="T362" s="167">
        <f>SUM(T363:T384)</f>
        <v>0</v>
      </c>
      <c r="AR362" s="160" t="s">
        <v>84</v>
      </c>
      <c r="AT362" s="168" t="s">
        <v>73</v>
      </c>
      <c r="AU362" s="168" t="s">
        <v>82</v>
      </c>
      <c r="AY362" s="160" t="s">
        <v>180</v>
      </c>
      <c r="BK362" s="169">
        <f>SUM(BK363:BK384)</f>
        <v>0</v>
      </c>
    </row>
    <row r="363" spans="2:65" s="1" customFormat="1" ht="16.5" customHeight="1">
      <c r="B363" s="172"/>
      <c r="C363" s="173" t="s">
        <v>403</v>
      </c>
      <c r="D363" s="173" t="s">
        <v>182</v>
      </c>
      <c r="E363" s="174" t="s">
        <v>1278</v>
      </c>
      <c r="F363" s="175" t="s">
        <v>604</v>
      </c>
      <c r="G363" s="176" t="s">
        <v>185</v>
      </c>
      <c r="H363" s="177">
        <v>239.2</v>
      </c>
      <c r="I363" s="178"/>
      <c r="J363" s="179">
        <f>ROUND(I363*H363,2)</f>
        <v>0</v>
      </c>
      <c r="K363" s="175" t="s">
        <v>5</v>
      </c>
      <c r="L363" s="39"/>
      <c r="M363" s="180" t="s">
        <v>5</v>
      </c>
      <c r="N363" s="181" t="s">
        <v>45</v>
      </c>
      <c r="O363" s="40"/>
      <c r="P363" s="182">
        <f>O363*H363</f>
        <v>0</v>
      </c>
      <c r="Q363" s="182">
        <v>0</v>
      </c>
      <c r="R363" s="182">
        <f>Q363*H363</f>
        <v>0</v>
      </c>
      <c r="S363" s="182">
        <v>0</v>
      </c>
      <c r="T363" s="183">
        <f>S363*H363</f>
        <v>0</v>
      </c>
      <c r="AR363" s="22" t="s">
        <v>220</v>
      </c>
      <c r="AT363" s="22" t="s">
        <v>182</v>
      </c>
      <c r="AU363" s="22" t="s">
        <v>84</v>
      </c>
      <c r="AY363" s="22" t="s">
        <v>180</v>
      </c>
      <c r="BE363" s="184">
        <f>IF(N363="základní",J363,0)</f>
        <v>0</v>
      </c>
      <c r="BF363" s="184">
        <f>IF(N363="snížená",J363,0)</f>
        <v>0</v>
      </c>
      <c r="BG363" s="184">
        <f>IF(N363="zákl. přenesená",J363,0)</f>
        <v>0</v>
      </c>
      <c r="BH363" s="184">
        <f>IF(N363="sníž. přenesená",J363,0)</f>
        <v>0</v>
      </c>
      <c r="BI363" s="184">
        <f>IF(N363="nulová",J363,0)</f>
        <v>0</v>
      </c>
      <c r="BJ363" s="22" t="s">
        <v>82</v>
      </c>
      <c r="BK363" s="184">
        <f>ROUND(I363*H363,2)</f>
        <v>0</v>
      </c>
      <c r="BL363" s="22" t="s">
        <v>220</v>
      </c>
      <c r="BM363" s="22" t="s">
        <v>624</v>
      </c>
    </row>
    <row r="364" spans="2:65" s="1" customFormat="1" ht="38.25" customHeight="1">
      <c r="B364" s="172"/>
      <c r="C364" s="173" t="s">
        <v>625</v>
      </c>
      <c r="D364" s="173" t="s">
        <v>182</v>
      </c>
      <c r="E364" s="174" t="s">
        <v>521</v>
      </c>
      <c r="F364" s="175" t="s">
        <v>522</v>
      </c>
      <c r="G364" s="176" t="s">
        <v>198</v>
      </c>
      <c r="H364" s="177">
        <v>81.9</v>
      </c>
      <c r="I364" s="178"/>
      <c r="J364" s="179">
        <f>ROUND(I364*H364,2)</f>
        <v>0</v>
      </c>
      <c r="K364" s="175" t="s">
        <v>269</v>
      </c>
      <c r="L364" s="39"/>
      <c r="M364" s="180" t="s">
        <v>5</v>
      </c>
      <c r="N364" s="181" t="s">
        <v>45</v>
      </c>
      <c r="O364" s="40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AR364" s="22" t="s">
        <v>220</v>
      </c>
      <c r="AT364" s="22" t="s">
        <v>182</v>
      </c>
      <c r="AU364" s="22" t="s">
        <v>84</v>
      </c>
      <c r="AY364" s="22" t="s">
        <v>180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22" t="s">
        <v>82</v>
      </c>
      <c r="BK364" s="184">
        <f>ROUND(I364*H364,2)</f>
        <v>0</v>
      </c>
      <c r="BL364" s="22" t="s">
        <v>220</v>
      </c>
      <c r="BM364" s="22" t="s">
        <v>628</v>
      </c>
    </row>
    <row r="365" spans="2:51" s="11" customFormat="1" ht="13.5">
      <c r="B365" s="185"/>
      <c r="D365" s="186" t="s">
        <v>188</v>
      </c>
      <c r="E365" s="187" t="s">
        <v>5</v>
      </c>
      <c r="F365" s="188" t="s">
        <v>1279</v>
      </c>
      <c r="H365" s="189">
        <v>81.9</v>
      </c>
      <c r="I365" s="190"/>
      <c r="L365" s="185"/>
      <c r="M365" s="191"/>
      <c r="N365" s="192"/>
      <c r="O365" s="192"/>
      <c r="P365" s="192"/>
      <c r="Q365" s="192"/>
      <c r="R365" s="192"/>
      <c r="S365" s="192"/>
      <c r="T365" s="193"/>
      <c r="AT365" s="187" t="s">
        <v>188</v>
      </c>
      <c r="AU365" s="187" t="s">
        <v>84</v>
      </c>
      <c r="AV365" s="11" t="s">
        <v>84</v>
      </c>
      <c r="AW365" s="11" t="s">
        <v>38</v>
      </c>
      <c r="AX365" s="11" t="s">
        <v>74</v>
      </c>
      <c r="AY365" s="187" t="s">
        <v>180</v>
      </c>
    </row>
    <row r="366" spans="2:51" s="12" customFormat="1" ht="13.5">
      <c r="B366" s="194"/>
      <c r="D366" s="186" t="s">
        <v>188</v>
      </c>
      <c r="E366" s="195" t="s">
        <v>5</v>
      </c>
      <c r="F366" s="196" t="s">
        <v>190</v>
      </c>
      <c r="H366" s="197">
        <v>81.9</v>
      </c>
      <c r="I366" s="198"/>
      <c r="L366" s="194"/>
      <c r="M366" s="199"/>
      <c r="N366" s="200"/>
      <c r="O366" s="200"/>
      <c r="P366" s="200"/>
      <c r="Q366" s="200"/>
      <c r="R366" s="200"/>
      <c r="S366" s="200"/>
      <c r="T366" s="201"/>
      <c r="AT366" s="195" t="s">
        <v>188</v>
      </c>
      <c r="AU366" s="195" t="s">
        <v>84</v>
      </c>
      <c r="AV366" s="12" t="s">
        <v>187</v>
      </c>
      <c r="AW366" s="12" t="s">
        <v>38</v>
      </c>
      <c r="AX366" s="12" t="s">
        <v>82</v>
      </c>
      <c r="AY366" s="195" t="s">
        <v>180</v>
      </c>
    </row>
    <row r="367" spans="2:65" s="1" customFormat="1" ht="38.25" customHeight="1">
      <c r="B367" s="172"/>
      <c r="C367" s="173" t="s">
        <v>407</v>
      </c>
      <c r="D367" s="173" t="s">
        <v>182</v>
      </c>
      <c r="E367" s="174" t="s">
        <v>1280</v>
      </c>
      <c r="F367" s="175" t="s">
        <v>1281</v>
      </c>
      <c r="G367" s="176" t="s">
        <v>185</v>
      </c>
      <c r="H367" s="177">
        <v>606.61</v>
      </c>
      <c r="I367" s="178"/>
      <c r="J367" s="179">
        <f>ROUND(I367*H367,2)</f>
        <v>0</v>
      </c>
      <c r="K367" s="175" t="s">
        <v>193</v>
      </c>
      <c r="L367" s="39"/>
      <c r="M367" s="180" t="s">
        <v>5</v>
      </c>
      <c r="N367" s="181" t="s">
        <v>45</v>
      </c>
      <c r="O367" s="40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AR367" s="22" t="s">
        <v>220</v>
      </c>
      <c r="AT367" s="22" t="s">
        <v>182</v>
      </c>
      <c r="AU367" s="22" t="s">
        <v>84</v>
      </c>
      <c r="AY367" s="22" t="s">
        <v>180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22" t="s">
        <v>82</v>
      </c>
      <c r="BK367" s="184">
        <f>ROUND(I367*H367,2)</f>
        <v>0</v>
      </c>
      <c r="BL367" s="22" t="s">
        <v>220</v>
      </c>
      <c r="BM367" s="22" t="s">
        <v>632</v>
      </c>
    </row>
    <row r="368" spans="2:65" s="1" customFormat="1" ht="25.5" customHeight="1">
      <c r="B368" s="172"/>
      <c r="C368" s="173" t="s">
        <v>634</v>
      </c>
      <c r="D368" s="173" t="s">
        <v>182</v>
      </c>
      <c r="E368" s="174" t="s">
        <v>525</v>
      </c>
      <c r="F368" s="175" t="s">
        <v>526</v>
      </c>
      <c r="G368" s="176" t="s">
        <v>185</v>
      </c>
      <c r="H368" s="177">
        <v>1612.76</v>
      </c>
      <c r="I368" s="178"/>
      <c r="J368" s="179">
        <f>ROUND(I368*H368,2)</f>
        <v>0</v>
      </c>
      <c r="K368" s="175" t="s">
        <v>186</v>
      </c>
      <c r="L368" s="39"/>
      <c r="M368" s="180" t="s">
        <v>5</v>
      </c>
      <c r="N368" s="181" t="s">
        <v>45</v>
      </c>
      <c r="O368" s="40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22" t="s">
        <v>220</v>
      </c>
      <c r="AT368" s="22" t="s">
        <v>182</v>
      </c>
      <c r="AU368" s="22" t="s">
        <v>84</v>
      </c>
      <c r="AY368" s="22" t="s">
        <v>180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22" t="s">
        <v>82</v>
      </c>
      <c r="BK368" s="184">
        <f>ROUND(I368*H368,2)</f>
        <v>0</v>
      </c>
      <c r="BL368" s="22" t="s">
        <v>220</v>
      </c>
      <c r="BM368" s="22" t="s">
        <v>637</v>
      </c>
    </row>
    <row r="369" spans="2:51" s="11" customFormat="1" ht="13.5">
      <c r="B369" s="185"/>
      <c r="D369" s="186" t="s">
        <v>188</v>
      </c>
      <c r="E369" s="187" t="s">
        <v>5</v>
      </c>
      <c r="F369" s="188" t="s">
        <v>1282</v>
      </c>
      <c r="H369" s="189">
        <v>1612.76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188</v>
      </c>
      <c r="AU369" s="187" t="s">
        <v>84</v>
      </c>
      <c r="AV369" s="11" t="s">
        <v>84</v>
      </c>
      <c r="AW369" s="11" t="s">
        <v>38</v>
      </c>
      <c r="AX369" s="11" t="s">
        <v>74</v>
      </c>
      <c r="AY369" s="187" t="s">
        <v>180</v>
      </c>
    </row>
    <row r="370" spans="2:51" s="12" customFormat="1" ht="13.5">
      <c r="B370" s="194"/>
      <c r="D370" s="186" t="s">
        <v>188</v>
      </c>
      <c r="E370" s="195" t="s">
        <v>5</v>
      </c>
      <c r="F370" s="196" t="s">
        <v>190</v>
      </c>
      <c r="H370" s="197">
        <v>1612.76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188</v>
      </c>
      <c r="AU370" s="195" t="s">
        <v>84</v>
      </c>
      <c r="AV370" s="12" t="s">
        <v>187</v>
      </c>
      <c r="AW370" s="12" t="s">
        <v>38</v>
      </c>
      <c r="AX370" s="12" t="s">
        <v>82</v>
      </c>
      <c r="AY370" s="195" t="s">
        <v>180</v>
      </c>
    </row>
    <row r="371" spans="2:65" s="1" customFormat="1" ht="51" customHeight="1">
      <c r="B371" s="172"/>
      <c r="C371" s="202" t="s">
        <v>412</v>
      </c>
      <c r="D371" s="202" t="s">
        <v>273</v>
      </c>
      <c r="E371" s="203" t="s">
        <v>530</v>
      </c>
      <c r="F371" s="204" t="s">
        <v>1283</v>
      </c>
      <c r="G371" s="205" t="s">
        <v>185</v>
      </c>
      <c r="H371" s="206">
        <v>1645.015</v>
      </c>
      <c r="I371" s="207"/>
      <c r="J371" s="208">
        <f>ROUND(I371*H371,2)</f>
        <v>0</v>
      </c>
      <c r="K371" s="204" t="s">
        <v>193</v>
      </c>
      <c r="L371" s="209"/>
      <c r="M371" s="210" t="s">
        <v>5</v>
      </c>
      <c r="N371" s="211" t="s">
        <v>45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258</v>
      </c>
      <c r="AT371" s="22" t="s">
        <v>273</v>
      </c>
      <c r="AU371" s="22" t="s">
        <v>84</v>
      </c>
      <c r="AY371" s="22" t="s">
        <v>180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82</v>
      </c>
      <c r="BK371" s="184">
        <f>ROUND(I371*H371,2)</f>
        <v>0</v>
      </c>
      <c r="BL371" s="22" t="s">
        <v>220</v>
      </c>
      <c r="BM371" s="22" t="s">
        <v>641</v>
      </c>
    </row>
    <row r="372" spans="2:51" s="11" customFormat="1" ht="13.5">
      <c r="B372" s="185"/>
      <c r="D372" s="186" t="s">
        <v>188</v>
      </c>
      <c r="E372" s="187" t="s">
        <v>5</v>
      </c>
      <c r="F372" s="188" t="s">
        <v>1284</v>
      </c>
      <c r="H372" s="189">
        <v>1645.015</v>
      </c>
      <c r="I372" s="190"/>
      <c r="L372" s="185"/>
      <c r="M372" s="191"/>
      <c r="N372" s="192"/>
      <c r="O372" s="192"/>
      <c r="P372" s="192"/>
      <c r="Q372" s="192"/>
      <c r="R372" s="192"/>
      <c r="S372" s="192"/>
      <c r="T372" s="193"/>
      <c r="AT372" s="187" t="s">
        <v>188</v>
      </c>
      <c r="AU372" s="187" t="s">
        <v>84</v>
      </c>
      <c r="AV372" s="11" t="s">
        <v>84</v>
      </c>
      <c r="AW372" s="11" t="s">
        <v>38</v>
      </c>
      <c r="AX372" s="11" t="s">
        <v>74</v>
      </c>
      <c r="AY372" s="187" t="s">
        <v>180</v>
      </c>
    </row>
    <row r="373" spans="2:51" s="12" customFormat="1" ht="13.5">
      <c r="B373" s="194"/>
      <c r="D373" s="186" t="s">
        <v>188</v>
      </c>
      <c r="E373" s="195" t="s">
        <v>5</v>
      </c>
      <c r="F373" s="196" t="s">
        <v>190</v>
      </c>
      <c r="H373" s="197">
        <v>1645.015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188</v>
      </c>
      <c r="AU373" s="195" t="s">
        <v>84</v>
      </c>
      <c r="AV373" s="12" t="s">
        <v>187</v>
      </c>
      <c r="AW373" s="12" t="s">
        <v>38</v>
      </c>
      <c r="AX373" s="12" t="s">
        <v>82</v>
      </c>
      <c r="AY373" s="195" t="s">
        <v>180</v>
      </c>
    </row>
    <row r="374" spans="2:65" s="1" customFormat="1" ht="38.25" customHeight="1">
      <c r="B374" s="172"/>
      <c r="C374" s="173" t="s">
        <v>642</v>
      </c>
      <c r="D374" s="173" t="s">
        <v>182</v>
      </c>
      <c r="E374" s="174" t="s">
        <v>1285</v>
      </c>
      <c r="F374" s="175" t="s">
        <v>1286</v>
      </c>
      <c r="G374" s="176" t="s">
        <v>185</v>
      </c>
      <c r="H374" s="177">
        <v>30.331</v>
      </c>
      <c r="I374" s="178"/>
      <c r="J374" s="179">
        <f>ROUND(I374*H374,2)</f>
        <v>0</v>
      </c>
      <c r="K374" s="175" t="s">
        <v>193</v>
      </c>
      <c r="L374" s="39"/>
      <c r="M374" s="180" t="s">
        <v>5</v>
      </c>
      <c r="N374" s="181" t="s">
        <v>45</v>
      </c>
      <c r="O374" s="40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22" t="s">
        <v>220</v>
      </c>
      <c r="AT374" s="22" t="s">
        <v>182</v>
      </c>
      <c r="AU374" s="22" t="s">
        <v>84</v>
      </c>
      <c r="AY374" s="22" t="s">
        <v>180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22" t="s">
        <v>82</v>
      </c>
      <c r="BK374" s="184">
        <f>ROUND(I374*H374,2)</f>
        <v>0</v>
      </c>
      <c r="BL374" s="22" t="s">
        <v>220</v>
      </c>
      <c r="BM374" s="22" t="s">
        <v>645</v>
      </c>
    </row>
    <row r="375" spans="2:51" s="11" customFormat="1" ht="13.5">
      <c r="B375" s="185"/>
      <c r="D375" s="186" t="s">
        <v>188</v>
      </c>
      <c r="E375" s="187" t="s">
        <v>5</v>
      </c>
      <c r="F375" s="188" t="s">
        <v>1287</v>
      </c>
      <c r="H375" s="189">
        <v>25.205</v>
      </c>
      <c r="I375" s="190"/>
      <c r="L375" s="185"/>
      <c r="M375" s="191"/>
      <c r="N375" s="192"/>
      <c r="O375" s="192"/>
      <c r="P375" s="192"/>
      <c r="Q375" s="192"/>
      <c r="R375" s="192"/>
      <c r="S375" s="192"/>
      <c r="T375" s="193"/>
      <c r="AT375" s="187" t="s">
        <v>188</v>
      </c>
      <c r="AU375" s="187" t="s">
        <v>84</v>
      </c>
      <c r="AV375" s="11" t="s">
        <v>84</v>
      </c>
      <c r="AW375" s="11" t="s">
        <v>38</v>
      </c>
      <c r="AX375" s="11" t="s">
        <v>74</v>
      </c>
      <c r="AY375" s="187" t="s">
        <v>180</v>
      </c>
    </row>
    <row r="376" spans="2:51" s="11" customFormat="1" ht="13.5">
      <c r="B376" s="185"/>
      <c r="D376" s="186" t="s">
        <v>188</v>
      </c>
      <c r="E376" s="187" t="s">
        <v>5</v>
      </c>
      <c r="F376" s="188" t="s">
        <v>1288</v>
      </c>
      <c r="H376" s="189">
        <v>5.126</v>
      </c>
      <c r="I376" s="190"/>
      <c r="L376" s="185"/>
      <c r="M376" s="191"/>
      <c r="N376" s="192"/>
      <c r="O376" s="192"/>
      <c r="P376" s="192"/>
      <c r="Q376" s="192"/>
      <c r="R376" s="192"/>
      <c r="S376" s="192"/>
      <c r="T376" s="193"/>
      <c r="AT376" s="187" t="s">
        <v>188</v>
      </c>
      <c r="AU376" s="187" t="s">
        <v>84</v>
      </c>
      <c r="AV376" s="11" t="s">
        <v>84</v>
      </c>
      <c r="AW376" s="11" t="s">
        <v>38</v>
      </c>
      <c r="AX376" s="11" t="s">
        <v>74</v>
      </c>
      <c r="AY376" s="187" t="s">
        <v>180</v>
      </c>
    </row>
    <row r="377" spans="2:51" s="12" customFormat="1" ht="13.5">
      <c r="B377" s="194"/>
      <c r="D377" s="186" t="s">
        <v>188</v>
      </c>
      <c r="E377" s="195" t="s">
        <v>5</v>
      </c>
      <c r="F377" s="196" t="s">
        <v>190</v>
      </c>
      <c r="H377" s="197">
        <v>30.331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188</v>
      </c>
      <c r="AU377" s="195" t="s">
        <v>84</v>
      </c>
      <c r="AV377" s="12" t="s">
        <v>187</v>
      </c>
      <c r="AW377" s="12" t="s">
        <v>38</v>
      </c>
      <c r="AX377" s="12" t="s">
        <v>82</v>
      </c>
      <c r="AY377" s="195" t="s">
        <v>180</v>
      </c>
    </row>
    <row r="378" spans="2:65" s="1" customFormat="1" ht="38.25" customHeight="1">
      <c r="B378" s="172"/>
      <c r="C378" s="173" t="s">
        <v>417</v>
      </c>
      <c r="D378" s="173" t="s">
        <v>182</v>
      </c>
      <c r="E378" s="174" t="s">
        <v>549</v>
      </c>
      <c r="F378" s="175" t="s">
        <v>550</v>
      </c>
      <c r="G378" s="176" t="s">
        <v>185</v>
      </c>
      <c r="H378" s="177">
        <v>607.94</v>
      </c>
      <c r="I378" s="178"/>
      <c r="J378" s="179">
        <f>ROUND(I378*H378,2)</f>
        <v>0</v>
      </c>
      <c r="K378" s="175" t="s">
        <v>193</v>
      </c>
      <c r="L378" s="39"/>
      <c r="M378" s="180" t="s">
        <v>5</v>
      </c>
      <c r="N378" s="181" t="s">
        <v>45</v>
      </c>
      <c r="O378" s="40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22" t="s">
        <v>220</v>
      </c>
      <c r="AT378" s="22" t="s">
        <v>182</v>
      </c>
      <c r="AU378" s="22" t="s">
        <v>84</v>
      </c>
      <c r="AY378" s="22" t="s">
        <v>180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22" t="s">
        <v>82</v>
      </c>
      <c r="BK378" s="184">
        <f>ROUND(I378*H378,2)</f>
        <v>0</v>
      </c>
      <c r="BL378" s="22" t="s">
        <v>220</v>
      </c>
      <c r="BM378" s="22" t="s">
        <v>648</v>
      </c>
    </row>
    <row r="379" spans="2:51" s="11" customFormat="1" ht="13.5">
      <c r="B379" s="185"/>
      <c r="D379" s="186" t="s">
        <v>188</v>
      </c>
      <c r="E379" s="187" t="s">
        <v>5</v>
      </c>
      <c r="F379" s="188" t="s">
        <v>1289</v>
      </c>
      <c r="H379" s="189">
        <v>607.94</v>
      </c>
      <c r="I379" s="190"/>
      <c r="L379" s="185"/>
      <c r="M379" s="191"/>
      <c r="N379" s="192"/>
      <c r="O379" s="192"/>
      <c r="P379" s="192"/>
      <c r="Q379" s="192"/>
      <c r="R379" s="192"/>
      <c r="S379" s="192"/>
      <c r="T379" s="193"/>
      <c r="AT379" s="187" t="s">
        <v>188</v>
      </c>
      <c r="AU379" s="187" t="s">
        <v>84</v>
      </c>
      <c r="AV379" s="11" t="s">
        <v>84</v>
      </c>
      <c r="AW379" s="11" t="s">
        <v>38</v>
      </c>
      <c r="AX379" s="11" t="s">
        <v>74</v>
      </c>
      <c r="AY379" s="187" t="s">
        <v>180</v>
      </c>
    </row>
    <row r="380" spans="2:51" s="12" customFormat="1" ht="13.5">
      <c r="B380" s="194"/>
      <c r="D380" s="186" t="s">
        <v>188</v>
      </c>
      <c r="E380" s="195" t="s">
        <v>5</v>
      </c>
      <c r="F380" s="196" t="s">
        <v>190</v>
      </c>
      <c r="H380" s="197">
        <v>607.94</v>
      </c>
      <c r="I380" s="198"/>
      <c r="L380" s="194"/>
      <c r="M380" s="199"/>
      <c r="N380" s="200"/>
      <c r="O380" s="200"/>
      <c r="P380" s="200"/>
      <c r="Q380" s="200"/>
      <c r="R380" s="200"/>
      <c r="S380" s="200"/>
      <c r="T380" s="201"/>
      <c r="AT380" s="195" t="s">
        <v>188</v>
      </c>
      <c r="AU380" s="195" t="s">
        <v>84</v>
      </c>
      <c r="AV380" s="12" t="s">
        <v>187</v>
      </c>
      <c r="AW380" s="12" t="s">
        <v>38</v>
      </c>
      <c r="AX380" s="12" t="s">
        <v>82</v>
      </c>
      <c r="AY380" s="195" t="s">
        <v>180</v>
      </c>
    </row>
    <row r="381" spans="2:65" s="1" customFormat="1" ht="25.5" customHeight="1">
      <c r="B381" s="172"/>
      <c r="C381" s="202" t="s">
        <v>649</v>
      </c>
      <c r="D381" s="202" t="s">
        <v>273</v>
      </c>
      <c r="E381" s="203" t="s">
        <v>554</v>
      </c>
      <c r="F381" s="204" t="s">
        <v>1290</v>
      </c>
      <c r="G381" s="205" t="s">
        <v>185</v>
      </c>
      <c r="H381" s="206">
        <v>668.734</v>
      </c>
      <c r="I381" s="207"/>
      <c r="J381" s="208">
        <f>ROUND(I381*H381,2)</f>
        <v>0</v>
      </c>
      <c r="K381" s="204" t="s">
        <v>193</v>
      </c>
      <c r="L381" s="209"/>
      <c r="M381" s="210" t="s">
        <v>5</v>
      </c>
      <c r="N381" s="211" t="s">
        <v>45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258</v>
      </c>
      <c r="AT381" s="22" t="s">
        <v>273</v>
      </c>
      <c r="AU381" s="22" t="s">
        <v>84</v>
      </c>
      <c r="AY381" s="22" t="s">
        <v>180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82</v>
      </c>
      <c r="BK381" s="184">
        <f>ROUND(I381*H381,2)</f>
        <v>0</v>
      </c>
      <c r="BL381" s="22" t="s">
        <v>220</v>
      </c>
      <c r="BM381" s="22" t="s">
        <v>652</v>
      </c>
    </row>
    <row r="382" spans="2:51" s="11" customFormat="1" ht="13.5">
      <c r="B382" s="185"/>
      <c r="D382" s="186" t="s">
        <v>188</v>
      </c>
      <c r="E382" s="187" t="s">
        <v>5</v>
      </c>
      <c r="F382" s="188" t="s">
        <v>1291</v>
      </c>
      <c r="H382" s="189">
        <v>668.734</v>
      </c>
      <c r="I382" s="190"/>
      <c r="L382" s="185"/>
      <c r="M382" s="191"/>
      <c r="N382" s="192"/>
      <c r="O382" s="192"/>
      <c r="P382" s="192"/>
      <c r="Q382" s="192"/>
      <c r="R382" s="192"/>
      <c r="S382" s="192"/>
      <c r="T382" s="193"/>
      <c r="AT382" s="187" t="s">
        <v>188</v>
      </c>
      <c r="AU382" s="187" t="s">
        <v>84</v>
      </c>
      <c r="AV382" s="11" t="s">
        <v>84</v>
      </c>
      <c r="AW382" s="11" t="s">
        <v>38</v>
      </c>
      <c r="AX382" s="11" t="s">
        <v>74</v>
      </c>
      <c r="AY382" s="187" t="s">
        <v>180</v>
      </c>
    </row>
    <row r="383" spans="2:51" s="12" customFormat="1" ht="13.5">
      <c r="B383" s="194"/>
      <c r="D383" s="186" t="s">
        <v>188</v>
      </c>
      <c r="E383" s="195" t="s">
        <v>5</v>
      </c>
      <c r="F383" s="196" t="s">
        <v>190</v>
      </c>
      <c r="H383" s="197">
        <v>668.734</v>
      </c>
      <c r="I383" s="198"/>
      <c r="L383" s="194"/>
      <c r="M383" s="199"/>
      <c r="N383" s="200"/>
      <c r="O383" s="200"/>
      <c r="P383" s="200"/>
      <c r="Q383" s="200"/>
      <c r="R383" s="200"/>
      <c r="S383" s="200"/>
      <c r="T383" s="201"/>
      <c r="AT383" s="195" t="s">
        <v>188</v>
      </c>
      <c r="AU383" s="195" t="s">
        <v>84</v>
      </c>
      <c r="AV383" s="12" t="s">
        <v>187</v>
      </c>
      <c r="AW383" s="12" t="s">
        <v>38</v>
      </c>
      <c r="AX383" s="12" t="s">
        <v>82</v>
      </c>
      <c r="AY383" s="195" t="s">
        <v>180</v>
      </c>
    </row>
    <row r="384" spans="2:65" s="1" customFormat="1" ht="38.25" customHeight="1">
      <c r="B384" s="172"/>
      <c r="C384" s="173" t="s">
        <v>422</v>
      </c>
      <c r="D384" s="173" t="s">
        <v>182</v>
      </c>
      <c r="E384" s="174" t="s">
        <v>558</v>
      </c>
      <c r="F384" s="175" t="s">
        <v>559</v>
      </c>
      <c r="G384" s="176" t="s">
        <v>560</v>
      </c>
      <c r="H384" s="212"/>
      <c r="I384" s="178"/>
      <c r="J384" s="179">
        <f>ROUND(I384*H384,2)</f>
        <v>0</v>
      </c>
      <c r="K384" s="175" t="s">
        <v>193</v>
      </c>
      <c r="L384" s="39"/>
      <c r="M384" s="180" t="s">
        <v>5</v>
      </c>
      <c r="N384" s="181" t="s">
        <v>45</v>
      </c>
      <c r="O384" s="40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22" t="s">
        <v>220</v>
      </c>
      <c r="AT384" s="22" t="s">
        <v>182</v>
      </c>
      <c r="AU384" s="22" t="s">
        <v>84</v>
      </c>
      <c r="AY384" s="22" t="s">
        <v>180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22" t="s">
        <v>82</v>
      </c>
      <c r="BK384" s="184">
        <f>ROUND(I384*H384,2)</f>
        <v>0</v>
      </c>
      <c r="BL384" s="22" t="s">
        <v>220</v>
      </c>
      <c r="BM384" s="22" t="s">
        <v>656</v>
      </c>
    </row>
    <row r="385" spans="2:63" s="10" customFormat="1" ht="29.85" customHeight="1">
      <c r="B385" s="159"/>
      <c r="D385" s="160" t="s">
        <v>73</v>
      </c>
      <c r="E385" s="170" t="s">
        <v>562</v>
      </c>
      <c r="F385" s="170" t="s">
        <v>563</v>
      </c>
      <c r="I385" s="162"/>
      <c r="J385" s="171">
        <f>BK385</f>
        <v>0</v>
      </c>
      <c r="L385" s="159"/>
      <c r="M385" s="164"/>
      <c r="N385" s="165"/>
      <c r="O385" s="165"/>
      <c r="P385" s="166">
        <f>SUM(P386:P389)</f>
        <v>0</v>
      </c>
      <c r="Q385" s="165"/>
      <c r="R385" s="166">
        <f>SUM(R386:R389)</f>
        <v>0</v>
      </c>
      <c r="S385" s="165"/>
      <c r="T385" s="167">
        <f>SUM(T386:T389)</f>
        <v>0</v>
      </c>
      <c r="AR385" s="160" t="s">
        <v>84</v>
      </c>
      <c r="AT385" s="168" t="s">
        <v>73</v>
      </c>
      <c r="AU385" s="168" t="s">
        <v>82</v>
      </c>
      <c r="AY385" s="160" t="s">
        <v>180</v>
      </c>
      <c r="BK385" s="169">
        <f>SUM(BK386:BK389)</f>
        <v>0</v>
      </c>
    </row>
    <row r="386" spans="2:65" s="1" customFormat="1" ht="16.5" customHeight="1">
      <c r="B386" s="172"/>
      <c r="C386" s="173" t="s">
        <v>658</v>
      </c>
      <c r="D386" s="173" t="s">
        <v>182</v>
      </c>
      <c r="E386" s="174" t="s">
        <v>565</v>
      </c>
      <c r="F386" s="175" t="s">
        <v>566</v>
      </c>
      <c r="G386" s="176" t="s">
        <v>301</v>
      </c>
      <c r="H386" s="177">
        <v>8</v>
      </c>
      <c r="I386" s="178"/>
      <c r="J386" s="179">
        <f>ROUND(I386*H386,2)</f>
        <v>0</v>
      </c>
      <c r="K386" s="175" t="s">
        <v>193</v>
      </c>
      <c r="L386" s="39"/>
      <c r="M386" s="180" t="s">
        <v>5</v>
      </c>
      <c r="N386" s="181" t="s">
        <v>45</v>
      </c>
      <c r="O386" s="40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2" t="s">
        <v>220</v>
      </c>
      <c r="AT386" s="22" t="s">
        <v>182</v>
      </c>
      <c r="AU386" s="22" t="s">
        <v>84</v>
      </c>
      <c r="AY386" s="22" t="s">
        <v>180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2" t="s">
        <v>82</v>
      </c>
      <c r="BK386" s="184">
        <f>ROUND(I386*H386,2)</f>
        <v>0</v>
      </c>
      <c r="BL386" s="22" t="s">
        <v>220</v>
      </c>
      <c r="BM386" s="22" t="s">
        <v>661</v>
      </c>
    </row>
    <row r="387" spans="2:65" s="1" customFormat="1" ht="16.5" customHeight="1">
      <c r="B387" s="172"/>
      <c r="C387" s="173" t="s">
        <v>426</v>
      </c>
      <c r="D387" s="173" t="s">
        <v>182</v>
      </c>
      <c r="E387" s="174" t="s">
        <v>568</v>
      </c>
      <c r="F387" s="175" t="s">
        <v>569</v>
      </c>
      <c r="G387" s="176" t="s">
        <v>301</v>
      </c>
      <c r="H387" s="177">
        <v>8</v>
      </c>
      <c r="I387" s="178"/>
      <c r="J387" s="179">
        <f>ROUND(I387*H387,2)</f>
        <v>0</v>
      </c>
      <c r="K387" s="175" t="s">
        <v>5</v>
      </c>
      <c r="L387" s="39"/>
      <c r="M387" s="180" t="s">
        <v>5</v>
      </c>
      <c r="N387" s="181" t="s">
        <v>45</v>
      </c>
      <c r="O387" s="40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2" t="s">
        <v>220</v>
      </c>
      <c r="AT387" s="22" t="s">
        <v>182</v>
      </c>
      <c r="AU387" s="22" t="s">
        <v>84</v>
      </c>
      <c r="AY387" s="22" t="s">
        <v>180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2" t="s">
        <v>82</v>
      </c>
      <c r="BK387" s="184">
        <f>ROUND(I387*H387,2)</f>
        <v>0</v>
      </c>
      <c r="BL387" s="22" t="s">
        <v>220</v>
      </c>
      <c r="BM387" s="22" t="s">
        <v>665</v>
      </c>
    </row>
    <row r="388" spans="2:65" s="1" customFormat="1" ht="16.5" customHeight="1">
      <c r="B388" s="172"/>
      <c r="C388" s="173" t="s">
        <v>666</v>
      </c>
      <c r="D388" s="173" t="s">
        <v>182</v>
      </c>
      <c r="E388" s="174" t="s">
        <v>572</v>
      </c>
      <c r="F388" s="175" t="s">
        <v>573</v>
      </c>
      <c r="G388" s="176" t="s">
        <v>301</v>
      </c>
      <c r="H388" s="177">
        <v>8</v>
      </c>
      <c r="I388" s="178"/>
      <c r="J388" s="179">
        <f>ROUND(I388*H388,2)</f>
        <v>0</v>
      </c>
      <c r="K388" s="175" t="s">
        <v>193</v>
      </c>
      <c r="L388" s="39"/>
      <c r="M388" s="180" t="s">
        <v>5</v>
      </c>
      <c r="N388" s="181" t="s">
        <v>45</v>
      </c>
      <c r="O388" s="40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AR388" s="22" t="s">
        <v>220</v>
      </c>
      <c r="AT388" s="22" t="s">
        <v>182</v>
      </c>
      <c r="AU388" s="22" t="s">
        <v>84</v>
      </c>
      <c r="AY388" s="22" t="s">
        <v>180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22" t="s">
        <v>82</v>
      </c>
      <c r="BK388" s="184">
        <f>ROUND(I388*H388,2)</f>
        <v>0</v>
      </c>
      <c r="BL388" s="22" t="s">
        <v>220</v>
      </c>
      <c r="BM388" s="22" t="s">
        <v>669</v>
      </c>
    </row>
    <row r="389" spans="2:65" s="1" customFormat="1" ht="38.25" customHeight="1">
      <c r="B389" s="172"/>
      <c r="C389" s="173" t="s">
        <v>431</v>
      </c>
      <c r="D389" s="173" t="s">
        <v>182</v>
      </c>
      <c r="E389" s="174" t="s">
        <v>579</v>
      </c>
      <c r="F389" s="175" t="s">
        <v>580</v>
      </c>
      <c r="G389" s="176" t="s">
        <v>560</v>
      </c>
      <c r="H389" s="212"/>
      <c r="I389" s="178"/>
      <c r="J389" s="179">
        <f>ROUND(I389*H389,2)</f>
        <v>0</v>
      </c>
      <c r="K389" s="175" t="s">
        <v>193</v>
      </c>
      <c r="L389" s="39"/>
      <c r="M389" s="180" t="s">
        <v>5</v>
      </c>
      <c r="N389" s="181" t="s">
        <v>45</v>
      </c>
      <c r="O389" s="40"/>
      <c r="P389" s="182">
        <f>O389*H389</f>
        <v>0</v>
      </c>
      <c r="Q389" s="182">
        <v>0</v>
      </c>
      <c r="R389" s="182">
        <f>Q389*H389</f>
        <v>0</v>
      </c>
      <c r="S389" s="182">
        <v>0</v>
      </c>
      <c r="T389" s="183">
        <f>S389*H389</f>
        <v>0</v>
      </c>
      <c r="AR389" s="22" t="s">
        <v>220</v>
      </c>
      <c r="AT389" s="22" t="s">
        <v>182</v>
      </c>
      <c r="AU389" s="22" t="s">
        <v>84</v>
      </c>
      <c r="AY389" s="22" t="s">
        <v>180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22" t="s">
        <v>82</v>
      </c>
      <c r="BK389" s="184">
        <f>ROUND(I389*H389,2)</f>
        <v>0</v>
      </c>
      <c r="BL389" s="22" t="s">
        <v>220</v>
      </c>
      <c r="BM389" s="22" t="s">
        <v>672</v>
      </c>
    </row>
    <row r="390" spans="2:63" s="10" customFormat="1" ht="29.85" customHeight="1">
      <c r="B390" s="159"/>
      <c r="D390" s="160" t="s">
        <v>73</v>
      </c>
      <c r="E390" s="170" t="s">
        <v>582</v>
      </c>
      <c r="F390" s="170" t="s">
        <v>583</v>
      </c>
      <c r="I390" s="162"/>
      <c r="J390" s="171">
        <f>BK390</f>
        <v>0</v>
      </c>
      <c r="L390" s="159"/>
      <c r="M390" s="164"/>
      <c r="N390" s="165"/>
      <c r="O390" s="165"/>
      <c r="P390" s="166">
        <f>P391</f>
        <v>0</v>
      </c>
      <c r="Q390" s="165"/>
      <c r="R390" s="166">
        <f>R391</f>
        <v>0</v>
      </c>
      <c r="S390" s="165"/>
      <c r="T390" s="167">
        <f>T391</f>
        <v>0</v>
      </c>
      <c r="AR390" s="160" t="s">
        <v>84</v>
      </c>
      <c r="AT390" s="168" t="s">
        <v>73</v>
      </c>
      <c r="AU390" s="168" t="s">
        <v>82</v>
      </c>
      <c r="AY390" s="160" t="s">
        <v>180</v>
      </c>
      <c r="BK390" s="169">
        <f>BK391</f>
        <v>0</v>
      </c>
    </row>
    <row r="391" spans="2:65" s="1" customFormat="1" ht="16.5" customHeight="1">
      <c r="B391" s="172"/>
      <c r="C391" s="173" t="s">
        <v>675</v>
      </c>
      <c r="D391" s="173" t="s">
        <v>182</v>
      </c>
      <c r="E391" s="174" t="s">
        <v>584</v>
      </c>
      <c r="F391" s="175" t="s">
        <v>1292</v>
      </c>
      <c r="G391" s="176" t="s">
        <v>301</v>
      </c>
      <c r="H391" s="177">
        <v>1</v>
      </c>
      <c r="I391" s="178"/>
      <c r="J391" s="179">
        <f>ROUND(I391*H391,2)</f>
        <v>0</v>
      </c>
      <c r="K391" s="175" t="s">
        <v>5</v>
      </c>
      <c r="L391" s="39"/>
      <c r="M391" s="180" t="s">
        <v>5</v>
      </c>
      <c r="N391" s="181" t="s">
        <v>45</v>
      </c>
      <c r="O391" s="40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22" t="s">
        <v>220</v>
      </c>
      <c r="AT391" s="22" t="s">
        <v>182</v>
      </c>
      <c r="AU391" s="22" t="s">
        <v>84</v>
      </c>
      <c r="AY391" s="22" t="s">
        <v>180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22" t="s">
        <v>82</v>
      </c>
      <c r="BK391" s="184">
        <f>ROUND(I391*H391,2)</f>
        <v>0</v>
      </c>
      <c r="BL391" s="22" t="s">
        <v>220</v>
      </c>
      <c r="BM391" s="22" t="s">
        <v>678</v>
      </c>
    </row>
    <row r="392" spans="2:63" s="10" customFormat="1" ht="29.85" customHeight="1">
      <c r="B392" s="159"/>
      <c r="D392" s="160" t="s">
        <v>73</v>
      </c>
      <c r="E392" s="170" t="s">
        <v>1293</v>
      </c>
      <c r="F392" s="170" t="s">
        <v>1294</v>
      </c>
      <c r="I392" s="162"/>
      <c r="J392" s="171">
        <f>BK392</f>
        <v>0</v>
      </c>
      <c r="L392" s="159"/>
      <c r="M392" s="164"/>
      <c r="N392" s="165"/>
      <c r="O392" s="165"/>
      <c r="P392" s="166">
        <f>SUM(P393:P402)</f>
        <v>0</v>
      </c>
      <c r="Q392" s="165"/>
      <c r="R392" s="166">
        <f>SUM(R393:R402)</f>
        <v>0</v>
      </c>
      <c r="S392" s="165"/>
      <c r="T392" s="167">
        <f>SUM(T393:T402)</f>
        <v>0</v>
      </c>
      <c r="AR392" s="160" t="s">
        <v>84</v>
      </c>
      <c r="AT392" s="168" t="s">
        <v>73</v>
      </c>
      <c r="AU392" s="168" t="s">
        <v>82</v>
      </c>
      <c r="AY392" s="160" t="s">
        <v>180</v>
      </c>
      <c r="BK392" s="169">
        <f>SUM(BK393:BK402)</f>
        <v>0</v>
      </c>
    </row>
    <row r="393" spans="2:65" s="1" customFormat="1" ht="16.5" customHeight="1">
      <c r="B393" s="172"/>
      <c r="C393" s="173" t="s">
        <v>435</v>
      </c>
      <c r="D393" s="173" t="s">
        <v>182</v>
      </c>
      <c r="E393" s="174" t="s">
        <v>1295</v>
      </c>
      <c r="F393" s="175" t="s">
        <v>1296</v>
      </c>
      <c r="G393" s="176" t="s">
        <v>225</v>
      </c>
      <c r="H393" s="177">
        <v>2</v>
      </c>
      <c r="I393" s="178"/>
      <c r="J393" s="179">
        <f aca="true" t="shared" si="0" ref="J393:J402">ROUND(I393*H393,2)</f>
        <v>0</v>
      </c>
      <c r="K393" s="175" t="s">
        <v>5</v>
      </c>
      <c r="L393" s="39"/>
      <c r="M393" s="180" t="s">
        <v>5</v>
      </c>
      <c r="N393" s="181" t="s">
        <v>45</v>
      </c>
      <c r="O393" s="40"/>
      <c r="P393" s="182">
        <f aca="true" t="shared" si="1" ref="P393:P402">O393*H393</f>
        <v>0</v>
      </c>
      <c r="Q393" s="182">
        <v>0</v>
      </c>
      <c r="R393" s="182">
        <f aca="true" t="shared" si="2" ref="R393:R402">Q393*H393</f>
        <v>0</v>
      </c>
      <c r="S393" s="182">
        <v>0</v>
      </c>
      <c r="T393" s="183">
        <f aca="true" t="shared" si="3" ref="T393:T402">S393*H393</f>
        <v>0</v>
      </c>
      <c r="AR393" s="22" t="s">
        <v>220</v>
      </c>
      <c r="AT393" s="22" t="s">
        <v>182</v>
      </c>
      <c r="AU393" s="22" t="s">
        <v>84</v>
      </c>
      <c r="AY393" s="22" t="s">
        <v>180</v>
      </c>
      <c r="BE393" s="184">
        <f aca="true" t="shared" si="4" ref="BE393:BE402">IF(N393="základní",J393,0)</f>
        <v>0</v>
      </c>
      <c r="BF393" s="184">
        <f aca="true" t="shared" si="5" ref="BF393:BF402">IF(N393="snížená",J393,0)</f>
        <v>0</v>
      </c>
      <c r="BG393" s="184">
        <f aca="true" t="shared" si="6" ref="BG393:BG402">IF(N393="zákl. přenesená",J393,0)</f>
        <v>0</v>
      </c>
      <c r="BH393" s="184">
        <f aca="true" t="shared" si="7" ref="BH393:BH402">IF(N393="sníž. přenesená",J393,0)</f>
        <v>0</v>
      </c>
      <c r="BI393" s="184">
        <f aca="true" t="shared" si="8" ref="BI393:BI402">IF(N393="nulová",J393,0)</f>
        <v>0</v>
      </c>
      <c r="BJ393" s="22" t="s">
        <v>82</v>
      </c>
      <c r="BK393" s="184">
        <f aca="true" t="shared" si="9" ref="BK393:BK402">ROUND(I393*H393,2)</f>
        <v>0</v>
      </c>
      <c r="BL393" s="22" t="s">
        <v>220</v>
      </c>
      <c r="BM393" s="22" t="s">
        <v>681</v>
      </c>
    </row>
    <row r="394" spans="2:65" s="1" customFormat="1" ht="16.5" customHeight="1">
      <c r="B394" s="172"/>
      <c r="C394" s="173" t="s">
        <v>683</v>
      </c>
      <c r="D394" s="173" t="s">
        <v>182</v>
      </c>
      <c r="E394" s="174" t="s">
        <v>1297</v>
      </c>
      <c r="F394" s="175" t="s">
        <v>1298</v>
      </c>
      <c r="G394" s="176" t="s">
        <v>225</v>
      </c>
      <c r="H394" s="177">
        <v>2</v>
      </c>
      <c r="I394" s="178"/>
      <c r="J394" s="179">
        <f t="shared" si="0"/>
        <v>0</v>
      </c>
      <c r="K394" s="175" t="s">
        <v>5</v>
      </c>
      <c r="L394" s="39"/>
      <c r="M394" s="180" t="s">
        <v>5</v>
      </c>
      <c r="N394" s="181" t="s">
        <v>45</v>
      </c>
      <c r="O394" s="40"/>
      <c r="P394" s="182">
        <f t="shared" si="1"/>
        <v>0</v>
      </c>
      <c r="Q394" s="182">
        <v>0</v>
      </c>
      <c r="R394" s="182">
        <f t="shared" si="2"/>
        <v>0</v>
      </c>
      <c r="S394" s="182">
        <v>0</v>
      </c>
      <c r="T394" s="183">
        <f t="shared" si="3"/>
        <v>0</v>
      </c>
      <c r="AR394" s="22" t="s">
        <v>220</v>
      </c>
      <c r="AT394" s="22" t="s">
        <v>182</v>
      </c>
      <c r="AU394" s="22" t="s">
        <v>84</v>
      </c>
      <c r="AY394" s="22" t="s">
        <v>180</v>
      </c>
      <c r="BE394" s="184">
        <f t="shared" si="4"/>
        <v>0</v>
      </c>
      <c r="BF394" s="184">
        <f t="shared" si="5"/>
        <v>0</v>
      </c>
      <c r="BG394" s="184">
        <f t="shared" si="6"/>
        <v>0</v>
      </c>
      <c r="BH394" s="184">
        <f t="shared" si="7"/>
        <v>0</v>
      </c>
      <c r="BI394" s="184">
        <f t="shared" si="8"/>
        <v>0</v>
      </c>
      <c r="BJ394" s="22" t="s">
        <v>82</v>
      </c>
      <c r="BK394" s="184">
        <f t="shared" si="9"/>
        <v>0</v>
      </c>
      <c r="BL394" s="22" t="s">
        <v>220</v>
      </c>
      <c r="BM394" s="22" t="s">
        <v>686</v>
      </c>
    </row>
    <row r="395" spans="2:65" s="1" customFormat="1" ht="16.5" customHeight="1">
      <c r="B395" s="172"/>
      <c r="C395" s="173" t="s">
        <v>440</v>
      </c>
      <c r="D395" s="173" t="s">
        <v>182</v>
      </c>
      <c r="E395" s="174" t="s">
        <v>1299</v>
      </c>
      <c r="F395" s="175" t="s">
        <v>1300</v>
      </c>
      <c r="G395" s="176" t="s">
        <v>225</v>
      </c>
      <c r="H395" s="177">
        <v>2</v>
      </c>
      <c r="I395" s="178"/>
      <c r="J395" s="179">
        <f t="shared" si="0"/>
        <v>0</v>
      </c>
      <c r="K395" s="175" t="s">
        <v>5</v>
      </c>
      <c r="L395" s="39"/>
      <c r="M395" s="180" t="s">
        <v>5</v>
      </c>
      <c r="N395" s="181" t="s">
        <v>45</v>
      </c>
      <c r="O395" s="40"/>
      <c r="P395" s="182">
        <f t="shared" si="1"/>
        <v>0</v>
      </c>
      <c r="Q395" s="182">
        <v>0</v>
      </c>
      <c r="R395" s="182">
        <f t="shared" si="2"/>
        <v>0</v>
      </c>
      <c r="S395" s="182">
        <v>0</v>
      </c>
      <c r="T395" s="183">
        <f t="shared" si="3"/>
        <v>0</v>
      </c>
      <c r="AR395" s="22" t="s">
        <v>220</v>
      </c>
      <c r="AT395" s="22" t="s">
        <v>182</v>
      </c>
      <c r="AU395" s="22" t="s">
        <v>84</v>
      </c>
      <c r="AY395" s="22" t="s">
        <v>180</v>
      </c>
      <c r="BE395" s="184">
        <f t="shared" si="4"/>
        <v>0</v>
      </c>
      <c r="BF395" s="184">
        <f t="shared" si="5"/>
        <v>0</v>
      </c>
      <c r="BG395" s="184">
        <f t="shared" si="6"/>
        <v>0</v>
      </c>
      <c r="BH395" s="184">
        <f t="shared" si="7"/>
        <v>0</v>
      </c>
      <c r="BI395" s="184">
        <f t="shared" si="8"/>
        <v>0</v>
      </c>
      <c r="BJ395" s="22" t="s">
        <v>82</v>
      </c>
      <c r="BK395" s="184">
        <f t="shared" si="9"/>
        <v>0</v>
      </c>
      <c r="BL395" s="22" t="s">
        <v>220</v>
      </c>
      <c r="BM395" s="22" t="s">
        <v>690</v>
      </c>
    </row>
    <row r="396" spans="2:65" s="1" customFormat="1" ht="25.5" customHeight="1">
      <c r="B396" s="172"/>
      <c r="C396" s="173" t="s">
        <v>691</v>
      </c>
      <c r="D396" s="173" t="s">
        <v>182</v>
      </c>
      <c r="E396" s="174" t="s">
        <v>1301</v>
      </c>
      <c r="F396" s="175" t="s">
        <v>1302</v>
      </c>
      <c r="G396" s="176" t="s">
        <v>225</v>
      </c>
      <c r="H396" s="177">
        <v>1</v>
      </c>
      <c r="I396" s="178"/>
      <c r="J396" s="179">
        <f t="shared" si="0"/>
        <v>0</v>
      </c>
      <c r="K396" s="175" t="s">
        <v>5</v>
      </c>
      <c r="L396" s="39"/>
      <c r="M396" s="180" t="s">
        <v>5</v>
      </c>
      <c r="N396" s="181" t="s">
        <v>45</v>
      </c>
      <c r="O396" s="40"/>
      <c r="P396" s="182">
        <f t="shared" si="1"/>
        <v>0</v>
      </c>
      <c r="Q396" s="182">
        <v>0</v>
      </c>
      <c r="R396" s="182">
        <f t="shared" si="2"/>
        <v>0</v>
      </c>
      <c r="S396" s="182">
        <v>0</v>
      </c>
      <c r="T396" s="183">
        <f t="shared" si="3"/>
        <v>0</v>
      </c>
      <c r="AR396" s="22" t="s">
        <v>220</v>
      </c>
      <c r="AT396" s="22" t="s">
        <v>182</v>
      </c>
      <c r="AU396" s="22" t="s">
        <v>84</v>
      </c>
      <c r="AY396" s="22" t="s">
        <v>180</v>
      </c>
      <c r="BE396" s="184">
        <f t="shared" si="4"/>
        <v>0</v>
      </c>
      <c r="BF396" s="184">
        <f t="shared" si="5"/>
        <v>0</v>
      </c>
      <c r="BG396" s="184">
        <f t="shared" si="6"/>
        <v>0</v>
      </c>
      <c r="BH396" s="184">
        <f t="shared" si="7"/>
        <v>0</v>
      </c>
      <c r="BI396" s="184">
        <f t="shared" si="8"/>
        <v>0</v>
      </c>
      <c r="BJ396" s="22" t="s">
        <v>82</v>
      </c>
      <c r="BK396" s="184">
        <f t="shared" si="9"/>
        <v>0</v>
      </c>
      <c r="BL396" s="22" t="s">
        <v>220</v>
      </c>
      <c r="BM396" s="22" t="s">
        <v>694</v>
      </c>
    </row>
    <row r="397" spans="2:65" s="1" customFormat="1" ht="16.5" customHeight="1">
      <c r="B397" s="172"/>
      <c r="C397" s="173" t="s">
        <v>443</v>
      </c>
      <c r="D397" s="173" t="s">
        <v>182</v>
      </c>
      <c r="E397" s="174" t="s">
        <v>1303</v>
      </c>
      <c r="F397" s="175" t="s">
        <v>1304</v>
      </c>
      <c r="G397" s="176" t="s">
        <v>225</v>
      </c>
      <c r="H397" s="177">
        <v>1</v>
      </c>
      <c r="I397" s="178"/>
      <c r="J397" s="179">
        <f t="shared" si="0"/>
        <v>0</v>
      </c>
      <c r="K397" s="175" t="s">
        <v>5</v>
      </c>
      <c r="L397" s="39"/>
      <c r="M397" s="180" t="s">
        <v>5</v>
      </c>
      <c r="N397" s="181" t="s">
        <v>45</v>
      </c>
      <c r="O397" s="40"/>
      <c r="P397" s="182">
        <f t="shared" si="1"/>
        <v>0</v>
      </c>
      <c r="Q397" s="182">
        <v>0</v>
      </c>
      <c r="R397" s="182">
        <f t="shared" si="2"/>
        <v>0</v>
      </c>
      <c r="S397" s="182">
        <v>0</v>
      </c>
      <c r="T397" s="183">
        <f t="shared" si="3"/>
        <v>0</v>
      </c>
      <c r="AR397" s="22" t="s">
        <v>220</v>
      </c>
      <c r="AT397" s="22" t="s">
        <v>182</v>
      </c>
      <c r="AU397" s="22" t="s">
        <v>84</v>
      </c>
      <c r="AY397" s="22" t="s">
        <v>180</v>
      </c>
      <c r="BE397" s="184">
        <f t="shared" si="4"/>
        <v>0</v>
      </c>
      <c r="BF397" s="184">
        <f t="shared" si="5"/>
        <v>0</v>
      </c>
      <c r="BG397" s="184">
        <f t="shared" si="6"/>
        <v>0</v>
      </c>
      <c r="BH397" s="184">
        <f t="shared" si="7"/>
        <v>0</v>
      </c>
      <c r="BI397" s="184">
        <f t="shared" si="8"/>
        <v>0</v>
      </c>
      <c r="BJ397" s="22" t="s">
        <v>82</v>
      </c>
      <c r="BK397" s="184">
        <f t="shared" si="9"/>
        <v>0</v>
      </c>
      <c r="BL397" s="22" t="s">
        <v>220</v>
      </c>
      <c r="BM397" s="22" t="s">
        <v>697</v>
      </c>
    </row>
    <row r="398" spans="2:65" s="1" customFormat="1" ht="25.5" customHeight="1">
      <c r="B398" s="172"/>
      <c r="C398" s="173" t="s">
        <v>698</v>
      </c>
      <c r="D398" s="173" t="s">
        <v>182</v>
      </c>
      <c r="E398" s="174" t="s">
        <v>1305</v>
      </c>
      <c r="F398" s="175" t="s">
        <v>1306</v>
      </c>
      <c r="G398" s="176" t="s">
        <v>225</v>
      </c>
      <c r="H398" s="177">
        <v>1</v>
      </c>
      <c r="I398" s="178"/>
      <c r="J398" s="179">
        <f t="shared" si="0"/>
        <v>0</v>
      </c>
      <c r="K398" s="175" t="s">
        <v>5</v>
      </c>
      <c r="L398" s="39"/>
      <c r="M398" s="180" t="s">
        <v>5</v>
      </c>
      <c r="N398" s="181" t="s">
        <v>45</v>
      </c>
      <c r="O398" s="40"/>
      <c r="P398" s="182">
        <f t="shared" si="1"/>
        <v>0</v>
      </c>
      <c r="Q398" s="182">
        <v>0</v>
      </c>
      <c r="R398" s="182">
        <f t="shared" si="2"/>
        <v>0</v>
      </c>
      <c r="S398" s="182">
        <v>0</v>
      </c>
      <c r="T398" s="183">
        <f t="shared" si="3"/>
        <v>0</v>
      </c>
      <c r="AR398" s="22" t="s">
        <v>220</v>
      </c>
      <c r="AT398" s="22" t="s">
        <v>182</v>
      </c>
      <c r="AU398" s="22" t="s">
        <v>84</v>
      </c>
      <c r="AY398" s="22" t="s">
        <v>180</v>
      </c>
      <c r="BE398" s="184">
        <f t="shared" si="4"/>
        <v>0</v>
      </c>
      <c r="BF398" s="184">
        <f t="shared" si="5"/>
        <v>0</v>
      </c>
      <c r="BG398" s="184">
        <f t="shared" si="6"/>
        <v>0</v>
      </c>
      <c r="BH398" s="184">
        <f t="shared" si="7"/>
        <v>0</v>
      </c>
      <c r="BI398" s="184">
        <f t="shared" si="8"/>
        <v>0</v>
      </c>
      <c r="BJ398" s="22" t="s">
        <v>82</v>
      </c>
      <c r="BK398" s="184">
        <f t="shared" si="9"/>
        <v>0</v>
      </c>
      <c r="BL398" s="22" t="s">
        <v>220</v>
      </c>
      <c r="BM398" s="22" t="s">
        <v>701</v>
      </c>
    </row>
    <row r="399" spans="2:65" s="1" customFormat="1" ht="16.5" customHeight="1">
      <c r="B399" s="172"/>
      <c r="C399" s="173" t="s">
        <v>447</v>
      </c>
      <c r="D399" s="173" t="s">
        <v>182</v>
      </c>
      <c r="E399" s="174" t="s">
        <v>1307</v>
      </c>
      <c r="F399" s="175" t="s">
        <v>1308</v>
      </c>
      <c r="G399" s="176" t="s">
        <v>301</v>
      </c>
      <c r="H399" s="177">
        <v>1</v>
      </c>
      <c r="I399" s="178"/>
      <c r="J399" s="179">
        <f t="shared" si="0"/>
        <v>0</v>
      </c>
      <c r="K399" s="175" t="s">
        <v>5</v>
      </c>
      <c r="L399" s="39"/>
      <c r="M399" s="180" t="s">
        <v>5</v>
      </c>
      <c r="N399" s="181" t="s">
        <v>45</v>
      </c>
      <c r="O399" s="40"/>
      <c r="P399" s="182">
        <f t="shared" si="1"/>
        <v>0</v>
      </c>
      <c r="Q399" s="182">
        <v>0</v>
      </c>
      <c r="R399" s="182">
        <f t="shared" si="2"/>
        <v>0</v>
      </c>
      <c r="S399" s="182">
        <v>0</v>
      </c>
      <c r="T399" s="183">
        <f t="shared" si="3"/>
        <v>0</v>
      </c>
      <c r="AR399" s="22" t="s">
        <v>220</v>
      </c>
      <c r="AT399" s="22" t="s">
        <v>182</v>
      </c>
      <c r="AU399" s="22" t="s">
        <v>84</v>
      </c>
      <c r="AY399" s="22" t="s">
        <v>180</v>
      </c>
      <c r="BE399" s="184">
        <f t="shared" si="4"/>
        <v>0</v>
      </c>
      <c r="BF399" s="184">
        <f t="shared" si="5"/>
        <v>0</v>
      </c>
      <c r="BG399" s="184">
        <f t="shared" si="6"/>
        <v>0</v>
      </c>
      <c r="BH399" s="184">
        <f t="shared" si="7"/>
        <v>0</v>
      </c>
      <c r="BI399" s="184">
        <f t="shared" si="8"/>
        <v>0</v>
      </c>
      <c r="BJ399" s="22" t="s">
        <v>82</v>
      </c>
      <c r="BK399" s="184">
        <f t="shared" si="9"/>
        <v>0</v>
      </c>
      <c r="BL399" s="22" t="s">
        <v>220</v>
      </c>
      <c r="BM399" s="22" t="s">
        <v>704</v>
      </c>
    </row>
    <row r="400" spans="2:65" s="1" customFormat="1" ht="16.5" customHeight="1">
      <c r="B400" s="172"/>
      <c r="C400" s="173" t="s">
        <v>706</v>
      </c>
      <c r="D400" s="173" t="s">
        <v>182</v>
      </c>
      <c r="E400" s="174" t="s">
        <v>1309</v>
      </c>
      <c r="F400" s="175" t="s">
        <v>1310</v>
      </c>
      <c r="G400" s="176" t="s">
        <v>301</v>
      </c>
      <c r="H400" s="177">
        <v>1</v>
      </c>
      <c r="I400" s="178"/>
      <c r="J400" s="179">
        <f t="shared" si="0"/>
        <v>0</v>
      </c>
      <c r="K400" s="175" t="s">
        <v>5</v>
      </c>
      <c r="L400" s="39"/>
      <c r="M400" s="180" t="s">
        <v>5</v>
      </c>
      <c r="N400" s="181" t="s">
        <v>45</v>
      </c>
      <c r="O400" s="40"/>
      <c r="P400" s="182">
        <f t="shared" si="1"/>
        <v>0</v>
      </c>
      <c r="Q400" s="182">
        <v>0</v>
      </c>
      <c r="R400" s="182">
        <f t="shared" si="2"/>
        <v>0</v>
      </c>
      <c r="S400" s="182">
        <v>0</v>
      </c>
      <c r="T400" s="183">
        <f t="shared" si="3"/>
        <v>0</v>
      </c>
      <c r="AR400" s="22" t="s">
        <v>220</v>
      </c>
      <c r="AT400" s="22" t="s">
        <v>182</v>
      </c>
      <c r="AU400" s="22" t="s">
        <v>84</v>
      </c>
      <c r="AY400" s="22" t="s">
        <v>180</v>
      </c>
      <c r="BE400" s="184">
        <f t="shared" si="4"/>
        <v>0</v>
      </c>
      <c r="BF400" s="184">
        <f t="shared" si="5"/>
        <v>0</v>
      </c>
      <c r="BG400" s="184">
        <f t="shared" si="6"/>
        <v>0</v>
      </c>
      <c r="BH400" s="184">
        <f t="shared" si="7"/>
        <v>0</v>
      </c>
      <c r="BI400" s="184">
        <f t="shared" si="8"/>
        <v>0</v>
      </c>
      <c r="BJ400" s="22" t="s">
        <v>82</v>
      </c>
      <c r="BK400" s="184">
        <f t="shared" si="9"/>
        <v>0</v>
      </c>
      <c r="BL400" s="22" t="s">
        <v>220</v>
      </c>
      <c r="BM400" s="22" t="s">
        <v>709</v>
      </c>
    </row>
    <row r="401" spans="2:65" s="1" customFormat="1" ht="16.5" customHeight="1">
      <c r="B401" s="172"/>
      <c r="C401" s="173" t="s">
        <v>451</v>
      </c>
      <c r="D401" s="173" t="s">
        <v>182</v>
      </c>
      <c r="E401" s="174" t="s">
        <v>1311</v>
      </c>
      <c r="F401" s="175" t="s">
        <v>1312</v>
      </c>
      <c r="G401" s="176" t="s">
        <v>301</v>
      </c>
      <c r="H401" s="177">
        <v>1</v>
      </c>
      <c r="I401" s="178"/>
      <c r="J401" s="179">
        <f t="shared" si="0"/>
        <v>0</v>
      </c>
      <c r="K401" s="175" t="s">
        <v>5</v>
      </c>
      <c r="L401" s="39"/>
      <c r="M401" s="180" t="s">
        <v>5</v>
      </c>
      <c r="N401" s="181" t="s">
        <v>45</v>
      </c>
      <c r="O401" s="40"/>
      <c r="P401" s="182">
        <f t="shared" si="1"/>
        <v>0</v>
      </c>
      <c r="Q401" s="182">
        <v>0</v>
      </c>
      <c r="R401" s="182">
        <f t="shared" si="2"/>
        <v>0</v>
      </c>
      <c r="S401" s="182">
        <v>0</v>
      </c>
      <c r="T401" s="183">
        <f t="shared" si="3"/>
        <v>0</v>
      </c>
      <c r="AR401" s="22" t="s">
        <v>220</v>
      </c>
      <c r="AT401" s="22" t="s">
        <v>182</v>
      </c>
      <c r="AU401" s="22" t="s">
        <v>84</v>
      </c>
      <c r="AY401" s="22" t="s">
        <v>180</v>
      </c>
      <c r="BE401" s="184">
        <f t="shared" si="4"/>
        <v>0</v>
      </c>
      <c r="BF401" s="184">
        <f t="shared" si="5"/>
        <v>0</v>
      </c>
      <c r="BG401" s="184">
        <f t="shared" si="6"/>
        <v>0</v>
      </c>
      <c r="BH401" s="184">
        <f t="shared" si="7"/>
        <v>0</v>
      </c>
      <c r="BI401" s="184">
        <f t="shared" si="8"/>
        <v>0</v>
      </c>
      <c r="BJ401" s="22" t="s">
        <v>82</v>
      </c>
      <c r="BK401" s="184">
        <f t="shared" si="9"/>
        <v>0</v>
      </c>
      <c r="BL401" s="22" t="s">
        <v>220</v>
      </c>
      <c r="BM401" s="22" t="s">
        <v>714</v>
      </c>
    </row>
    <row r="402" spans="2:65" s="1" customFormat="1" ht="16.5" customHeight="1">
      <c r="B402" s="172"/>
      <c r="C402" s="173" t="s">
        <v>715</v>
      </c>
      <c r="D402" s="173" t="s">
        <v>182</v>
      </c>
      <c r="E402" s="174" t="s">
        <v>1313</v>
      </c>
      <c r="F402" s="175" t="s">
        <v>1314</v>
      </c>
      <c r="G402" s="176" t="s">
        <v>301</v>
      </c>
      <c r="H402" s="177">
        <v>1</v>
      </c>
      <c r="I402" s="178"/>
      <c r="J402" s="179">
        <f t="shared" si="0"/>
        <v>0</v>
      </c>
      <c r="K402" s="175" t="s">
        <v>5</v>
      </c>
      <c r="L402" s="39"/>
      <c r="M402" s="180" t="s">
        <v>5</v>
      </c>
      <c r="N402" s="181" t="s">
        <v>45</v>
      </c>
      <c r="O402" s="40"/>
      <c r="P402" s="182">
        <f t="shared" si="1"/>
        <v>0</v>
      </c>
      <c r="Q402" s="182">
        <v>0</v>
      </c>
      <c r="R402" s="182">
        <f t="shared" si="2"/>
        <v>0</v>
      </c>
      <c r="S402" s="182">
        <v>0</v>
      </c>
      <c r="T402" s="183">
        <f t="shared" si="3"/>
        <v>0</v>
      </c>
      <c r="AR402" s="22" t="s">
        <v>220</v>
      </c>
      <c r="AT402" s="22" t="s">
        <v>182</v>
      </c>
      <c r="AU402" s="22" t="s">
        <v>84</v>
      </c>
      <c r="AY402" s="22" t="s">
        <v>180</v>
      </c>
      <c r="BE402" s="184">
        <f t="shared" si="4"/>
        <v>0</v>
      </c>
      <c r="BF402" s="184">
        <f t="shared" si="5"/>
        <v>0</v>
      </c>
      <c r="BG402" s="184">
        <f t="shared" si="6"/>
        <v>0</v>
      </c>
      <c r="BH402" s="184">
        <f t="shared" si="7"/>
        <v>0</v>
      </c>
      <c r="BI402" s="184">
        <f t="shared" si="8"/>
        <v>0</v>
      </c>
      <c r="BJ402" s="22" t="s">
        <v>82</v>
      </c>
      <c r="BK402" s="184">
        <f t="shared" si="9"/>
        <v>0</v>
      </c>
      <c r="BL402" s="22" t="s">
        <v>220</v>
      </c>
      <c r="BM402" s="22" t="s">
        <v>718</v>
      </c>
    </row>
    <row r="403" spans="2:63" s="10" customFormat="1" ht="29.85" customHeight="1">
      <c r="B403" s="159"/>
      <c r="D403" s="160" t="s">
        <v>73</v>
      </c>
      <c r="E403" s="170" t="s">
        <v>591</v>
      </c>
      <c r="F403" s="170" t="s">
        <v>592</v>
      </c>
      <c r="I403" s="162"/>
      <c r="J403" s="171">
        <f>BK403</f>
        <v>0</v>
      </c>
      <c r="L403" s="159"/>
      <c r="M403" s="164"/>
      <c r="N403" s="165"/>
      <c r="O403" s="165"/>
      <c r="P403" s="166">
        <f>SUM(P404:P415)</f>
        <v>0</v>
      </c>
      <c r="Q403" s="165"/>
      <c r="R403" s="166">
        <f>SUM(R404:R415)</f>
        <v>4.528627999999999</v>
      </c>
      <c r="S403" s="165"/>
      <c r="T403" s="167">
        <f>SUM(T404:T415)</f>
        <v>0</v>
      </c>
      <c r="AR403" s="160" t="s">
        <v>84</v>
      </c>
      <c r="AT403" s="168" t="s">
        <v>73</v>
      </c>
      <c r="AU403" s="168" t="s">
        <v>82</v>
      </c>
      <c r="AY403" s="160" t="s">
        <v>180</v>
      </c>
      <c r="BK403" s="169">
        <f>SUM(BK404:BK415)</f>
        <v>0</v>
      </c>
    </row>
    <row r="404" spans="2:65" s="1" customFormat="1" ht="25.5" customHeight="1">
      <c r="B404" s="172"/>
      <c r="C404" s="173" t="s">
        <v>456</v>
      </c>
      <c r="D404" s="173" t="s">
        <v>182</v>
      </c>
      <c r="E404" s="174" t="s">
        <v>593</v>
      </c>
      <c r="F404" s="175" t="s">
        <v>594</v>
      </c>
      <c r="G404" s="176" t="s">
        <v>185</v>
      </c>
      <c r="H404" s="177">
        <v>403.19</v>
      </c>
      <c r="I404" s="178"/>
      <c r="J404" s="179">
        <f>ROUND(I404*H404,2)</f>
        <v>0</v>
      </c>
      <c r="K404" s="175" t="s">
        <v>193</v>
      </c>
      <c r="L404" s="39"/>
      <c r="M404" s="180" t="s">
        <v>5</v>
      </c>
      <c r="N404" s="181" t="s">
        <v>45</v>
      </c>
      <c r="O404" s="40"/>
      <c r="P404" s="182">
        <f>O404*H404</f>
        <v>0</v>
      </c>
      <c r="Q404" s="182">
        <v>0</v>
      </c>
      <c r="R404" s="182">
        <f>Q404*H404</f>
        <v>0</v>
      </c>
      <c r="S404" s="182">
        <v>0</v>
      </c>
      <c r="T404" s="183">
        <f>S404*H404</f>
        <v>0</v>
      </c>
      <c r="AR404" s="22" t="s">
        <v>220</v>
      </c>
      <c r="AT404" s="22" t="s">
        <v>182</v>
      </c>
      <c r="AU404" s="22" t="s">
        <v>84</v>
      </c>
      <c r="AY404" s="22" t="s">
        <v>180</v>
      </c>
      <c r="BE404" s="184">
        <f>IF(N404="základní",J404,0)</f>
        <v>0</v>
      </c>
      <c r="BF404" s="184">
        <f>IF(N404="snížená",J404,0)</f>
        <v>0</v>
      </c>
      <c r="BG404" s="184">
        <f>IF(N404="zákl. přenesená",J404,0)</f>
        <v>0</v>
      </c>
      <c r="BH404" s="184">
        <f>IF(N404="sníž. přenesená",J404,0)</f>
        <v>0</v>
      </c>
      <c r="BI404" s="184">
        <f>IF(N404="nulová",J404,0)</f>
        <v>0</v>
      </c>
      <c r="BJ404" s="22" t="s">
        <v>82</v>
      </c>
      <c r="BK404" s="184">
        <f>ROUND(I404*H404,2)</f>
        <v>0</v>
      </c>
      <c r="BL404" s="22" t="s">
        <v>220</v>
      </c>
      <c r="BM404" s="22" t="s">
        <v>721</v>
      </c>
    </row>
    <row r="405" spans="2:51" s="11" customFormat="1" ht="13.5">
      <c r="B405" s="185"/>
      <c r="D405" s="186" t="s">
        <v>188</v>
      </c>
      <c r="E405" s="187" t="s">
        <v>5</v>
      </c>
      <c r="F405" s="188" t="s">
        <v>1315</v>
      </c>
      <c r="H405" s="189">
        <v>403.19</v>
      </c>
      <c r="I405" s="190"/>
      <c r="L405" s="185"/>
      <c r="M405" s="191"/>
      <c r="N405" s="192"/>
      <c r="O405" s="192"/>
      <c r="P405" s="192"/>
      <c r="Q405" s="192"/>
      <c r="R405" s="192"/>
      <c r="S405" s="192"/>
      <c r="T405" s="193"/>
      <c r="AT405" s="187" t="s">
        <v>188</v>
      </c>
      <c r="AU405" s="187" t="s">
        <v>84</v>
      </c>
      <c r="AV405" s="11" t="s">
        <v>84</v>
      </c>
      <c r="AW405" s="11" t="s">
        <v>38</v>
      </c>
      <c r="AX405" s="11" t="s">
        <v>74</v>
      </c>
      <c r="AY405" s="187" t="s">
        <v>180</v>
      </c>
    </row>
    <row r="406" spans="2:51" s="12" customFormat="1" ht="13.5">
      <c r="B406" s="194"/>
      <c r="D406" s="186" t="s">
        <v>188</v>
      </c>
      <c r="E406" s="195" t="s">
        <v>5</v>
      </c>
      <c r="F406" s="196" t="s">
        <v>190</v>
      </c>
      <c r="H406" s="197">
        <v>403.19</v>
      </c>
      <c r="I406" s="198"/>
      <c r="L406" s="194"/>
      <c r="M406" s="199"/>
      <c r="N406" s="200"/>
      <c r="O406" s="200"/>
      <c r="P406" s="200"/>
      <c r="Q406" s="200"/>
      <c r="R406" s="200"/>
      <c r="S406" s="200"/>
      <c r="T406" s="201"/>
      <c r="AT406" s="195" t="s">
        <v>188</v>
      </c>
      <c r="AU406" s="195" t="s">
        <v>84</v>
      </c>
      <c r="AV406" s="12" t="s">
        <v>187</v>
      </c>
      <c r="AW406" s="12" t="s">
        <v>38</v>
      </c>
      <c r="AX406" s="12" t="s">
        <v>82</v>
      </c>
      <c r="AY406" s="195" t="s">
        <v>180</v>
      </c>
    </row>
    <row r="407" spans="2:65" s="1" customFormat="1" ht="16.5" customHeight="1">
      <c r="B407" s="172"/>
      <c r="C407" s="202" t="s">
        <v>551</v>
      </c>
      <c r="D407" s="202" t="s">
        <v>273</v>
      </c>
      <c r="E407" s="203" t="s">
        <v>597</v>
      </c>
      <c r="F407" s="204" t="s">
        <v>598</v>
      </c>
      <c r="G407" s="205" t="s">
        <v>185</v>
      </c>
      <c r="H407" s="206">
        <v>435.445</v>
      </c>
      <c r="I407" s="207"/>
      <c r="J407" s="208">
        <f>ROUND(I407*H407,2)</f>
        <v>0</v>
      </c>
      <c r="K407" s="204" t="s">
        <v>599</v>
      </c>
      <c r="L407" s="209"/>
      <c r="M407" s="210" t="s">
        <v>5</v>
      </c>
      <c r="N407" s="211" t="s">
        <v>45</v>
      </c>
      <c r="O407" s="40"/>
      <c r="P407" s="182">
        <f>O407*H407</f>
        <v>0</v>
      </c>
      <c r="Q407" s="182">
        <v>0.0104</v>
      </c>
      <c r="R407" s="182">
        <f>Q407*H407</f>
        <v>4.528627999999999</v>
      </c>
      <c r="S407" s="182">
        <v>0</v>
      </c>
      <c r="T407" s="183">
        <f>S407*H407</f>
        <v>0</v>
      </c>
      <c r="AR407" s="22" t="s">
        <v>258</v>
      </c>
      <c r="AT407" s="22" t="s">
        <v>273</v>
      </c>
      <c r="AU407" s="22" t="s">
        <v>84</v>
      </c>
      <c r="AY407" s="22" t="s">
        <v>180</v>
      </c>
      <c r="BE407" s="184">
        <f>IF(N407="základní",J407,0)</f>
        <v>0</v>
      </c>
      <c r="BF407" s="184">
        <f>IF(N407="snížená",J407,0)</f>
        <v>0</v>
      </c>
      <c r="BG407" s="184">
        <f>IF(N407="zákl. přenesená",J407,0)</f>
        <v>0</v>
      </c>
      <c r="BH407" s="184">
        <f>IF(N407="sníž. přenesená",J407,0)</f>
        <v>0</v>
      </c>
      <c r="BI407" s="184">
        <f>IF(N407="nulová",J407,0)</f>
        <v>0</v>
      </c>
      <c r="BJ407" s="22" t="s">
        <v>82</v>
      </c>
      <c r="BK407" s="184">
        <f>ROUND(I407*H407,2)</f>
        <v>0</v>
      </c>
      <c r="BL407" s="22" t="s">
        <v>220</v>
      </c>
      <c r="BM407" s="22" t="s">
        <v>1316</v>
      </c>
    </row>
    <row r="408" spans="2:51" s="11" customFormat="1" ht="13.5">
      <c r="B408" s="185"/>
      <c r="D408" s="186" t="s">
        <v>188</v>
      </c>
      <c r="F408" s="188" t="s">
        <v>1317</v>
      </c>
      <c r="H408" s="189">
        <v>435.445</v>
      </c>
      <c r="I408" s="190"/>
      <c r="L408" s="185"/>
      <c r="M408" s="191"/>
      <c r="N408" s="192"/>
      <c r="O408" s="192"/>
      <c r="P408" s="192"/>
      <c r="Q408" s="192"/>
      <c r="R408" s="192"/>
      <c r="S408" s="192"/>
      <c r="T408" s="193"/>
      <c r="AT408" s="187" t="s">
        <v>188</v>
      </c>
      <c r="AU408" s="187" t="s">
        <v>84</v>
      </c>
      <c r="AV408" s="11" t="s">
        <v>84</v>
      </c>
      <c r="AW408" s="11" t="s">
        <v>6</v>
      </c>
      <c r="AX408" s="11" t="s">
        <v>82</v>
      </c>
      <c r="AY408" s="187" t="s">
        <v>180</v>
      </c>
    </row>
    <row r="409" spans="2:65" s="1" customFormat="1" ht="16.5" customHeight="1">
      <c r="B409" s="172"/>
      <c r="C409" s="202" t="s">
        <v>722</v>
      </c>
      <c r="D409" s="202" t="s">
        <v>273</v>
      </c>
      <c r="E409" s="203" t="s">
        <v>877</v>
      </c>
      <c r="F409" s="204" t="s">
        <v>1318</v>
      </c>
      <c r="G409" s="205" t="s">
        <v>5</v>
      </c>
      <c r="H409" s="206">
        <v>0</v>
      </c>
      <c r="I409" s="207"/>
      <c r="J409" s="208">
        <f>ROUND(I409*H409,2)</f>
        <v>0</v>
      </c>
      <c r="K409" s="204" t="s">
        <v>193</v>
      </c>
      <c r="L409" s="209"/>
      <c r="M409" s="210" t="s">
        <v>5</v>
      </c>
      <c r="N409" s="211" t="s">
        <v>45</v>
      </c>
      <c r="O409" s="40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AR409" s="22" t="s">
        <v>258</v>
      </c>
      <c r="AT409" s="22" t="s">
        <v>273</v>
      </c>
      <c r="AU409" s="22" t="s">
        <v>84</v>
      </c>
      <c r="AY409" s="22" t="s">
        <v>180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22" t="s">
        <v>82</v>
      </c>
      <c r="BK409" s="184">
        <f>ROUND(I409*H409,2)</f>
        <v>0</v>
      </c>
      <c r="BL409" s="22" t="s">
        <v>220</v>
      </c>
      <c r="BM409" s="22" t="s">
        <v>726</v>
      </c>
    </row>
    <row r="410" spans="2:65" s="1" customFormat="1" ht="38.25" customHeight="1">
      <c r="B410" s="172"/>
      <c r="C410" s="173" t="s">
        <v>460</v>
      </c>
      <c r="D410" s="173" t="s">
        <v>182</v>
      </c>
      <c r="E410" s="174" t="s">
        <v>606</v>
      </c>
      <c r="F410" s="175" t="s">
        <v>1319</v>
      </c>
      <c r="G410" s="176" t="s">
        <v>185</v>
      </c>
      <c r="H410" s="177">
        <v>403.19</v>
      </c>
      <c r="I410" s="178"/>
      <c r="J410" s="179">
        <f>ROUND(I410*H410,2)</f>
        <v>0</v>
      </c>
      <c r="K410" s="175" t="s">
        <v>5</v>
      </c>
      <c r="L410" s="39"/>
      <c r="M410" s="180" t="s">
        <v>5</v>
      </c>
      <c r="N410" s="181" t="s">
        <v>45</v>
      </c>
      <c r="O410" s="40"/>
      <c r="P410" s="182">
        <f>O410*H410</f>
        <v>0</v>
      </c>
      <c r="Q410" s="182">
        <v>0</v>
      </c>
      <c r="R410" s="182">
        <f>Q410*H410</f>
        <v>0</v>
      </c>
      <c r="S410" s="182">
        <v>0</v>
      </c>
      <c r="T410" s="183">
        <f>S410*H410</f>
        <v>0</v>
      </c>
      <c r="AR410" s="22" t="s">
        <v>220</v>
      </c>
      <c r="AT410" s="22" t="s">
        <v>182</v>
      </c>
      <c r="AU410" s="22" t="s">
        <v>84</v>
      </c>
      <c r="AY410" s="22" t="s">
        <v>180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22" t="s">
        <v>82</v>
      </c>
      <c r="BK410" s="184">
        <f>ROUND(I410*H410,2)</f>
        <v>0</v>
      </c>
      <c r="BL410" s="22" t="s">
        <v>220</v>
      </c>
      <c r="BM410" s="22" t="s">
        <v>729</v>
      </c>
    </row>
    <row r="411" spans="2:65" s="1" customFormat="1" ht="16.5" customHeight="1">
      <c r="B411" s="172"/>
      <c r="C411" s="202" t="s">
        <v>732</v>
      </c>
      <c r="D411" s="202" t="s">
        <v>273</v>
      </c>
      <c r="E411" s="203" t="s">
        <v>880</v>
      </c>
      <c r="F411" s="204" t="s">
        <v>604</v>
      </c>
      <c r="G411" s="205" t="s">
        <v>5</v>
      </c>
      <c r="H411" s="206">
        <v>0</v>
      </c>
      <c r="I411" s="207"/>
      <c r="J411" s="208">
        <f>ROUND(I411*H411,2)</f>
        <v>0</v>
      </c>
      <c r="K411" s="204" t="s">
        <v>193</v>
      </c>
      <c r="L411" s="209"/>
      <c r="M411" s="210" t="s">
        <v>5</v>
      </c>
      <c r="N411" s="211" t="s">
        <v>45</v>
      </c>
      <c r="O411" s="40"/>
      <c r="P411" s="182">
        <f>O411*H411</f>
        <v>0</v>
      </c>
      <c r="Q411" s="182">
        <v>0</v>
      </c>
      <c r="R411" s="182">
        <f>Q411*H411</f>
        <v>0</v>
      </c>
      <c r="S411" s="182">
        <v>0</v>
      </c>
      <c r="T411" s="183">
        <f>S411*H411</f>
        <v>0</v>
      </c>
      <c r="AR411" s="22" t="s">
        <v>258</v>
      </c>
      <c r="AT411" s="22" t="s">
        <v>273</v>
      </c>
      <c r="AU411" s="22" t="s">
        <v>84</v>
      </c>
      <c r="AY411" s="22" t="s">
        <v>180</v>
      </c>
      <c r="BE411" s="184">
        <f>IF(N411="základní",J411,0)</f>
        <v>0</v>
      </c>
      <c r="BF411" s="184">
        <f>IF(N411="snížená",J411,0)</f>
        <v>0</v>
      </c>
      <c r="BG411" s="184">
        <f>IF(N411="zákl. přenesená",J411,0)</f>
        <v>0</v>
      </c>
      <c r="BH411" s="184">
        <f>IF(N411="sníž. přenesená",J411,0)</f>
        <v>0</v>
      </c>
      <c r="BI411" s="184">
        <f>IF(N411="nulová",J411,0)</f>
        <v>0</v>
      </c>
      <c r="BJ411" s="22" t="s">
        <v>82</v>
      </c>
      <c r="BK411" s="184">
        <f>ROUND(I411*H411,2)</f>
        <v>0</v>
      </c>
      <c r="BL411" s="22" t="s">
        <v>220</v>
      </c>
      <c r="BM411" s="22" t="s">
        <v>735</v>
      </c>
    </row>
    <row r="412" spans="2:65" s="1" customFormat="1" ht="16.5" customHeight="1">
      <c r="B412" s="172"/>
      <c r="C412" s="173" t="s">
        <v>464</v>
      </c>
      <c r="D412" s="173" t="s">
        <v>182</v>
      </c>
      <c r="E412" s="174" t="s">
        <v>612</v>
      </c>
      <c r="F412" s="175" t="s">
        <v>613</v>
      </c>
      <c r="G412" s="176" t="s">
        <v>185</v>
      </c>
      <c r="H412" s="177">
        <v>806.38</v>
      </c>
      <c r="I412" s="178"/>
      <c r="J412" s="179">
        <f>ROUND(I412*H412,2)</f>
        <v>0</v>
      </c>
      <c r="K412" s="175" t="s">
        <v>193</v>
      </c>
      <c r="L412" s="39"/>
      <c r="M412" s="180" t="s">
        <v>5</v>
      </c>
      <c r="N412" s="181" t="s">
        <v>45</v>
      </c>
      <c r="O412" s="40"/>
      <c r="P412" s="182">
        <f>O412*H412</f>
        <v>0</v>
      </c>
      <c r="Q412" s="182">
        <v>0</v>
      </c>
      <c r="R412" s="182">
        <f>Q412*H412</f>
        <v>0</v>
      </c>
      <c r="S412" s="182">
        <v>0</v>
      </c>
      <c r="T412" s="183">
        <f>S412*H412</f>
        <v>0</v>
      </c>
      <c r="AR412" s="22" t="s">
        <v>220</v>
      </c>
      <c r="AT412" s="22" t="s">
        <v>182</v>
      </c>
      <c r="AU412" s="22" t="s">
        <v>84</v>
      </c>
      <c r="AY412" s="22" t="s">
        <v>180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22" t="s">
        <v>82</v>
      </c>
      <c r="BK412" s="184">
        <f>ROUND(I412*H412,2)</f>
        <v>0</v>
      </c>
      <c r="BL412" s="22" t="s">
        <v>220</v>
      </c>
      <c r="BM412" s="22" t="s">
        <v>739</v>
      </c>
    </row>
    <row r="413" spans="2:51" s="11" customFormat="1" ht="13.5">
      <c r="B413" s="185"/>
      <c r="D413" s="186" t="s">
        <v>188</v>
      </c>
      <c r="E413" s="187" t="s">
        <v>5</v>
      </c>
      <c r="F413" s="188" t="s">
        <v>1320</v>
      </c>
      <c r="H413" s="189">
        <v>806.38</v>
      </c>
      <c r="I413" s="190"/>
      <c r="L413" s="185"/>
      <c r="M413" s="191"/>
      <c r="N413" s="192"/>
      <c r="O413" s="192"/>
      <c r="P413" s="192"/>
      <c r="Q413" s="192"/>
      <c r="R413" s="192"/>
      <c r="S413" s="192"/>
      <c r="T413" s="193"/>
      <c r="AT413" s="187" t="s">
        <v>188</v>
      </c>
      <c r="AU413" s="187" t="s">
        <v>84</v>
      </c>
      <c r="AV413" s="11" t="s">
        <v>84</v>
      </c>
      <c r="AW413" s="11" t="s">
        <v>38</v>
      </c>
      <c r="AX413" s="11" t="s">
        <v>74</v>
      </c>
      <c r="AY413" s="187" t="s">
        <v>180</v>
      </c>
    </row>
    <row r="414" spans="2:51" s="12" customFormat="1" ht="13.5">
      <c r="B414" s="194"/>
      <c r="D414" s="186" t="s">
        <v>188</v>
      </c>
      <c r="E414" s="195" t="s">
        <v>5</v>
      </c>
      <c r="F414" s="196" t="s">
        <v>190</v>
      </c>
      <c r="H414" s="197">
        <v>806.38</v>
      </c>
      <c r="I414" s="198"/>
      <c r="L414" s="194"/>
      <c r="M414" s="199"/>
      <c r="N414" s="200"/>
      <c r="O414" s="200"/>
      <c r="P414" s="200"/>
      <c r="Q414" s="200"/>
      <c r="R414" s="200"/>
      <c r="S414" s="200"/>
      <c r="T414" s="201"/>
      <c r="AT414" s="195" t="s">
        <v>188</v>
      </c>
      <c r="AU414" s="195" t="s">
        <v>84</v>
      </c>
      <c r="AV414" s="12" t="s">
        <v>187</v>
      </c>
      <c r="AW414" s="12" t="s">
        <v>38</v>
      </c>
      <c r="AX414" s="12" t="s">
        <v>82</v>
      </c>
      <c r="AY414" s="195" t="s">
        <v>180</v>
      </c>
    </row>
    <row r="415" spans="2:65" s="1" customFormat="1" ht="38.25" customHeight="1">
      <c r="B415" s="172"/>
      <c r="C415" s="173" t="s">
        <v>740</v>
      </c>
      <c r="D415" s="173" t="s">
        <v>182</v>
      </c>
      <c r="E415" s="174" t="s">
        <v>617</v>
      </c>
      <c r="F415" s="175" t="s">
        <v>618</v>
      </c>
      <c r="G415" s="176" t="s">
        <v>560</v>
      </c>
      <c r="H415" s="212"/>
      <c r="I415" s="178"/>
      <c r="J415" s="179">
        <f>ROUND(I415*H415,2)</f>
        <v>0</v>
      </c>
      <c r="K415" s="175" t="s">
        <v>193</v>
      </c>
      <c r="L415" s="39"/>
      <c r="M415" s="180" t="s">
        <v>5</v>
      </c>
      <c r="N415" s="181" t="s">
        <v>45</v>
      </c>
      <c r="O415" s="40"/>
      <c r="P415" s="182">
        <f>O415*H415</f>
        <v>0</v>
      </c>
      <c r="Q415" s="182">
        <v>0</v>
      </c>
      <c r="R415" s="182">
        <f>Q415*H415</f>
        <v>0</v>
      </c>
      <c r="S415" s="182">
        <v>0</v>
      </c>
      <c r="T415" s="183">
        <f>S415*H415</f>
        <v>0</v>
      </c>
      <c r="AR415" s="22" t="s">
        <v>220</v>
      </c>
      <c r="AT415" s="22" t="s">
        <v>182</v>
      </c>
      <c r="AU415" s="22" t="s">
        <v>84</v>
      </c>
      <c r="AY415" s="22" t="s">
        <v>180</v>
      </c>
      <c r="BE415" s="184">
        <f>IF(N415="základní",J415,0)</f>
        <v>0</v>
      </c>
      <c r="BF415" s="184">
        <f>IF(N415="snížená",J415,0)</f>
        <v>0</v>
      </c>
      <c r="BG415" s="184">
        <f>IF(N415="zákl. přenesená",J415,0)</f>
        <v>0</v>
      </c>
      <c r="BH415" s="184">
        <f>IF(N415="sníž. přenesená",J415,0)</f>
        <v>0</v>
      </c>
      <c r="BI415" s="184">
        <f>IF(N415="nulová",J415,0)</f>
        <v>0</v>
      </c>
      <c r="BJ415" s="22" t="s">
        <v>82</v>
      </c>
      <c r="BK415" s="184">
        <f>ROUND(I415*H415,2)</f>
        <v>0</v>
      </c>
      <c r="BL415" s="22" t="s">
        <v>220</v>
      </c>
      <c r="BM415" s="22" t="s">
        <v>743</v>
      </c>
    </row>
    <row r="416" spans="2:63" s="10" customFormat="1" ht="29.85" customHeight="1">
      <c r="B416" s="159"/>
      <c r="D416" s="160" t="s">
        <v>73</v>
      </c>
      <c r="E416" s="170" t="s">
        <v>1321</v>
      </c>
      <c r="F416" s="170" t="s">
        <v>1322</v>
      </c>
      <c r="I416" s="162"/>
      <c r="J416" s="171">
        <f>BK416</f>
        <v>0</v>
      </c>
      <c r="L416" s="159"/>
      <c r="M416" s="164"/>
      <c r="N416" s="165"/>
      <c r="O416" s="165"/>
      <c r="P416" s="166">
        <f>SUM(P417:P425)</f>
        <v>0</v>
      </c>
      <c r="Q416" s="165"/>
      <c r="R416" s="166">
        <f>SUM(R417:R425)</f>
        <v>0</v>
      </c>
      <c r="S416" s="165"/>
      <c r="T416" s="167">
        <f>SUM(T417:T425)</f>
        <v>0</v>
      </c>
      <c r="AR416" s="160" t="s">
        <v>84</v>
      </c>
      <c r="AT416" s="168" t="s">
        <v>73</v>
      </c>
      <c r="AU416" s="168" t="s">
        <v>82</v>
      </c>
      <c r="AY416" s="160" t="s">
        <v>180</v>
      </c>
      <c r="BK416" s="169">
        <f>SUM(BK417:BK425)</f>
        <v>0</v>
      </c>
    </row>
    <row r="417" spans="2:65" s="1" customFormat="1" ht="16.5" customHeight="1">
      <c r="B417" s="172"/>
      <c r="C417" s="173" t="s">
        <v>468</v>
      </c>
      <c r="D417" s="173" t="s">
        <v>182</v>
      </c>
      <c r="E417" s="174" t="s">
        <v>1323</v>
      </c>
      <c r="F417" s="175" t="s">
        <v>1324</v>
      </c>
      <c r="G417" s="176" t="s">
        <v>185</v>
      </c>
      <c r="H417" s="177">
        <v>239.24</v>
      </c>
      <c r="I417" s="178"/>
      <c r="J417" s="179">
        <f>ROUND(I417*H417,2)</f>
        <v>0</v>
      </c>
      <c r="K417" s="175" t="s">
        <v>5</v>
      </c>
      <c r="L417" s="39"/>
      <c r="M417" s="180" t="s">
        <v>5</v>
      </c>
      <c r="N417" s="181" t="s">
        <v>45</v>
      </c>
      <c r="O417" s="40"/>
      <c r="P417" s="182">
        <f>O417*H417</f>
        <v>0</v>
      </c>
      <c r="Q417" s="182">
        <v>0</v>
      </c>
      <c r="R417" s="182">
        <f>Q417*H417</f>
        <v>0</v>
      </c>
      <c r="S417" s="182">
        <v>0</v>
      </c>
      <c r="T417" s="183">
        <f>S417*H417</f>
        <v>0</v>
      </c>
      <c r="AR417" s="22" t="s">
        <v>220</v>
      </c>
      <c r="AT417" s="22" t="s">
        <v>182</v>
      </c>
      <c r="AU417" s="22" t="s">
        <v>84</v>
      </c>
      <c r="AY417" s="22" t="s">
        <v>180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22" t="s">
        <v>82</v>
      </c>
      <c r="BK417" s="184">
        <f>ROUND(I417*H417,2)</f>
        <v>0</v>
      </c>
      <c r="BL417" s="22" t="s">
        <v>220</v>
      </c>
      <c r="BM417" s="22" t="s">
        <v>749</v>
      </c>
    </row>
    <row r="418" spans="2:65" s="1" customFormat="1" ht="38.25" customHeight="1">
      <c r="B418" s="172"/>
      <c r="C418" s="173" t="s">
        <v>750</v>
      </c>
      <c r="D418" s="173" t="s">
        <v>182</v>
      </c>
      <c r="E418" s="174" t="s">
        <v>1325</v>
      </c>
      <c r="F418" s="175" t="s">
        <v>1326</v>
      </c>
      <c r="G418" s="176" t="s">
        <v>292</v>
      </c>
      <c r="H418" s="177">
        <v>61.95</v>
      </c>
      <c r="I418" s="178"/>
      <c r="J418" s="179">
        <f>ROUND(I418*H418,2)</f>
        <v>0</v>
      </c>
      <c r="K418" s="175" t="s">
        <v>193</v>
      </c>
      <c r="L418" s="39"/>
      <c r="M418" s="180" t="s">
        <v>5</v>
      </c>
      <c r="N418" s="181" t="s">
        <v>45</v>
      </c>
      <c r="O418" s="40"/>
      <c r="P418" s="182">
        <f>O418*H418</f>
        <v>0</v>
      </c>
      <c r="Q418" s="182">
        <v>0</v>
      </c>
      <c r="R418" s="182">
        <f>Q418*H418</f>
        <v>0</v>
      </c>
      <c r="S418" s="182">
        <v>0</v>
      </c>
      <c r="T418" s="183">
        <f>S418*H418</f>
        <v>0</v>
      </c>
      <c r="AR418" s="22" t="s">
        <v>220</v>
      </c>
      <c r="AT418" s="22" t="s">
        <v>182</v>
      </c>
      <c r="AU418" s="22" t="s">
        <v>84</v>
      </c>
      <c r="AY418" s="22" t="s">
        <v>180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22" t="s">
        <v>82</v>
      </c>
      <c r="BK418" s="184">
        <f>ROUND(I418*H418,2)</f>
        <v>0</v>
      </c>
      <c r="BL418" s="22" t="s">
        <v>220</v>
      </c>
      <c r="BM418" s="22" t="s">
        <v>753</v>
      </c>
    </row>
    <row r="419" spans="2:51" s="11" customFormat="1" ht="13.5">
      <c r="B419" s="185"/>
      <c r="D419" s="186" t="s">
        <v>188</v>
      </c>
      <c r="E419" s="187" t="s">
        <v>5</v>
      </c>
      <c r="F419" s="188" t="s">
        <v>1327</v>
      </c>
      <c r="H419" s="189">
        <v>61.95</v>
      </c>
      <c r="I419" s="190"/>
      <c r="L419" s="185"/>
      <c r="M419" s="191"/>
      <c r="N419" s="192"/>
      <c r="O419" s="192"/>
      <c r="P419" s="192"/>
      <c r="Q419" s="192"/>
      <c r="R419" s="192"/>
      <c r="S419" s="192"/>
      <c r="T419" s="193"/>
      <c r="AT419" s="187" t="s">
        <v>188</v>
      </c>
      <c r="AU419" s="187" t="s">
        <v>84</v>
      </c>
      <c r="AV419" s="11" t="s">
        <v>84</v>
      </c>
      <c r="AW419" s="11" t="s">
        <v>38</v>
      </c>
      <c r="AX419" s="11" t="s">
        <v>74</v>
      </c>
      <c r="AY419" s="187" t="s">
        <v>180</v>
      </c>
    </row>
    <row r="420" spans="2:51" s="12" customFormat="1" ht="13.5">
      <c r="B420" s="194"/>
      <c r="D420" s="186" t="s">
        <v>188</v>
      </c>
      <c r="E420" s="195" t="s">
        <v>5</v>
      </c>
      <c r="F420" s="196" t="s">
        <v>190</v>
      </c>
      <c r="H420" s="197">
        <v>61.95</v>
      </c>
      <c r="I420" s="198"/>
      <c r="L420" s="194"/>
      <c r="M420" s="199"/>
      <c r="N420" s="200"/>
      <c r="O420" s="200"/>
      <c r="P420" s="200"/>
      <c r="Q420" s="200"/>
      <c r="R420" s="200"/>
      <c r="S420" s="200"/>
      <c r="T420" s="201"/>
      <c r="AT420" s="195" t="s">
        <v>188</v>
      </c>
      <c r="AU420" s="195" t="s">
        <v>84</v>
      </c>
      <c r="AV420" s="12" t="s">
        <v>187</v>
      </c>
      <c r="AW420" s="12" t="s">
        <v>38</v>
      </c>
      <c r="AX420" s="12" t="s">
        <v>82</v>
      </c>
      <c r="AY420" s="195" t="s">
        <v>180</v>
      </c>
    </row>
    <row r="421" spans="2:65" s="1" customFormat="1" ht="25.5" customHeight="1">
      <c r="B421" s="172"/>
      <c r="C421" s="173" t="s">
        <v>473</v>
      </c>
      <c r="D421" s="173" t="s">
        <v>182</v>
      </c>
      <c r="E421" s="174" t="s">
        <v>1328</v>
      </c>
      <c r="F421" s="175" t="s">
        <v>1329</v>
      </c>
      <c r="G421" s="176" t="s">
        <v>185</v>
      </c>
      <c r="H421" s="177">
        <v>239.24</v>
      </c>
      <c r="I421" s="178"/>
      <c r="J421" s="179">
        <f>ROUND(I421*H421,2)</f>
        <v>0</v>
      </c>
      <c r="K421" s="175" t="s">
        <v>193</v>
      </c>
      <c r="L421" s="39"/>
      <c r="M421" s="180" t="s">
        <v>5</v>
      </c>
      <c r="N421" s="181" t="s">
        <v>45</v>
      </c>
      <c r="O421" s="40"/>
      <c r="P421" s="182">
        <f>O421*H421</f>
        <v>0</v>
      </c>
      <c r="Q421" s="182">
        <v>0</v>
      </c>
      <c r="R421" s="182">
        <f>Q421*H421</f>
        <v>0</v>
      </c>
      <c r="S421" s="182">
        <v>0</v>
      </c>
      <c r="T421" s="183">
        <f>S421*H421</f>
        <v>0</v>
      </c>
      <c r="AR421" s="22" t="s">
        <v>220</v>
      </c>
      <c r="AT421" s="22" t="s">
        <v>182</v>
      </c>
      <c r="AU421" s="22" t="s">
        <v>84</v>
      </c>
      <c r="AY421" s="22" t="s">
        <v>180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22" t="s">
        <v>82</v>
      </c>
      <c r="BK421" s="184">
        <f>ROUND(I421*H421,2)</f>
        <v>0</v>
      </c>
      <c r="BL421" s="22" t="s">
        <v>220</v>
      </c>
      <c r="BM421" s="22" t="s">
        <v>757</v>
      </c>
    </row>
    <row r="422" spans="2:65" s="1" customFormat="1" ht="16.5" customHeight="1">
      <c r="B422" s="172"/>
      <c r="C422" s="173" t="s">
        <v>596</v>
      </c>
      <c r="D422" s="173" t="s">
        <v>182</v>
      </c>
      <c r="E422" s="174" t="s">
        <v>1330</v>
      </c>
      <c r="F422" s="175" t="s">
        <v>604</v>
      </c>
      <c r="G422" s="176" t="s">
        <v>185</v>
      </c>
      <c r="H422" s="177">
        <v>1</v>
      </c>
      <c r="I422" s="178"/>
      <c r="J422" s="179">
        <f>ROUND(I422*H422,2)</f>
        <v>0</v>
      </c>
      <c r="K422" s="175" t="s">
        <v>193</v>
      </c>
      <c r="L422" s="39"/>
      <c r="M422" s="180" t="s">
        <v>5</v>
      </c>
      <c r="N422" s="181" t="s">
        <v>45</v>
      </c>
      <c r="O422" s="40"/>
      <c r="P422" s="182">
        <f>O422*H422</f>
        <v>0</v>
      </c>
      <c r="Q422" s="182">
        <v>0</v>
      </c>
      <c r="R422" s="182">
        <f>Q422*H422</f>
        <v>0</v>
      </c>
      <c r="S422" s="182">
        <v>0</v>
      </c>
      <c r="T422" s="183">
        <f>S422*H422</f>
        <v>0</v>
      </c>
      <c r="AR422" s="22" t="s">
        <v>220</v>
      </c>
      <c r="AT422" s="22" t="s">
        <v>182</v>
      </c>
      <c r="AU422" s="22" t="s">
        <v>84</v>
      </c>
      <c r="AY422" s="22" t="s">
        <v>180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22" t="s">
        <v>82</v>
      </c>
      <c r="BK422" s="184">
        <f>ROUND(I422*H422,2)</f>
        <v>0</v>
      </c>
      <c r="BL422" s="22" t="s">
        <v>220</v>
      </c>
      <c r="BM422" s="22" t="s">
        <v>1331</v>
      </c>
    </row>
    <row r="423" spans="2:65" s="1" customFormat="1" ht="16.5" customHeight="1">
      <c r="B423" s="172"/>
      <c r="C423" s="202" t="s">
        <v>477</v>
      </c>
      <c r="D423" s="202" t="s">
        <v>273</v>
      </c>
      <c r="E423" s="203" t="s">
        <v>1332</v>
      </c>
      <c r="F423" s="204" t="s">
        <v>604</v>
      </c>
      <c r="G423" s="205" t="s">
        <v>185</v>
      </c>
      <c r="H423" s="206">
        <v>1</v>
      </c>
      <c r="I423" s="207"/>
      <c r="J423" s="208">
        <f>ROUND(I423*H423,2)</f>
        <v>0</v>
      </c>
      <c r="K423" s="204" t="s">
        <v>5</v>
      </c>
      <c r="L423" s="209"/>
      <c r="M423" s="210" t="s">
        <v>5</v>
      </c>
      <c r="N423" s="211" t="s">
        <v>45</v>
      </c>
      <c r="O423" s="40"/>
      <c r="P423" s="182">
        <f>O423*H423</f>
        <v>0</v>
      </c>
      <c r="Q423" s="182">
        <v>0</v>
      </c>
      <c r="R423" s="182">
        <f>Q423*H423</f>
        <v>0</v>
      </c>
      <c r="S423" s="182">
        <v>0</v>
      </c>
      <c r="T423" s="183">
        <f>S423*H423</f>
        <v>0</v>
      </c>
      <c r="AR423" s="22" t="s">
        <v>258</v>
      </c>
      <c r="AT423" s="22" t="s">
        <v>273</v>
      </c>
      <c r="AU423" s="22" t="s">
        <v>84</v>
      </c>
      <c r="AY423" s="22" t="s">
        <v>180</v>
      </c>
      <c r="BE423" s="184">
        <f>IF(N423="základní",J423,0)</f>
        <v>0</v>
      </c>
      <c r="BF423" s="184">
        <f>IF(N423="snížená",J423,0)</f>
        <v>0</v>
      </c>
      <c r="BG423" s="184">
        <f>IF(N423="zákl. přenesená",J423,0)</f>
        <v>0</v>
      </c>
      <c r="BH423" s="184">
        <f>IF(N423="sníž. přenesená",J423,0)</f>
        <v>0</v>
      </c>
      <c r="BI423" s="184">
        <f>IF(N423="nulová",J423,0)</f>
        <v>0</v>
      </c>
      <c r="BJ423" s="22" t="s">
        <v>82</v>
      </c>
      <c r="BK423" s="184">
        <f>ROUND(I423*H423,2)</f>
        <v>0</v>
      </c>
      <c r="BL423" s="22" t="s">
        <v>220</v>
      </c>
      <c r="BM423" s="22" t="s">
        <v>1333</v>
      </c>
    </row>
    <row r="424" spans="2:51" s="11" customFormat="1" ht="13.5">
      <c r="B424" s="185"/>
      <c r="D424" s="186" t="s">
        <v>188</v>
      </c>
      <c r="E424" s="187" t="s">
        <v>5</v>
      </c>
      <c r="F424" s="188" t="s">
        <v>82</v>
      </c>
      <c r="H424" s="189">
        <v>1</v>
      </c>
      <c r="I424" s="190"/>
      <c r="L424" s="185"/>
      <c r="M424" s="191"/>
      <c r="N424" s="192"/>
      <c r="O424" s="192"/>
      <c r="P424" s="192"/>
      <c r="Q424" s="192"/>
      <c r="R424" s="192"/>
      <c r="S424" s="192"/>
      <c r="T424" s="193"/>
      <c r="AT424" s="187" t="s">
        <v>188</v>
      </c>
      <c r="AU424" s="187" t="s">
        <v>84</v>
      </c>
      <c r="AV424" s="11" t="s">
        <v>84</v>
      </c>
      <c r="AW424" s="11" t="s">
        <v>38</v>
      </c>
      <c r="AX424" s="11" t="s">
        <v>82</v>
      </c>
      <c r="AY424" s="187" t="s">
        <v>180</v>
      </c>
    </row>
    <row r="425" spans="2:65" s="1" customFormat="1" ht="25.5" customHeight="1">
      <c r="B425" s="172"/>
      <c r="C425" s="173" t="s">
        <v>1334</v>
      </c>
      <c r="D425" s="173" t="s">
        <v>182</v>
      </c>
      <c r="E425" s="174" t="s">
        <v>1335</v>
      </c>
      <c r="F425" s="175" t="s">
        <v>1336</v>
      </c>
      <c r="G425" s="176" t="s">
        <v>560</v>
      </c>
      <c r="H425" s="212"/>
      <c r="I425" s="178"/>
      <c r="J425" s="179">
        <f>ROUND(I425*H425,2)</f>
        <v>0</v>
      </c>
      <c r="K425" s="175" t="s">
        <v>193</v>
      </c>
      <c r="L425" s="39"/>
      <c r="M425" s="180" t="s">
        <v>5</v>
      </c>
      <c r="N425" s="181" t="s">
        <v>45</v>
      </c>
      <c r="O425" s="40"/>
      <c r="P425" s="182">
        <f>O425*H425</f>
        <v>0</v>
      </c>
      <c r="Q425" s="182">
        <v>0</v>
      </c>
      <c r="R425" s="182">
        <f>Q425*H425</f>
        <v>0</v>
      </c>
      <c r="S425" s="182">
        <v>0</v>
      </c>
      <c r="T425" s="183">
        <f>S425*H425</f>
        <v>0</v>
      </c>
      <c r="AR425" s="22" t="s">
        <v>220</v>
      </c>
      <c r="AT425" s="22" t="s">
        <v>182</v>
      </c>
      <c r="AU425" s="22" t="s">
        <v>84</v>
      </c>
      <c r="AY425" s="22" t="s">
        <v>180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22" t="s">
        <v>82</v>
      </c>
      <c r="BK425" s="184">
        <f>ROUND(I425*H425,2)</f>
        <v>0</v>
      </c>
      <c r="BL425" s="22" t="s">
        <v>220</v>
      </c>
      <c r="BM425" s="22" t="s">
        <v>1337</v>
      </c>
    </row>
    <row r="426" spans="2:63" s="10" customFormat="1" ht="29.85" customHeight="1">
      <c r="B426" s="159"/>
      <c r="D426" s="160" t="s">
        <v>73</v>
      </c>
      <c r="E426" s="170" t="s">
        <v>620</v>
      </c>
      <c r="F426" s="170" t="s">
        <v>621</v>
      </c>
      <c r="I426" s="162"/>
      <c r="J426" s="171">
        <f>BK426</f>
        <v>0</v>
      </c>
      <c r="L426" s="159"/>
      <c r="M426" s="164"/>
      <c r="N426" s="165"/>
      <c r="O426" s="165"/>
      <c r="P426" s="166">
        <f>SUM(P427:P445)</f>
        <v>0</v>
      </c>
      <c r="Q426" s="165"/>
      <c r="R426" s="166">
        <f>SUM(R427:R445)</f>
        <v>0</v>
      </c>
      <c r="S426" s="165"/>
      <c r="T426" s="167">
        <f>SUM(T427:T445)</f>
        <v>0</v>
      </c>
      <c r="AR426" s="160" t="s">
        <v>84</v>
      </c>
      <c r="AT426" s="168" t="s">
        <v>73</v>
      </c>
      <c r="AU426" s="168" t="s">
        <v>82</v>
      </c>
      <c r="AY426" s="160" t="s">
        <v>180</v>
      </c>
      <c r="BK426" s="169">
        <f>SUM(BK427:BK445)</f>
        <v>0</v>
      </c>
    </row>
    <row r="427" spans="2:65" s="1" customFormat="1" ht="16.5" customHeight="1">
      <c r="B427" s="172"/>
      <c r="C427" s="173" t="s">
        <v>482</v>
      </c>
      <c r="D427" s="173" t="s">
        <v>182</v>
      </c>
      <c r="E427" s="174" t="s">
        <v>622</v>
      </c>
      <c r="F427" s="175" t="s">
        <v>623</v>
      </c>
      <c r="G427" s="176" t="s">
        <v>185</v>
      </c>
      <c r="H427" s="177">
        <v>4.95</v>
      </c>
      <c r="I427" s="178"/>
      <c r="J427" s="179">
        <f>ROUND(I427*H427,2)</f>
        <v>0</v>
      </c>
      <c r="K427" s="175" t="s">
        <v>193</v>
      </c>
      <c r="L427" s="39"/>
      <c r="M427" s="180" t="s">
        <v>5</v>
      </c>
      <c r="N427" s="181" t="s">
        <v>45</v>
      </c>
      <c r="O427" s="40"/>
      <c r="P427" s="182">
        <f>O427*H427</f>
        <v>0</v>
      </c>
      <c r="Q427" s="182">
        <v>0</v>
      </c>
      <c r="R427" s="182">
        <f>Q427*H427</f>
        <v>0</v>
      </c>
      <c r="S427" s="182">
        <v>0</v>
      </c>
      <c r="T427" s="183">
        <f>S427*H427</f>
        <v>0</v>
      </c>
      <c r="AR427" s="22" t="s">
        <v>220</v>
      </c>
      <c r="AT427" s="22" t="s">
        <v>182</v>
      </c>
      <c r="AU427" s="22" t="s">
        <v>84</v>
      </c>
      <c r="AY427" s="22" t="s">
        <v>180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22" t="s">
        <v>82</v>
      </c>
      <c r="BK427" s="184">
        <f>ROUND(I427*H427,2)</f>
        <v>0</v>
      </c>
      <c r="BL427" s="22" t="s">
        <v>220</v>
      </c>
      <c r="BM427" s="22" t="s">
        <v>1338</v>
      </c>
    </row>
    <row r="428" spans="2:51" s="11" customFormat="1" ht="13.5">
      <c r="B428" s="185"/>
      <c r="D428" s="186" t="s">
        <v>188</v>
      </c>
      <c r="E428" s="187" t="s">
        <v>5</v>
      </c>
      <c r="F428" s="188" t="s">
        <v>1339</v>
      </c>
      <c r="H428" s="189">
        <v>4.95</v>
      </c>
      <c r="I428" s="190"/>
      <c r="L428" s="185"/>
      <c r="M428" s="191"/>
      <c r="N428" s="192"/>
      <c r="O428" s="192"/>
      <c r="P428" s="192"/>
      <c r="Q428" s="192"/>
      <c r="R428" s="192"/>
      <c r="S428" s="192"/>
      <c r="T428" s="193"/>
      <c r="AT428" s="187" t="s">
        <v>188</v>
      </c>
      <c r="AU428" s="187" t="s">
        <v>84</v>
      </c>
      <c r="AV428" s="11" t="s">
        <v>84</v>
      </c>
      <c r="AW428" s="11" t="s">
        <v>38</v>
      </c>
      <c r="AX428" s="11" t="s">
        <v>74</v>
      </c>
      <c r="AY428" s="187" t="s">
        <v>180</v>
      </c>
    </row>
    <row r="429" spans="2:51" s="12" customFormat="1" ht="13.5">
      <c r="B429" s="194"/>
      <c r="D429" s="186" t="s">
        <v>188</v>
      </c>
      <c r="E429" s="195" t="s">
        <v>5</v>
      </c>
      <c r="F429" s="196" t="s">
        <v>190</v>
      </c>
      <c r="H429" s="197">
        <v>4.95</v>
      </c>
      <c r="I429" s="198"/>
      <c r="L429" s="194"/>
      <c r="M429" s="199"/>
      <c r="N429" s="200"/>
      <c r="O429" s="200"/>
      <c r="P429" s="200"/>
      <c r="Q429" s="200"/>
      <c r="R429" s="200"/>
      <c r="S429" s="200"/>
      <c r="T429" s="201"/>
      <c r="AT429" s="195" t="s">
        <v>188</v>
      </c>
      <c r="AU429" s="195" t="s">
        <v>84</v>
      </c>
      <c r="AV429" s="12" t="s">
        <v>187</v>
      </c>
      <c r="AW429" s="12" t="s">
        <v>38</v>
      </c>
      <c r="AX429" s="12" t="s">
        <v>82</v>
      </c>
      <c r="AY429" s="195" t="s">
        <v>180</v>
      </c>
    </row>
    <row r="430" spans="2:65" s="1" customFormat="1" ht="16.5" customHeight="1">
      <c r="B430" s="172"/>
      <c r="C430" s="173" t="s">
        <v>1340</v>
      </c>
      <c r="D430" s="173" t="s">
        <v>182</v>
      </c>
      <c r="E430" s="174" t="s">
        <v>626</v>
      </c>
      <c r="F430" s="175" t="s">
        <v>627</v>
      </c>
      <c r="G430" s="176" t="s">
        <v>292</v>
      </c>
      <c r="H430" s="177">
        <v>83.05</v>
      </c>
      <c r="I430" s="178"/>
      <c r="J430" s="179">
        <f>ROUND(I430*H430,2)</f>
        <v>0</v>
      </c>
      <c r="K430" s="175" t="s">
        <v>193</v>
      </c>
      <c r="L430" s="39"/>
      <c r="M430" s="180" t="s">
        <v>5</v>
      </c>
      <c r="N430" s="181" t="s">
        <v>45</v>
      </c>
      <c r="O430" s="40"/>
      <c r="P430" s="182">
        <f>O430*H430</f>
        <v>0</v>
      </c>
      <c r="Q430" s="182">
        <v>0</v>
      </c>
      <c r="R430" s="182">
        <f>Q430*H430</f>
        <v>0</v>
      </c>
      <c r="S430" s="182">
        <v>0</v>
      </c>
      <c r="T430" s="183">
        <f>S430*H430</f>
        <v>0</v>
      </c>
      <c r="AR430" s="22" t="s">
        <v>220</v>
      </c>
      <c r="AT430" s="22" t="s">
        <v>182</v>
      </c>
      <c r="AU430" s="22" t="s">
        <v>84</v>
      </c>
      <c r="AY430" s="22" t="s">
        <v>180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22" t="s">
        <v>82</v>
      </c>
      <c r="BK430" s="184">
        <f>ROUND(I430*H430,2)</f>
        <v>0</v>
      </c>
      <c r="BL430" s="22" t="s">
        <v>220</v>
      </c>
      <c r="BM430" s="22" t="s">
        <v>1341</v>
      </c>
    </row>
    <row r="431" spans="2:51" s="11" customFormat="1" ht="13.5">
      <c r="B431" s="185"/>
      <c r="D431" s="186" t="s">
        <v>188</v>
      </c>
      <c r="E431" s="187" t="s">
        <v>5</v>
      </c>
      <c r="F431" s="188" t="s">
        <v>1342</v>
      </c>
      <c r="H431" s="189">
        <v>83.05</v>
      </c>
      <c r="I431" s="190"/>
      <c r="L431" s="185"/>
      <c r="M431" s="191"/>
      <c r="N431" s="192"/>
      <c r="O431" s="192"/>
      <c r="P431" s="192"/>
      <c r="Q431" s="192"/>
      <c r="R431" s="192"/>
      <c r="S431" s="192"/>
      <c r="T431" s="193"/>
      <c r="AT431" s="187" t="s">
        <v>188</v>
      </c>
      <c r="AU431" s="187" t="s">
        <v>84</v>
      </c>
      <c r="AV431" s="11" t="s">
        <v>84</v>
      </c>
      <c r="AW431" s="11" t="s">
        <v>38</v>
      </c>
      <c r="AX431" s="11" t="s">
        <v>74</v>
      </c>
      <c r="AY431" s="187" t="s">
        <v>180</v>
      </c>
    </row>
    <row r="432" spans="2:51" s="12" customFormat="1" ht="13.5">
      <c r="B432" s="194"/>
      <c r="D432" s="186" t="s">
        <v>188</v>
      </c>
      <c r="E432" s="195" t="s">
        <v>5</v>
      </c>
      <c r="F432" s="196" t="s">
        <v>190</v>
      </c>
      <c r="H432" s="197">
        <v>83.05</v>
      </c>
      <c r="I432" s="198"/>
      <c r="L432" s="194"/>
      <c r="M432" s="199"/>
      <c r="N432" s="200"/>
      <c r="O432" s="200"/>
      <c r="P432" s="200"/>
      <c r="Q432" s="200"/>
      <c r="R432" s="200"/>
      <c r="S432" s="200"/>
      <c r="T432" s="201"/>
      <c r="AT432" s="195" t="s">
        <v>188</v>
      </c>
      <c r="AU432" s="195" t="s">
        <v>84</v>
      </c>
      <c r="AV432" s="12" t="s">
        <v>187</v>
      </c>
      <c r="AW432" s="12" t="s">
        <v>38</v>
      </c>
      <c r="AX432" s="12" t="s">
        <v>82</v>
      </c>
      <c r="AY432" s="195" t="s">
        <v>180</v>
      </c>
    </row>
    <row r="433" spans="2:65" s="1" customFormat="1" ht="16.5" customHeight="1">
      <c r="B433" s="172"/>
      <c r="C433" s="173" t="s">
        <v>486</v>
      </c>
      <c r="D433" s="173" t="s">
        <v>182</v>
      </c>
      <c r="E433" s="174" t="s">
        <v>635</v>
      </c>
      <c r="F433" s="175" t="s">
        <v>636</v>
      </c>
      <c r="G433" s="176" t="s">
        <v>292</v>
      </c>
      <c r="H433" s="177">
        <v>39.8</v>
      </c>
      <c r="I433" s="178"/>
      <c r="J433" s="179">
        <f>ROUND(I433*H433,2)</f>
        <v>0</v>
      </c>
      <c r="K433" s="175" t="s">
        <v>193</v>
      </c>
      <c r="L433" s="39"/>
      <c r="M433" s="180" t="s">
        <v>5</v>
      </c>
      <c r="N433" s="181" t="s">
        <v>45</v>
      </c>
      <c r="O433" s="40"/>
      <c r="P433" s="182">
        <f>O433*H433</f>
        <v>0</v>
      </c>
      <c r="Q433" s="182">
        <v>0</v>
      </c>
      <c r="R433" s="182">
        <f>Q433*H433</f>
        <v>0</v>
      </c>
      <c r="S433" s="182">
        <v>0</v>
      </c>
      <c r="T433" s="183">
        <f>S433*H433</f>
        <v>0</v>
      </c>
      <c r="AR433" s="22" t="s">
        <v>220</v>
      </c>
      <c r="AT433" s="22" t="s">
        <v>182</v>
      </c>
      <c r="AU433" s="22" t="s">
        <v>84</v>
      </c>
      <c r="AY433" s="22" t="s">
        <v>180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22" t="s">
        <v>82</v>
      </c>
      <c r="BK433" s="184">
        <f>ROUND(I433*H433,2)</f>
        <v>0</v>
      </c>
      <c r="BL433" s="22" t="s">
        <v>220</v>
      </c>
      <c r="BM433" s="22" t="s">
        <v>1343</v>
      </c>
    </row>
    <row r="434" spans="2:51" s="11" customFormat="1" ht="13.5">
      <c r="B434" s="185"/>
      <c r="D434" s="186" t="s">
        <v>188</v>
      </c>
      <c r="E434" s="187" t="s">
        <v>5</v>
      </c>
      <c r="F434" s="188" t="s">
        <v>1344</v>
      </c>
      <c r="H434" s="189">
        <v>39.8</v>
      </c>
      <c r="I434" s="190"/>
      <c r="L434" s="185"/>
      <c r="M434" s="191"/>
      <c r="N434" s="192"/>
      <c r="O434" s="192"/>
      <c r="P434" s="192"/>
      <c r="Q434" s="192"/>
      <c r="R434" s="192"/>
      <c r="S434" s="192"/>
      <c r="T434" s="193"/>
      <c r="AT434" s="187" t="s">
        <v>188</v>
      </c>
      <c r="AU434" s="187" t="s">
        <v>84</v>
      </c>
      <c r="AV434" s="11" t="s">
        <v>84</v>
      </c>
      <c r="AW434" s="11" t="s">
        <v>38</v>
      </c>
      <c r="AX434" s="11" t="s">
        <v>74</v>
      </c>
      <c r="AY434" s="187" t="s">
        <v>180</v>
      </c>
    </row>
    <row r="435" spans="2:51" s="12" customFormat="1" ht="13.5">
      <c r="B435" s="194"/>
      <c r="D435" s="186" t="s">
        <v>188</v>
      </c>
      <c r="E435" s="195" t="s">
        <v>5</v>
      </c>
      <c r="F435" s="196" t="s">
        <v>190</v>
      </c>
      <c r="H435" s="197">
        <v>39.8</v>
      </c>
      <c r="I435" s="198"/>
      <c r="L435" s="194"/>
      <c r="M435" s="199"/>
      <c r="N435" s="200"/>
      <c r="O435" s="200"/>
      <c r="P435" s="200"/>
      <c r="Q435" s="200"/>
      <c r="R435" s="200"/>
      <c r="S435" s="200"/>
      <c r="T435" s="201"/>
      <c r="AT435" s="195" t="s">
        <v>188</v>
      </c>
      <c r="AU435" s="195" t="s">
        <v>84</v>
      </c>
      <c r="AV435" s="12" t="s">
        <v>187</v>
      </c>
      <c r="AW435" s="12" t="s">
        <v>38</v>
      </c>
      <c r="AX435" s="12" t="s">
        <v>82</v>
      </c>
      <c r="AY435" s="195" t="s">
        <v>180</v>
      </c>
    </row>
    <row r="436" spans="2:65" s="1" customFormat="1" ht="38.25" customHeight="1">
      <c r="B436" s="172"/>
      <c r="C436" s="173" t="s">
        <v>1345</v>
      </c>
      <c r="D436" s="173" t="s">
        <v>182</v>
      </c>
      <c r="E436" s="174" t="s">
        <v>639</v>
      </c>
      <c r="F436" s="175" t="s">
        <v>640</v>
      </c>
      <c r="G436" s="176" t="s">
        <v>185</v>
      </c>
      <c r="H436" s="177">
        <v>4.95</v>
      </c>
      <c r="I436" s="178"/>
      <c r="J436" s="179">
        <f>ROUND(I436*H436,2)</f>
        <v>0</v>
      </c>
      <c r="K436" s="175" t="s">
        <v>193</v>
      </c>
      <c r="L436" s="39"/>
      <c r="M436" s="180" t="s">
        <v>5</v>
      </c>
      <c r="N436" s="181" t="s">
        <v>45</v>
      </c>
      <c r="O436" s="40"/>
      <c r="P436" s="182">
        <f>O436*H436</f>
        <v>0</v>
      </c>
      <c r="Q436" s="182">
        <v>0</v>
      </c>
      <c r="R436" s="182">
        <f>Q436*H436</f>
        <v>0</v>
      </c>
      <c r="S436" s="182">
        <v>0</v>
      </c>
      <c r="T436" s="183">
        <f>S436*H436</f>
        <v>0</v>
      </c>
      <c r="AR436" s="22" t="s">
        <v>220</v>
      </c>
      <c r="AT436" s="22" t="s">
        <v>182</v>
      </c>
      <c r="AU436" s="22" t="s">
        <v>84</v>
      </c>
      <c r="AY436" s="22" t="s">
        <v>180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22" t="s">
        <v>82</v>
      </c>
      <c r="BK436" s="184">
        <f>ROUND(I436*H436,2)</f>
        <v>0</v>
      </c>
      <c r="BL436" s="22" t="s">
        <v>220</v>
      </c>
      <c r="BM436" s="22" t="s">
        <v>1346</v>
      </c>
    </row>
    <row r="437" spans="2:51" s="11" customFormat="1" ht="13.5">
      <c r="B437" s="185"/>
      <c r="D437" s="186" t="s">
        <v>188</v>
      </c>
      <c r="E437" s="187" t="s">
        <v>5</v>
      </c>
      <c r="F437" s="188" t="s">
        <v>1339</v>
      </c>
      <c r="H437" s="189">
        <v>4.95</v>
      </c>
      <c r="I437" s="190"/>
      <c r="L437" s="185"/>
      <c r="M437" s="191"/>
      <c r="N437" s="192"/>
      <c r="O437" s="192"/>
      <c r="P437" s="192"/>
      <c r="Q437" s="192"/>
      <c r="R437" s="192"/>
      <c r="S437" s="192"/>
      <c r="T437" s="193"/>
      <c r="AT437" s="187" t="s">
        <v>188</v>
      </c>
      <c r="AU437" s="187" t="s">
        <v>84</v>
      </c>
      <c r="AV437" s="11" t="s">
        <v>84</v>
      </c>
      <c r="AW437" s="11" t="s">
        <v>38</v>
      </c>
      <c r="AX437" s="11" t="s">
        <v>74</v>
      </c>
      <c r="AY437" s="187" t="s">
        <v>180</v>
      </c>
    </row>
    <row r="438" spans="2:51" s="12" customFormat="1" ht="13.5">
      <c r="B438" s="194"/>
      <c r="D438" s="186" t="s">
        <v>188</v>
      </c>
      <c r="E438" s="195" t="s">
        <v>5</v>
      </c>
      <c r="F438" s="196" t="s">
        <v>190</v>
      </c>
      <c r="H438" s="197">
        <v>4.95</v>
      </c>
      <c r="I438" s="198"/>
      <c r="L438" s="194"/>
      <c r="M438" s="199"/>
      <c r="N438" s="200"/>
      <c r="O438" s="200"/>
      <c r="P438" s="200"/>
      <c r="Q438" s="200"/>
      <c r="R438" s="200"/>
      <c r="S438" s="200"/>
      <c r="T438" s="201"/>
      <c r="AT438" s="195" t="s">
        <v>188</v>
      </c>
      <c r="AU438" s="195" t="s">
        <v>84</v>
      </c>
      <c r="AV438" s="12" t="s">
        <v>187</v>
      </c>
      <c r="AW438" s="12" t="s">
        <v>38</v>
      </c>
      <c r="AX438" s="12" t="s">
        <v>82</v>
      </c>
      <c r="AY438" s="195" t="s">
        <v>180</v>
      </c>
    </row>
    <row r="439" spans="2:65" s="1" customFormat="1" ht="25.5" customHeight="1">
      <c r="B439" s="172"/>
      <c r="C439" s="173" t="s">
        <v>491</v>
      </c>
      <c r="D439" s="173" t="s">
        <v>182</v>
      </c>
      <c r="E439" s="174" t="s">
        <v>1347</v>
      </c>
      <c r="F439" s="175" t="s">
        <v>655</v>
      </c>
      <c r="G439" s="176" t="s">
        <v>292</v>
      </c>
      <c r="H439" s="177">
        <v>60.9</v>
      </c>
      <c r="I439" s="178"/>
      <c r="J439" s="179">
        <f>ROUND(I439*H439,2)</f>
        <v>0</v>
      </c>
      <c r="K439" s="175" t="s">
        <v>5</v>
      </c>
      <c r="L439" s="39"/>
      <c r="M439" s="180" t="s">
        <v>5</v>
      </c>
      <c r="N439" s="181" t="s">
        <v>45</v>
      </c>
      <c r="O439" s="40"/>
      <c r="P439" s="182">
        <f>O439*H439</f>
        <v>0</v>
      </c>
      <c r="Q439" s="182">
        <v>0</v>
      </c>
      <c r="R439" s="182">
        <f>Q439*H439</f>
        <v>0</v>
      </c>
      <c r="S439" s="182">
        <v>0</v>
      </c>
      <c r="T439" s="183">
        <f>S439*H439</f>
        <v>0</v>
      </c>
      <c r="AR439" s="22" t="s">
        <v>220</v>
      </c>
      <c r="AT439" s="22" t="s">
        <v>182</v>
      </c>
      <c r="AU439" s="22" t="s">
        <v>84</v>
      </c>
      <c r="AY439" s="22" t="s">
        <v>180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22" t="s">
        <v>82</v>
      </c>
      <c r="BK439" s="184">
        <f>ROUND(I439*H439,2)</f>
        <v>0</v>
      </c>
      <c r="BL439" s="22" t="s">
        <v>220</v>
      </c>
      <c r="BM439" s="22" t="s">
        <v>1348</v>
      </c>
    </row>
    <row r="440" spans="2:51" s="11" customFormat="1" ht="13.5">
      <c r="B440" s="185"/>
      <c r="D440" s="186" t="s">
        <v>188</v>
      </c>
      <c r="E440" s="187" t="s">
        <v>5</v>
      </c>
      <c r="F440" s="188" t="s">
        <v>1349</v>
      </c>
      <c r="H440" s="189">
        <v>60.9</v>
      </c>
      <c r="I440" s="190"/>
      <c r="L440" s="185"/>
      <c r="M440" s="191"/>
      <c r="N440" s="192"/>
      <c r="O440" s="192"/>
      <c r="P440" s="192"/>
      <c r="Q440" s="192"/>
      <c r="R440" s="192"/>
      <c r="S440" s="192"/>
      <c r="T440" s="193"/>
      <c r="AT440" s="187" t="s">
        <v>188</v>
      </c>
      <c r="AU440" s="187" t="s">
        <v>84</v>
      </c>
      <c r="AV440" s="11" t="s">
        <v>84</v>
      </c>
      <c r="AW440" s="11" t="s">
        <v>38</v>
      </c>
      <c r="AX440" s="11" t="s">
        <v>74</v>
      </c>
      <c r="AY440" s="187" t="s">
        <v>180</v>
      </c>
    </row>
    <row r="441" spans="2:51" s="12" customFormat="1" ht="13.5">
      <c r="B441" s="194"/>
      <c r="D441" s="186" t="s">
        <v>188</v>
      </c>
      <c r="E441" s="195" t="s">
        <v>5</v>
      </c>
      <c r="F441" s="196" t="s">
        <v>190</v>
      </c>
      <c r="H441" s="197">
        <v>60.9</v>
      </c>
      <c r="I441" s="198"/>
      <c r="L441" s="194"/>
      <c r="M441" s="199"/>
      <c r="N441" s="200"/>
      <c r="O441" s="200"/>
      <c r="P441" s="200"/>
      <c r="Q441" s="200"/>
      <c r="R441" s="200"/>
      <c r="S441" s="200"/>
      <c r="T441" s="201"/>
      <c r="AT441" s="195" t="s">
        <v>188</v>
      </c>
      <c r="AU441" s="195" t="s">
        <v>84</v>
      </c>
      <c r="AV441" s="12" t="s">
        <v>187</v>
      </c>
      <c r="AW441" s="12" t="s">
        <v>38</v>
      </c>
      <c r="AX441" s="12" t="s">
        <v>82</v>
      </c>
      <c r="AY441" s="195" t="s">
        <v>180</v>
      </c>
    </row>
    <row r="442" spans="2:65" s="1" customFormat="1" ht="25.5" customHeight="1">
      <c r="B442" s="172"/>
      <c r="C442" s="173" t="s">
        <v>1350</v>
      </c>
      <c r="D442" s="173" t="s">
        <v>182</v>
      </c>
      <c r="E442" s="174" t="s">
        <v>650</v>
      </c>
      <c r="F442" s="175" t="s">
        <v>651</v>
      </c>
      <c r="G442" s="176" t="s">
        <v>292</v>
      </c>
      <c r="H442" s="177">
        <v>83.05</v>
      </c>
      <c r="I442" s="178"/>
      <c r="J442" s="179">
        <f>ROUND(I442*H442,2)</f>
        <v>0</v>
      </c>
      <c r="K442" s="175" t="s">
        <v>269</v>
      </c>
      <c r="L442" s="39"/>
      <c r="M442" s="180" t="s">
        <v>5</v>
      </c>
      <c r="N442" s="181" t="s">
        <v>45</v>
      </c>
      <c r="O442" s="40"/>
      <c r="P442" s="182">
        <f>O442*H442</f>
        <v>0</v>
      </c>
      <c r="Q442" s="182">
        <v>0</v>
      </c>
      <c r="R442" s="182">
        <f>Q442*H442</f>
        <v>0</v>
      </c>
      <c r="S442" s="182">
        <v>0</v>
      </c>
      <c r="T442" s="183">
        <f>S442*H442</f>
        <v>0</v>
      </c>
      <c r="AR442" s="22" t="s">
        <v>220</v>
      </c>
      <c r="AT442" s="22" t="s">
        <v>182</v>
      </c>
      <c r="AU442" s="22" t="s">
        <v>84</v>
      </c>
      <c r="AY442" s="22" t="s">
        <v>180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22" t="s">
        <v>82</v>
      </c>
      <c r="BK442" s="184">
        <f>ROUND(I442*H442,2)</f>
        <v>0</v>
      </c>
      <c r="BL442" s="22" t="s">
        <v>220</v>
      </c>
      <c r="BM442" s="22" t="s">
        <v>1351</v>
      </c>
    </row>
    <row r="443" spans="2:65" s="1" customFormat="1" ht="16.5" customHeight="1">
      <c r="B443" s="172"/>
      <c r="C443" s="173" t="s">
        <v>497</v>
      </c>
      <c r="D443" s="173" t="s">
        <v>182</v>
      </c>
      <c r="E443" s="174" t="s">
        <v>659</v>
      </c>
      <c r="F443" s="175" t="s">
        <v>660</v>
      </c>
      <c r="G443" s="176" t="s">
        <v>292</v>
      </c>
      <c r="H443" s="177">
        <v>60.9</v>
      </c>
      <c r="I443" s="178"/>
      <c r="J443" s="179">
        <f>ROUND(I443*H443,2)</f>
        <v>0</v>
      </c>
      <c r="K443" s="175" t="s">
        <v>199</v>
      </c>
      <c r="L443" s="39"/>
      <c r="M443" s="180" t="s">
        <v>5</v>
      </c>
      <c r="N443" s="181" t="s">
        <v>45</v>
      </c>
      <c r="O443" s="40"/>
      <c r="P443" s="182">
        <f>O443*H443</f>
        <v>0</v>
      </c>
      <c r="Q443" s="182">
        <v>0</v>
      </c>
      <c r="R443" s="182">
        <f>Q443*H443</f>
        <v>0</v>
      </c>
      <c r="S443" s="182">
        <v>0</v>
      </c>
      <c r="T443" s="183">
        <f>S443*H443</f>
        <v>0</v>
      </c>
      <c r="AR443" s="22" t="s">
        <v>220</v>
      </c>
      <c r="AT443" s="22" t="s">
        <v>182</v>
      </c>
      <c r="AU443" s="22" t="s">
        <v>84</v>
      </c>
      <c r="AY443" s="22" t="s">
        <v>180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22" t="s">
        <v>82</v>
      </c>
      <c r="BK443" s="184">
        <f>ROUND(I443*H443,2)</f>
        <v>0</v>
      </c>
      <c r="BL443" s="22" t="s">
        <v>220</v>
      </c>
      <c r="BM443" s="22" t="s">
        <v>1352</v>
      </c>
    </row>
    <row r="444" spans="2:65" s="1" customFormat="1" ht="25.5" customHeight="1">
      <c r="B444" s="172"/>
      <c r="C444" s="173" t="s">
        <v>1353</v>
      </c>
      <c r="D444" s="173" t="s">
        <v>182</v>
      </c>
      <c r="E444" s="174" t="s">
        <v>667</v>
      </c>
      <c r="F444" s="175" t="s">
        <v>668</v>
      </c>
      <c r="G444" s="176" t="s">
        <v>292</v>
      </c>
      <c r="H444" s="177">
        <v>50</v>
      </c>
      <c r="I444" s="178"/>
      <c r="J444" s="179">
        <f>ROUND(I444*H444,2)</f>
        <v>0</v>
      </c>
      <c r="K444" s="175" t="s">
        <v>5</v>
      </c>
      <c r="L444" s="39"/>
      <c r="M444" s="180" t="s">
        <v>5</v>
      </c>
      <c r="N444" s="181" t="s">
        <v>45</v>
      </c>
      <c r="O444" s="40"/>
      <c r="P444" s="182">
        <f>O444*H444</f>
        <v>0</v>
      </c>
      <c r="Q444" s="182">
        <v>0</v>
      </c>
      <c r="R444" s="182">
        <f>Q444*H444</f>
        <v>0</v>
      </c>
      <c r="S444" s="182">
        <v>0</v>
      </c>
      <c r="T444" s="183">
        <f>S444*H444</f>
        <v>0</v>
      </c>
      <c r="AR444" s="22" t="s">
        <v>220</v>
      </c>
      <c r="AT444" s="22" t="s">
        <v>182</v>
      </c>
      <c r="AU444" s="22" t="s">
        <v>84</v>
      </c>
      <c r="AY444" s="22" t="s">
        <v>180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22" t="s">
        <v>82</v>
      </c>
      <c r="BK444" s="184">
        <f>ROUND(I444*H444,2)</f>
        <v>0</v>
      </c>
      <c r="BL444" s="22" t="s">
        <v>220</v>
      </c>
      <c r="BM444" s="22" t="s">
        <v>1354</v>
      </c>
    </row>
    <row r="445" spans="2:65" s="1" customFormat="1" ht="38.25" customHeight="1">
      <c r="B445" s="172"/>
      <c r="C445" s="173" t="s">
        <v>502</v>
      </c>
      <c r="D445" s="173" t="s">
        <v>182</v>
      </c>
      <c r="E445" s="174" t="s">
        <v>670</v>
      </c>
      <c r="F445" s="175" t="s">
        <v>671</v>
      </c>
      <c r="G445" s="176" t="s">
        <v>560</v>
      </c>
      <c r="H445" s="212"/>
      <c r="I445" s="178"/>
      <c r="J445" s="179">
        <f>ROUND(I445*H445,2)</f>
        <v>0</v>
      </c>
      <c r="K445" s="175" t="s">
        <v>193</v>
      </c>
      <c r="L445" s="39"/>
      <c r="M445" s="180" t="s">
        <v>5</v>
      </c>
      <c r="N445" s="181" t="s">
        <v>45</v>
      </c>
      <c r="O445" s="40"/>
      <c r="P445" s="182">
        <f>O445*H445</f>
        <v>0</v>
      </c>
      <c r="Q445" s="182">
        <v>0</v>
      </c>
      <c r="R445" s="182">
        <f>Q445*H445</f>
        <v>0</v>
      </c>
      <c r="S445" s="182">
        <v>0</v>
      </c>
      <c r="T445" s="183">
        <f>S445*H445</f>
        <v>0</v>
      </c>
      <c r="AR445" s="22" t="s">
        <v>220</v>
      </c>
      <c r="AT445" s="22" t="s">
        <v>182</v>
      </c>
      <c r="AU445" s="22" t="s">
        <v>84</v>
      </c>
      <c r="AY445" s="22" t="s">
        <v>180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22" t="s">
        <v>82</v>
      </c>
      <c r="BK445" s="184">
        <f>ROUND(I445*H445,2)</f>
        <v>0</v>
      </c>
      <c r="BL445" s="22" t="s">
        <v>220</v>
      </c>
      <c r="BM445" s="22" t="s">
        <v>1355</v>
      </c>
    </row>
    <row r="446" spans="2:63" s="10" customFormat="1" ht="29.85" customHeight="1">
      <c r="B446" s="159"/>
      <c r="D446" s="160" t="s">
        <v>73</v>
      </c>
      <c r="E446" s="170" t="s">
        <v>673</v>
      </c>
      <c r="F446" s="170" t="s">
        <v>674</v>
      </c>
      <c r="I446" s="162"/>
      <c r="J446" s="171">
        <f>BK446</f>
        <v>0</v>
      </c>
      <c r="L446" s="159"/>
      <c r="M446" s="164"/>
      <c r="N446" s="165"/>
      <c r="O446" s="165"/>
      <c r="P446" s="166">
        <f>SUM(P447:P467)</f>
        <v>0</v>
      </c>
      <c r="Q446" s="165"/>
      <c r="R446" s="166">
        <f>SUM(R447:R467)</f>
        <v>0.00026</v>
      </c>
      <c r="S446" s="165"/>
      <c r="T446" s="167">
        <f>SUM(T447:T467)</f>
        <v>0</v>
      </c>
      <c r="AR446" s="160" t="s">
        <v>84</v>
      </c>
      <c r="AT446" s="168" t="s">
        <v>73</v>
      </c>
      <c r="AU446" s="168" t="s">
        <v>82</v>
      </c>
      <c r="AY446" s="160" t="s">
        <v>180</v>
      </c>
      <c r="BK446" s="169">
        <f>SUM(BK447:BK467)</f>
        <v>0</v>
      </c>
    </row>
    <row r="447" spans="2:65" s="1" customFormat="1" ht="16.5" customHeight="1">
      <c r="B447" s="172"/>
      <c r="C447" s="173" t="s">
        <v>1356</v>
      </c>
      <c r="D447" s="173" t="s">
        <v>182</v>
      </c>
      <c r="E447" s="174" t="s">
        <v>1357</v>
      </c>
      <c r="F447" s="175" t="s">
        <v>1358</v>
      </c>
      <c r="G447" s="176" t="s">
        <v>185</v>
      </c>
      <c r="H447" s="177">
        <v>26.615</v>
      </c>
      <c r="I447" s="178"/>
      <c r="J447" s="179">
        <f>ROUND(I447*H447,2)</f>
        <v>0</v>
      </c>
      <c r="K447" s="175" t="s">
        <v>5</v>
      </c>
      <c r="L447" s="39"/>
      <c r="M447" s="180" t="s">
        <v>5</v>
      </c>
      <c r="N447" s="181" t="s">
        <v>45</v>
      </c>
      <c r="O447" s="40"/>
      <c r="P447" s="182">
        <f>O447*H447</f>
        <v>0</v>
      </c>
      <c r="Q447" s="182">
        <v>0</v>
      </c>
      <c r="R447" s="182">
        <f>Q447*H447</f>
        <v>0</v>
      </c>
      <c r="S447" s="182">
        <v>0</v>
      </c>
      <c r="T447" s="183">
        <f>S447*H447</f>
        <v>0</v>
      </c>
      <c r="AR447" s="22" t="s">
        <v>220</v>
      </c>
      <c r="AT447" s="22" t="s">
        <v>182</v>
      </c>
      <c r="AU447" s="22" t="s">
        <v>84</v>
      </c>
      <c r="AY447" s="22" t="s">
        <v>180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22" t="s">
        <v>82</v>
      </c>
      <c r="BK447" s="184">
        <f>ROUND(I447*H447,2)</f>
        <v>0</v>
      </c>
      <c r="BL447" s="22" t="s">
        <v>220</v>
      </c>
      <c r="BM447" s="22" t="s">
        <v>1359</v>
      </c>
    </row>
    <row r="448" spans="2:51" s="11" customFormat="1" ht="13.5">
      <c r="B448" s="185"/>
      <c r="D448" s="186" t="s">
        <v>188</v>
      </c>
      <c r="E448" s="187" t="s">
        <v>5</v>
      </c>
      <c r="F448" s="188" t="s">
        <v>1360</v>
      </c>
      <c r="H448" s="189">
        <v>26.615</v>
      </c>
      <c r="I448" s="190"/>
      <c r="L448" s="185"/>
      <c r="M448" s="191"/>
      <c r="N448" s="192"/>
      <c r="O448" s="192"/>
      <c r="P448" s="192"/>
      <c r="Q448" s="192"/>
      <c r="R448" s="192"/>
      <c r="S448" s="192"/>
      <c r="T448" s="193"/>
      <c r="AT448" s="187" t="s">
        <v>188</v>
      </c>
      <c r="AU448" s="187" t="s">
        <v>84</v>
      </c>
      <c r="AV448" s="11" t="s">
        <v>84</v>
      </c>
      <c r="AW448" s="11" t="s">
        <v>38</v>
      </c>
      <c r="AX448" s="11" t="s">
        <v>74</v>
      </c>
      <c r="AY448" s="187" t="s">
        <v>180</v>
      </c>
    </row>
    <row r="449" spans="2:51" s="12" customFormat="1" ht="13.5">
      <c r="B449" s="194"/>
      <c r="D449" s="186" t="s">
        <v>188</v>
      </c>
      <c r="E449" s="195" t="s">
        <v>5</v>
      </c>
      <c r="F449" s="196" t="s">
        <v>190</v>
      </c>
      <c r="H449" s="197">
        <v>26.615</v>
      </c>
      <c r="I449" s="198"/>
      <c r="L449" s="194"/>
      <c r="M449" s="199"/>
      <c r="N449" s="200"/>
      <c r="O449" s="200"/>
      <c r="P449" s="200"/>
      <c r="Q449" s="200"/>
      <c r="R449" s="200"/>
      <c r="S449" s="200"/>
      <c r="T449" s="201"/>
      <c r="AT449" s="195" t="s">
        <v>188</v>
      </c>
      <c r="AU449" s="195" t="s">
        <v>84</v>
      </c>
      <c r="AV449" s="12" t="s">
        <v>187</v>
      </c>
      <c r="AW449" s="12" t="s">
        <v>38</v>
      </c>
      <c r="AX449" s="12" t="s">
        <v>82</v>
      </c>
      <c r="AY449" s="195" t="s">
        <v>180</v>
      </c>
    </row>
    <row r="450" spans="2:65" s="1" customFormat="1" ht="25.5" customHeight="1">
      <c r="B450" s="172"/>
      <c r="C450" s="173" t="s">
        <v>505</v>
      </c>
      <c r="D450" s="173" t="s">
        <v>182</v>
      </c>
      <c r="E450" s="174" t="s">
        <v>676</v>
      </c>
      <c r="F450" s="175" t="s">
        <v>677</v>
      </c>
      <c r="G450" s="176" t="s">
        <v>301</v>
      </c>
      <c r="H450" s="177">
        <v>27.3</v>
      </c>
      <c r="I450" s="178"/>
      <c r="J450" s="179">
        <f>ROUND(I450*H450,2)</f>
        <v>0</v>
      </c>
      <c r="K450" s="175" t="s">
        <v>193</v>
      </c>
      <c r="L450" s="39"/>
      <c r="M450" s="180" t="s">
        <v>5</v>
      </c>
      <c r="N450" s="181" t="s">
        <v>45</v>
      </c>
      <c r="O450" s="40"/>
      <c r="P450" s="182">
        <f>O450*H450</f>
        <v>0</v>
      </c>
      <c r="Q450" s="182">
        <v>0</v>
      </c>
      <c r="R450" s="182">
        <f>Q450*H450</f>
        <v>0</v>
      </c>
      <c r="S450" s="182">
        <v>0</v>
      </c>
      <c r="T450" s="183">
        <f>S450*H450</f>
        <v>0</v>
      </c>
      <c r="AR450" s="22" t="s">
        <v>220</v>
      </c>
      <c r="AT450" s="22" t="s">
        <v>182</v>
      </c>
      <c r="AU450" s="22" t="s">
        <v>84</v>
      </c>
      <c r="AY450" s="22" t="s">
        <v>180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22" t="s">
        <v>82</v>
      </c>
      <c r="BK450" s="184">
        <f>ROUND(I450*H450,2)</f>
        <v>0</v>
      </c>
      <c r="BL450" s="22" t="s">
        <v>220</v>
      </c>
      <c r="BM450" s="22" t="s">
        <v>1361</v>
      </c>
    </row>
    <row r="451" spans="2:51" s="11" customFormat="1" ht="13.5">
      <c r="B451" s="185"/>
      <c r="D451" s="186" t="s">
        <v>188</v>
      </c>
      <c r="E451" s="187" t="s">
        <v>5</v>
      </c>
      <c r="F451" s="188" t="s">
        <v>1362</v>
      </c>
      <c r="H451" s="189">
        <v>27.3</v>
      </c>
      <c r="I451" s="190"/>
      <c r="L451" s="185"/>
      <c r="M451" s="191"/>
      <c r="N451" s="192"/>
      <c r="O451" s="192"/>
      <c r="P451" s="192"/>
      <c r="Q451" s="192"/>
      <c r="R451" s="192"/>
      <c r="S451" s="192"/>
      <c r="T451" s="193"/>
      <c r="AT451" s="187" t="s">
        <v>188</v>
      </c>
      <c r="AU451" s="187" t="s">
        <v>84</v>
      </c>
      <c r="AV451" s="11" t="s">
        <v>84</v>
      </c>
      <c r="AW451" s="11" t="s">
        <v>38</v>
      </c>
      <c r="AX451" s="11" t="s">
        <v>74</v>
      </c>
      <c r="AY451" s="187" t="s">
        <v>180</v>
      </c>
    </row>
    <row r="452" spans="2:51" s="12" customFormat="1" ht="13.5">
      <c r="B452" s="194"/>
      <c r="D452" s="186" t="s">
        <v>188</v>
      </c>
      <c r="E452" s="195" t="s">
        <v>5</v>
      </c>
      <c r="F452" s="196" t="s">
        <v>190</v>
      </c>
      <c r="H452" s="197">
        <v>27.3</v>
      </c>
      <c r="I452" s="198"/>
      <c r="L452" s="194"/>
      <c r="M452" s="199"/>
      <c r="N452" s="200"/>
      <c r="O452" s="200"/>
      <c r="P452" s="200"/>
      <c r="Q452" s="200"/>
      <c r="R452" s="200"/>
      <c r="S452" s="200"/>
      <c r="T452" s="201"/>
      <c r="AT452" s="195" t="s">
        <v>188</v>
      </c>
      <c r="AU452" s="195" t="s">
        <v>84</v>
      </c>
      <c r="AV452" s="12" t="s">
        <v>187</v>
      </c>
      <c r="AW452" s="12" t="s">
        <v>38</v>
      </c>
      <c r="AX452" s="12" t="s">
        <v>82</v>
      </c>
      <c r="AY452" s="195" t="s">
        <v>180</v>
      </c>
    </row>
    <row r="453" spans="2:65" s="1" customFormat="1" ht="25.5" customHeight="1">
      <c r="B453" s="172"/>
      <c r="C453" s="173" t="s">
        <v>1363</v>
      </c>
      <c r="D453" s="173" t="s">
        <v>182</v>
      </c>
      <c r="E453" s="174" t="s">
        <v>679</v>
      </c>
      <c r="F453" s="175" t="s">
        <v>680</v>
      </c>
      <c r="G453" s="176" t="s">
        <v>301</v>
      </c>
      <c r="H453" s="177">
        <v>16</v>
      </c>
      <c r="I453" s="178"/>
      <c r="J453" s="179">
        <f>ROUND(I453*H453,2)</f>
        <v>0</v>
      </c>
      <c r="K453" s="175" t="s">
        <v>193</v>
      </c>
      <c r="L453" s="39"/>
      <c r="M453" s="180" t="s">
        <v>5</v>
      </c>
      <c r="N453" s="181" t="s">
        <v>45</v>
      </c>
      <c r="O453" s="40"/>
      <c r="P453" s="182">
        <f>O453*H453</f>
        <v>0</v>
      </c>
      <c r="Q453" s="182">
        <v>0</v>
      </c>
      <c r="R453" s="182">
        <f>Q453*H453</f>
        <v>0</v>
      </c>
      <c r="S453" s="182">
        <v>0</v>
      </c>
      <c r="T453" s="183">
        <f>S453*H453</f>
        <v>0</v>
      </c>
      <c r="AR453" s="22" t="s">
        <v>220</v>
      </c>
      <c r="AT453" s="22" t="s">
        <v>182</v>
      </c>
      <c r="AU453" s="22" t="s">
        <v>84</v>
      </c>
      <c r="AY453" s="22" t="s">
        <v>180</v>
      </c>
      <c r="BE453" s="184">
        <f>IF(N453="základní",J453,0)</f>
        <v>0</v>
      </c>
      <c r="BF453" s="184">
        <f>IF(N453="snížená",J453,0)</f>
        <v>0</v>
      </c>
      <c r="BG453" s="184">
        <f>IF(N453="zákl. přenesená",J453,0)</f>
        <v>0</v>
      </c>
      <c r="BH453" s="184">
        <f>IF(N453="sníž. přenesená",J453,0)</f>
        <v>0</v>
      </c>
      <c r="BI453" s="184">
        <f>IF(N453="nulová",J453,0)</f>
        <v>0</v>
      </c>
      <c r="BJ453" s="22" t="s">
        <v>82</v>
      </c>
      <c r="BK453" s="184">
        <f>ROUND(I453*H453,2)</f>
        <v>0</v>
      </c>
      <c r="BL453" s="22" t="s">
        <v>220</v>
      </c>
      <c r="BM453" s="22" t="s">
        <v>1364</v>
      </c>
    </row>
    <row r="454" spans="2:51" s="11" customFormat="1" ht="13.5">
      <c r="B454" s="185"/>
      <c r="D454" s="186" t="s">
        <v>188</v>
      </c>
      <c r="E454" s="187" t="s">
        <v>5</v>
      </c>
      <c r="F454" s="188" t="s">
        <v>220</v>
      </c>
      <c r="H454" s="189">
        <v>16</v>
      </c>
      <c r="I454" s="190"/>
      <c r="L454" s="185"/>
      <c r="M454" s="191"/>
      <c r="N454" s="192"/>
      <c r="O454" s="192"/>
      <c r="P454" s="192"/>
      <c r="Q454" s="192"/>
      <c r="R454" s="192"/>
      <c r="S454" s="192"/>
      <c r="T454" s="193"/>
      <c r="AT454" s="187" t="s">
        <v>188</v>
      </c>
      <c r="AU454" s="187" t="s">
        <v>84</v>
      </c>
      <c r="AV454" s="11" t="s">
        <v>84</v>
      </c>
      <c r="AW454" s="11" t="s">
        <v>38</v>
      </c>
      <c r="AX454" s="11" t="s">
        <v>74</v>
      </c>
      <c r="AY454" s="187" t="s">
        <v>180</v>
      </c>
    </row>
    <row r="455" spans="2:51" s="12" customFormat="1" ht="13.5">
      <c r="B455" s="194"/>
      <c r="D455" s="186" t="s">
        <v>188</v>
      </c>
      <c r="E455" s="195" t="s">
        <v>5</v>
      </c>
      <c r="F455" s="196" t="s">
        <v>190</v>
      </c>
      <c r="H455" s="197">
        <v>16</v>
      </c>
      <c r="I455" s="198"/>
      <c r="L455" s="194"/>
      <c r="M455" s="199"/>
      <c r="N455" s="200"/>
      <c r="O455" s="200"/>
      <c r="P455" s="200"/>
      <c r="Q455" s="200"/>
      <c r="R455" s="200"/>
      <c r="S455" s="200"/>
      <c r="T455" s="201"/>
      <c r="AT455" s="195" t="s">
        <v>188</v>
      </c>
      <c r="AU455" s="195" t="s">
        <v>84</v>
      </c>
      <c r="AV455" s="12" t="s">
        <v>187</v>
      </c>
      <c r="AW455" s="12" t="s">
        <v>38</v>
      </c>
      <c r="AX455" s="12" t="s">
        <v>82</v>
      </c>
      <c r="AY455" s="195" t="s">
        <v>180</v>
      </c>
    </row>
    <row r="456" spans="2:65" s="1" customFormat="1" ht="16.5" customHeight="1">
      <c r="B456" s="172"/>
      <c r="C456" s="173" t="s">
        <v>510</v>
      </c>
      <c r="D456" s="173" t="s">
        <v>182</v>
      </c>
      <c r="E456" s="174" t="s">
        <v>684</v>
      </c>
      <c r="F456" s="175" t="s">
        <v>685</v>
      </c>
      <c r="G456" s="176" t="s">
        <v>185</v>
      </c>
      <c r="H456" s="177">
        <v>101.745</v>
      </c>
      <c r="I456" s="178"/>
      <c r="J456" s="179">
        <f>ROUND(I456*H456,2)</f>
        <v>0</v>
      </c>
      <c r="K456" s="175" t="s">
        <v>5</v>
      </c>
      <c r="L456" s="39"/>
      <c r="M456" s="180" t="s">
        <v>5</v>
      </c>
      <c r="N456" s="181" t="s">
        <v>45</v>
      </c>
      <c r="O456" s="40"/>
      <c r="P456" s="182">
        <f>O456*H456</f>
        <v>0</v>
      </c>
      <c r="Q456" s="182">
        <v>0</v>
      </c>
      <c r="R456" s="182">
        <f>Q456*H456</f>
        <v>0</v>
      </c>
      <c r="S456" s="182">
        <v>0</v>
      </c>
      <c r="T456" s="183">
        <f>S456*H456</f>
        <v>0</v>
      </c>
      <c r="AR456" s="22" t="s">
        <v>220</v>
      </c>
      <c r="AT456" s="22" t="s">
        <v>182</v>
      </c>
      <c r="AU456" s="22" t="s">
        <v>84</v>
      </c>
      <c r="AY456" s="22" t="s">
        <v>180</v>
      </c>
      <c r="BE456" s="184">
        <f>IF(N456="základní",J456,0)</f>
        <v>0</v>
      </c>
      <c r="BF456" s="184">
        <f>IF(N456="snížená",J456,0)</f>
        <v>0</v>
      </c>
      <c r="BG456" s="184">
        <f>IF(N456="zákl. přenesená",J456,0)</f>
        <v>0</v>
      </c>
      <c r="BH456" s="184">
        <f>IF(N456="sníž. přenesená",J456,0)</f>
        <v>0</v>
      </c>
      <c r="BI456" s="184">
        <f>IF(N456="nulová",J456,0)</f>
        <v>0</v>
      </c>
      <c r="BJ456" s="22" t="s">
        <v>82</v>
      </c>
      <c r="BK456" s="184">
        <f>ROUND(I456*H456,2)</f>
        <v>0</v>
      </c>
      <c r="BL456" s="22" t="s">
        <v>220</v>
      </c>
      <c r="BM456" s="22" t="s">
        <v>1365</v>
      </c>
    </row>
    <row r="457" spans="2:51" s="11" customFormat="1" ht="13.5">
      <c r="B457" s="185"/>
      <c r="D457" s="186" t="s">
        <v>188</v>
      </c>
      <c r="E457" s="187" t="s">
        <v>5</v>
      </c>
      <c r="F457" s="188" t="s">
        <v>1366</v>
      </c>
      <c r="H457" s="189">
        <v>101.745</v>
      </c>
      <c r="I457" s="190"/>
      <c r="L457" s="185"/>
      <c r="M457" s="191"/>
      <c r="N457" s="192"/>
      <c r="O457" s="192"/>
      <c r="P457" s="192"/>
      <c r="Q457" s="192"/>
      <c r="R457" s="192"/>
      <c r="S457" s="192"/>
      <c r="T457" s="193"/>
      <c r="AT457" s="187" t="s">
        <v>188</v>
      </c>
      <c r="AU457" s="187" t="s">
        <v>84</v>
      </c>
      <c r="AV457" s="11" t="s">
        <v>84</v>
      </c>
      <c r="AW457" s="11" t="s">
        <v>38</v>
      </c>
      <c r="AX457" s="11" t="s">
        <v>74</v>
      </c>
      <c r="AY457" s="187" t="s">
        <v>180</v>
      </c>
    </row>
    <row r="458" spans="2:51" s="12" customFormat="1" ht="13.5">
      <c r="B458" s="194"/>
      <c r="D458" s="186" t="s">
        <v>188</v>
      </c>
      <c r="E458" s="195" t="s">
        <v>5</v>
      </c>
      <c r="F458" s="196" t="s">
        <v>190</v>
      </c>
      <c r="H458" s="197">
        <v>101.745</v>
      </c>
      <c r="I458" s="198"/>
      <c r="L458" s="194"/>
      <c r="M458" s="199"/>
      <c r="N458" s="200"/>
      <c r="O458" s="200"/>
      <c r="P458" s="200"/>
      <c r="Q458" s="200"/>
      <c r="R458" s="200"/>
      <c r="S458" s="200"/>
      <c r="T458" s="201"/>
      <c r="AT458" s="195" t="s">
        <v>188</v>
      </c>
      <c r="AU458" s="195" t="s">
        <v>84</v>
      </c>
      <c r="AV458" s="12" t="s">
        <v>187</v>
      </c>
      <c r="AW458" s="12" t="s">
        <v>38</v>
      </c>
      <c r="AX458" s="12" t="s">
        <v>82</v>
      </c>
      <c r="AY458" s="195" t="s">
        <v>180</v>
      </c>
    </row>
    <row r="459" spans="2:65" s="1" customFormat="1" ht="25.5" customHeight="1">
      <c r="B459" s="172"/>
      <c r="C459" s="173" t="s">
        <v>1367</v>
      </c>
      <c r="D459" s="173" t="s">
        <v>182</v>
      </c>
      <c r="E459" s="174" t="s">
        <v>1368</v>
      </c>
      <c r="F459" s="175" t="s">
        <v>1369</v>
      </c>
      <c r="G459" s="176" t="s">
        <v>301</v>
      </c>
      <c r="H459" s="177">
        <v>1</v>
      </c>
      <c r="I459" s="178"/>
      <c r="J459" s="179">
        <f aca="true" t="shared" si="10" ref="J459:J464">ROUND(I459*H459,2)</f>
        <v>0</v>
      </c>
      <c r="K459" s="175" t="s">
        <v>5</v>
      </c>
      <c r="L459" s="39"/>
      <c r="M459" s="180" t="s">
        <v>5</v>
      </c>
      <c r="N459" s="181" t="s">
        <v>45</v>
      </c>
      <c r="O459" s="40"/>
      <c r="P459" s="182">
        <f aca="true" t="shared" si="11" ref="P459:P464">O459*H459</f>
        <v>0</v>
      </c>
      <c r="Q459" s="182">
        <v>0.00026</v>
      </c>
      <c r="R459" s="182">
        <f aca="true" t="shared" si="12" ref="R459:R464">Q459*H459</f>
        <v>0.00026</v>
      </c>
      <c r="S459" s="182">
        <v>0</v>
      </c>
      <c r="T459" s="183">
        <f aca="true" t="shared" si="13" ref="T459:T464">S459*H459</f>
        <v>0</v>
      </c>
      <c r="AR459" s="22" t="s">
        <v>220</v>
      </c>
      <c r="AT459" s="22" t="s">
        <v>182</v>
      </c>
      <c r="AU459" s="22" t="s">
        <v>84</v>
      </c>
      <c r="AY459" s="22" t="s">
        <v>180</v>
      </c>
      <c r="BE459" s="184">
        <f aca="true" t="shared" si="14" ref="BE459:BE464">IF(N459="základní",J459,0)</f>
        <v>0</v>
      </c>
      <c r="BF459" s="184">
        <f aca="true" t="shared" si="15" ref="BF459:BF464">IF(N459="snížená",J459,0)</f>
        <v>0</v>
      </c>
      <c r="BG459" s="184">
        <f aca="true" t="shared" si="16" ref="BG459:BG464">IF(N459="zákl. přenesená",J459,0)</f>
        <v>0</v>
      </c>
      <c r="BH459" s="184">
        <f aca="true" t="shared" si="17" ref="BH459:BH464">IF(N459="sníž. přenesená",J459,0)</f>
        <v>0</v>
      </c>
      <c r="BI459" s="184">
        <f aca="true" t="shared" si="18" ref="BI459:BI464">IF(N459="nulová",J459,0)</f>
        <v>0</v>
      </c>
      <c r="BJ459" s="22" t="s">
        <v>82</v>
      </c>
      <c r="BK459" s="184">
        <f aca="true" t="shared" si="19" ref="BK459:BK464">ROUND(I459*H459,2)</f>
        <v>0</v>
      </c>
      <c r="BL459" s="22" t="s">
        <v>220</v>
      </c>
      <c r="BM459" s="22" t="s">
        <v>1370</v>
      </c>
    </row>
    <row r="460" spans="2:65" s="1" customFormat="1" ht="16.5" customHeight="1">
      <c r="B460" s="172"/>
      <c r="C460" s="173" t="s">
        <v>1371</v>
      </c>
      <c r="D460" s="173" t="s">
        <v>182</v>
      </c>
      <c r="E460" s="174" t="s">
        <v>688</v>
      </c>
      <c r="F460" s="175" t="s">
        <v>1372</v>
      </c>
      <c r="G460" s="176" t="s">
        <v>301</v>
      </c>
      <c r="H460" s="177">
        <v>1</v>
      </c>
      <c r="I460" s="178"/>
      <c r="J460" s="179">
        <f t="shared" si="10"/>
        <v>0</v>
      </c>
      <c r="K460" s="175" t="s">
        <v>5</v>
      </c>
      <c r="L460" s="39"/>
      <c r="M460" s="180" t="s">
        <v>5</v>
      </c>
      <c r="N460" s="181" t="s">
        <v>45</v>
      </c>
      <c r="O460" s="40"/>
      <c r="P460" s="182">
        <f t="shared" si="11"/>
        <v>0</v>
      </c>
      <c r="Q460" s="182">
        <v>0</v>
      </c>
      <c r="R460" s="182">
        <f t="shared" si="12"/>
        <v>0</v>
      </c>
      <c r="S460" s="182">
        <v>0</v>
      </c>
      <c r="T460" s="183">
        <f t="shared" si="13"/>
        <v>0</v>
      </c>
      <c r="AR460" s="22" t="s">
        <v>220</v>
      </c>
      <c r="AT460" s="22" t="s">
        <v>182</v>
      </c>
      <c r="AU460" s="22" t="s">
        <v>84</v>
      </c>
      <c r="AY460" s="22" t="s">
        <v>180</v>
      </c>
      <c r="BE460" s="184">
        <f t="shared" si="14"/>
        <v>0</v>
      </c>
      <c r="BF460" s="184">
        <f t="shared" si="15"/>
        <v>0</v>
      </c>
      <c r="BG460" s="184">
        <f t="shared" si="16"/>
        <v>0</v>
      </c>
      <c r="BH460" s="184">
        <f t="shared" si="17"/>
        <v>0</v>
      </c>
      <c r="BI460" s="184">
        <f t="shared" si="18"/>
        <v>0</v>
      </c>
      <c r="BJ460" s="22" t="s">
        <v>82</v>
      </c>
      <c r="BK460" s="184">
        <f t="shared" si="19"/>
        <v>0</v>
      </c>
      <c r="BL460" s="22" t="s">
        <v>220</v>
      </c>
      <c r="BM460" s="22" t="s">
        <v>1373</v>
      </c>
    </row>
    <row r="461" spans="2:65" s="1" customFormat="1" ht="16.5" customHeight="1">
      <c r="B461" s="172"/>
      <c r="C461" s="173" t="s">
        <v>515</v>
      </c>
      <c r="D461" s="173" t="s">
        <v>182</v>
      </c>
      <c r="E461" s="174" t="s">
        <v>1374</v>
      </c>
      <c r="F461" s="175" t="s">
        <v>1375</v>
      </c>
      <c r="G461" s="176" t="s">
        <v>301</v>
      </c>
      <c r="H461" s="177">
        <v>1</v>
      </c>
      <c r="I461" s="178"/>
      <c r="J461" s="179">
        <f t="shared" si="10"/>
        <v>0</v>
      </c>
      <c r="K461" s="175" t="s">
        <v>5</v>
      </c>
      <c r="L461" s="39"/>
      <c r="M461" s="180" t="s">
        <v>5</v>
      </c>
      <c r="N461" s="181" t="s">
        <v>45</v>
      </c>
      <c r="O461" s="40"/>
      <c r="P461" s="182">
        <f t="shared" si="11"/>
        <v>0</v>
      </c>
      <c r="Q461" s="182">
        <v>0</v>
      </c>
      <c r="R461" s="182">
        <f t="shared" si="12"/>
        <v>0</v>
      </c>
      <c r="S461" s="182">
        <v>0</v>
      </c>
      <c r="T461" s="183">
        <f t="shared" si="13"/>
        <v>0</v>
      </c>
      <c r="AR461" s="22" t="s">
        <v>220</v>
      </c>
      <c r="AT461" s="22" t="s">
        <v>182</v>
      </c>
      <c r="AU461" s="22" t="s">
        <v>84</v>
      </c>
      <c r="AY461" s="22" t="s">
        <v>180</v>
      </c>
      <c r="BE461" s="184">
        <f t="shared" si="14"/>
        <v>0</v>
      </c>
      <c r="BF461" s="184">
        <f t="shared" si="15"/>
        <v>0</v>
      </c>
      <c r="BG461" s="184">
        <f t="shared" si="16"/>
        <v>0</v>
      </c>
      <c r="BH461" s="184">
        <f t="shared" si="17"/>
        <v>0</v>
      </c>
      <c r="BI461" s="184">
        <f t="shared" si="18"/>
        <v>0</v>
      </c>
      <c r="BJ461" s="22" t="s">
        <v>82</v>
      </c>
      <c r="BK461" s="184">
        <f t="shared" si="19"/>
        <v>0</v>
      </c>
      <c r="BL461" s="22" t="s">
        <v>220</v>
      </c>
      <c r="BM461" s="22" t="s">
        <v>1376</v>
      </c>
    </row>
    <row r="462" spans="2:65" s="1" customFormat="1" ht="25.5" customHeight="1">
      <c r="B462" s="172"/>
      <c r="C462" s="173" t="s">
        <v>1377</v>
      </c>
      <c r="D462" s="173" t="s">
        <v>182</v>
      </c>
      <c r="E462" s="174" t="s">
        <v>692</v>
      </c>
      <c r="F462" s="175" t="s">
        <v>693</v>
      </c>
      <c r="G462" s="176" t="s">
        <v>301</v>
      </c>
      <c r="H462" s="177">
        <v>40</v>
      </c>
      <c r="I462" s="178"/>
      <c r="J462" s="179">
        <f t="shared" si="10"/>
        <v>0</v>
      </c>
      <c r="K462" s="175" t="s">
        <v>193</v>
      </c>
      <c r="L462" s="39"/>
      <c r="M462" s="180" t="s">
        <v>5</v>
      </c>
      <c r="N462" s="181" t="s">
        <v>45</v>
      </c>
      <c r="O462" s="40"/>
      <c r="P462" s="182">
        <f t="shared" si="11"/>
        <v>0</v>
      </c>
      <c r="Q462" s="182">
        <v>0</v>
      </c>
      <c r="R462" s="182">
        <f t="shared" si="12"/>
        <v>0</v>
      </c>
      <c r="S462" s="182">
        <v>0</v>
      </c>
      <c r="T462" s="183">
        <f t="shared" si="13"/>
        <v>0</v>
      </c>
      <c r="AR462" s="22" t="s">
        <v>220</v>
      </c>
      <c r="AT462" s="22" t="s">
        <v>182</v>
      </c>
      <c r="AU462" s="22" t="s">
        <v>84</v>
      </c>
      <c r="AY462" s="22" t="s">
        <v>180</v>
      </c>
      <c r="BE462" s="184">
        <f t="shared" si="14"/>
        <v>0</v>
      </c>
      <c r="BF462" s="184">
        <f t="shared" si="15"/>
        <v>0</v>
      </c>
      <c r="BG462" s="184">
        <f t="shared" si="16"/>
        <v>0</v>
      </c>
      <c r="BH462" s="184">
        <f t="shared" si="17"/>
        <v>0</v>
      </c>
      <c r="BI462" s="184">
        <f t="shared" si="18"/>
        <v>0</v>
      </c>
      <c r="BJ462" s="22" t="s">
        <v>82</v>
      </c>
      <c r="BK462" s="184">
        <f t="shared" si="19"/>
        <v>0</v>
      </c>
      <c r="BL462" s="22" t="s">
        <v>220</v>
      </c>
      <c r="BM462" s="22" t="s">
        <v>1378</v>
      </c>
    </row>
    <row r="463" spans="2:65" s="1" customFormat="1" ht="25.5" customHeight="1">
      <c r="B463" s="172"/>
      <c r="C463" s="173" t="s">
        <v>523</v>
      </c>
      <c r="D463" s="173" t="s">
        <v>182</v>
      </c>
      <c r="E463" s="174" t="s">
        <v>699</v>
      </c>
      <c r="F463" s="175" t="s">
        <v>700</v>
      </c>
      <c r="G463" s="176" t="s">
        <v>301</v>
      </c>
      <c r="H463" s="177">
        <v>16</v>
      </c>
      <c r="I463" s="178"/>
      <c r="J463" s="179">
        <f t="shared" si="10"/>
        <v>0</v>
      </c>
      <c r="K463" s="175" t="s">
        <v>193</v>
      </c>
      <c r="L463" s="39"/>
      <c r="M463" s="180" t="s">
        <v>5</v>
      </c>
      <c r="N463" s="181" t="s">
        <v>45</v>
      </c>
      <c r="O463" s="40"/>
      <c r="P463" s="182">
        <f t="shared" si="11"/>
        <v>0</v>
      </c>
      <c r="Q463" s="182">
        <v>0</v>
      </c>
      <c r="R463" s="182">
        <f t="shared" si="12"/>
        <v>0</v>
      </c>
      <c r="S463" s="182">
        <v>0</v>
      </c>
      <c r="T463" s="183">
        <f t="shared" si="13"/>
        <v>0</v>
      </c>
      <c r="AR463" s="22" t="s">
        <v>220</v>
      </c>
      <c r="AT463" s="22" t="s">
        <v>182</v>
      </c>
      <c r="AU463" s="22" t="s">
        <v>84</v>
      </c>
      <c r="AY463" s="22" t="s">
        <v>180</v>
      </c>
      <c r="BE463" s="184">
        <f t="shared" si="14"/>
        <v>0</v>
      </c>
      <c r="BF463" s="184">
        <f t="shared" si="15"/>
        <v>0</v>
      </c>
      <c r="BG463" s="184">
        <f t="shared" si="16"/>
        <v>0</v>
      </c>
      <c r="BH463" s="184">
        <f t="shared" si="17"/>
        <v>0</v>
      </c>
      <c r="BI463" s="184">
        <f t="shared" si="18"/>
        <v>0</v>
      </c>
      <c r="BJ463" s="22" t="s">
        <v>82</v>
      </c>
      <c r="BK463" s="184">
        <f t="shared" si="19"/>
        <v>0</v>
      </c>
      <c r="BL463" s="22" t="s">
        <v>220</v>
      </c>
      <c r="BM463" s="22" t="s">
        <v>1379</v>
      </c>
    </row>
    <row r="464" spans="2:65" s="1" customFormat="1" ht="25.5" customHeight="1">
      <c r="B464" s="172"/>
      <c r="C464" s="202" t="s">
        <v>1380</v>
      </c>
      <c r="D464" s="202" t="s">
        <v>273</v>
      </c>
      <c r="E464" s="203" t="s">
        <v>702</v>
      </c>
      <c r="F464" s="204" t="s">
        <v>891</v>
      </c>
      <c r="G464" s="205" t="s">
        <v>292</v>
      </c>
      <c r="H464" s="206">
        <v>60.9</v>
      </c>
      <c r="I464" s="207"/>
      <c r="J464" s="208">
        <f t="shared" si="10"/>
        <v>0</v>
      </c>
      <c r="K464" s="204" t="s">
        <v>193</v>
      </c>
      <c r="L464" s="209"/>
      <c r="M464" s="210" t="s">
        <v>5</v>
      </c>
      <c r="N464" s="211" t="s">
        <v>45</v>
      </c>
      <c r="O464" s="40"/>
      <c r="P464" s="182">
        <f t="shared" si="11"/>
        <v>0</v>
      </c>
      <c r="Q464" s="182">
        <v>0</v>
      </c>
      <c r="R464" s="182">
        <f t="shared" si="12"/>
        <v>0</v>
      </c>
      <c r="S464" s="182">
        <v>0</v>
      </c>
      <c r="T464" s="183">
        <f t="shared" si="13"/>
        <v>0</v>
      </c>
      <c r="AR464" s="22" t="s">
        <v>258</v>
      </c>
      <c r="AT464" s="22" t="s">
        <v>273</v>
      </c>
      <c r="AU464" s="22" t="s">
        <v>84</v>
      </c>
      <c r="AY464" s="22" t="s">
        <v>180</v>
      </c>
      <c r="BE464" s="184">
        <f t="shared" si="14"/>
        <v>0</v>
      </c>
      <c r="BF464" s="184">
        <f t="shared" si="15"/>
        <v>0</v>
      </c>
      <c r="BG464" s="184">
        <f t="shared" si="16"/>
        <v>0</v>
      </c>
      <c r="BH464" s="184">
        <f t="shared" si="17"/>
        <v>0</v>
      </c>
      <c r="BI464" s="184">
        <f t="shared" si="18"/>
        <v>0</v>
      </c>
      <c r="BJ464" s="22" t="s">
        <v>82</v>
      </c>
      <c r="BK464" s="184">
        <f t="shared" si="19"/>
        <v>0</v>
      </c>
      <c r="BL464" s="22" t="s">
        <v>220</v>
      </c>
      <c r="BM464" s="22" t="s">
        <v>1381</v>
      </c>
    </row>
    <row r="465" spans="2:51" s="11" customFormat="1" ht="13.5">
      <c r="B465" s="185"/>
      <c r="D465" s="186" t="s">
        <v>188</v>
      </c>
      <c r="E465" s="187" t="s">
        <v>5</v>
      </c>
      <c r="F465" s="188" t="s">
        <v>1382</v>
      </c>
      <c r="H465" s="189">
        <v>60.9</v>
      </c>
      <c r="I465" s="190"/>
      <c r="L465" s="185"/>
      <c r="M465" s="191"/>
      <c r="N465" s="192"/>
      <c r="O465" s="192"/>
      <c r="P465" s="192"/>
      <c r="Q465" s="192"/>
      <c r="R465" s="192"/>
      <c r="S465" s="192"/>
      <c r="T465" s="193"/>
      <c r="AT465" s="187" t="s">
        <v>188</v>
      </c>
      <c r="AU465" s="187" t="s">
        <v>84</v>
      </c>
      <c r="AV465" s="11" t="s">
        <v>84</v>
      </c>
      <c r="AW465" s="11" t="s">
        <v>38</v>
      </c>
      <c r="AX465" s="11" t="s">
        <v>74</v>
      </c>
      <c r="AY465" s="187" t="s">
        <v>180</v>
      </c>
    </row>
    <row r="466" spans="2:51" s="12" customFormat="1" ht="13.5">
      <c r="B466" s="194"/>
      <c r="D466" s="186" t="s">
        <v>188</v>
      </c>
      <c r="E466" s="195" t="s">
        <v>5</v>
      </c>
      <c r="F466" s="196" t="s">
        <v>190</v>
      </c>
      <c r="H466" s="197">
        <v>60.9</v>
      </c>
      <c r="I466" s="198"/>
      <c r="L466" s="194"/>
      <c r="M466" s="199"/>
      <c r="N466" s="200"/>
      <c r="O466" s="200"/>
      <c r="P466" s="200"/>
      <c r="Q466" s="200"/>
      <c r="R466" s="200"/>
      <c r="S466" s="200"/>
      <c r="T466" s="201"/>
      <c r="AT466" s="195" t="s">
        <v>188</v>
      </c>
      <c r="AU466" s="195" t="s">
        <v>84</v>
      </c>
      <c r="AV466" s="12" t="s">
        <v>187</v>
      </c>
      <c r="AW466" s="12" t="s">
        <v>38</v>
      </c>
      <c r="AX466" s="12" t="s">
        <v>82</v>
      </c>
      <c r="AY466" s="195" t="s">
        <v>180</v>
      </c>
    </row>
    <row r="467" spans="2:65" s="1" customFormat="1" ht="38.25" customHeight="1">
      <c r="B467" s="172"/>
      <c r="C467" s="173" t="s">
        <v>527</v>
      </c>
      <c r="D467" s="173" t="s">
        <v>182</v>
      </c>
      <c r="E467" s="174" t="s">
        <v>707</v>
      </c>
      <c r="F467" s="175" t="s">
        <v>708</v>
      </c>
      <c r="G467" s="176" t="s">
        <v>560</v>
      </c>
      <c r="H467" s="212"/>
      <c r="I467" s="178"/>
      <c r="J467" s="179">
        <f>ROUND(I467*H467,2)</f>
        <v>0</v>
      </c>
      <c r="K467" s="175" t="s">
        <v>346</v>
      </c>
      <c r="L467" s="39"/>
      <c r="M467" s="180" t="s">
        <v>5</v>
      </c>
      <c r="N467" s="181" t="s">
        <v>45</v>
      </c>
      <c r="O467" s="40"/>
      <c r="P467" s="182">
        <f>O467*H467</f>
        <v>0</v>
      </c>
      <c r="Q467" s="182">
        <v>0</v>
      </c>
      <c r="R467" s="182">
        <f>Q467*H467</f>
        <v>0</v>
      </c>
      <c r="S467" s="182">
        <v>0</v>
      </c>
      <c r="T467" s="183">
        <f>S467*H467</f>
        <v>0</v>
      </c>
      <c r="AR467" s="22" t="s">
        <v>220</v>
      </c>
      <c r="AT467" s="22" t="s">
        <v>182</v>
      </c>
      <c r="AU467" s="22" t="s">
        <v>84</v>
      </c>
      <c r="AY467" s="22" t="s">
        <v>180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22" t="s">
        <v>82</v>
      </c>
      <c r="BK467" s="184">
        <f>ROUND(I467*H467,2)</f>
        <v>0</v>
      </c>
      <c r="BL467" s="22" t="s">
        <v>220</v>
      </c>
      <c r="BM467" s="22" t="s">
        <v>1383</v>
      </c>
    </row>
    <row r="468" spans="2:63" s="10" customFormat="1" ht="29.85" customHeight="1">
      <c r="B468" s="159"/>
      <c r="D468" s="160" t="s">
        <v>73</v>
      </c>
      <c r="E468" s="170" t="s">
        <v>710</v>
      </c>
      <c r="F468" s="170" t="s">
        <v>711</v>
      </c>
      <c r="I468" s="162"/>
      <c r="J468" s="171">
        <f>BK468</f>
        <v>0</v>
      </c>
      <c r="L468" s="159"/>
      <c r="M468" s="164"/>
      <c r="N468" s="165"/>
      <c r="O468" s="165"/>
      <c r="P468" s="166">
        <f>SUM(P469:P479)</f>
        <v>0</v>
      </c>
      <c r="Q468" s="165"/>
      <c r="R468" s="166">
        <f>SUM(R469:R479)</f>
        <v>0</v>
      </c>
      <c r="S468" s="165"/>
      <c r="T468" s="167">
        <f>SUM(T469:T479)</f>
        <v>0</v>
      </c>
      <c r="AR468" s="160" t="s">
        <v>84</v>
      </c>
      <c r="AT468" s="168" t="s">
        <v>73</v>
      </c>
      <c r="AU468" s="168" t="s">
        <v>82</v>
      </c>
      <c r="AY468" s="160" t="s">
        <v>180</v>
      </c>
      <c r="BK468" s="169">
        <f>SUM(BK469:BK479)</f>
        <v>0</v>
      </c>
    </row>
    <row r="469" spans="2:65" s="1" customFormat="1" ht="16.5" customHeight="1">
      <c r="B469" s="172"/>
      <c r="C469" s="173" t="s">
        <v>1384</v>
      </c>
      <c r="D469" s="173" t="s">
        <v>182</v>
      </c>
      <c r="E469" s="174" t="s">
        <v>1385</v>
      </c>
      <c r="F469" s="175" t="s">
        <v>1386</v>
      </c>
      <c r="G469" s="176" t="s">
        <v>185</v>
      </c>
      <c r="H469" s="177">
        <v>48.3</v>
      </c>
      <c r="I469" s="178"/>
      <c r="J469" s="179">
        <f>ROUND(I469*H469,2)</f>
        <v>0</v>
      </c>
      <c r="K469" s="175" t="s">
        <v>5</v>
      </c>
      <c r="L469" s="39"/>
      <c r="M469" s="180" t="s">
        <v>5</v>
      </c>
      <c r="N469" s="181" t="s">
        <v>45</v>
      </c>
      <c r="O469" s="40"/>
      <c r="P469" s="182">
        <f>O469*H469</f>
        <v>0</v>
      </c>
      <c r="Q469" s="182">
        <v>0</v>
      </c>
      <c r="R469" s="182">
        <f>Q469*H469</f>
        <v>0</v>
      </c>
      <c r="S469" s="182">
        <v>0</v>
      </c>
      <c r="T469" s="183">
        <f>S469*H469</f>
        <v>0</v>
      </c>
      <c r="AR469" s="22" t="s">
        <v>220</v>
      </c>
      <c r="AT469" s="22" t="s">
        <v>182</v>
      </c>
      <c r="AU469" s="22" t="s">
        <v>84</v>
      </c>
      <c r="AY469" s="22" t="s">
        <v>180</v>
      </c>
      <c r="BE469" s="184">
        <f>IF(N469="základní",J469,0)</f>
        <v>0</v>
      </c>
      <c r="BF469" s="184">
        <f>IF(N469="snížená",J469,0)</f>
        <v>0</v>
      </c>
      <c r="BG469" s="184">
        <f>IF(N469="zákl. přenesená",J469,0)</f>
        <v>0</v>
      </c>
      <c r="BH469" s="184">
        <f>IF(N469="sníž. přenesená",J469,0)</f>
        <v>0</v>
      </c>
      <c r="BI469" s="184">
        <f>IF(N469="nulová",J469,0)</f>
        <v>0</v>
      </c>
      <c r="BJ469" s="22" t="s">
        <v>82</v>
      </c>
      <c r="BK469" s="184">
        <f>ROUND(I469*H469,2)</f>
        <v>0</v>
      </c>
      <c r="BL469" s="22" t="s">
        <v>220</v>
      </c>
      <c r="BM469" s="22" t="s">
        <v>1387</v>
      </c>
    </row>
    <row r="470" spans="2:51" s="11" customFormat="1" ht="13.5">
      <c r="B470" s="185"/>
      <c r="D470" s="186" t="s">
        <v>188</v>
      </c>
      <c r="E470" s="187" t="s">
        <v>5</v>
      </c>
      <c r="F470" s="188" t="s">
        <v>1388</v>
      </c>
      <c r="H470" s="189">
        <v>48.3</v>
      </c>
      <c r="I470" s="190"/>
      <c r="L470" s="185"/>
      <c r="M470" s="191"/>
      <c r="N470" s="192"/>
      <c r="O470" s="192"/>
      <c r="P470" s="192"/>
      <c r="Q470" s="192"/>
      <c r="R470" s="192"/>
      <c r="S470" s="192"/>
      <c r="T470" s="193"/>
      <c r="AT470" s="187" t="s">
        <v>188</v>
      </c>
      <c r="AU470" s="187" t="s">
        <v>84</v>
      </c>
      <c r="AV470" s="11" t="s">
        <v>84</v>
      </c>
      <c r="AW470" s="11" t="s">
        <v>38</v>
      </c>
      <c r="AX470" s="11" t="s">
        <v>74</v>
      </c>
      <c r="AY470" s="187" t="s">
        <v>180</v>
      </c>
    </row>
    <row r="471" spans="2:51" s="12" customFormat="1" ht="13.5">
      <c r="B471" s="194"/>
      <c r="D471" s="186" t="s">
        <v>188</v>
      </c>
      <c r="E471" s="195" t="s">
        <v>5</v>
      </c>
      <c r="F471" s="196" t="s">
        <v>190</v>
      </c>
      <c r="H471" s="197">
        <v>48.3</v>
      </c>
      <c r="I471" s="198"/>
      <c r="L471" s="194"/>
      <c r="M471" s="199"/>
      <c r="N471" s="200"/>
      <c r="O471" s="200"/>
      <c r="P471" s="200"/>
      <c r="Q471" s="200"/>
      <c r="R471" s="200"/>
      <c r="S471" s="200"/>
      <c r="T471" s="201"/>
      <c r="AT471" s="195" t="s">
        <v>188</v>
      </c>
      <c r="AU471" s="195" t="s">
        <v>84</v>
      </c>
      <c r="AV471" s="12" t="s">
        <v>187</v>
      </c>
      <c r="AW471" s="12" t="s">
        <v>38</v>
      </c>
      <c r="AX471" s="12" t="s">
        <v>82</v>
      </c>
      <c r="AY471" s="195" t="s">
        <v>180</v>
      </c>
    </row>
    <row r="472" spans="2:65" s="1" customFormat="1" ht="25.5" customHeight="1">
      <c r="B472" s="172"/>
      <c r="C472" s="173" t="s">
        <v>532</v>
      </c>
      <c r="D472" s="173" t="s">
        <v>182</v>
      </c>
      <c r="E472" s="174" t="s">
        <v>712</v>
      </c>
      <c r="F472" s="175" t="s">
        <v>1389</v>
      </c>
      <c r="G472" s="176" t="s">
        <v>301</v>
      </c>
      <c r="H472" s="177">
        <v>1</v>
      </c>
      <c r="I472" s="178"/>
      <c r="J472" s="179">
        <f>ROUND(I472*H472,2)</f>
        <v>0</v>
      </c>
      <c r="K472" s="175" t="s">
        <v>5</v>
      </c>
      <c r="L472" s="39"/>
      <c r="M472" s="180" t="s">
        <v>5</v>
      </c>
      <c r="N472" s="181" t="s">
        <v>45</v>
      </c>
      <c r="O472" s="40"/>
      <c r="P472" s="182">
        <f>O472*H472</f>
        <v>0</v>
      </c>
      <c r="Q472" s="182">
        <v>0</v>
      </c>
      <c r="R472" s="182">
        <f>Q472*H472</f>
        <v>0</v>
      </c>
      <c r="S472" s="182">
        <v>0</v>
      </c>
      <c r="T472" s="183">
        <f>S472*H472</f>
        <v>0</v>
      </c>
      <c r="AR472" s="22" t="s">
        <v>220</v>
      </c>
      <c r="AT472" s="22" t="s">
        <v>182</v>
      </c>
      <c r="AU472" s="22" t="s">
        <v>84</v>
      </c>
      <c r="AY472" s="22" t="s">
        <v>180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22" t="s">
        <v>82</v>
      </c>
      <c r="BK472" s="184">
        <f>ROUND(I472*H472,2)</f>
        <v>0</v>
      </c>
      <c r="BL472" s="22" t="s">
        <v>220</v>
      </c>
      <c r="BM472" s="22" t="s">
        <v>1390</v>
      </c>
    </row>
    <row r="473" spans="2:65" s="1" customFormat="1" ht="25.5" customHeight="1">
      <c r="B473" s="172"/>
      <c r="C473" s="173" t="s">
        <v>1391</v>
      </c>
      <c r="D473" s="173" t="s">
        <v>182</v>
      </c>
      <c r="E473" s="174" t="s">
        <v>1392</v>
      </c>
      <c r="F473" s="175" t="s">
        <v>1393</v>
      </c>
      <c r="G473" s="176" t="s">
        <v>301</v>
      </c>
      <c r="H473" s="177">
        <v>1</v>
      </c>
      <c r="I473" s="178"/>
      <c r="J473" s="179">
        <f>ROUND(I473*H473,2)</f>
        <v>0</v>
      </c>
      <c r="K473" s="175" t="s">
        <v>5</v>
      </c>
      <c r="L473" s="39"/>
      <c r="M473" s="180" t="s">
        <v>5</v>
      </c>
      <c r="N473" s="181" t="s">
        <v>45</v>
      </c>
      <c r="O473" s="40"/>
      <c r="P473" s="182">
        <f>O473*H473</f>
        <v>0</v>
      </c>
      <c r="Q473" s="182">
        <v>0</v>
      </c>
      <c r="R473" s="182">
        <f>Q473*H473</f>
        <v>0</v>
      </c>
      <c r="S473" s="182">
        <v>0</v>
      </c>
      <c r="T473" s="183">
        <f>S473*H473</f>
        <v>0</v>
      </c>
      <c r="AR473" s="22" t="s">
        <v>220</v>
      </c>
      <c r="AT473" s="22" t="s">
        <v>182</v>
      </c>
      <c r="AU473" s="22" t="s">
        <v>84</v>
      </c>
      <c r="AY473" s="22" t="s">
        <v>180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22" t="s">
        <v>82</v>
      </c>
      <c r="BK473" s="184">
        <f>ROUND(I473*H473,2)</f>
        <v>0</v>
      </c>
      <c r="BL473" s="22" t="s">
        <v>220</v>
      </c>
      <c r="BM473" s="22" t="s">
        <v>1394</v>
      </c>
    </row>
    <row r="474" spans="2:65" s="1" customFormat="1" ht="25.5" customHeight="1">
      <c r="B474" s="172"/>
      <c r="C474" s="173" t="s">
        <v>536</v>
      </c>
      <c r="D474" s="173" t="s">
        <v>182</v>
      </c>
      <c r="E474" s="174" t="s">
        <v>1395</v>
      </c>
      <c r="F474" s="175" t="s">
        <v>1396</v>
      </c>
      <c r="G474" s="176" t="s">
        <v>301</v>
      </c>
      <c r="H474" s="177">
        <v>1</v>
      </c>
      <c r="I474" s="178"/>
      <c r="J474" s="179">
        <f>ROUND(I474*H474,2)</f>
        <v>0</v>
      </c>
      <c r="K474" s="175" t="s">
        <v>5</v>
      </c>
      <c r="L474" s="39"/>
      <c r="M474" s="180" t="s">
        <v>5</v>
      </c>
      <c r="N474" s="181" t="s">
        <v>45</v>
      </c>
      <c r="O474" s="40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AR474" s="22" t="s">
        <v>220</v>
      </c>
      <c r="AT474" s="22" t="s">
        <v>182</v>
      </c>
      <c r="AU474" s="22" t="s">
        <v>84</v>
      </c>
      <c r="AY474" s="22" t="s">
        <v>180</v>
      </c>
      <c r="BE474" s="184">
        <f>IF(N474="základní",J474,0)</f>
        <v>0</v>
      </c>
      <c r="BF474" s="184">
        <f>IF(N474="snížená",J474,0)</f>
        <v>0</v>
      </c>
      <c r="BG474" s="184">
        <f>IF(N474="zákl. přenesená",J474,0)</f>
        <v>0</v>
      </c>
      <c r="BH474" s="184">
        <f>IF(N474="sníž. přenesená",J474,0)</f>
        <v>0</v>
      </c>
      <c r="BI474" s="184">
        <f>IF(N474="nulová",J474,0)</f>
        <v>0</v>
      </c>
      <c r="BJ474" s="22" t="s">
        <v>82</v>
      </c>
      <c r="BK474" s="184">
        <f>ROUND(I474*H474,2)</f>
        <v>0</v>
      </c>
      <c r="BL474" s="22" t="s">
        <v>220</v>
      </c>
      <c r="BM474" s="22" t="s">
        <v>1397</v>
      </c>
    </row>
    <row r="475" spans="2:65" s="1" customFormat="1" ht="16.5" customHeight="1">
      <c r="B475" s="172"/>
      <c r="C475" s="173" t="s">
        <v>1398</v>
      </c>
      <c r="D475" s="173" t="s">
        <v>182</v>
      </c>
      <c r="E475" s="174" t="s">
        <v>1399</v>
      </c>
      <c r="F475" s="175" t="s">
        <v>1400</v>
      </c>
      <c r="G475" s="176" t="s">
        <v>185</v>
      </c>
      <c r="H475" s="177">
        <v>20.15</v>
      </c>
      <c r="I475" s="178"/>
      <c r="J475" s="179">
        <f>ROUND(I475*H475,2)</f>
        <v>0</v>
      </c>
      <c r="K475" s="175" t="s">
        <v>193</v>
      </c>
      <c r="L475" s="39"/>
      <c r="M475" s="180" t="s">
        <v>5</v>
      </c>
      <c r="N475" s="181" t="s">
        <v>45</v>
      </c>
      <c r="O475" s="40"/>
      <c r="P475" s="182">
        <f>O475*H475</f>
        <v>0</v>
      </c>
      <c r="Q475" s="182">
        <v>0</v>
      </c>
      <c r="R475" s="182">
        <f>Q475*H475</f>
        <v>0</v>
      </c>
      <c r="S475" s="182">
        <v>0</v>
      </c>
      <c r="T475" s="183">
        <f>S475*H475</f>
        <v>0</v>
      </c>
      <c r="AR475" s="22" t="s">
        <v>220</v>
      </c>
      <c r="AT475" s="22" t="s">
        <v>182</v>
      </c>
      <c r="AU475" s="22" t="s">
        <v>84</v>
      </c>
      <c r="AY475" s="22" t="s">
        <v>180</v>
      </c>
      <c r="BE475" s="184">
        <f>IF(N475="základní",J475,0)</f>
        <v>0</v>
      </c>
      <c r="BF475" s="184">
        <f>IF(N475="snížená",J475,0)</f>
        <v>0</v>
      </c>
      <c r="BG475" s="184">
        <f>IF(N475="zákl. přenesená",J475,0)</f>
        <v>0</v>
      </c>
      <c r="BH475" s="184">
        <f>IF(N475="sníž. přenesená",J475,0)</f>
        <v>0</v>
      </c>
      <c r="BI475" s="184">
        <f>IF(N475="nulová",J475,0)</f>
        <v>0</v>
      </c>
      <c r="BJ475" s="22" t="s">
        <v>82</v>
      </c>
      <c r="BK475" s="184">
        <f>ROUND(I475*H475,2)</f>
        <v>0</v>
      </c>
      <c r="BL475" s="22" t="s">
        <v>220</v>
      </c>
      <c r="BM475" s="22" t="s">
        <v>1401</v>
      </c>
    </row>
    <row r="476" spans="2:51" s="11" customFormat="1" ht="13.5">
      <c r="B476" s="185"/>
      <c r="D476" s="186" t="s">
        <v>188</v>
      </c>
      <c r="E476" s="187" t="s">
        <v>5</v>
      </c>
      <c r="F476" s="188" t="s">
        <v>1402</v>
      </c>
      <c r="H476" s="189">
        <v>20.15</v>
      </c>
      <c r="I476" s="190"/>
      <c r="L476" s="185"/>
      <c r="M476" s="191"/>
      <c r="N476" s="192"/>
      <c r="O476" s="192"/>
      <c r="P476" s="192"/>
      <c r="Q476" s="192"/>
      <c r="R476" s="192"/>
      <c r="S476" s="192"/>
      <c r="T476" s="193"/>
      <c r="AT476" s="187" t="s">
        <v>188</v>
      </c>
      <c r="AU476" s="187" t="s">
        <v>84</v>
      </c>
      <c r="AV476" s="11" t="s">
        <v>84</v>
      </c>
      <c r="AW476" s="11" t="s">
        <v>38</v>
      </c>
      <c r="AX476" s="11" t="s">
        <v>74</v>
      </c>
      <c r="AY476" s="187" t="s">
        <v>180</v>
      </c>
    </row>
    <row r="477" spans="2:51" s="12" customFormat="1" ht="13.5">
      <c r="B477" s="194"/>
      <c r="D477" s="186" t="s">
        <v>188</v>
      </c>
      <c r="E477" s="195" t="s">
        <v>5</v>
      </c>
      <c r="F477" s="196" t="s">
        <v>190</v>
      </c>
      <c r="H477" s="197">
        <v>20.15</v>
      </c>
      <c r="I477" s="198"/>
      <c r="L477" s="194"/>
      <c r="M477" s="199"/>
      <c r="N477" s="200"/>
      <c r="O477" s="200"/>
      <c r="P477" s="200"/>
      <c r="Q477" s="200"/>
      <c r="R477" s="200"/>
      <c r="S477" s="200"/>
      <c r="T477" s="201"/>
      <c r="AT477" s="195" t="s">
        <v>188</v>
      </c>
      <c r="AU477" s="195" t="s">
        <v>84</v>
      </c>
      <c r="AV477" s="12" t="s">
        <v>187</v>
      </c>
      <c r="AW477" s="12" t="s">
        <v>38</v>
      </c>
      <c r="AX477" s="12" t="s">
        <v>82</v>
      </c>
      <c r="AY477" s="195" t="s">
        <v>180</v>
      </c>
    </row>
    <row r="478" spans="2:65" s="1" customFormat="1" ht="25.5" customHeight="1">
      <c r="B478" s="172"/>
      <c r="C478" s="173" t="s">
        <v>538</v>
      </c>
      <c r="D478" s="173" t="s">
        <v>182</v>
      </c>
      <c r="E478" s="174" t="s">
        <v>723</v>
      </c>
      <c r="F478" s="175" t="s">
        <v>724</v>
      </c>
      <c r="G478" s="176" t="s">
        <v>725</v>
      </c>
      <c r="H478" s="177">
        <v>64</v>
      </c>
      <c r="I478" s="178"/>
      <c r="J478" s="179">
        <f>ROUND(I478*H478,2)</f>
        <v>0</v>
      </c>
      <c r="K478" s="175" t="s">
        <v>193</v>
      </c>
      <c r="L478" s="39"/>
      <c r="M478" s="180" t="s">
        <v>5</v>
      </c>
      <c r="N478" s="181" t="s">
        <v>45</v>
      </c>
      <c r="O478" s="40"/>
      <c r="P478" s="182">
        <f>O478*H478</f>
        <v>0</v>
      </c>
      <c r="Q478" s="182">
        <v>0</v>
      </c>
      <c r="R478" s="182">
        <f>Q478*H478</f>
        <v>0</v>
      </c>
      <c r="S478" s="182">
        <v>0</v>
      </c>
      <c r="T478" s="183">
        <f>S478*H478</f>
        <v>0</v>
      </c>
      <c r="AR478" s="22" t="s">
        <v>220</v>
      </c>
      <c r="AT478" s="22" t="s">
        <v>182</v>
      </c>
      <c r="AU478" s="22" t="s">
        <v>84</v>
      </c>
      <c r="AY478" s="22" t="s">
        <v>180</v>
      </c>
      <c r="BE478" s="184">
        <f>IF(N478="základní",J478,0)</f>
        <v>0</v>
      </c>
      <c r="BF478" s="184">
        <f>IF(N478="snížená",J478,0)</f>
        <v>0</v>
      </c>
      <c r="BG478" s="184">
        <f>IF(N478="zákl. přenesená",J478,0)</f>
        <v>0</v>
      </c>
      <c r="BH478" s="184">
        <f>IF(N478="sníž. přenesená",J478,0)</f>
        <v>0</v>
      </c>
      <c r="BI478" s="184">
        <f>IF(N478="nulová",J478,0)</f>
        <v>0</v>
      </c>
      <c r="BJ478" s="22" t="s">
        <v>82</v>
      </c>
      <c r="BK478" s="184">
        <f>ROUND(I478*H478,2)</f>
        <v>0</v>
      </c>
      <c r="BL478" s="22" t="s">
        <v>220</v>
      </c>
      <c r="BM478" s="22" t="s">
        <v>1403</v>
      </c>
    </row>
    <row r="479" spans="2:65" s="1" customFormat="1" ht="38.25" customHeight="1">
      <c r="B479" s="172"/>
      <c r="C479" s="173" t="s">
        <v>1404</v>
      </c>
      <c r="D479" s="173" t="s">
        <v>182</v>
      </c>
      <c r="E479" s="174" t="s">
        <v>727</v>
      </c>
      <c r="F479" s="175" t="s">
        <v>728</v>
      </c>
      <c r="G479" s="176" t="s">
        <v>560</v>
      </c>
      <c r="H479" s="212"/>
      <c r="I479" s="178"/>
      <c r="J479" s="179">
        <f>ROUND(I479*H479,2)</f>
        <v>0</v>
      </c>
      <c r="K479" s="175" t="s">
        <v>269</v>
      </c>
      <c r="L479" s="39"/>
      <c r="M479" s="180" t="s">
        <v>5</v>
      </c>
      <c r="N479" s="181" t="s">
        <v>45</v>
      </c>
      <c r="O479" s="40"/>
      <c r="P479" s="182">
        <f>O479*H479</f>
        <v>0</v>
      </c>
      <c r="Q479" s="182">
        <v>0</v>
      </c>
      <c r="R479" s="182">
        <f>Q479*H479</f>
        <v>0</v>
      </c>
      <c r="S479" s="182">
        <v>0</v>
      </c>
      <c r="T479" s="183">
        <f>S479*H479</f>
        <v>0</v>
      </c>
      <c r="AR479" s="22" t="s">
        <v>220</v>
      </c>
      <c r="AT479" s="22" t="s">
        <v>182</v>
      </c>
      <c r="AU479" s="22" t="s">
        <v>84</v>
      </c>
      <c r="AY479" s="22" t="s">
        <v>180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22" t="s">
        <v>82</v>
      </c>
      <c r="BK479" s="184">
        <f>ROUND(I479*H479,2)</f>
        <v>0</v>
      </c>
      <c r="BL479" s="22" t="s">
        <v>220</v>
      </c>
      <c r="BM479" s="22" t="s">
        <v>1405</v>
      </c>
    </row>
    <row r="480" spans="2:63" s="10" customFormat="1" ht="29.85" customHeight="1">
      <c r="B480" s="159"/>
      <c r="D480" s="160" t="s">
        <v>73</v>
      </c>
      <c r="E480" s="170" t="s">
        <v>730</v>
      </c>
      <c r="F480" s="170" t="s">
        <v>731</v>
      </c>
      <c r="I480" s="162"/>
      <c r="J480" s="171">
        <f>BK480</f>
        <v>0</v>
      </c>
      <c r="L480" s="159"/>
      <c r="M480" s="164"/>
      <c r="N480" s="165"/>
      <c r="O480" s="165"/>
      <c r="P480" s="166">
        <f>SUM(P481:P483)</f>
        <v>0</v>
      </c>
      <c r="Q480" s="165"/>
      <c r="R480" s="166">
        <f>SUM(R481:R483)</f>
        <v>0</v>
      </c>
      <c r="S480" s="165"/>
      <c r="T480" s="167">
        <f>SUM(T481:T483)</f>
        <v>0</v>
      </c>
      <c r="AR480" s="160" t="s">
        <v>84</v>
      </c>
      <c r="AT480" s="168" t="s">
        <v>73</v>
      </c>
      <c r="AU480" s="168" t="s">
        <v>82</v>
      </c>
      <c r="AY480" s="160" t="s">
        <v>180</v>
      </c>
      <c r="BK480" s="169">
        <f>SUM(BK481:BK483)</f>
        <v>0</v>
      </c>
    </row>
    <row r="481" spans="2:65" s="1" customFormat="1" ht="25.5" customHeight="1">
      <c r="B481" s="172"/>
      <c r="C481" s="173" t="s">
        <v>542</v>
      </c>
      <c r="D481" s="173" t="s">
        <v>182</v>
      </c>
      <c r="E481" s="174" t="s">
        <v>741</v>
      </c>
      <c r="F481" s="175" t="s">
        <v>742</v>
      </c>
      <c r="G481" s="176" t="s">
        <v>185</v>
      </c>
      <c r="H481" s="177">
        <v>517.696</v>
      </c>
      <c r="I481" s="178"/>
      <c r="J481" s="179">
        <f>ROUND(I481*H481,2)</f>
        <v>0</v>
      </c>
      <c r="K481" s="175" t="s">
        <v>193</v>
      </c>
      <c r="L481" s="39"/>
      <c r="M481" s="180" t="s">
        <v>5</v>
      </c>
      <c r="N481" s="181" t="s">
        <v>45</v>
      </c>
      <c r="O481" s="40"/>
      <c r="P481" s="182">
        <f>O481*H481</f>
        <v>0</v>
      </c>
      <c r="Q481" s="182">
        <v>0</v>
      </c>
      <c r="R481" s="182">
        <f>Q481*H481</f>
        <v>0</v>
      </c>
      <c r="S481" s="182">
        <v>0</v>
      </c>
      <c r="T481" s="183">
        <f>S481*H481</f>
        <v>0</v>
      </c>
      <c r="AR481" s="22" t="s">
        <v>220</v>
      </c>
      <c r="AT481" s="22" t="s">
        <v>182</v>
      </c>
      <c r="AU481" s="22" t="s">
        <v>84</v>
      </c>
      <c r="AY481" s="22" t="s">
        <v>180</v>
      </c>
      <c r="BE481" s="184">
        <f>IF(N481="základní",J481,0)</f>
        <v>0</v>
      </c>
      <c r="BF481" s="184">
        <f>IF(N481="snížená",J481,0)</f>
        <v>0</v>
      </c>
      <c r="BG481" s="184">
        <f>IF(N481="zákl. přenesená",J481,0)</f>
        <v>0</v>
      </c>
      <c r="BH481" s="184">
        <f>IF(N481="sníž. přenesená",J481,0)</f>
        <v>0</v>
      </c>
      <c r="BI481" s="184">
        <f>IF(N481="nulová",J481,0)</f>
        <v>0</v>
      </c>
      <c r="BJ481" s="22" t="s">
        <v>82</v>
      </c>
      <c r="BK481" s="184">
        <f>ROUND(I481*H481,2)</f>
        <v>0</v>
      </c>
      <c r="BL481" s="22" t="s">
        <v>220</v>
      </c>
      <c r="BM481" s="22" t="s">
        <v>1406</v>
      </c>
    </row>
    <row r="482" spans="2:51" s="11" customFormat="1" ht="13.5">
      <c r="B482" s="185"/>
      <c r="D482" s="186" t="s">
        <v>188</v>
      </c>
      <c r="E482" s="187" t="s">
        <v>5</v>
      </c>
      <c r="F482" s="188" t="s">
        <v>1407</v>
      </c>
      <c r="H482" s="189">
        <v>517.696</v>
      </c>
      <c r="I482" s="190"/>
      <c r="L482" s="185"/>
      <c r="M482" s="191"/>
      <c r="N482" s="192"/>
      <c r="O482" s="192"/>
      <c r="P482" s="192"/>
      <c r="Q482" s="192"/>
      <c r="R482" s="192"/>
      <c r="S482" s="192"/>
      <c r="T482" s="193"/>
      <c r="AT482" s="187" t="s">
        <v>188</v>
      </c>
      <c r="AU482" s="187" t="s">
        <v>84</v>
      </c>
      <c r="AV482" s="11" t="s">
        <v>84</v>
      </c>
      <c r="AW482" s="11" t="s">
        <v>38</v>
      </c>
      <c r="AX482" s="11" t="s">
        <v>74</v>
      </c>
      <c r="AY482" s="187" t="s">
        <v>180</v>
      </c>
    </row>
    <row r="483" spans="2:51" s="12" customFormat="1" ht="13.5">
      <c r="B483" s="194"/>
      <c r="D483" s="186" t="s">
        <v>188</v>
      </c>
      <c r="E483" s="195" t="s">
        <v>5</v>
      </c>
      <c r="F483" s="196" t="s">
        <v>190</v>
      </c>
      <c r="H483" s="197">
        <v>517.696</v>
      </c>
      <c r="I483" s="198"/>
      <c r="L483" s="194"/>
      <c r="M483" s="199"/>
      <c r="N483" s="200"/>
      <c r="O483" s="200"/>
      <c r="P483" s="200"/>
      <c r="Q483" s="200"/>
      <c r="R483" s="200"/>
      <c r="S483" s="200"/>
      <c r="T483" s="201"/>
      <c r="AT483" s="195" t="s">
        <v>188</v>
      </c>
      <c r="AU483" s="195" t="s">
        <v>84</v>
      </c>
      <c r="AV483" s="12" t="s">
        <v>187</v>
      </c>
      <c r="AW483" s="12" t="s">
        <v>38</v>
      </c>
      <c r="AX483" s="12" t="s">
        <v>82</v>
      </c>
      <c r="AY483" s="195" t="s">
        <v>180</v>
      </c>
    </row>
    <row r="484" spans="2:63" s="10" customFormat="1" ht="29.85" customHeight="1">
      <c r="B484" s="159"/>
      <c r="D484" s="160" t="s">
        <v>73</v>
      </c>
      <c r="E484" s="170" t="s">
        <v>745</v>
      </c>
      <c r="F484" s="170" t="s">
        <v>746</v>
      </c>
      <c r="I484" s="162"/>
      <c r="J484" s="171">
        <f>BK484</f>
        <v>0</v>
      </c>
      <c r="L484" s="159"/>
      <c r="M484" s="164"/>
      <c r="N484" s="165"/>
      <c r="O484" s="165"/>
      <c r="P484" s="166">
        <f>SUM(P485:P494)</f>
        <v>0</v>
      </c>
      <c r="Q484" s="165"/>
      <c r="R484" s="166">
        <f>SUM(R485:R494)</f>
        <v>0</v>
      </c>
      <c r="S484" s="165"/>
      <c r="T484" s="167">
        <f>SUM(T485:T494)</f>
        <v>0</v>
      </c>
      <c r="AR484" s="160" t="s">
        <v>84</v>
      </c>
      <c r="AT484" s="168" t="s">
        <v>73</v>
      </c>
      <c r="AU484" s="168" t="s">
        <v>82</v>
      </c>
      <c r="AY484" s="160" t="s">
        <v>180</v>
      </c>
      <c r="BK484" s="169">
        <f>SUM(BK485:BK494)</f>
        <v>0</v>
      </c>
    </row>
    <row r="485" spans="2:65" s="1" customFormat="1" ht="25.5" customHeight="1">
      <c r="B485" s="172"/>
      <c r="C485" s="173" t="s">
        <v>1408</v>
      </c>
      <c r="D485" s="173" t="s">
        <v>182</v>
      </c>
      <c r="E485" s="174" t="s">
        <v>747</v>
      </c>
      <c r="F485" s="175" t="s">
        <v>748</v>
      </c>
      <c r="G485" s="176" t="s">
        <v>185</v>
      </c>
      <c r="H485" s="177">
        <v>116.465</v>
      </c>
      <c r="I485" s="178"/>
      <c r="J485" s="179">
        <f>ROUND(I485*H485,2)</f>
        <v>0</v>
      </c>
      <c r="K485" s="175" t="s">
        <v>193</v>
      </c>
      <c r="L485" s="39"/>
      <c r="M485" s="180" t="s">
        <v>5</v>
      </c>
      <c r="N485" s="181" t="s">
        <v>45</v>
      </c>
      <c r="O485" s="40"/>
      <c r="P485" s="182">
        <f>O485*H485</f>
        <v>0</v>
      </c>
      <c r="Q485" s="182">
        <v>0</v>
      </c>
      <c r="R485" s="182">
        <f>Q485*H485</f>
        <v>0</v>
      </c>
      <c r="S485" s="182">
        <v>0</v>
      </c>
      <c r="T485" s="183">
        <f>S485*H485</f>
        <v>0</v>
      </c>
      <c r="AR485" s="22" t="s">
        <v>220</v>
      </c>
      <c r="AT485" s="22" t="s">
        <v>182</v>
      </c>
      <c r="AU485" s="22" t="s">
        <v>84</v>
      </c>
      <c r="AY485" s="22" t="s">
        <v>180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22" t="s">
        <v>82</v>
      </c>
      <c r="BK485" s="184">
        <f>ROUND(I485*H485,2)</f>
        <v>0</v>
      </c>
      <c r="BL485" s="22" t="s">
        <v>220</v>
      </c>
      <c r="BM485" s="22" t="s">
        <v>1409</v>
      </c>
    </row>
    <row r="486" spans="2:51" s="11" customFormat="1" ht="13.5">
      <c r="B486" s="185"/>
      <c r="D486" s="186" t="s">
        <v>188</v>
      </c>
      <c r="E486" s="187" t="s">
        <v>5</v>
      </c>
      <c r="F486" s="188" t="s">
        <v>1410</v>
      </c>
      <c r="H486" s="189">
        <v>116.465</v>
      </c>
      <c r="I486" s="190"/>
      <c r="L486" s="185"/>
      <c r="M486" s="191"/>
      <c r="N486" s="192"/>
      <c r="O486" s="192"/>
      <c r="P486" s="192"/>
      <c r="Q486" s="192"/>
      <c r="R486" s="192"/>
      <c r="S486" s="192"/>
      <c r="T486" s="193"/>
      <c r="AT486" s="187" t="s">
        <v>188</v>
      </c>
      <c r="AU486" s="187" t="s">
        <v>84</v>
      </c>
      <c r="AV486" s="11" t="s">
        <v>84</v>
      </c>
      <c r="AW486" s="11" t="s">
        <v>38</v>
      </c>
      <c r="AX486" s="11" t="s">
        <v>74</v>
      </c>
      <c r="AY486" s="187" t="s">
        <v>180</v>
      </c>
    </row>
    <row r="487" spans="2:51" s="12" customFormat="1" ht="13.5">
      <c r="B487" s="194"/>
      <c r="D487" s="186" t="s">
        <v>188</v>
      </c>
      <c r="E487" s="195" t="s">
        <v>5</v>
      </c>
      <c r="F487" s="196" t="s">
        <v>190</v>
      </c>
      <c r="H487" s="197">
        <v>116.465</v>
      </c>
      <c r="I487" s="198"/>
      <c r="L487" s="194"/>
      <c r="M487" s="199"/>
      <c r="N487" s="200"/>
      <c r="O487" s="200"/>
      <c r="P487" s="200"/>
      <c r="Q487" s="200"/>
      <c r="R487" s="200"/>
      <c r="S487" s="200"/>
      <c r="T487" s="201"/>
      <c r="AT487" s="195" t="s">
        <v>188</v>
      </c>
      <c r="AU487" s="195" t="s">
        <v>84</v>
      </c>
      <c r="AV487" s="12" t="s">
        <v>187</v>
      </c>
      <c r="AW487" s="12" t="s">
        <v>38</v>
      </c>
      <c r="AX487" s="12" t="s">
        <v>82</v>
      </c>
      <c r="AY487" s="195" t="s">
        <v>180</v>
      </c>
    </row>
    <row r="488" spans="2:65" s="1" customFormat="1" ht="38.25" customHeight="1">
      <c r="B488" s="172"/>
      <c r="C488" s="202" t="s">
        <v>547</v>
      </c>
      <c r="D488" s="202" t="s">
        <v>273</v>
      </c>
      <c r="E488" s="203" t="s">
        <v>751</v>
      </c>
      <c r="F488" s="204" t="s">
        <v>752</v>
      </c>
      <c r="G488" s="205" t="s">
        <v>185</v>
      </c>
      <c r="H488" s="206">
        <v>122.288</v>
      </c>
      <c r="I488" s="207"/>
      <c r="J488" s="208">
        <f>ROUND(I488*H488,2)</f>
        <v>0</v>
      </c>
      <c r="K488" s="204" t="s">
        <v>193</v>
      </c>
      <c r="L488" s="209"/>
      <c r="M488" s="210" t="s">
        <v>5</v>
      </c>
      <c r="N488" s="211" t="s">
        <v>45</v>
      </c>
      <c r="O488" s="40"/>
      <c r="P488" s="182">
        <f>O488*H488</f>
        <v>0</v>
      </c>
      <c r="Q488" s="182">
        <v>0</v>
      </c>
      <c r="R488" s="182">
        <f>Q488*H488</f>
        <v>0</v>
      </c>
      <c r="S488" s="182">
        <v>0</v>
      </c>
      <c r="T488" s="183">
        <f>S488*H488</f>
        <v>0</v>
      </c>
      <c r="AR488" s="22" t="s">
        <v>258</v>
      </c>
      <c r="AT488" s="22" t="s">
        <v>273</v>
      </c>
      <c r="AU488" s="22" t="s">
        <v>84</v>
      </c>
      <c r="AY488" s="22" t="s">
        <v>180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22" t="s">
        <v>82</v>
      </c>
      <c r="BK488" s="184">
        <f>ROUND(I488*H488,2)</f>
        <v>0</v>
      </c>
      <c r="BL488" s="22" t="s">
        <v>220</v>
      </c>
      <c r="BM488" s="22" t="s">
        <v>1411</v>
      </c>
    </row>
    <row r="489" spans="2:51" s="11" customFormat="1" ht="13.5">
      <c r="B489" s="185"/>
      <c r="D489" s="186" t="s">
        <v>188</v>
      </c>
      <c r="E489" s="187" t="s">
        <v>5</v>
      </c>
      <c r="F489" s="188" t="s">
        <v>1412</v>
      </c>
      <c r="H489" s="189">
        <v>122.288</v>
      </c>
      <c r="I489" s="190"/>
      <c r="L489" s="185"/>
      <c r="M489" s="191"/>
      <c r="N489" s="192"/>
      <c r="O489" s="192"/>
      <c r="P489" s="192"/>
      <c r="Q489" s="192"/>
      <c r="R489" s="192"/>
      <c r="S489" s="192"/>
      <c r="T489" s="193"/>
      <c r="AT489" s="187" t="s">
        <v>188</v>
      </c>
      <c r="AU489" s="187" t="s">
        <v>84</v>
      </c>
      <c r="AV489" s="11" t="s">
        <v>84</v>
      </c>
      <c r="AW489" s="11" t="s">
        <v>38</v>
      </c>
      <c r="AX489" s="11" t="s">
        <v>74</v>
      </c>
      <c r="AY489" s="187" t="s">
        <v>180</v>
      </c>
    </row>
    <row r="490" spans="2:51" s="12" customFormat="1" ht="13.5">
      <c r="B490" s="194"/>
      <c r="D490" s="186" t="s">
        <v>188</v>
      </c>
      <c r="E490" s="195" t="s">
        <v>5</v>
      </c>
      <c r="F490" s="196" t="s">
        <v>190</v>
      </c>
      <c r="H490" s="197">
        <v>122.288</v>
      </c>
      <c r="I490" s="198"/>
      <c r="L490" s="194"/>
      <c r="M490" s="199"/>
      <c r="N490" s="200"/>
      <c r="O490" s="200"/>
      <c r="P490" s="200"/>
      <c r="Q490" s="200"/>
      <c r="R490" s="200"/>
      <c r="S490" s="200"/>
      <c r="T490" s="201"/>
      <c r="AT490" s="195" t="s">
        <v>188</v>
      </c>
      <c r="AU490" s="195" t="s">
        <v>84</v>
      </c>
      <c r="AV490" s="12" t="s">
        <v>187</v>
      </c>
      <c r="AW490" s="12" t="s">
        <v>38</v>
      </c>
      <c r="AX490" s="12" t="s">
        <v>82</v>
      </c>
      <c r="AY490" s="195" t="s">
        <v>180</v>
      </c>
    </row>
    <row r="491" spans="2:65" s="1" customFormat="1" ht="25.5" customHeight="1">
      <c r="B491" s="172"/>
      <c r="C491" s="173" t="s">
        <v>1413</v>
      </c>
      <c r="D491" s="173" t="s">
        <v>182</v>
      </c>
      <c r="E491" s="174" t="s">
        <v>755</v>
      </c>
      <c r="F491" s="175" t="s">
        <v>756</v>
      </c>
      <c r="G491" s="176" t="s">
        <v>185</v>
      </c>
      <c r="H491" s="177">
        <v>274.86</v>
      </c>
      <c r="I491" s="178"/>
      <c r="J491" s="179">
        <f>ROUND(I491*H491,2)</f>
        <v>0</v>
      </c>
      <c r="K491" s="175" t="s">
        <v>193</v>
      </c>
      <c r="L491" s="39"/>
      <c r="M491" s="180" t="s">
        <v>5</v>
      </c>
      <c r="N491" s="181" t="s">
        <v>45</v>
      </c>
      <c r="O491" s="40"/>
      <c r="P491" s="182">
        <f>O491*H491</f>
        <v>0</v>
      </c>
      <c r="Q491" s="182">
        <v>0</v>
      </c>
      <c r="R491" s="182">
        <f>Q491*H491</f>
        <v>0</v>
      </c>
      <c r="S491" s="182">
        <v>0</v>
      </c>
      <c r="T491" s="183">
        <f>S491*H491</f>
        <v>0</v>
      </c>
      <c r="AR491" s="22" t="s">
        <v>220</v>
      </c>
      <c r="AT491" s="22" t="s">
        <v>182</v>
      </c>
      <c r="AU491" s="22" t="s">
        <v>84</v>
      </c>
      <c r="AY491" s="22" t="s">
        <v>180</v>
      </c>
      <c r="BE491" s="184">
        <f>IF(N491="základní",J491,0)</f>
        <v>0</v>
      </c>
      <c r="BF491" s="184">
        <f>IF(N491="snížená",J491,0)</f>
        <v>0</v>
      </c>
      <c r="BG491" s="184">
        <f>IF(N491="zákl. přenesená",J491,0)</f>
        <v>0</v>
      </c>
      <c r="BH491" s="184">
        <f>IF(N491="sníž. přenesená",J491,0)</f>
        <v>0</v>
      </c>
      <c r="BI491" s="184">
        <f>IF(N491="nulová",J491,0)</f>
        <v>0</v>
      </c>
      <c r="BJ491" s="22" t="s">
        <v>82</v>
      </c>
      <c r="BK491" s="184">
        <f>ROUND(I491*H491,2)</f>
        <v>0</v>
      </c>
      <c r="BL491" s="22" t="s">
        <v>220</v>
      </c>
      <c r="BM491" s="22" t="s">
        <v>1414</v>
      </c>
    </row>
    <row r="492" spans="2:51" s="11" customFormat="1" ht="13.5">
      <c r="B492" s="185"/>
      <c r="D492" s="186" t="s">
        <v>188</v>
      </c>
      <c r="E492" s="187" t="s">
        <v>5</v>
      </c>
      <c r="F492" s="188" t="s">
        <v>1415</v>
      </c>
      <c r="H492" s="189">
        <v>110.16</v>
      </c>
      <c r="I492" s="190"/>
      <c r="L492" s="185"/>
      <c r="M492" s="191"/>
      <c r="N492" s="192"/>
      <c r="O492" s="192"/>
      <c r="P492" s="192"/>
      <c r="Q492" s="192"/>
      <c r="R492" s="192"/>
      <c r="S492" s="192"/>
      <c r="T492" s="193"/>
      <c r="AT492" s="187" t="s">
        <v>188</v>
      </c>
      <c r="AU492" s="187" t="s">
        <v>84</v>
      </c>
      <c r="AV492" s="11" t="s">
        <v>84</v>
      </c>
      <c r="AW492" s="11" t="s">
        <v>38</v>
      </c>
      <c r="AX492" s="11" t="s">
        <v>74</v>
      </c>
      <c r="AY492" s="187" t="s">
        <v>180</v>
      </c>
    </row>
    <row r="493" spans="2:51" s="11" customFormat="1" ht="13.5">
      <c r="B493" s="185"/>
      <c r="D493" s="186" t="s">
        <v>188</v>
      </c>
      <c r="E493" s="187" t="s">
        <v>5</v>
      </c>
      <c r="F493" s="188" t="s">
        <v>1416</v>
      </c>
      <c r="H493" s="189">
        <v>164.7</v>
      </c>
      <c r="I493" s="190"/>
      <c r="L493" s="185"/>
      <c r="M493" s="191"/>
      <c r="N493" s="192"/>
      <c r="O493" s="192"/>
      <c r="P493" s="192"/>
      <c r="Q493" s="192"/>
      <c r="R493" s="192"/>
      <c r="S493" s="192"/>
      <c r="T493" s="193"/>
      <c r="AT493" s="187" t="s">
        <v>188</v>
      </c>
      <c r="AU493" s="187" t="s">
        <v>84</v>
      </c>
      <c r="AV493" s="11" t="s">
        <v>84</v>
      </c>
      <c r="AW493" s="11" t="s">
        <v>38</v>
      </c>
      <c r="AX493" s="11" t="s">
        <v>74</v>
      </c>
      <c r="AY493" s="187" t="s">
        <v>180</v>
      </c>
    </row>
    <row r="494" spans="2:51" s="12" customFormat="1" ht="13.5">
      <c r="B494" s="194"/>
      <c r="D494" s="186" t="s">
        <v>188</v>
      </c>
      <c r="E494" s="195" t="s">
        <v>5</v>
      </c>
      <c r="F494" s="196" t="s">
        <v>190</v>
      </c>
      <c r="H494" s="197">
        <v>274.86</v>
      </c>
      <c r="I494" s="198"/>
      <c r="L494" s="194"/>
      <c r="M494" s="199"/>
      <c r="N494" s="200"/>
      <c r="O494" s="200"/>
      <c r="P494" s="200"/>
      <c r="Q494" s="200"/>
      <c r="R494" s="200"/>
      <c r="S494" s="200"/>
      <c r="T494" s="201"/>
      <c r="AT494" s="195" t="s">
        <v>188</v>
      </c>
      <c r="AU494" s="195" t="s">
        <v>84</v>
      </c>
      <c r="AV494" s="12" t="s">
        <v>187</v>
      </c>
      <c r="AW494" s="12" t="s">
        <v>38</v>
      </c>
      <c r="AX494" s="12" t="s">
        <v>82</v>
      </c>
      <c r="AY494" s="195" t="s">
        <v>180</v>
      </c>
    </row>
    <row r="495" spans="2:63" s="10" customFormat="1" ht="29.85" customHeight="1">
      <c r="B495" s="159"/>
      <c r="D495" s="160" t="s">
        <v>73</v>
      </c>
      <c r="E495" s="170" t="s">
        <v>760</v>
      </c>
      <c r="F495" s="170" t="s">
        <v>761</v>
      </c>
      <c r="I495" s="162"/>
      <c r="J495" s="171">
        <f>BK495</f>
        <v>0</v>
      </c>
      <c r="L495" s="159"/>
      <c r="M495" s="164"/>
      <c r="N495" s="165"/>
      <c r="O495" s="165"/>
      <c r="P495" s="166">
        <f>P496</f>
        <v>0</v>
      </c>
      <c r="Q495" s="165"/>
      <c r="R495" s="166">
        <f>R496</f>
        <v>0</v>
      </c>
      <c r="S495" s="165"/>
      <c r="T495" s="167">
        <f>T496</f>
        <v>0</v>
      </c>
      <c r="AR495" s="160" t="s">
        <v>84</v>
      </c>
      <c r="AT495" s="168" t="s">
        <v>73</v>
      </c>
      <c r="AU495" s="168" t="s">
        <v>82</v>
      </c>
      <c r="AY495" s="160" t="s">
        <v>180</v>
      </c>
      <c r="BK495" s="169">
        <f>BK496</f>
        <v>0</v>
      </c>
    </row>
    <row r="496" spans="2:65" s="1" customFormat="1" ht="16.5" customHeight="1">
      <c r="B496" s="172"/>
      <c r="C496" s="173" t="s">
        <v>556</v>
      </c>
      <c r="D496" s="173" t="s">
        <v>182</v>
      </c>
      <c r="E496" s="174" t="s">
        <v>762</v>
      </c>
      <c r="F496" s="175" t="s">
        <v>2845</v>
      </c>
      <c r="G496" s="176" t="s">
        <v>185</v>
      </c>
      <c r="H496" s="177">
        <v>69.3</v>
      </c>
      <c r="I496" s="178"/>
      <c r="J496" s="179">
        <f>ROUND(I496*H496,2)</f>
        <v>0</v>
      </c>
      <c r="K496" s="175" t="s">
        <v>5</v>
      </c>
      <c r="L496" s="39"/>
      <c r="M496" s="180" t="s">
        <v>5</v>
      </c>
      <c r="N496" s="213" t="s">
        <v>45</v>
      </c>
      <c r="O496" s="21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2" t="s">
        <v>220</v>
      </c>
      <c r="AT496" s="22" t="s">
        <v>182</v>
      </c>
      <c r="AU496" s="22" t="s">
        <v>84</v>
      </c>
      <c r="AY496" s="22" t="s">
        <v>180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22" t="s">
        <v>82</v>
      </c>
      <c r="BK496" s="184">
        <f>ROUND(I496*H496,2)</f>
        <v>0</v>
      </c>
      <c r="BL496" s="22" t="s">
        <v>220</v>
      </c>
      <c r="BM496" s="22" t="s">
        <v>1417</v>
      </c>
    </row>
    <row r="497" spans="2:12" s="1" customFormat="1" ht="6.95" customHeight="1">
      <c r="B497" s="54"/>
      <c r="C497" s="55"/>
      <c r="D497" s="55"/>
      <c r="E497" s="55"/>
      <c r="F497" s="55"/>
      <c r="G497" s="55"/>
      <c r="H497" s="55"/>
      <c r="I497" s="125"/>
      <c r="J497" s="55"/>
      <c r="K497" s="55"/>
      <c r="L497" s="39"/>
    </row>
  </sheetData>
  <autoFilter ref="C100:K496"/>
  <mergeCells count="10">
    <mergeCell ref="J51:J52"/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8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132</v>
      </c>
      <c r="G1" s="339" t="s">
        <v>133</v>
      </c>
      <c r="H1" s="339"/>
      <c r="I1" s="101"/>
      <c r="J1" s="100" t="s">
        <v>134</v>
      </c>
      <c r="K1" s="99" t="s">
        <v>135</v>
      </c>
      <c r="L1" s="100" t="s">
        <v>136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2" t="s">
        <v>105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137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0" t="str">
        <f>'Rekapitulace stavby'!K6</f>
        <v>Zateplení budovy SOŠ a SOU dopravní Čáslav (20.11) - revize 3</v>
      </c>
      <c r="F7" s="341"/>
      <c r="G7" s="341"/>
      <c r="H7" s="341"/>
      <c r="I7" s="103"/>
      <c r="J7" s="27"/>
      <c r="K7" s="29"/>
    </row>
    <row r="8" spans="2:11" s="1" customFormat="1" ht="15">
      <c r="B8" s="39"/>
      <c r="C8" s="40"/>
      <c r="D8" s="35" t="s">
        <v>138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1418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140</v>
      </c>
      <c r="G12" s="40"/>
      <c r="H12" s="40"/>
      <c r="I12" s="105" t="s">
        <v>25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31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31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6" t="s">
        <v>5</v>
      </c>
      <c r="F24" s="316"/>
      <c r="G24" s="316"/>
      <c r="H24" s="316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ROUND(SUM(BE88:BE197),2)</f>
        <v>0</v>
      </c>
      <c r="G30" s="40"/>
      <c r="H30" s="40"/>
      <c r="I30" s="117">
        <v>0.21</v>
      </c>
      <c r="J30" s="116">
        <f>ROUND(ROUND((SUM(BE88:BE197)),2)*I30,2)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ROUND(SUM(BF88:BF197),2)</f>
        <v>0</v>
      </c>
      <c r="G31" s="40"/>
      <c r="H31" s="40"/>
      <c r="I31" s="117">
        <v>0.15</v>
      </c>
      <c r="J31" s="116">
        <f>ROUND(ROUND((SUM(BF88:BF197)),2)*I31,2)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ROUND(SUM(BG88:BG197),2)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ROUND(SUM(BH88:BH197),2)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ROUND(SUM(BI88:BI197),2)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141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0" t="str">
        <f>E7</f>
        <v>Zateplení budovy SOŠ a SOU dopravní Čáslav (20.11) - revize 3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138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2" t="str">
        <f>E9</f>
        <v>1715d2 - Přípomoce v - 1715d2 - Přípomoce vytápění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34</v>
      </c>
      <c r="J51" s="316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33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142</v>
      </c>
      <c r="D54" s="118"/>
      <c r="E54" s="118"/>
      <c r="F54" s="118"/>
      <c r="G54" s="118"/>
      <c r="H54" s="118"/>
      <c r="I54" s="129"/>
      <c r="J54" s="130" t="s">
        <v>143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144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145</v>
      </c>
    </row>
    <row r="57" spans="2:11" s="7" customFormat="1" ht="24.95" customHeight="1">
      <c r="B57" s="133"/>
      <c r="C57" s="134"/>
      <c r="D57" s="135" t="s">
        <v>146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765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910</v>
      </c>
      <c r="E59" s="143"/>
      <c r="F59" s="143"/>
      <c r="G59" s="143"/>
      <c r="H59" s="143"/>
      <c r="I59" s="144"/>
      <c r="J59" s="145">
        <f>J110</f>
        <v>0</v>
      </c>
      <c r="K59" s="146"/>
    </row>
    <row r="60" spans="2:11" s="8" customFormat="1" ht="19.9" customHeight="1">
      <c r="B60" s="140"/>
      <c r="C60" s="141"/>
      <c r="D60" s="142" t="s">
        <v>149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766</v>
      </c>
      <c r="E61" s="143"/>
      <c r="F61" s="143"/>
      <c r="G61" s="143"/>
      <c r="H61" s="143"/>
      <c r="I61" s="144"/>
      <c r="J61" s="145">
        <f>J126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J145</f>
        <v>0</v>
      </c>
      <c r="K62" s="146"/>
    </row>
    <row r="63" spans="2:11" s="8" customFormat="1" ht="19.9" customHeight="1">
      <c r="B63" s="140"/>
      <c r="C63" s="141"/>
      <c r="D63" s="142" t="s">
        <v>152</v>
      </c>
      <c r="E63" s="143"/>
      <c r="F63" s="143"/>
      <c r="G63" s="143"/>
      <c r="H63" s="143"/>
      <c r="I63" s="144"/>
      <c r="J63" s="145">
        <f>J156</f>
        <v>0</v>
      </c>
      <c r="K63" s="146"/>
    </row>
    <row r="64" spans="2:11" s="7" customFormat="1" ht="24.95" customHeight="1">
      <c r="B64" s="133"/>
      <c r="C64" s="134"/>
      <c r="D64" s="135" t="s">
        <v>153</v>
      </c>
      <c r="E64" s="136"/>
      <c r="F64" s="136"/>
      <c r="G64" s="136"/>
      <c r="H64" s="136"/>
      <c r="I64" s="137"/>
      <c r="J64" s="138">
        <f>J158</f>
        <v>0</v>
      </c>
      <c r="K64" s="139"/>
    </row>
    <row r="65" spans="2:11" s="8" customFormat="1" ht="19.9" customHeight="1">
      <c r="B65" s="140"/>
      <c r="C65" s="141"/>
      <c r="D65" s="142" t="s">
        <v>911</v>
      </c>
      <c r="E65" s="143"/>
      <c r="F65" s="143"/>
      <c r="G65" s="143"/>
      <c r="H65" s="143"/>
      <c r="I65" s="144"/>
      <c r="J65" s="145">
        <f>J159</f>
        <v>0</v>
      </c>
      <c r="K65" s="146"/>
    </row>
    <row r="66" spans="2:11" s="8" customFormat="1" ht="19.9" customHeight="1">
      <c r="B66" s="140"/>
      <c r="C66" s="141"/>
      <c r="D66" s="142" t="s">
        <v>767</v>
      </c>
      <c r="E66" s="143"/>
      <c r="F66" s="143"/>
      <c r="G66" s="143"/>
      <c r="H66" s="143"/>
      <c r="I66" s="144"/>
      <c r="J66" s="145">
        <f>J182</f>
        <v>0</v>
      </c>
      <c r="K66" s="146"/>
    </row>
    <row r="67" spans="2:11" s="8" customFormat="1" ht="19.9" customHeight="1">
      <c r="B67" s="140"/>
      <c r="C67" s="141"/>
      <c r="D67" s="142" t="s">
        <v>160</v>
      </c>
      <c r="E67" s="143"/>
      <c r="F67" s="143"/>
      <c r="G67" s="143"/>
      <c r="H67" s="143"/>
      <c r="I67" s="144"/>
      <c r="J67" s="145">
        <f>J185</f>
        <v>0</v>
      </c>
      <c r="K67" s="146"/>
    </row>
    <row r="68" spans="2:11" s="8" customFormat="1" ht="19.9" customHeight="1">
      <c r="B68" s="140"/>
      <c r="C68" s="141"/>
      <c r="D68" s="142" t="s">
        <v>912</v>
      </c>
      <c r="E68" s="143"/>
      <c r="F68" s="143"/>
      <c r="G68" s="143"/>
      <c r="H68" s="143"/>
      <c r="I68" s="144"/>
      <c r="J68" s="145">
        <f>J192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164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19</v>
      </c>
      <c r="I77" s="147"/>
      <c r="L77" s="39"/>
    </row>
    <row r="78" spans="2:12" s="1" customFormat="1" ht="16.5" customHeight="1">
      <c r="B78" s="39"/>
      <c r="E78" s="336" t="str">
        <f>E7</f>
        <v>Zateplení budovy SOŠ a SOU dopravní Čáslav (20.11) - revize 3</v>
      </c>
      <c r="F78" s="337"/>
      <c r="G78" s="337"/>
      <c r="H78" s="337"/>
      <c r="I78" s="147"/>
      <c r="L78" s="39"/>
    </row>
    <row r="79" spans="2:12" s="1" customFormat="1" ht="14.45" customHeight="1">
      <c r="B79" s="39"/>
      <c r="C79" s="61" t="s">
        <v>138</v>
      </c>
      <c r="I79" s="147"/>
      <c r="L79" s="39"/>
    </row>
    <row r="80" spans="2:12" s="1" customFormat="1" ht="17.25" customHeight="1">
      <c r="B80" s="39"/>
      <c r="E80" s="329" t="str">
        <f>E9</f>
        <v>1715d2 - Přípomoce v - 1715d2 - Přípomoce vytápění</v>
      </c>
      <c r="F80" s="338"/>
      <c r="G80" s="338"/>
      <c r="H80" s="338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23</v>
      </c>
      <c r="F82" s="148" t="str">
        <f>F12</f>
        <v xml:space="preserve"> </v>
      </c>
      <c r="I82" s="149" t="s">
        <v>25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27</v>
      </c>
      <c r="F84" s="148" t="str">
        <f>E15</f>
        <v>SUŠ a SOU dopravní Čáslav, Aug. Sedláčka 1145, Čás</v>
      </c>
      <c r="I84" s="149" t="s">
        <v>34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32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165</v>
      </c>
      <c r="D87" s="152" t="s">
        <v>59</v>
      </c>
      <c r="E87" s="152" t="s">
        <v>55</v>
      </c>
      <c r="F87" s="152" t="s">
        <v>166</v>
      </c>
      <c r="G87" s="152" t="s">
        <v>167</v>
      </c>
      <c r="H87" s="152" t="s">
        <v>168</v>
      </c>
      <c r="I87" s="153" t="s">
        <v>169</v>
      </c>
      <c r="J87" s="152" t="s">
        <v>143</v>
      </c>
      <c r="K87" s="154" t="s">
        <v>170</v>
      </c>
      <c r="L87" s="150"/>
      <c r="M87" s="71" t="s">
        <v>171</v>
      </c>
      <c r="N87" s="72" t="s">
        <v>44</v>
      </c>
      <c r="O87" s="72" t="s">
        <v>172</v>
      </c>
      <c r="P87" s="72" t="s">
        <v>173</v>
      </c>
      <c r="Q87" s="72" t="s">
        <v>174</v>
      </c>
      <c r="R87" s="72" t="s">
        <v>175</v>
      </c>
      <c r="S87" s="72" t="s">
        <v>176</v>
      </c>
      <c r="T87" s="73" t="s">
        <v>177</v>
      </c>
    </row>
    <row r="88" spans="2:63" s="1" customFormat="1" ht="29.25" customHeight="1">
      <c r="B88" s="39"/>
      <c r="C88" s="75" t="s">
        <v>144</v>
      </c>
      <c r="I88" s="147"/>
      <c r="J88" s="155">
        <f>BK88</f>
        <v>0</v>
      </c>
      <c r="L88" s="39"/>
      <c r="M88" s="74"/>
      <c r="N88" s="66"/>
      <c r="O88" s="66"/>
      <c r="P88" s="156">
        <f>P89+P158</f>
        <v>0</v>
      </c>
      <c r="Q88" s="66"/>
      <c r="R88" s="156">
        <f>R89+R158</f>
        <v>0</v>
      </c>
      <c r="S88" s="66"/>
      <c r="T88" s="157">
        <f>T89+T158</f>
        <v>0</v>
      </c>
      <c r="AT88" s="22" t="s">
        <v>73</v>
      </c>
      <c r="AU88" s="22" t="s">
        <v>145</v>
      </c>
      <c r="BK88" s="158">
        <f>BK89+BK158</f>
        <v>0</v>
      </c>
    </row>
    <row r="89" spans="2:63" s="10" customFormat="1" ht="37.35" customHeight="1">
      <c r="B89" s="159"/>
      <c r="D89" s="160" t="s">
        <v>73</v>
      </c>
      <c r="E89" s="161" t="s">
        <v>178</v>
      </c>
      <c r="F89" s="161" t="s">
        <v>179</v>
      </c>
      <c r="I89" s="162"/>
      <c r="J89" s="163">
        <f>BK89</f>
        <v>0</v>
      </c>
      <c r="L89" s="159"/>
      <c r="M89" s="164"/>
      <c r="N89" s="165"/>
      <c r="O89" s="165"/>
      <c r="P89" s="166">
        <f>P90+P110+P116+P126+P145+P156</f>
        <v>0</v>
      </c>
      <c r="Q89" s="165"/>
      <c r="R89" s="166">
        <f>R90+R110+R116+R126+R145+R156</f>
        <v>0</v>
      </c>
      <c r="S89" s="165"/>
      <c r="T89" s="167">
        <f>T90+T110+T116+T126+T145+T156</f>
        <v>0</v>
      </c>
      <c r="AR89" s="160" t="s">
        <v>82</v>
      </c>
      <c r="AT89" s="168" t="s">
        <v>73</v>
      </c>
      <c r="AU89" s="168" t="s">
        <v>74</v>
      </c>
      <c r="AY89" s="160" t="s">
        <v>180</v>
      </c>
      <c r="BK89" s="169">
        <f>BK90+BK110+BK116+BK126+BK145+BK156</f>
        <v>0</v>
      </c>
    </row>
    <row r="90" spans="2:63" s="10" customFormat="1" ht="19.9" customHeight="1">
      <c r="B90" s="159"/>
      <c r="D90" s="160" t="s">
        <v>73</v>
      </c>
      <c r="E90" s="170" t="s">
        <v>84</v>
      </c>
      <c r="F90" s="170" t="s">
        <v>768</v>
      </c>
      <c r="I90" s="162"/>
      <c r="J90" s="171">
        <f>BK90</f>
        <v>0</v>
      </c>
      <c r="L90" s="159"/>
      <c r="M90" s="164"/>
      <c r="N90" s="165"/>
      <c r="O90" s="165"/>
      <c r="P90" s="166">
        <f>SUM(P91:P109)</f>
        <v>0</v>
      </c>
      <c r="Q90" s="165"/>
      <c r="R90" s="166">
        <f>SUM(R91:R109)</f>
        <v>0</v>
      </c>
      <c r="S90" s="165"/>
      <c r="T90" s="167">
        <f>SUM(T91:T109)</f>
        <v>0</v>
      </c>
      <c r="AR90" s="160" t="s">
        <v>82</v>
      </c>
      <c r="AT90" s="168" t="s">
        <v>73</v>
      </c>
      <c r="AU90" s="168" t="s">
        <v>82</v>
      </c>
      <c r="AY90" s="160" t="s">
        <v>180</v>
      </c>
      <c r="BK90" s="169">
        <f>SUM(BK91:BK109)</f>
        <v>0</v>
      </c>
    </row>
    <row r="91" spans="2:65" s="1" customFormat="1" ht="25.5" customHeight="1">
      <c r="B91" s="172"/>
      <c r="C91" s="173" t="s">
        <v>82</v>
      </c>
      <c r="D91" s="173" t="s">
        <v>182</v>
      </c>
      <c r="E91" s="174" t="s">
        <v>913</v>
      </c>
      <c r="F91" s="175" t="s">
        <v>914</v>
      </c>
      <c r="G91" s="176" t="s">
        <v>198</v>
      </c>
      <c r="H91" s="177">
        <v>12.32</v>
      </c>
      <c r="I91" s="178"/>
      <c r="J91" s="179">
        <f>ROUND(I91*H91,2)</f>
        <v>0</v>
      </c>
      <c r="K91" s="175" t="s">
        <v>269</v>
      </c>
      <c r="L91" s="39"/>
      <c r="M91" s="180" t="s">
        <v>5</v>
      </c>
      <c r="N91" s="181" t="s">
        <v>45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187</v>
      </c>
      <c r="AT91" s="22" t="s">
        <v>182</v>
      </c>
      <c r="AU91" s="22" t="s">
        <v>84</v>
      </c>
      <c r="AY91" s="22" t="s">
        <v>180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82</v>
      </c>
      <c r="BK91" s="184">
        <f>ROUND(I91*H91,2)</f>
        <v>0</v>
      </c>
      <c r="BL91" s="22" t="s">
        <v>187</v>
      </c>
      <c r="BM91" s="22" t="s">
        <v>84</v>
      </c>
    </row>
    <row r="92" spans="2:51" s="11" customFormat="1" ht="13.5">
      <c r="B92" s="185"/>
      <c r="D92" s="186" t="s">
        <v>188</v>
      </c>
      <c r="E92" s="187" t="s">
        <v>5</v>
      </c>
      <c r="F92" s="188" t="s">
        <v>1419</v>
      </c>
      <c r="H92" s="189">
        <v>12.32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188</v>
      </c>
      <c r="AU92" s="187" t="s">
        <v>84</v>
      </c>
      <c r="AV92" s="11" t="s">
        <v>84</v>
      </c>
      <c r="AW92" s="11" t="s">
        <v>38</v>
      </c>
      <c r="AX92" s="11" t="s">
        <v>74</v>
      </c>
      <c r="AY92" s="187" t="s">
        <v>180</v>
      </c>
    </row>
    <row r="93" spans="2:51" s="12" customFormat="1" ht="13.5">
      <c r="B93" s="194"/>
      <c r="D93" s="186" t="s">
        <v>188</v>
      </c>
      <c r="E93" s="195" t="s">
        <v>5</v>
      </c>
      <c r="F93" s="196" t="s">
        <v>190</v>
      </c>
      <c r="H93" s="197">
        <v>12.32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188</v>
      </c>
      <c r="AU93" s="195" t="s">
        <v>84</v>
      </c>
      <c r="AV93" s="12" t="s">
        <v>187</v>
      </c>
      <c r="AW93" s="12" t="s">
        <v>38</v>
      </c>
      <c r="AX93" s="12" t="s">
        <v>82</v>
      </c>
      <c r="AY93" s="195" t="s">
        <v>180</v>
      </c>
    </row>
    <row r="94" spans="2:65" s="1" customFormat="1" ht="16.5" customHeight="1">
      <c r="B94" s="172"/>
      <c r="C94" s="173" t="s">
        <v>84</v>
      </c>
      <c r="D94" s="173" t="s">
        <v>182</v>
      </c>
      <c r="E94" s="174" t="s">
        <v>769</v>
      </c>
      <c r="F94" s="175" t="s">
        <v>916</v>
      </c>
      <c r="G94" s="176" t="s">
        <v>292</v>
      </c>
      <c r="H94" s="177">
        <v>2.2</v>
      </c>
      <c r="I94" s="178"/>
      <c r="J94" s="179">
        <f>ROUND(I94*H94,2)</f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187</v>
      </c>
      <c r="AT94" s="22" t="s">
        <v>182</v>
      </c>
      <c r="AU94" s="22" t="s">
        <v>84</v>
      </c>
      <c r="AY94" s="22" t="s">
        <v>180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82</v>
      </c>
      <c r="BK94" s="184">
        <f>ROUND(I94*H94,2)</f>
        <v>0</v>
      </c>
      <c r="BL94" s="22" t="s">
        <v>187</v>
      </c>
      <c r="BM94" s="22" t="s">
        <v>187</v>
      </c>
    </row>
    <row r="95" spans="2:51" s="11" customFormat="1" ht="13.5">
      <c r="B95" s="185"/>
      <c r="D95" s="186" t="s">
        <v>188</v>
      </c>
      <c r="E95" s="187" t="s">
        <v>5</v>
      </c>
      <c r="F95" s="188" t="s">
        <v>1420</v>
      </c>
      <c r="H95" s="189">
        <v>2.2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188</v>
      </c>
      <c r="AU95" s="187" t="s">
        <v>84</v>
      </c>
      <c r="AV95" s="11" t="s">
        <v>84</v>
      </c>
      <c r="AW95" s="11" t="s">
        <v>38</v>
      </c>
      <c r="AX95" s="11" t="s">
        <v>74</v>
      </c>
      <c r="AY95" s="187" t="s">
        <v>180</v>
      </c>
    </row>
    <row r="96" spans="2:51" s="12" customFormat="1" ht="13.5">
      <c r="B96" s="194"/>
      <c r="D96" s="186" t="s">
        <v>188</v>
      </c>
      <c r="E96" s="195" t="s">
        <v>5</v>
      </c>
      <c r="F96" s="196" t="s">
        <v>190</v>
      </c>
      <c r="H96" s="197">
        <v>2.2</v>
      </c>
      <c r="I96" s="198"/>
      <c r="L96" s="194"/>
      <c r="M96" s="199"/>
      <c r="N96" s="200"/>
      <c r="O96" s="200"/>
      <c r="P96" s="200"/>
      <c r="Q96" s="200"/>
      <c r="R96" s="200"/>
      <c r="S96" s="200"/>
      <c r="T96" s="201"/>
      <c r="AT96" s="195" t="s">
        <v>188</v>
      </c>
      <c r="AU96" s="195" t="s">
        <v>84</v>
      </c>
      <c r="AV96" s="12" t="s">
        <v>187</v>
      </c>
      <c r="AW96" s="12" t="s">
        <v>38</v>
      </c>
      <c r="AX96" s="12" t="s">
        <v>82</v>
      </c>
      <c r="AY96" s="195" t="s">
        <v>180</v>
      </c>
    </row>
    <row r="97" spans="2:65" s="1" customFormat="1" ht="25.5" customHeight="1">
      <c r="B97" s="172"/>
      <c r="C97" s="173" t="s">
        <v>195</v>
      </c>
      <c r="D97" s="173" t="s">
        <v>182</v>
      </c>
      <c r="E97" s="174" t="s">
        <v>918</v>
      </c>
      <c r="F97" s="175" t="s">
        <v>919</v>
      </c>
      <c r="G97" s="176" t="s">
        <v>198</v>
      </c>
      <c r="H97" s="177">
        <v>5.4</v>
      </c>
      <c r="I97" s="178"/>
      <c r="J97" s="179">
        <f>ROUND(I97*H97,2)</f>
        <v>0</v>
      </c>
      <c r="K97" s="175" t="s">
        <v>269</v>
      </c>
      <c r="L97" s="39"/>
      <c r="M97" s="180" t="s">
        <v>5</v>
      </c>
      <c r="N97" s="181" t="s">
        <v>45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187</v>
      </c>
      <c r="AT97" s="22" t="s">
        <v>182</v>
      </c>
      <c r="AU97" s="22" t="s">
        <v>84</v>
      </c>
      <c r="AY97" s="22" t="s">
        <v>180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82</v>
      </c>
      <c r="BK97" s="184">
        <f>ROUND(I97*H97,2)</f>
        <v>0</v>
      </c>
      <c r="BL97" s="22" t="s">
        <v>187</v>
      </c>
      <c r="BM97" s="22" t="s">
        <v>200</v>
      </c>
    </row>
    <row r="98" spans="2:51" s="11" customFormat="1" ht="13.5">
      <c r="B98" s="185"/>
      <c r="D98" s="186" t="s">
        <v>188</v>
      </c>
      <c r="E98" s="187" t="s">
        <v>5</v>
      </c>
      <c r="F98" s="188" t="s">
        <v>1421</v>
      </c>
      <c r="H98" s="189">
        <v>5.4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188</v>
      </c>
      <c r="AU98" s="187" t="s">
        <v>84</v>
      </c>
      <c r="AV98" s="11" t="s">
        <v>84</v>
      </c>
      <c r="AW98" s="11" t="s">
        <v>38</v>
      </c>
      <c r="AX98" s="11" t="s">
        <v>74</v>
      </c>
      <c r="AY98" s="187" t="s">
        <v>180</v>
      </c>
    </row>
    <row r="99" spans="2:51" s="12" customFormat="1" ht="13.5">
      <c r="B99" s="194"/>
      <c r="D99" s="186" t="s">
        <v>188</v>
      </c>
      <c r="E99" s="195" t="s">
        <v>5</v>
      </c>
      <c r="F99" s="196" t="s">
        <v>190</v>
      </c>
      <c r="H99" s="197">
        <v>5.4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188</v>
      </c>
      <c r="AU99" s="195" t="s">
        <v>84</v>
      </c>
      <c r="AV99" s="12" t="s">
        <v>187</v>
      </c>
      <c r="AW99" s="12" t="s">
        <v>38</v>
      </c>
      <c r="AX99" s="12" t="s">
        <v>82</v>
      </c>
      <c r="AY99" s="195" t="s">
        <v>180</v>
      </c>
    </row>
    <row r="100" spans="2:65" s="1" customFormat="1" ht="25.5" customHeight="1">
      <c r="B100" s="172"/>
      <c r="C100" s="173" t="s">
        <v>187</v>
      </c>
      <c r="D100" s="173" t="s">
        <v>182</v>
      </c>
      <c r="E100" s="174" t="s">
        <v>921</v>
      </c>
      <c r="F100" s="175" t="s">
        <v>922</v>
      </c>
      <c r="G100" s="176" t="s">
        <v>198</v>
      </c>
      <c r="H100" s="177">
        <v>11.27</v>
      </c>
      <c r="I100" s="178"/>
      <c r="J100" s="179">
        <f>ROUND(I100*H100,2)</f>
        <v>0</v>
      </c>
      <c r="K100" s="175" t="s">
        <v>923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187</v>
      </c>
      <c r="AT100" s="22" t="s">
        <v>182</v>
      </c>
      <c r="AU100" s="22" t="s">
        <v>84</v>
      </c>
      <c r="AY100" s="22" t="s">
        <v>180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187</v>
      </c>
      <c r="BM100" s="22" t="s">
        <v>204</v>
      </c>
    </row>
    <row r="101" spans="2:51" s="11" customFormat="1" ht="13.5">
      <c r="B101" s="185"/>
      <c r="D101" s="186" t="s">
        <v>188</v>
      </c>
      <c r="E101" s="187" t="s">
        <v>5</v>
      </c>
      <c r="F101" s="188" t="s">
        <v>1422</v>
      </c>
      <c r="H101" s="189">
        <v>11.27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188</v>
      </c>
      <c r="AU101" s="187" t="s">
        <v>84</v>
      </c>
      <c r="AV101" s="11" t="s">
        <v>84</v>
      </c>
      <c r="AW101" s="11" t="s">
        <v>38</v>
      </c>
      <c r="AX101" s="11" t="s">
        <v>74</v>
      </c>
      <c r="AY101" s="187" t="s">
        <v>180</v>
      </c>
    </row>
    <row r="102" spans="2:51" s="12" customFormat="1" ht="13.5">
      <c r="B102" s="194"/>
      <c r="D102" s="186" t="s">
        <v>188</v>
      </c>
      <c r="E102" s="195" t="s">
        <v>5</v>
      </c>
      <c r="F102" s="196" t="s">
        <v>190</v>
      </c>
      <c r="H102" s="197">
        <v>11.27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188</v>
      </c>
      <c r="AU102" s="195" t="s">
        <v>84</v>
      </c>
      <c r="AV102" s="12" t="s">
        <v>187</v>
      </c>
      <c r="AW102" s="12" t="s">
        <v>38</v>
      </c>
      <c r="AX102" s="12" t="s">
        <v>82</v>
      </c>
      <c r="AY102" s="195" t="s">
        <v>180</v>
      </c>
    </row>
    <row r="103" spans="2:65" s="1" customFormat="1" ht="38.25" customHeight="1">
      <c r="B103" s="172"/>
      <c r="C103" s="173" t="s">
        <v>206</v>
      </c>
      <c r="D103" s="173" t="s">
        <v>182</v>
      </c>
      <c r="E103" s="174" t="s">
        <v>925</v>
      </c>
      <c r="F103" s="175" t="s">
        <v>926</v>
      </c>
      <c r="G103" s="176" t="s">
        <v>185</v>
      </c>
      <c r="H103" s="177">
        <v>1.2</v>
      </c>
      <c r="I103" s="178"/>
      <c r="J103" s="179">
        <f>ROUND(I103*H103,2)</f>
        <v>0</v>
      </c>
      <c r="K103" s="175" t="s">
        <v>923</v>
      </c>
      <c r="L103" s="39"/>
      <c r="M103" s="180" t="s">
        <v>5</v>
      </c>
      <c r="N103" s="181" t="s">
        <v>45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187</v>
      </c>
      <c r="AT103" s="22" t="s">
        <v>182</v>
      </c>
      <c r="AU103" s="22" t="s">
        <v>84</v>
      </c>
      <c r="AY103" s="22" t="s">
        <v>180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82</v>
      </c>
      <c r="BK103" s="184">
        <f>ROUND(I103*H103,2)</f>
        <v>0</v>
      </c>
      <c r="BL103" s="22" t="s">
        <v>187</v>
      </c>
      <c r="BM103" s="22" t="s">
        <v>209</v>
      </c>
    </row>
    <row r="104" spans="2:51" s="11" customFormat="1" ht="13.5">
      <c r="B104" s="185"/>
      <c r="D104" s="186" t="s">
        <v>188</v>
      </c>
      <c r="E104" s="187" t="s">
        <v>5</v>
      </c>
      <c r="F104" s="188" t="s">
        <v>1423</v>
      </c>
      <c r="H104" s="189">
        <v>1.2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188</v>
      </c>
      <c r="AU104" s="187" t="s">
        <v>84</v>
      </c>
      <c r="AV104" s="11" t="s">
        <v>84</v>
      </c>
      <c r="AW104" s="11" t="s">
        <v>38</v>
      </c>
      <c r="AX104" s="11" t="s">
        <v>74</v>
      </c>
      <c r="AY104" s="187" t="s">
        <v>180</v>
      </c>
    </row>
    <row r="105" spans="2:51" s="12" customFormat="1" ht="13.5">
      <c r="B105" s="194"/>
      <c r="D105" s="186" t="s">
        <v>188</v>
      </c>
      <c r="E105" s="195" t="s">
        <v>5</v>
      </c>
      <c r="F105" s="196" t="s">
        <v>190</v>
      </c>
      <c r="H105" s="197">
        <v>1.2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188</v>
      </c>
      <c r="AU105" s="195" t="s">
        <v>84</v>
      </c>
      <c r="AV105" s="12" t="s">
        <v>187</v>
      </c>
      <c r="AW105" s="12" t="s">
        <v>38</v>
      </c>
      <c r="AX105" s="12" t="s">
        <v>82</v>
      </c>
      <c r="AY105" s="195" t="s">
        <v>180</v>
      </c>
    </row>
    <row r="106" spans="2:65" s="1" customFormat="1" ht="38.25" customHeight="1">
      <c r="B106" s="172"/>
      <c r="C106" s="173" t="s">
        <v>200</v>
      </c>
      <c r="D106" s="173" t="s">
        <v>182</v>
      </c>
      <c r="E106" s="174" t="s">
        <v>928</v>
      </c>
      <c r="F106" s="175" t="s">
        <v>929</v>
      </c>
      <c r="G106" s="176" t="s">
        <v>185</v>
      </c>
      <c r="H106" s="177">
        <v>1.2</v>
      </c>
      <c r="I106" s="178"/>
      <c r="J106" s="179">
        <f>ROUND(I106*H106,2)</f>
        <v>0</v>
      </c>
      <c r="K106" s="175" t="s">
        <v>923</v>
      </c>
      <c r="L106" s="39"/>
      <c r="M106" s="180" t="s">
        <v>5</v>
      </c>
      <c r="N106" s="181" t="s">
        <v>45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187</v>
      </c>
      <c r="AT106" s="22" t="s">
        <v>182</v>
      </c>
      <c r="AU106" s="22" t="s">
        <v>84</v>
      </c>
      <c r="AY106" s="22" t="s">
        <v>180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82</v>
      </c>
      <c r="BK106" s="184">
        <f>ROUND(I106*H106,2)</f>
        <v>0</v>
      </c>
      <c r="BL106" s="22" t="s">
        <v>187</v>
      </c>
      <c r="BM106" s="22" t="s">
        <v>212</v>
      </c>
    </row>
    <row r="107" spans="2:65" s="1" customFormat="1" ht="16.5" customHeight="1">
      <c r="B107" s="172"/>
      <c r="C107" s="173" t="s">
        <v>213</v>
      </c>
      <c r="D107" s="173" t="s">
        <v>182</v>
      </c>
      <c r="E107" s="174" t="s">
        <v>930</v>
      </c>
      <c r="F107" s="175" t="s">
        <v>931</v>
      </c>
      <c r="G107" s="176" t="s">
        <v>219</v>
      </c>
      <c r="H107" s="177">
        <v>0.357</v>
      </c>
      <c r="I107" s="178"/>
      <c r="J107" s="179">
        <f>ROUND(I107*H107,2)</f>
        <v>0</v>
      </c>
      <c r="K107" s="175" t="s">
        <v>923</v>
      </c>
      <c r="L107" s="39"/>
      <c r="M107" s="180" t="s">
        <v>5</v>
      </c>
      <c r="N107" s="181" t="s">
        <v>45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187</v>
      </c>
      <c r="AT107" s="22" t="s">
        <v>182</v>
      </c>
      <c r="AU107" s="22" t="s">
        <v>84</v>
      </c>
      <c r="AY107" s="22" t="s">
        <v>180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82</v>
      </c>
      <c r="BK107" s="184">
        <f>ROUND(I107*H107,2)</f>
        <v>0</v>
      </c>
      <c r="BL107" s="22" t="s">
        <v>187</v>
      </c>
      <c r="BM107" s="22" t="s">
        <v>216</v>
      </c>
    </row>
    <row r="108" spans="2:51" s="11" customFormat="1" ht="13.5">
      <c r="B108" s="185"/>
      <c r="D108" s="186" t="s">
        <v>188</v>
      </c>
      <c r="E108" s="187" t="s">
        <v>5</v>
      </c>
      <c r="F108" s="188" t="s">
        <v>1424</v>
      </c>
      <c r="H108" s="189">
        <v>0.357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188</v>
      </c>
      <c r="AU108" s="187" t="s">
        <v>84</v>
      </c>
      <c r="AV108" s="11" t="s">
        <v>84</v>
      </c>
      <c r="AW108" s="11" t="s">
        <v>38</v>
      </c>
      <c r="AX108" s="11" t="s">
        <v>74</v>
      </c>
      <c r="AY108" s="187" t="s">
        <v>180</v>
      </c>
    </row>
    <row r="109" spans="2:51" s="12" customFormat="1" ht="13.5">
      <c r="B109" s="194"/>
      <c r="D109" s="186" t="s">
        <v>188</v>
      </c>
      <c r="E109" s="195" t="s">
        <v>5</v>
      </c>
      <c r="F109" s="196" t="s">
        <v>190</v>
      </c>
      <c r="H109" s="197">
        <v>0.357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188</v>
      </c>
      <c r="AU109" s="195" t="s">
        <v>84</v>
      </c>
      <c r="AV109" s="12" t="s">
        <v>187</v>
      </c>
      <c r="AW109" s="12" t="s">
        <v>38</v>
      </c>
      <c r="AX109" s="12" t="s">
        <v>82</v>
      </c>
      <c r="AY109" s="195" t="s">
        <v>180</v>
      </c>
    </row>
    <row r="110" spans="2:63" s="10" customFormat="1" ht="29.85" customHeight="1">
      <c r="B110" s="159"/>
      <c r="D110" s="160" t="s">
        <v>73</v>
      </c>
      <c r="E110" s="170" t="s">
        <v>195</v>
      </c>
      <c r="F110" s="170" t="s">
        <v>933</v>
      </c>
      <c r="I110" s="162"/>
      <c r="J110" s="171">
        <f>BK110</f>
        <v>0</v>
      </c>
      <c r="L110" s="159"/>
      <c r="M110" s="164"/>
      <c r="N110" s="165"/>
      <c r="O110" s="165"/>
      <c r="P110" s="166">
        <f>SUM(P111:P115)</f>
        <v>0</v>
      </c>
      <c r="Q110" s="165"/>
      <c r="R110" s="166">
        <f>SUM(R111:R115)</f>
        <v>0</v>
      </c>
      <c r="S110" s="165"/>
      <c r="T110" s="167">
        <f>SUM(T111:T115)</f>
        <v>0</v>
      </c>
      <c r="AR110" s="160" t="s">
        <v>82</v>
      </c>
      <c r="AT110" s="168" t="s">
        <v>73</v>
      </c>
      <c r="AU110" s="168" t="s">
        <v>82</v>
      </c>
      <c r="AY110" s="160" t="s">
        <v>180</v>
      </c>
      <c r="BK110" s="169">
        <f>SUM(BK111:BK115)</f>
        <v>0</v>
      </c>
    </row>
    <row r="111" spans="2:65" s="1" customFormat="1" ht="25.5" customHeight="1">
      <c r="B111" s="172"/>
      <c r="C111" s="173" t="s">
        <v>204</v>
      </c>
      <c r="D111" s="173" t="s">
        <v>182</v>
      </c>
      <c r="E111" s="174" t="s">
        <v>934</v>
      </c>
      <c r="F111" s="175" t="s">
        <v>935</v>
      </c>
      <c r="G111" s="176" t="s">
        <v>301</v>
      </c>
      <c r="H111" s="177">
        <v>56</v>
      </c>
      <c r="I111" s="178"/>
      <c r="J111" s="179">
        <f>ROUND(I111*H111,2)</f>
        <v>0</v>
      </c>
      <c r="K111" s="175" t="s">
        <v>269</v>
      </c>
      <c r="L111" s="39"/>
      <c r="M111" s="180" t="s">
        <v>5</v>
      </c>
      <c r="N111" s="181" t="s">
        <v>45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187</v>
      </c>
      <c r="AT111" s="22" t="s">
        <v>182</v>
      </c>
      <c r="AU111" s="22" t="s">
        <v>84</v>
      </c>
      <c r="AY111" s="22" t="s">
        <v>180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82</v>
      </c>
      <c r="BK111" s="184">
        <f>ROUND(I111*H111,2)</f>
        <v>0</v>
      </c>
      <c r="BL111" s="22" t="s">
        <v>187</v>
      </c>
      <c r="BM111" s="22" t="s">
        <v>220</v>
      </c>
    </row>
    <row r="112" spans="2:51" s="11" customFormat="1" ht="13.5">
      <c r="B112" s="185"/>
      <c r="D112" s="186" t="s">
        <v>188</v>
      </c>
      <c r="E112" s="187" t="s">
        <v>5</v>
      </c>
      <c r="F112" s="188" t="s">
        <v>1425</v>
      </c>
      <c r="H112" s="189">
        <v>56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188</v>
      </c>
      <c r="AU112" s="187" t="s">
        <v>84</v>
      </c>
      <c r="AV112" s="11" t="s">
        <v>84</v>
      </c>
      <c r="AW112" s="11" t="s">
        <v>38</v>
      </c>
      <c r="AX112" s="11" t="s">
        <v>74</v>
      </c>
      <c r="AY112" s="187" t="s">
        <v>180</v>
      </c>
    </row>
    <row r="113" spans="2:51" s="12" customFormat="1" ht="13.5">
      <c r="B113" s="194"/>
      <c r="D113" s="186" t="s">
        <v>188</v>
      </c>
      <c r="E113" s="195" t="s">
        <v>5</v>
      </c>
      <c r="F113" s="196" t="s">
        <v>190</v>
      </c>
      <c r="H113" s="197">
        <v>56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188</v>
      </c>
      <c r="AU113" s="195" t="s">
        <v>84</v>
      </c>
      <c r="AV113" s="12" t="s">
        <v>187</v>
      </c>
      <c r="AW113" s="12" t="s">
        <v>38</v>
      </c>
      <c r="AX113" s="12" t="s">
        <v>82</v>
      </c>
      <c r="AY113" s="195" t="s">
        <v>180</v>
      </c>
    </row>
    <row r="114" spans="2:65" s="1" customFormat="1" ht="16.5" customHeight="1">
      <c r="B114" s="172"/>
      <c r="C114" s="202" t="s">
        <v>222</v>
      </c>
      <c r="D114" s="202" t="s">
        <v>273</v>
      </c>
      <c r="E114" s="203" t="s">
        <v>937</v>
      </c>
      <c r="F114" s="204" t="s">
        <v>938</v>
      </c>
      <c r="G114" s="205" t="s">
        <v>301</v>
      </c>
      <c r="H114" s="206">
        <v>56</v>
      </c>
      <c r="I114" s="207"/>
      <c r="J114" s="208">
        <f>ROUND(I114*H114,2)</f>
        <v>0</v>
      </c>
      <c r="K114" s="204" t="s">
        <v>269</v>
      </c>
      <c r="L114" s="209"/>
      <c r="M114" s="210" t="s">
        <v>5</v>
      </c>
      <c r="N114" s="21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204</v>
      </c>
      <c r="AT114" s="22" t="s">
        <v>273</v>
      </c>
      <c r="AU114" s="22" t="s">
        <v>84</v>
      </c>
      <c r="AY114" s="22" t="s">
        <v>180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187</v>
      </c>
      <c r="BM114" s="22" t="s">
        <v>226</v>
      </c>
    </row>
    <row r="115" spans="2:65" s="1" customFormat="1" ht="16.5" customHeight="1">
      <c r="B115" s="172"/>
      <c r="C115" s="202" t="s">
        <v>209</v>
      </c>
      <c r="D115" s="202" t="s">
        <v>273</v>
      </c>
      <c r="E115" s="203" t="s">
        <v>939</v>
      </c>
      <c r="F115" s="204" t="s">
        <v>940</v>
      </c>
      <c r="G115" s="205" t="s">
        <v>301</v>
      </c>
      <c r="H115" s="206">
        <v>56</v>
      </c>
      <c r="I115" s="207"/>
      <c r="J115" s="208">
        <f>ROUND(I115*H115,2)</f>
        <v>0</v>
      </c>
      <c r="K115" s="204" t="s">
        <v>269</v>
      </c>
      <c r="L115" s="209"/>
      <c r="M115" s="210" t="s">
        <v>5</v>
      </c>
      <c r="N115" s="211" t="s">
        <v>45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204</v>
      </c>
      <c r="AT115" s="22" t="s">
        <v>273</v>
      </c>
      <c r="AU115" s="22" t="s">
        <v>84</v>
      </c>
      <c r="AY115" s="22" t="s">
        <v>180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82</v>
      </c>
      <c r="BK115" s="184">
        <f>ROUND(I115*H115,2)</f>
        <v>0</v>
      </c>
      <c r="BL115" s="22" t="s">
        <v>187</v>
      </c>
      <c r="BM115" s="22" t="s">
        <v>230</v>
      </c>
    </row>
    <row r="116" spans="2:63" s="10" customFormat="1" ht="29.85" customHeight="1">
      <c r="B116" s="159"/>
      <c r="D116" s="160" t="s">
        <v>73</v>
      </c>
      <c r="E116" s="170" t="s">
        <v>200</v>
      </c>
      <c r="F116" s="170" t="s">
        <v>241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SUM(P117:P125)</f>
        <v>0</v>
      </c>
      <c r="Q116" s="165"/>
      <c r="R116" s="166">
        <f>SUM(R117:R125)</f>
        <v>0</v>
      </c>
      <c r="S116" s="165"/>
      <c r="T116" s="167">
        <f>SUM(T117:T125)</f>
        <v>0</v>
      </c>
      <c r="AR116" s="160" t="s">
        <v>82</v>
      </c>
      <c r="AT116" s="168" t="s">
        <v>73</v>
      </c>
      <c r="AU116" s="168" t="s">
        <v>82</v>
      </c>
      <c r="AY116" s="160" t="s">
        <v>180</v>
      </c>
      <c r="BK116" s="169">
        <f>SUM(BK117:BK125)</f>
        <v>0</v>
      </c>
    </row>
    <row r="117" spans="2:65" s="1" customFormat="1" ht="25.5" customHeight="1">
      <c r="B117" s="172"/>
      <c r="C117" s="173" t="s">
        <v>232</v>
      </c>
      <c r="D117" s="173" t="s">
        <v>182</v>
      </c>
      <c r="E117" s="174" t="s">
        <v>772</v>
      </c>
      <c r="F117" s="175" t="s">
        <v>773</v>
      </c>
      <c r="G117" s="176" t="s">
        <v>301</v>
      </c>
      <c r="H117" s="177">
        <v>11</v>
      </c>
      <c r="I117" s="178"/>
      <c r="J117" s="179">
        <f>ROUND(I117*H117,2)</f>
        <v>0</v>
      </c>
      <c r="K117" s="175" t="s">
        <v>269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187</v>
      </c>
      <c r="AT117" s="22" t="s">
        <v>182</v>
      </c>
      <c r="AU117" s="22" t="s">
        <v>84</v>
      </c>
      <c r="AY117" s="22" t="s">
        <v>180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187</v>
      </c>
      <c r="BM117" s="22" t="s">
        <v>235</v>
      </c>
    </row>
    <row r="118" spans="2:65" s="1" customFormat="1" ht="25.5" customHeight="1">
      <c r="B118" s="172"/>
      <c r="C118" s="173" t="s">
        <v>212</v>
      </c>
      <c r="D118" s="173" t="s">
        <v>182</v>
      </c>
      <c r="E118" s="174" t="s">
        <v>774</v>
      </c>
      <c r="F118" s="175" t="s">
        <v>775</v>
      </c>
      <c r="G118" s="176" t="s">
        <v>185</v>
      </c>
      <c r="H118" s="177">
        <v>2.093</v>
      </c>
      <c r="I118" s="178"/>
      <c r="J118" s="179">
        <f>ROUND(I118*H118,2)</f>
        <v>0</v>
      </c>
      <c r="K118" s="175" t="s">
        <v>269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187</v>
      </c>
      <c r="AT118" s="22" t="s">
        <v>182</v>
      </c>
      <c r="AU118" s="22" t="s">
        <v>84</v>
      </c>
      <c r="AY118" s="22" t="s">
        <v>180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187</v>
      </c>
      <c r="BM118" s="22" t="s">
        <v>239</v>
      </c>
    </row>
    <row r="119" spans="2:51" s="11" customFormat="1" ht="13.5">
      <c r="B119" s="185"/>
      <c r="D119" s="186" t="s">
        <v>188</v>
      </c>
      <c r="E119" s="187" t="s">
        <v>5</v>
      </c>
      <c r="F119" s="188" t="s">
        <v>1426</v>
      </c>
      <c r="H119" s="189">
        <v>2.093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188</v>
      </c>
      <c r="AU119" s="187" t="s">
        <v>84</v>
      </c>
      <c r="AV119" s="11" t="s">
        <v>84</v>
      </c>
      <c r="AW119" s="11" t="s">
        <v>38</v>
      </c>
      <c r="AX119" s="11" t="s">
        <v>74</v>
      </c>
      <c r="AY119" s="187" t="s">
        <v>180</v>
      </c>
    </row>
    <row r="120" spans="2:51" s="12" customFormat="1" ht="13.5">
      <c r="B120" s="194"/>
      <c r="D120" s="186" t="s">
        <v>188</v>
      </c>
      <c r="E120" s="195" t="s">
        <v>5</v>
      </c>
      <c r="F120" s="196" t="s">
        <v>190</v>
      </c>
      <c r="H120" s="197">
        <v>2.093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188</v>
      </c>
      <c r="AU120" s="195" t="s">
        <v>84</v>
      </c>
      <c r="AV120" s="12" t="s">
        <v>187</v>
      </c>
      <c r="AW120" s="12" t="s">
        <v>38</v>
      </c>
      <c r="AX120" s="12" t="s">
        <v>82</v>
      </c>
      <c r="AY120" s="195" t="s">
        <v>180</v>
      </c>
    </row>
    <row r="121" spans="2:65" s="1" customFormat="1" ht="25.5" customHeight="1">
      <c r="B121" s="172"/>
      <c r="C121" s="173" t="s">
        <v>242</v>
      </c>
      <c r="D121" s="173" t="s">
        <v>182</v>
      </c>
      <c r="E121" s="174" t="s">
        <v>942</v>
      </c>
      <c r="F121" s="175" t="s">
        <v>943</v>
      </c>
      <c r="G121" s="176" t="s">
        <v>198</v>
      </c>
      <c r="H121" s="177">
        <v>6.713</v>
      </c>
      <c r="I121" s="178"/>
      <c r="J121" s="179">
        <f>ROUND(I121*H121,2)</f>
        <v>0</v>
      </c>
      <c r="K121" s="175" t="s">
        <v>269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187</v>
      </c>
      <c r="AT121" s="22" t="s">
        <v>182</v>
      </c>
      <c r="AU121" s="22" t="s">
        <v>84</v>
      </c>
      <c r="AY121" s="22" t="s">
        <v>180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187</v>
      </c>
      <c r="BM121" s="22" t="s">
        <v>245</v>
      </c>
    </row>
    <row r="122" spans="2:51" s="11" customFormat="1" ht="13.5">
      <c r="B122" s="185"/>
      <c r="D122" s="186" t="s">
        <v>188</v>
      </c>
      <c r="E122" s="187" t="s">
        <v>5</v>
      </c>
      <c r="F122" s="188" t="s">
        <v>1427</v>
      </c>
      <c r="H122" s="189">
        <v>6.713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188</v>
      </c>
      <c r="AU122" s="187" t="s">
        <v>84</v>
      </c>
      <c r="AV122" s="11" t="s">
        <v>84</v>
      </c>
      <c r="AW122" s="11" t="s">
        <v>38</v>
      </c>
      <c r="AX122" s="11" t="s">
        <v>74</v>
      </c>
      <c r="AY122" s="187" t="s">
        <v>180</v>
      </c>
    </row>
    <row r="123" spans="2:51" s="12" customFormat="1" ht="13.5">
      <c r="B123" s="194"/>
      <c r="D123" s="186" t="s">
        <v>188</v>
      </c>
      <c r="E123" s="195" t="s">
        <v>5</v>
      </c>
      <c r="F123" s="196" t="s">
        <v>190</v>
      </c>
      <c r="H123" s="197">
        <v>6.713</v>
      </c>
      <c r="I123" s="198"/>
      <c r="L123" s="194"/>
      <c r="M123" s="199"/>
      <c r="N123" s="200"/>
      <c r="O123" s="200"/>
      <c r="P123" s="200"/>
      <c r="Q123" s="200"/>
      <c r="R123" s="200"/>
      <c r="S123" s="200"/>
      <c r="T123" s="201"/>
      <c r="AT123" s="195" t="s">
        <v>188</v>
      </c>
      <c r="AU123" s="195" t="s">
        <v>84</v>
      </c>
      <c r="AV123" s="12" t="s">
        <v>187</v>
      </c>
      <c r="AW123" s="12" t="s">
        <v>38</v>
      </c>
      <c r="AX123" s="12" t="s">
        <v>82</v>
      </c>
      <c r="AY123" s="195" t="s">
        <v>180</v>
      </c>
    </row>
    <row r="124" spans="2:65" s="1" customFormat="1" ht="25.5" customHeight="1">
      <c r="B124" s="172"/>
      <c r="C124" s="173" t="s">
        <v>216</v>
      </c>
      <c r="D124" s="173" t="s">
        <v>182</v>
      </c>
      <c r="E124" s="174" t="s">
        <v>945</v>
      </c>
      <c r="F124" s="175" t="s">
        <v>946</v>
      </c>
      <c r="G124" s="176" t="s">
        <v>198</v>
      </c>
      <c r="H124" s="177">
        <v>6.713</v>
      </c>
      <c r="I124" s="178"/>
      <c r="J124" s="179">
        <f>ROUND(I124*H124,2)</f>
        <v>0</v>
      </c>
      <c r="K124" s="175" t="s">
        <v>269</v>
      </c>
      <c r="L124" s="39"/>
      <c r="M124" s="180" t="s">
        <v>5</v>
      </c>
      <c r="N124" s="181" t="s">
        <v>45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187</v>
      </c>
      <c r="AT124" s="22" t="s">
        <v>182</v>
      </c>
      <c r="AU124" s="22" t="s">
        <v>84</v>
      </c>
      <c r="AY124" s="22" t="s">
        <v>180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82</v>
      </c>
      <c r="BK124" s="184">
        <f>ROUND(I124*H124,2)</f>
        <v>0</v>
      </c>
      <c r="BL124" s="22" t="s">
        <v>187</v>
      </c>
      <c r="BM124" s="22" t="s">
        <v>249</v>
      </c>
    </row>
    <row r="125" spans="2:65" s="1" customFormat="1" ht="38.25" customHeight="1">
      <c r="B125" s="172"/>
      <c r="C125" s="173" t="s">
        <v>11</v>
      </c>
      <c r="D125" s="173" t="s">
        <v>182</v>
      </c>
      <c r="E125" s="174" t="s">
        <v>947</v>
      </c>
      <c r="F125" s="175" t="s">
        <v>948</v>
      </c>
      <c r="G125" s="176" t="s">
        <v>185</v>
      </c>
      <c r="H125" s="177">
        <v>75.133</v>
      </c>
      <c r="I125" s="178"/>
      <c r="J125" s="179">
        <f>ROUND(I125*H125,2)</f>
        <v>0</v>
      </c>
      <c r="K125" s="175" t="s">
        <v>269</v>
      </c>
      <c r="L125" s="39"/>
      <c r="M125" s="180" t="s">
        <v>5</v>
      </c>
      <c r="N125" s="181" t="s">
        <v>45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187</v>
      </c>
      <c r="AT125" s="22" t="s">
        <v>182</v>
      </c>
      <c r="AU125" s="22" t="s">
        <v>84</v>
      </c>
      <c r="AY125" s="22" t="s">
        <v>180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82</v>
      </c>
      <c r="BK125" s="184">
        <f>ROUND(I125*H125,2)</f>
        <v>0</v>
      </c>
      <c r="BL125" s="22" t="s">
        <v>187</v>
      </c>
      <c r="BM125" s="22" t="s">
        <v>255</v>
      </c>
    </row>
    <row r="126" spans="2:63" s="10" customFormat="1" ht="29.85" customHeight="1">
      <c r="B126" s="159"/>
      <c r="D126" s="160" t="s">
        <v>73</v>
      </c>
      <c r="E126" s="170" t="s">
        <v>222</v>
      </c>
      <c r="F126" s="170" t="s">
        <v>779</v>
      </c>
      <c r="I126" s="162"/>
      <c r="J126" s="171">
        <f>BK126</f>
        <v>0</v>
      </c>
      <c r="L126" s="159"/>
      <c r="M126" s="164"/>
      <c r="N126" s="165"/>
      <c r="O126" s="165"/>
      <c r="P126" s="166">
        <f>SUM(P127:P144)</f>
        <v>0</v>
      </c>
      <c r="Q126" s="165"/>
      <c r="R126" s="166">
        <f>SUM(R127:R144)</f>
        <v>0</v>
      </c>
      <c r="S126" s="165"/>
      <c r="T126" s="167">
        <f>SUM(T127:T144)</f>
        <v>0</v>
      </c>
      <c r="AR126" s="160" t="s">
        <v>82</v>
      </c>
      <c r="AT126" s="168" t="s">
        <v>73</v>
      </c>
      <c r="AU126" s="168" t="s">
        <v>82</v>
      </c>
      <c r="AY126" s="160" t="s">
        <v>180</v>
      </c>
      <c r="BK126" s="169">
        <f>SUM(BK127:BK144)</f>
        <v>0</v>
      </c>
    </row>
    <row r="127" spans="2:65" s="1" customFormat="1" ht="25.5" customHeight="1">
      <c r="B127" s="172"/>
      <c r="C127" s="173" t="s">
        <v>220</v>
      </c>
      <c r="D127" s="173" t="s">
        <v>182</v>
      </c>
      <c r="E127" s="174" t="s">
        <v>949</v>
      </c>
      <c r="F127" s="175" t="s">
        <v>950</v>
      </c>
      <c r="G127" s="176" t="s">
        <v>292</v>
      </c>
      <c r="H127" s="177">
        <v>63.6</v>
      </c>
      <c r="I127" s="178"/>
      <c r="J127" s="179">
        <f>ROUND(I127*H127,2)</f>
        <v>0</v>
      </c>
      <c r="K127" s="175" t="s">
        <v>269</v>
      </c>
      <c r="L127" s="39"/>
      <c r="M127" s="180" t="s">
        <v>5</v>
      </c>
      <c r="N127" s="181" t="s">
        <v>45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187</v>
      </c>
      <c r="AT127" s="22" t="s">
        <v>182</v>
      </c>
      <c r="AU127" s="22" t="s">
        <v>84</v>
      </c>
      <c r="AY127" s="22" t="s">
        <v>180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82</v>
      </c>
      <c r="BK127" s="184">
        <f>ROUND(I127*H127,2)</f>
        <v>0</v>
      </c>
      <c r="BL127" s="22" t="s">
        <v>187</v>
      </c>
      <c r="BM127" s="22" t="s">
        <v>258</v>
      </c>
    </row>
    <row r="128" spans="2:51" s="11" customFormat="1" ht="13.5">
      <c r="B128" s="185"/>
      <c r="D128" s="186" t="s">
        <v>188</v>
      </c>
      <c r="E128" s="187" t="s">
        <v>5</v>
      </c>
      <c r="F128" s="188" t="s">
        <v>1428</v>
      </c>
      <c r="H128" s="189">
        <v>63.6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188</v>
      </c>
      <c r="AU128" s="187" t="s">
        <v>84</v>
      </c>
      <c r="AV128" s="11" t="s">
        <v>84</v>
      </c>
      <c r="AW128" s="11" t="s">
        <v>38</v>
      </c>
      <c r="AX128" s="11" t="s">
        <v>74</v>
      </c>
      <c r="AY128" s="187" t="s">
        <v>180</v>
      </c>
    </row>
    <row r="129" spans="2:51" s="12" customFormat="1" ht="13.5">
      <c r="B129" s="194"/>
      <c r="D129" s="186" t="s">
        <v>188</v>
      </c>
      <c r="E129" s="195" t="s">
        <v>5</v>
      </c>
      <c r="F129" s="196" t="s">
        <v>190</v>
      </c>
      <c r="H129" s="197">
        <v>63.6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5" t="s">
        <v>188</v>
      </c>
      <c r="AU129" s="195" t="s">
        <v>84</v>
      </c>
      <c r="AV129" s="12" t="s">
        <v>187</v>
      </c>
      <c r="AW129" s="12" t="s">
        <v>38</v>
      </c>
      <c r="AX129" s="12" t="s">
        <v>82</v>
      </c>
      <c r="AY129" s="195" t="s">
        <v>180</v>
      </c>
    </row>
    <row r="130" spans="2:65" s="1" customFormat="1" ht="38.25" customHeight="1">
      <c r="B130" s="172"/>
      <c r="C130" s="173" t="s">
        <v>262</v>
      </c>
      <c r="D130" s="173" t="s">
        <v>182</v>
      </c>
      <c r="E130" s="174" t="s">
        <v>952</v>
      </c>
      <c r="F130" s="175" t="s">
        <v>953</v>
      </c>
      <c r="G130" s="176" t="s">
        <v>301</v>
      </c>
      <c r="H130" s="177">
        <v>4</v>
      </c>
      <c r="I130" s="178"/>
      <c r="J130" s="179">
        <f>ROUND(I130*H130,2)</f>
        <v>0</v>
      </c>
      <c r="K130" s="175" t="s">
        <v>269</v>
      </c>
      <c r="L130" s="39"/>
      <c r="M130" s="180" t="s">
        <v>5</v>
      </c>
      <c r="N130" s="181" t="s">
        <v>45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187</v>
      </c>
      <c r="AT130" s="22" t="s">
        <v>182</v>
      </c>
      <c r="AU130" s="22" t="s">
        <v>84</v>
      </c>
      <c r="AY130" s="22" t="s">
        <v>180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82</v>
      </c>
      <c r="BK130" s="184">
        <f>ROUND(I130*H130,2)</f>
        <v>0</v>
      </c>
      <c r="BL130" s="22" t="s">
        <v>187</v>
      </c>
      <c r="BM130" s="22" t="s">
        <v>265</v>
      </c>
    </row>
    <row r="131" spans="2:65" s="1" customFormat="1" ht="16.5" customHeight="1">
      <c r="B131" s="172"/>
      <c r="C131" s="202" t="s">
        <v>226</v>
      </c>
      <c r="D131" s="202" t="s">
        <v>273</v>
      </c>
      <c r="E131" s="203" t="s">
        <v>954</v>
      </c>
      <c r="F131" s="204" t="s">
        <v>1429</v>
      </c>
      <c r="G131" s="205" t="s">
        <v>301</v>
      </c>
      <c r="H131" s="206">
        <v>4</v>
      </c>
      <c r="I131" s="207"/>
      <c r="J131" s="208">
        <f>ROUND(I131*H131,2)</f>
        <v>0</v>
      </c>
      <c r="K131" s="204" t="s">
        <v>5</v>
      </c>
      <c r="L131" s="209"/>
      <c r="M131" s="210" t="s">
        <v>5</v>
      </c>
      <c r="N131" s="211" t="s">
        <v>45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204</v>
      </c>
      <c r="AT131" s="22" t="s">
        <v>273</v>
      </c>
      <c r="AU131" s="22" t="s">
        <v>84</v>
      </c>
      <c r="AY131" s="22" t="s">
        <v>180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82</v>
      </c>
      <c r="BK131" s="184">
        <f>ROUND(I131*H131,2)</f>
        <v>0</v>
      </c>
      <c r="BL131" s="22" t="s">
        <v>187</v>
      </c>
      <c r="BM131" s="22" t="s">
        <v>270</v>
      </c>
    </row>
    <row r="132" spans="2:65" s="1" customFormat="1" ht="25.5" customHeight="1">
      <c r="B132" s="172"/>
      <c r="C132" s="173" t="s">
        <v>272</v>
      </c>
      <c r="D132" s="173" t="s">
        <v>182</v>
      </c>
      <c r="E132" s="174" t="s">
        <v>956</v>
      </c>
      <c r="F132" s="175" t="s">
        <v>957</v>
      </c>
      <c r="G132" s="176" t="s">
        <v>198</v>
      </c>
      <c r="H132" s="177">
        <v>18.783</v>
      </c>
      <c r="I132" s="178"/>
      <c r="J132" s="179">
        <f>ROUND(I132*H132,2)</f>
        <v>0</v>
      </c>
      <c r="K132" s="175" t="s">
        <v>269</v>
      </c>
      <c r="L132" s="39"/>
      <c r="M132" s="180" t="s">
        <v>5</v>
      </c>
      <c r="N132" s="18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187</v>
      </c>
      <c r="AT132" s="22" t="s">
        <v>182</v>
      </c>
      <c r="AU132" s="22" t="s">
        <v>84</v>
      </c>
      <c r="AY132" s="22" t="s">
        <v>180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187</v>
      </c>
      <c r="BM132" s="22" t="s">
        <v>276</v>
      </c>
    </row>
    <row r="133" spans="2:51" s="11" customFormat="1" ht="13.5">
      <c r="B133" s="185"/>
      <c r="D133" s="186" t="s">
        <v>188</v>
      </c>
      <c r="E133" s="187" t="s">
        <v>5</v>
      </c>
      <c r="F133" s="188" t="s">
        <v>1430</v>
      </c>
      <c r="H133" s="189">
        <v>18.783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188</v>
      </c>
      <c r="AU133" s="187" t="s">
        <v>84</v>
      </c>
      <c r="AV133" s="11" t="s">
        <v>84</v>
      </c>
      <c r="AW133" s="11" t="s">
        <v>38</v>
      </c>
      <c r="AX133" s="11" t="s">
        <v>74</v>
      </c>
      <c r="AY133" s="187" t="s">
        <v>180</v>
      </c>
    </row>
    <row r="134" spans="2:51" s="12" customFormat="1" ht="13.5">
      <c r="B134" s="194"/>
      <c r="D134" s="186" t="s">
        <v>188</v>
      </c>
      <c r="E134" s="195" t="s">
        <v>5</v>
      </c>
      <c r="F134" s="196" t="s">
        <v>190</v>
      </c>
      <c r="H134" s="197">
        <v>18.783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188</v>
      </c>
      <c r="AU134" s="195" t="s">
        <v>84</v>
      </c>
      <c r="AV134" s="12" t="s">
        <v>187</v>
      </c>
      <c r="AW134" s="12" t="s">
        <v>38</v>
      </c>
      <c r="AX134" s="12" t="s">
        <v>82</v>
      </c>
      <c r="AY134" s="195" t="s">
        <v>180</v>
      </c>
    </row>
    <row r="135" spans="2:65" s="1" customFormat="1" ht="25.5" customHeight="1">
      <c r="B135" s="172"/>
      <c r="C135" s="173" t="s">
        <v>230</v>
      </c>
      <c r="D135" s="173" t="s">
        <v>182</v>
      </c>
      <c r="E135" s="174" t="s">
        <v>959</v>
      </c>
      <c r="F135" s="175" t="s">
        <v>960</v>
      </c>
      <c r="G135" s="176" t="s">
        <v>198</v>
      </c>
      <c r="H135" s="177">
        <v>18.783</v>
      </c>
      <c r="I135" s="178"/>
      <c r="J135" s="179">
        <f>ROUND(I135*H135,2)</f>
        <v>0</v>
      </c>
      <c r="K135" s="175" t="s">
        <v>269</v>
      </c>
      <c r="L135" s="39"/>
      <c r="M135" s="180" t="s">
        <v>5</v>
      </c>
      <c r="N135" s="181" t="s">
        <v>45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187</v>
      </c>
      <c r="AT135" s="22" t="s">
        <v>182</v>
      </c>
      <c r="AU135" s="22" t="s">
        <v>84</v>
      </c>
      <c r="AY135" s="22" t="s">
        <v>180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82</v>
      </c>
      <c r="BK135" s="184">
        <f>ROUND(I135*H135,2)</f>
        <v>0</v>
      </c>
      <c r="BL135" s="22" t="s">
        <v>187</v>
      </c>
      <c r="BM135" s="22" t="s">
        <v>280</v>
      </c>
    </row>
    <row r="136" spans="2:65" s="1" customFormat="1" ht="25.5" customHeight="1">
      <c r="B136" s="172"/>
      <c r="C136" s="173" t="s">
        <v>10</v>
      </c>
      <c r="D136" s="173" t="s">
        <v>182</v>
      </c>
      <c r="E136" s="174" t="s">
        <v>961</v>
      </c>
      <c r="F136" s="175" t="s">
        <v>962</v>
      </c>
      <c r="G136" s="176" t="s">
        <v>198</v>
      </c>
      <c r="H136" s="177">
        <v>61.133</v>
      </c>
      <c r="I136" s="178"/>
      <c r="J136" s="179">
        <f>ROUND(I136*H136,2)</f>
        <v>0</v>
      </c>
      <c r="K136" s="175" t="s">
        <v>269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187</v>
      </c>
      <c r="AT136" s="22" t="s">
        <v>182</v>
      </c>
      <c r="AU136" s="22" t="s">
        <v>84</v>
      </c>
      <c r="AY136" s="22" t="s">
        <v>180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187</v>
      </c>
      <c r="BM136" s="22" t="s">
        <v>284</v>
      </c>
    </row>
    <row r="137" spans="2:51" s="11" customFormat="1" ht="13.5">
      <c r="B137" s="185"/>
      <c r="D137" s="186" t="s">
        <v>188</v>
      </c>
      <c r="E137" s="187" t="s">
        <v>5</v>
      </c>
      <c r="F137" s="188" t="s">
        <v>1431</v>
      </c>
      <c r="H137" s="189">
        <v>61.133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188</v>
      </c>
      <c r="AU137" s="187" t="s">
        <v>84</v>
      </c>
      <c r="AV137" s="11" t="s">
        <v>84</v>
      </c>
      <c r="AW137" s="11" t="s">
        <v>38</v>
      </c>
      <c r="AX137" s="11" t="s">
        <v>74</v>
      </c>
      <c r="AY137" s="187" t="s">
        <v>180</v>
      </c>
    </row>
    <row r="138" spans="2:51" s="12" customFormat="1" ht="13.5">
      <c r="B138" s="194"/>
      <c r="D138" s="186" t="s">
        <v>188</v>
      </c>
      <c r="E138" s="195" t="s">
        <v>5</v>
      </c>
      <c r="F138" s="196" t="s">
        <v>190</v>
      </c>
      <c r="H138" s="197">
        <v>61.133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188</v>
      </c>
      <c r="AU138" s="195" t="s">
        <v>84</v>
      </c>
      <c r="AV138" s="12" t="s">
        <v>187</v>
      </c>
      <c r="AW138" s="12" t="s">
        <v>38</v>
      </c>
      <c r="AX138" s="12" t="s">
        <v>82</v>
      </c>
      <c r="AY138" s="195" t="s">
        <v>180</v>
      </c>
    </row>
    <row r="139" spans="2:65" s="1" customFormat="1" ht="25.5" customHeight="1">
      <c r="B139" s="172"/>
      <c r="C139" s="173" t="s">
        <v>235</v>
      </c>
      <c r="D139" s="173" t="s">
        <v>182</v>
      </c>
      <c r="E139" s="174" t="s">
        <v>1432</v>
      </c>
      <c r="F139" s="175" t="s">
        <v>1433</v>
      </c>
      <c r="G139" s="176" t="s">
        <v>198</v>
      </c>
      <c r="H139" s="177">
        <v>0.715</v>
      </c>
      <c r="I139" s="178"/>
      <c r="J139" s="179">
        <f>ROUND(I139*H139,2)</f>
        <v>0</v>
      </c>
      <c r="K139" s="175" t="s">
        <v>269</v>
      </c>
      <c r="L139" s="39"/>
      <c r="M139" s="180" t="s">
        <v>5</v>
      </c>
      <c r="N139" s="181" t="s">
        <v>45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187</v>
      </c>
      <c r="AT139" s="22" t="s">
        <v>182</v>
      </c>
      <c r="AU139" s="22" t="s">
        <v>84</v>
      </c>
      <c r="AY139" s="22" t="s">
        <v>180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82</v>
      </c>
      <c r="BK139" s="184">
        <f>ROUND(I139*H139,2)</f>
        <v>0</v>
      </c>
      <c r="BL139" s="22" t="s">
        <v>187</v>
      </c>
      <c r="BM139" s="22" t="s">
        <v>287</v>
      </c>
    </row>
    <row r="140" spans="2:51" s="11" customFormat="1" ht="13.5">
      <c r="B140" s="185"/>
      <c r="D140" s="186" t="s">
        <v>188</v>
      </c>
      <c r="E140" s="187" t="s">
        <v>5</v>
      </c>
      <c r="F140" s="188" t="s">
        <v>1434</v>
      </c>
      <c r="H140" s="189">
        <v>0.715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188</v>
      </c>
      <c r="AU140" s="187" t="s">
        <v>84</v>
      </c>
      <c r="AV140" s="11" t="s">
        <v>84</v>
      </c>
      <c r="AW140" s="11" t="s">
        <v>38</v>
      </c>
      <c r="AX140" s="11" t="s">
        <v>74</v>
      </c>
      <c r="AY140" s="187" t="s">
        <v>180</v>
      </c>
    </row>
    <row r="141" spans="2:51" s="12" customFormat="1" ht="13.5">
      <c r="B141" s="194"/>
      <c r="D141" s="186" t="s">
        <v>188</v>
      </c>
      <c r="E141" s="195" t="s">
        <v>5</v>
      </c>
      <c r="F141" s="196" t="s">
        <v>190</v>
      </c>
      <c r="H141" s="197">
        <v>0.715</v>
      </c>
      <c r="I141" s="198"/>
      <c r="L141" s="194"/>
      <c r="M141" s="199"/>
      <c r="N141" s="200"/>
      <c r="O141" s="200"/>
      <c r="P141" s="200"/>
      <c r="Q141" s="200"/>
      <c r="R141" s="200"/>
      <c r="S141" s="200"/>
      <c r="T141" s="201"/>
      <c r="AT141" s="195" t="s">
        <v>188</v>
      </c>
      <c r="AU141" s="195" t="s">
        <v>84</v>
      </c>
      <c r="AV141" s="12" t="s">
        <v>187</v>
      </c>
      <c r="AW141" s="12" t="s">
        <v>38</v>
      </c>
      <c r="AX141" s="12" t="s">
        <v>82</v>
      </c>
      <c r="AY141" s="195" t="s">
        <v>180</v>
      </c>
    </row>
    <row r="142" spans="2:65" s="1" customFormat="1" ht="25.5" customHeight="1">
      <c r="B142" s="172"/>
      <c r="C142" s="173" t="s">
        <v>289</v>
      </c>
      <c r="D142" s="173" t="s">
        <v>182</v>
      </c>
      <c r="E142" s="174" t="s">
        <v>790</v>
      </c>
      <c r="F142" s="175" t="s">
        <v>791</v>
      </c>
      <c r="G142" s="176" t="s">
        <v>292</v>
      </c>
      <c r="H142" s="177">
        <v>2.093</v>
      </c>
      <c r="I142" s="178"/>
      <c r="J142" s="179">
        <f>ROUND(I142*H142,2)</f>
        <v>0</v>
      </c>
      <c r="K142" s="175" t="s">
        <v>269</v>
      </c>
      <c r="L142" s="39"/>
      <c r="M142" s="180" t="s">
        <v>5</v>
      </c>
      <c r="N142" s="181" t="s">
        <v>45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187</v>
      </c>
      <c r="AT142" s="22" t="s">
        <v>182</v>
      </c>
      <c r="AU142" s="22" t="s">
        <v>84</v>
      </c>
      <c r="AY142" s="22" t="s">
        <v>180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82</v>
      </c>
      <c r="BK142" s="184">
        <f>ROUND(I142*H142,2)</f>
        <v>0</v>
      </c>
      <c r="BL142" s="22" t="s">
        <v>187</v>
      </c>
      <c r="BM142" s="22" t="s">
        <v>293</v>
      </c>
    </row>
    <row r="143" spans="2:51" s="11" customFormat="1" ht="13.5">
      <c r="B143" s="185"/>
      <c r="D143" s="186" t="s">
        <v>188</v>
      </c>
      <c r="E143" s="187" t="s">
        <v>5</v>
      </c>
      <c r="F143" s="188" t="s">
        <v>1435</v>
      </c>
      <c r="H143" s="189">
        <v>2.093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188</v>
      </c>
      <c r="AU143" s="187" t="s">
        <v>84</v>
      </c>
      <c r="AV143" s="11" t="s">
        <v>84</v>
      </c>
      <c r="AW143" s="11" t="s">
        <v>38</v>
      </c>
      <c r="AX143" s="11" t="s">
        <v>74</v>
      </c>
      <c r="AY143" s="187" t="s">
        <v>180</v>
      </c>
    </row>
    <row r="144" spans="2:51" s="12" customFormat="1" ht="13.5">
      <c r="B144" s="194"/>
      <c r="D144" s="186" t="s">
        <v>188</v>
      </c>
      <c r="E144" s="195" t="s">
        <v>5</v>
      </c>
      <c r="F144" s="196" t="s">
        <v>190</v>
      </c>
      <c r="H144" s="197">
        <v>2.093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188</v>
      </c>
      <c r="AU144" s="195" t="s">
        <v>84</v>
      </c>
      <c r="AV144" s="12" t="s">
        <v>187</v>
      </c>
      <c r="AW144" s="12" t="s">
        <v>38</v>
      </c>
      <c r="AX144" s="12" t="s">
        <v>82</v>
      </c>
      <c r="AY144" s="195" t="s">
        <v>180</v>
      </c>
    </row>
    <row r="145" spans="2:63" s="10" customFormat="1" ht="29.85" customHeight="1">
      <c r="B145" s="159"/>
      <c r="D145" s="160" t="s">
        <v>73</v>
      </c>
      <c r="E145" s="170" t="s">
        <v>493</v>
      </c>
      <c r="F145" s="170" t="s">
        <v>494</v>
      </c>
      <c r="I145" s="162"/>
      <c r="J145" s="171">
        <f>BK145</f>
        <v>0</v>
      </c>
      <c r="L145" s="159"/>
      <c r="M145" s="164"/>
      <c r="N145" s="165"/>
      <c r="O145" s="165"/>
      <c r="P145" s="166">
        <f>SUM(P146:P155)</f>
        <v>0</v>
      </c>
      <c r="Q145" s="165"/>
      <c r="R145" s="166">
        <f>SUM(R146:R155)</f>
        <v>0</v>
      </c>
      <c r="S145" s="165"/>
      <c r="T145" s="167">
        <f>SUM(T146:T155)</f>
        <v>0</v>
      </c>
      <c r="AR145" s="160" t="s">
        <v>82</v>
      </c>
      <c r="AT145" s="168" t="s">
        <v>73</v>
      </c>
      <c r="AU145" s="168" t="s">
        <v>82</v>
      </c>
      <c r="AY145" s="160" t="s">
        <v>180</v>
      </c>
      <c r="BK145" s="169">
        <f>SUM(BK146:BK155)</f>
        <v>0</v>
      </c>
    </row>
    <row r="146" spans="2:65" s="1" customFormat="1" ht="25.5" customHeight="1">
      <c r="B146" s="172"/>
      <c r="C146" s="173" t="s">
        <v>239</v>
      </c>
      <c r="D146" s="173" t="s">
        <v>182</v>
      </c>
      <c r="E146" s="174" t="s">
        <v>495</v>
      </c>
      <c r="F146" s="175" t="s">
        <v>496</v>
      </c>
      <c r="G146" s="176" t="s">
        <v>219</v>
      </c>
      <c r="H146" s="177">
        <v>129.198</v>
      </c>
      <c r="I146" s="178"/>
      <c r="J146" s="179">
        <f>ROUND(I146*H146,2)</f>
        <v>0</v>
      </c>
      <c r="K146" s="175" t="s">
        <v>434</v>
      </c>
      <c r="L146" s="39"/>
      <c r="M146" s="180" t="s">
        <v>5</v>
      </c>
      <c r="N146" s="181" t="s">
        <v>45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187</v>
      </c>
      <c r="AT146" s="22" t="s">
        <v>182</v>
      </c>
      <c r="AU146" s="22" t="s">
        <v>84</v>
      </c>
      <c r="AY146" s="22" t="s">
        <v>180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82</v>
      </c>
      <c r="BK146" s="184">
        <f>ROUND(I146*H146,2)</f>
        <v>0</v>
      </c>
      <c r="BL146" s="22" t="s">
        <v>187</v>
      </c>
      <c r="BM146" s="22" t="s">
        <v>296</v>
      </c>
    </row>
    <row r="147" spans="2:51" s="11" customFormat="1" ht="13.5">
      <c r="B147" s="185"/>
      <c r="D147" s="186" t="s">
        <v>188</v>
      </c>
      <c r="E147" s="187" t="s">
        <v>5</v>
      </c>
      <c r="F147" s="188" t="s">
        <v>1436</v>
      </c>
      <c r="H147" s="189">
        <v>129.198</v>
      </c>
      <c r="I147" s="190"/>
      <c r="L147" s="185"/>
      <c r="M147" s="191"/>
      <c r="N147" s="192"/>
      <c r="O147" s="192"/>
      <c r="P147" s="192"/>
      <c r="Q147" s="192"/>
      <c r="R147" s="192"/>
      <c r="S147" s="192"/>
      <c r="T147" s="193"/>
      <c r="AT147" s="187" t="s">
        <v>188</v>
      </c>
      <c r="AU147" s="187" t="s">
        <v>84</v>
      </c>
      <c r="AV147" s="11" t="s">
        <v>84</v>
      </c>
      <c r="AW147" s="11" t="s">
        <v>38</v>
      </c>
      <c r="AX147" s="11" t="s">
        <v>74</v>
      </c>
      <c r="AY147" s="187" t="s">
        <v>180</v>
      </c>
    </row>
    <row r="148" spans="2:51" s="12" customFormat="1" ht="13.5">
      <c r="B148" s="194"/>
      <c r="D148" s="186" t="s">
        <v>188</v>
      </c>
      <c r="E148" s="195" t="s">
        <v>5</v>
      </c>
      <c r="F148" s="196" t="s">
        <v>190</v>
      </c>
      <c r="H148" s="197">
        <v>129.198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188</v>
      </c>
      <c r="AU148" s="195" t="s">
        <v>84</v>
      </c>
      <c r="AV148" s="12" t="s">
        <v>187</v>
      </c>
      <c r="AW148" s="12" t="s">
        <v>38</v>
      </c>
      <c r="AX148" s="12" t="s">
        <v>82</v>
      </c>
      <c r="AY148" s="195" t="s">
        <v>180</v>
      </c>
    </row>
    <row r="149" spans="2:65" s="1" customFormat="1" ht="25.5" customHeight="1">
      <c r="B149" s="172"/>
      <c r="C149" s="173" t="s">
        <v>298</v>
      </c>
      <c r="D149" s="173" t="s">
        <v>182</v>
      </c>
      <c r="E149" s="174" t="s">
        <v>500</v>
      </c>
      <c r="F149" s="175" t="s">
        <v>501</v>
      </c>
      <c r="G149" s="176" t="s">
        <v>219</v>
      </c>
      <c r="H149" s="177">
        <v>129.198</v>
      </c>
      <c r="I149" s="178"/>
      <c r="J149" s="179">
        <f>ROUND(I149*H149,2)</f>
        <v>0</v>
      </c>
      <c r="K149" s="175" t="s">
        <v>434</v>
      </c>
      <c r="L149" s="39"/>
      <c r="M149" s="180" t="s">
        <v>5</v>
      </c>
      <c r="N149" s="181" t="s">
        <v>45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187</v>
      </c>
      <c r="AT149" s="22" t="s">
        <v>182</v>
      </c>
      <c r="AU149" s="22" t="s">
        <v>84</v>
      </c>
      <c r="AY149" s="22" t="s">
        <v>180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82</v>
      </c>
      <c r="BK149" s="184">
        <f>ROUND(I149*H149,2)</f>
        <v>0</v>
      </c>
      <c r="BL149" s="22" t="s">
        <v>187</v>
      </c>
      <c r="BM149" s="22" t="s">
        <v>302</v>
      </c>
    </row>
    <row r="150" spans="2:51" s="11" customFormat="1" ht="13.5">
      <c r="B150" s="185"/>
      <c r="D150" s="186" t="s">
        <v>188</v>
      </c>
      <c r="E150" s="187" t="s">
        <v>5</v>
      </c>
      <c r="F150" s="188" t="s">
        <v>1436</v>
      </c>
      <c r="H150" s="189">
        <v>129.198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188</v>
      </c>
      <c r="AU150" s="187" t="s">
        <v>84</v>
      </c>
      <c r="AV150" s="11" t="s">
        <v>84</v>
      </c>
      <c r="AW150" s="11" t="s">
        <v>38</v>
      </c>
      <c r="AX150" s="11" t="s">
        <v>74</v>
      </c>
      <c r="AY150" s="187" t="s">
        <v>180</v>
      </c>
    </row>
    <row r="151" spans="2:51" s="12" customFormat="1" ht="13.5">
      <c r="B151" s="194"/>
      <c r="D151" s="186" t="s">
        <v>188</v>
      </c>
      <c r="E151" s="195" t="s">
        <v>5</v>
      </c>
      <c r="F151" s="196" t="s">
        <v>190</v>
      </c>
      <c r="H151" s="197">
        <v>129.198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188</v>
      </c>
      <c r="AU151" s="195" t="s">
        <v>84</v>
      </c>
      <c r="AV151" s="12" t="s">
        <v>187</v>
      </c>
      <c r="AW151" s="12" t="s">
        <v>38</v>
      </c>
      <c r="AX151" s="12" t="s">
        <v>82</v>
      </c>
      <c r="AY151" s="195" t="s">
        <v>180</v>
      </c>
    </row>
    <row r="152" spans="2:65" s="1" customFormat="1" ht="25.5" customHeight="1">
      <c r="B152" s="172"/>
      <c r="C152" s="173" t="s">
        <v>245</v>
      </c>
      <c r="D152" s="173" t="s">
        <v>182</v>
      </c>
      <c r="E152" s="174" t="s">
        <v>503</v>
      </c>
      <c r="F152" s="175" t="s">
        <v>504</v>
      </c>
      <c r="G152" s="176" t="s">
        <v>219</v>
      </c>
      <c r="H152" s="177">
        <v>516.792</v>
      </c>
      <c r="I152" s="178"/>
      <c r="J152" s="179">
        <f>ROUND(I152*H152,2)</f>
        <v>0</v>
      </c>
      <c r="K152" s="175" t="s">
        <v>434</v>
      </c>
      <c r="L152" s="39"/>
      <c r="M152" s="180" t="s">
        <v>5</v>
      </c>
      <c r="N152" s="181" t="s">
        <v>45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187</v>
      </c>
      <c r="AT152" s="22" t="s">
        <v>182</v>
      </c>
      <c r="AU152" s="22" t="s">
        <v>84</v>
      </c>
      <c r="AY152" s="22" t="s">
        <v>180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82</v>
      </c>
      <c r="BK152" s="184">
        <f>ROUND(I152*H152,2)</f>
        <v>0</v>
      </c>
      <c r="BL152" s="22" t="s">
        <v>187</v>
      </c>
      <c r="BM152" s="22" t="s">
        <v>306</v>
      </c>
    </row>
    <row r="153" spans="2:51" s="11" customFormat="1" ht="13.5">
      <c r="B153" s="185"/>
      <c r="D153" s="186" t="s">
        <v>188</v>
      </c>
      <c r="E153" s="187" t="s">
        <v>5</v>
      </c>
      <c r="F153" s="188" t="s">
        <v>1437</v>
      </c>
      <c r="H153" s="189">
        <v>516.792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188</v>
      </c>
      <c r="AU153" s="187" t="s">
        <v>84</v>
      </c>
      <c r="AV153" s="11" t="s">
        <v>84</v>
      </c>
      <c r="AW153" s="11" t="s">
        <v>38</v>
      </c>
      <c r="AX153" s="11" t="s">
        <v>74</v>
      </c>
      <c r="AY153" s="187" t="s">
        <v>180</v>
      </c>
    </row>
    <row r="154" spans="2:51" s="12" customFormat="1" ht="13.5">
      <c r="B154" s="194"/>
      <c r="D154" s="186" t="s">
        <v>188</v>
      </c>
      <c r="E154" s="195" t="s">
        <v>5</v>
      </c>
      <c r="F154" s="196" t="s">
        <v>190</v>
      </c>
      <c r="H154" s="197">
        <v>516.792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188</v>
      </c>
      <c r="AU154" s="195" t="s">
        <v>84</v>
      </c>
      <c r="AV154" s="12" t="s">
        <v>187</v>
      </c>
      <c r="AW154" s="12" t="s">
        <v>38</v>
      </c>
      <c r="AX154" s="12" t="s">
        <v>82</v>
      </c>
      <c r="AY154" s="195" t="s">
        <v>180</v>
      </c>
    </row>
    <row r="155" spans="2:65" s="1" customFormat="1" ht="16.5" customHeight="1">
      <c r="B155" s="172"/>
      <c r="C155" s="173" t="s">
        <v>307</v>
      </c>
      <c r="D155" s="173" t="s">
        <v>182</v>
      </c>
      <c r="E155" s="174" t="s">
        <v>508</v>
      </c>
      <c r="F155" s="175" t="s">
        <v>509</v>
      </c>
      <c r="G155" s="176" t="s">
        <v>219</v>
      </c>
      <c r="H155" s="177">
        <v>129.11</v>
      </c>
      <c r="I155" s="178"/>
      <c r="J155" s="179">
        <f>ROUND(I155*H155,2)</f>
        <v>0</v>
      </c>
      <c r="K155" s="175" t="s">
        <v>199</v>
      </c>
      <c r="L155" s="39"/>
      <c r="M155" s="180" t="s">
        <v>5</v>
      </c>
      <c r="N155" s="181" t="s">
        <v>45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187</v>
      </c>
      <c r="AT155" s="22" t="s">
        <v>182</v>
      </c>
      <c r="AU155" s="22" t="s">
        <v>84</v>
      </c>
      <c r="AY155" s="22" t="s">
        <v>180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82</v>
      </c>
      <c r="BK155" s="184">
        <f>ROUND(I155*H155,2)</f>
        <v>0</v>
      </c>
      <c r="BL155" s="22" t="s">
        <v>187</v>
      </c>
      <c r="BM155" s="22" t="s">
        <v>310</v>
      </c>
    </row>
    <row r="156" spans="2:63" s="10" customFormat="1" ht="29.85" customHeight="1">
      <c r="B156" s="159"/>
      <c r="D156" s="160" t="s">
        <v>73</v>
      </c>
      <c r="E156" s="170" t="s">
        <v>511</v>
      </c>
      <c r="F156" s="170" t="s">
        <v>512</v>
      </c>
      <c r="I156" s="162"/>
      <c r="J156" s="171">
        <f>BK156</f>
        <v>0</v>
      </c>
      <c r="L156" s="159"/>
      <c r="M156" s="164"/>
      <c r="N156" s="165"/>
      <c r="O156" s="165"/>
      <c r="P156" s="166">
        <f>P157</f>
        <v>0</v>
      </c>
      <c r="Q156" s="165"/>
      <c r="R156" s="166">
        <f>R157</f>
        <v>0</v>
      </c>
      <c r="S156" s="165"/>
      <c r="T156" s="167">
        <f>T157</f>
        <v>0</v>
      </c>
      <c r="AR156" s="160" t="s">
        <v>82</v>
      </c>
      <c r="AT156" s="168" t="s">
        <v>73</v>
      </c>
      <c r="AU156" s="168" t="s">
        <v>82</v>
      </c>
      <c r="AY156" s="160" t="s">
        <v>180</v>
      </c>
      <c r="BK156" s="169">
        <f>BK157</f>
        <v>0</v>
      </c>
    </row>
    <row r="157" spans="2:65" s="1" customFormat="1" ht="38.25" customHeight="1">
      <c r="B157" s="172"/>
      <c r="C157" s="173" t="s">
        <v>249</v>
      </c>
      <c r="D157" s="173" t="s">
        <v>182</v>
      </c>
      <c r="E157" s="174" t="s">
        <v>513</v>
      </c>
      <c r="F157" s="175" t="s">
        <v>514</v>
      </c>
      <c r="G157" s="176" t="s">
        <v>219</v>
      </c>
      <c r="H157" s="177">
        <v>127.218</v>
      </c>
      <c r="I157" s="178"/>
      <c r="J157" s="179">
        <f>ROUND(I157*H157,2)</f>
        <v>0</v>
      </c>
      <c r="K157" s="175" t="s">
        <v>269</v>
      </c>
      <c r="L157" s="39"/>
      <c r="M157" s="180" t="s">
        <v>5</v>
      </c>
      <c r="N157" s="181" t="s">
        <v>45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187</v>
      </c>
      <c r="AT157" s="22" t="s">
        <v>182</v>
      </c>
      <c r="AU157" s="22" t="s">
        <v>84</v>
      </c>
      <c r="AY157" s="22" t="s">
        <v>180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187</v>
      </c>
      <c r="BM157" s="22" t="s">
        <v>313</v>
      </c>
    </row>
    <row r="158" spans="2:63" s="10" customFormat="1" ht="37.35" customHeight="1">
      <c r="B158" s="159"/>
      <c r="D158" s="160" t="s">
        <v>73</v>
      </c>
      <c r="E158" s="161" t="s">
        <v>516</v>
      </c>
      <c r="F158" s="161" t="s">
        <v>517</v>
      </c>
      <c r="I158" s="162"/>
      <c r="J158" s="163">
        <f>BK158</f>
        <v>0</v>
      </c>
      <c r="L158" s="159"/>
      <c r="M158" s="164"/>
      <c r="N158" s="165"/>
      <c r="O158" s="165"/>
      <c r="P158" s="166">
        <f>P159+P182+P185+P192</f>
        <v>0</v>
      </c>
      <c r="Q158" s="165"/>
      <c r="R158" s="166">
        <f>R159+R182+R185+R192</f>
        <v>0</v>
      </c>
      <c r="S158" s="165"/>
      <c r="T158" s="167">
        <f>T159+T182+T185+T192</f>
        <v>0</v>
      </c>
      <c r="AR158" s="160" t="s">
        <v>84</v>
      </c>
      <c r="AT158" s="168" t="s">
        <v>73</v>
      </c>
      <c r="AU158" s="168" t="s">
        <v>74</v>
      </c>
      <c r="AY158" s="160" t="s">
        <v>180</v>
      </c>
      <c r="BK158" s="169">
        <f>BK159+BK182+BK185+BK192</f>
        <v>0</v>
      </c>
    </row>
    <row r="159" spans="2:63" s="10" customFormat="1" ht="19.9" customHeight="1">
      <c r="B159" s="159"/>
      <c r="D159" s="160" t="s">
        <v>73</v>
      </c>
      <c r="E159" s="170" t="s">
        <v>970</v>
      </c>
      <c r="F159" s="170" t="s">
        <v>971</v>
      </c>
      <c r="I159" s="162"/>
      <c r="J159" s="171">
        <f>BK159</f>
        <v>0</v>
      </c>
      <c r="L159" s="159"/>
      <c r="M159" s="164"/>
      <c r="N159" s="165"/>
      <c r="O159" s="165"/>
      <c r="P159" s="166">
        <f>SUM(P160:P181)</f>
        <v>0</v>
      </c>
      <c r="Q159" s="165"/>
      <c r="R159" s="166">
        <f>SUM(R160:R181)</f>
        <v>0</v>
      </c>
      <c r="S159" s="165"/>
      <c r="T159" s="167">
        <f>SUM(T160:T181)</f>
        <v>0</v>
      </c>
      <c r="AR159" s="160" t="s">
        <v>84</v>
      </c>
      <c r="AT159" s="168" t="s">
        <v>73</v>
      </c>
      <c r="AU159" s="168" t="s">
        <v>82</v>
      </c>
      <c r="AY159" s="160" t="s">
        <v>180</v>
      </c>
      <c r="BK159" s="169">
        <f>SUM(BK160:BK181)</f>
        <v>0</v>
      </c>
    </row>
    <row r="160" spans="2:65" s="1" customFormat="1" ht="25.5" customHeight="1">
      <c r="B160" s="172"/>
      <c r="C160" s="173" t="s">
        <v>315</v>
      </c>
      <c r="D160" s="173" t="s">
        <v>182</v>
      </c>
      <c r="E160" s="174" t="s">
        <v>972</v>
      </c>
      <c r="F160" s="175" t="s">
        <v>973</v>
      </c>
      <c r="G160" s="176" t="s">
        <v>185</v>
      </c>
      <c r="H160" s="177">
        <v>177.84</v>
      </c>
      <c r="I160" s="178"/>
      <c r="J160" s="179">
        <f>ROUND(I160*H160,2)</f>
        <v>0</v>
      </c>
      <c r="K160" s="175" t="s">
        <v>269</v>
      </c>
      <c r="L160" s="39"/>
      <c r="M160" s="180" t="s">
        <v>5</v>
      </c>
      <c r="N160" s="181" t="s">
        <v>45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220</v>
      </c>
      <c r="AT160" s="22" t="s">
        <v>182</v>
      </c>
      <c r="AU160" s="22" t="s">
        <v>84</v>
      </c>
      <c r="AY160" s="22" t="s">
        <v>180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82</v>
      </c>
      <c r="BK160" s="184">
        <f>ROUND(I160*H160,2)</f>
        <v>0</v>
      </c>
      <c r="BL160" s="22" t="s">
        <v>220</v>
      </c>
      <c r="BM160" s="22" t="s">
        <v>318</v>
      </c>
    </row>
    <row r="161" spans="2:51" s="11" customFormat="1" ht="13.5">
      <c r="B161" s="185"/>
      <c r="D161" s="186" t="s">
        <v>188</v>
      </c>
      <c r="E161" s="187" t="s">
        <v>5</v>
      </c>
      <c r="F161" s="188" t="s">
        <v>1438</v>
      </c>
      <c r="H161" s="189">
        <v>60.84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188</v>
      </c>
      <c r="AU161" s="187" t="s">
        <v>84</v>
      </c>
      <c r="AV161" s="11" t="s">
        <v>84</v>
      </c>
      <c r="AW161" s="11" t="s">
        <v>38</v>
      </c>
      <c r="AX161" s="11" t="s">
        <v>74</v>
      </c>
      <c r="AY161" s="187" t="s">
        <v>180</v>
      </c>
    </row>
    <row r="162" spans="2:51" s="11" customFormat="1" ht="13.5">
      <c r="B162" s="185"/>
      <c r="D162" s="186" t="s">
        <v>188</v>
      </c>
      <c r="E162" s="187" t="s">
        <v>5</v>
      </c>
      <c r="F162" s="188" t="s">
        <v>1439</v>
      </c>
      <c r="H162" s="189">
        <v>117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188</v>
      </c>
      <c r="AU162" s="187" t="s">
        <v>84</v>
      </c>
      <c r="AV162" s="11" t="s">
        <v>84</v>
      </c>
      <c r="AW162" s="11" t="s">
        <v>38</v>
      </c>
      <c r="AX162" s="11" t="s">
        <v>74</v>
      </c>
      <c r="AY162" s="187" t="s">
        <v>180</v>
      </c>
    </row>
    <row r="163" spans="2:51" s="12" customFormat="1" ht="13.5">
      <c r="B163" s="194"/>
      <c r="D163" s="186" t="s">
        <v>188</v>
      </c>
      <c r="E163" s="195" t="s">
        <v>5</v>
      </c>
      <c r="F163" s="196" t="s">
        <v>190</v>
      </c>
      <c r="H163" s="197">
        <v>177.84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188</v>
      </c>
      <c r="AU163" s="195" t="s">
        <v>84</v>
      </c>
      <c r="AV163" s="12" t="s">
        <v>187</v>
      </c>
      <c r="AW163" s="12" t="s">
        <v>38</v>
      </c>
      <c r="AX163" s="12" t="s">
        <v>82</v>
      </c>
      <c r="AY163" s="195" t="s">
        <v>180</v>
      </c>
    </row>
    <row r="164" spans="2:65" s="1" customFormat="1" ht="16.5" customHeight="1">
      <c r="B164" s="172"/>
      <c r="C164" s="202" t="s">
        <v>255</v>
      </c>
      <c r="D164" s="202" t="s">
        <v>273</v>
      </c>
      <c r="E164" s="203" t="s">
        <v>976</v>
      </c>
      <c r="F164" s="204" t="s">
        <v>977</v>
      </c>
      <c r="G164" s="205" t="s">
        <v>219</v>
      </c>
      <c r="H164" s="206">
        <v>0.053</v>
      </c>
      <c r="I164" s="207"/>
      <c r="J164" s="208">
        <f>ROUND(I164*H164,2)</f>
        <v>0</v>
      </c>
      <c r="K164" s="204" t="s">
        <v>269</v>
      </c>
      <c r="L164" s="209"/>
      <c r="M164" s="210" t="s">
        <v>5</v>
      </c>
      <c r="N164" s="211" t="s">
        <v>45</v>
      </c>
      <c r="O164" s="40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22" t="s">
        <v>258</v>
      </c>
      <c r="AT164" s="22" t="s">
        <v>273</v>
      </c>
      <c r="AU164" s="22" t="s">
        <v>84</v>
      </c>
      <c r="AY164" s="22" t="s">
        <v>180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82</v>
      </c>
      <c r="BK164" s="184">
        <f>ROUND(I164*H164,2)</f>
        <v>0</v>
      </c>
      <c r="BL164" s="22" t="s">
        <v>220</v>
      </c>
      <c r="BM164" s="22" t="s">
        <v>325</v>
      </c>
    </row>
    <row r="165" spans="2:51" s="11" customFormat="1" ht="13.5">
      <c r="B165" s="185"/>
      <c r="D165" s="186" t="s">
        <v>188</v>
      </c>
      <c r="E165" s="187" t="s">
        <v>5</v>
      </c>
      <c r="F165" s="188" t="s">
        <v>1440</v>
      </c>
      <c r="H165" s="189">
        <v>0.053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188</v>
      </c>
      <c r="AU165" s="187" t="s">
        <v>84</v>
      </c>
      <c r="AV165" s="11" t="s">
        <v>84</v>
      </c>
      <c r="AW165" s="11" t="s">
        <v>38</v>
      </c>
      <c r="AX165" s="11" t="s">
        <v>74</v>
      </c>
      <c r="AY165" s="187" t="s">
        <v>180</v>
      </c>
    </row>
    <row r="166" spans="2:51" s="12" customFormat="1" ht="13.5">
      <c r="B166" s="194"/>
      <c r="D166" s="186" t="s">
        <v>188</v>
      </c>
      <c r="E166" s="195" t="s">
        <v>5</v>
      </c>
      <c r="F166" s="196" t="s">
        <v>190</v>
      </c>
      <c r="H166" s="197">
        <v>0.053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195" t="s">
        <v>188</v>
      </c>
      <c r="AU166" s="195" t="s">
        <v>84</v>
      </c>
      <c r="AV166" s="12" t="s">
        <v>187</v>
      </c>
      <c r="AW166" s="12" t="s">
        <v>38</v>
      </c>
      <c r="AX166" s="12" t="s">
        <v>82</v>
      </c>
      <c r="AY166" s="195" t="s">
        <v>180</v>
      </c>
    </row>
    <row r="167" spans="2:65" s="1" customFormat="1" ht="25.5" customHeight="1">
      <c r="B167" s="172"/>
      <c r="C167" s="173" t="s">
        <v>326</v>
      </c>
      <c r="D167" s="173" t="s">
        <v>182</v>
      </c>
      <c r="E167" s="174" t="s">
        <v>979</v>
      </c>
      <c r="F167" s="175" t="s">
        <v>980</v>
      </c>
      <c r="G167" s="176" t="s">
        <v>185</v>
      </c>
      <c r="H167" s="177">
        <v>115.65</v>
      </c>
      <c r="I167" s="178"/>
      <c r="J167" s="179">
        <f>ROUND(I167*H167,2)</f>
        <v>0</v>
      </c>
      <c r="K167" s="175" t="s">
        <v>269</v>
      </c>
      <c r="L167" s="39"/>
      <c r="M167" s="180" t="s">
        <v>5</v>
      </c>
      <c r="N167" s="181" t="s">
        <v>45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2" t="s">
        <v>220</v>
      </c>
      <c r="AT167" s="22" t="s">
        <v>182</v>
      </c>
      <c r="AU167" s="22" t="s">
        <v>84</v>
      </c>
      <c r="AY167" s="22" t="s">
        <v>180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82</v>
      </c>
      <c r="BK167" s="184">
        <f>ROUND(I167*H167,2)</f>
        <v>0</v>
      </c>
      <c r="BL167" s="22" t="s">
        <v>220</v>
      </c>
      <c r="BM167" s="22" t="s">
        <v>329</v>
      </c>
    </row>
    <row r="168" spans="2:51" s="11" customFormat="1" ht="13.5">
      <c r="B168" s="185"/>
      <c r="D168" s="186" t="s">
        <v>188</v>
      </c>
      <c r="E168" s="187" t="s">
        <v>5</v>
      </c>
      <c r="F168" s="188" t="s">
        <v>1441</v>
      </c>
      <c r="H168" s="189">
        <v>115.65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188</v>
      </c>
      <c r="AU168" s="187" t="s">
        <v>84</v>
      </c>
      <c r="AV168" s="11" t="s">
        <v>84</v>
      </c>
      <c r="AW168" s="11" t="s">
        <v>38</v>
      </c>
      <c r="AX168" s="11" t="s">
        <v>74</v>
      </c>
      <c r="AY168" s="187" t="s">
        <v>180</v>
      </c>
    </row>
    <row r="169" spans="2:51" s="12" customFormat="1" ht="13.5">
      <c r="B169" s="194"/>
      <c r="D169" s="186" t="s">
        <v>188</v>
      </c>
      <c r="E169" s="195" t="s">
        <v>5</v>
      </c>
      <c r="F169" s="196" t="s">
        <v>190</v>
      </c>
      <c r="H169" s="197">
        <v>115.65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188</v>
      </c>
      <c r="AU169" s="195" t="s">
        <v>84</v>
      </c>
      <c r="AV169" s="12" t="s">
        <v>187</v>
      </c>
      <c r="AW169" s="12" t="s">
        <v>38</v>
      </c>
      <c r="AX169" s="12" t="s">
        <v>82</v>
      </c>
      <c r="AY169" s="195" t="s">
        <v>180</v>
      </c>
    </row>
    <row r="170" spans="2:65" s="1" customFormat="1" ht="16.5" customHeight="1">
      <c r="B170" s="172"/>
      <c r="C170" s="202" t="s">
        <v>258</v>
      </c>
      <c r="D170" s="202" t="s">
        <v>273</v>
      </c>
      <c r="E170" s="203" t="s">
        <v>976</v>
      </c>
      <c r="F170" s="204" t="s">
        <v>977</v>
      </c>
      <c r="G170" s="205" t="s">
        <v>219</v>
      </c>
      <c r="H170" s="206">
        <v>0.04</v>
      </c>
      <c r="I170" s="207"/>
      <c r="J170" s="208">
        <f>ROUND(I170*H170,2)</f>
        <v>0</v>
      </c>
      <c r="K170" s="204" t="s">
        <v>269</v>
      </c>
      <c r="L170" s="209"/>
      <c r="M170" s="210" t="s">
        <v>5</v>
      </c>
      <c r="N170" s="211" t="s">
        <v>45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258</v>
      </c>
      <c r="AT170" s="22" t="s">
        <v>273</v>
      </c>
      <c r="AU170" s="22" t="s">
        <v>84</v>
      </c>
      <c r="AY170" s="22" t="s">
        <v>180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220</v>
      </c>
      <c r="BM170" s="22" t="s">
        <v>332</v>
      </c>
    </row>
    <row r="171" spans="2:51" s="11" customFormat="1" ht="13.5">
      <c r="B171" s="185"/>
      <c r="D171" s="186" t="s">
        <v>188</v>
      </c>
      <c r="E171" s="187" t="s">
        <v>5</v>
      </c>
      <c r="F171" s="188" t="s">
        <v>1442</v>
      </c>
      <c r="H171" s="189">
        <v>0.04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188</v>
      </c>
      <c r="AU171" s="187" t="s">
        <v>84</v>
      </c>
      <c r="AV171" s="11" t="s">
        <v>84</v>
      </c>
      <c r="AW171" s="11" t="s">
        <v>38</v>
      </c>
      <c r="AX171" s="11" t="s">
        <v>74</v>
      </c>
      <c r="AY171" s="187" t="s">
        <v>180</v>
      </c>
    </row>
    <row r="172" spans="2:51" s="12" customFormat="1" ht="13.5">
      <c r="B172" s="194"/>
      <c r="D172" s="186" t="s">
        <v>188</v>
      </c>
      <c r="E172" s="195" t="s">
        <v>5</v>
      </c>
      <c r="F172" s="196" t="s">
        <v>190</v>
      </c>
      <c r="H172" s="197">
        <v>0.04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188</v>
      </c>
      <c r="AU172" s="195" t="s">
        <v>84</v>
      </c>
      <c r="AV172" s="12" t="s">
        <v>187</v>
      </c>
      <c r="AW172" s="12" t="s">
        <v>38</v>
      </c>
      <c r="AX172" s="12" t="s">
        <v>82</v>
      </c>
      <c r="AY172" s="195" t="s">
        <v>180</v>
      </c>
    </row>
    <row r="173" spans="2:65" s="1" customFormat="1" ht="25.5" customHeight="1">
      <c r="B173" s="172"/>
      <c r="C173" s="173" t="s">
        <v>334</v>
      </c>
      <c r="D173" s="173" t="s">
        <v>182</v>
      </c>
      <c r="E173" s="174" t="s">
        <v>983</v>
      </c>
      <c r="F173" s="175" t="s">
        <v>984</v>
      </c>
      <c r="G173" s="176" t="s">
        <v>185</v>
      </c>
      <c r="H173" s="177">
        <v>355.68</v>
      </c>
      <c r="I173" s="178"/>
      <c r="J173" s="179">
        <f>ROUND(I173*H173,2)</f>
        <v>0</v>
      </c>
      <c r="K173" s="175" t="s">
        <v>269</v>
      </c>
      <c r="L173" s="39"/>
      <c r="M173" s="180" t="s">
        <v>5</v>
      </c>
      <c r="N173" s="181" t="s">
        <v>45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220</v>
      </c>
      <c r="AT173" s="22" t="s">
        <v>182</v>
      </c>
      <c r="AU173" s="22" t="s">
        <v>84</v>
      </c>
      <c r="AY173" s="22" t="s">
        <v>180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82</v>
      </c>
      <c r="BK173" s="184">
        <f>ROUND(I173*H173,2)</f>
        <v>0</v>
      </c>
      <c r="BL173" s="22" t="s">
        <v>220</v>
      </c>
      <c r="BM173" s="22" t="s">
        <v>337</v>
      </c>
    </row>
    <row r="174" spans="2:51" s="11" customFormat="1" ht="13.5">
      <c r="B174" s="185"/>
      <c r="D174" s="186" t="s">
        <v>188</v>
      </c>
      <c r="E174" s="187" t="s">
        <v>5</v>
      </c>
      <c r="F174" s="188" t="s">
        <v>1443</v>
      </c>
      <c r="H174" s="189">
        <v>355.68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188</v>
      </c>
      <c r="AU174" s="187" t="s">
        <v>84</v>
      </c>
      <c r="AV174" s="11" t="s">
        <v>84</v>
      </c>
      <c r="AW174" s="11" t="s">
        <v>38</v>
      </c>
      <c r="AX174" s="11" t="s">
        <v>74</v>
      </c>
      <c r="AY174" s="187" t="s">
        <v>180</v>
      </c>
    </row>
    <row r="175" spans="2:51" s="12" customFormat="1" ht="13.5">
      <c r="B175" s="194"/>
      <c r="D175" s="186" t="s">
        <v>188</v>
      </c>
      <c r="E175" s="195" t="s">
        <v>5</v>
      </c>
      <c r="F175" s="196" t="s">
        <v>190</v>
      </c>
      <c r="H175" s="197">
        <v>355.68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188</v>
      </c>
      <c r="AU175" s="195" t="s">
        <v>84</v>
      </c>
      <c r="AV175" s="12" t="s">
        <v>187</v>
      </c>
      <c r="AW175" s="12" t="s">
        <v>38</v>
      </c>
      <c r="AX175" s="12" t="s">
        <v>82</v>
      </c>
      <c r="AY175" s="195" t="s">
        <v>180</v>
      </c>
    </row>
    <row r="176" spans="2:65" s="1" customFormat="1" ht="16.5" customHeight="1">
      <c r="B176" s="172"/>
      <c r="C176" s="202" t="s">
        <v>265</v>
      </c>
      <c r="D176" s="202" t="s">
        <v>273</v>
      </c>
      <c r="E176" s="203" t="s">
        <v>986</v>
      </c>
      <c r="F176" s="204" t="s">
        <v>2846</v>
      </c>
      <c r="G176" s="205" t="s">
        <v>185</v>
      </c>
      <c r="H176" s="206">
        <v>354.326</v>
      </c>
      <c r="I176" s="207"/>
      <c r="J176" s="208">
        <f>ROUND(I176*H176,2)</f>
        <v>0</v>
      </c>
      <c r="K176" s="204" t="s">
        <v>5</v>
      </c>
      <c r="L176" s="209"/>
      <c r="M176" s="210" t="s">
        <v>5</v>
      </c>
      <c r="N176" s="21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258</v>
      </c>
      <c r="AT176" s="22" t="s">
        <v>273</v>
      </c>
      <c r="AU176" s="22" t="s">
        <v>84</v>
      </c>
      <c r="AY176" s="22" t="s">
        <v>180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220</v>
      </c>
      <c r="BM176" s="22" t="s">
        <v>341</v>
      </c>
    </row>
    <row r="177" spans="2:65" s="1" customFormat="1" ht="25.5" customHeight="1">
      <c r="B177" s="172"/>
      <c r="C177" s="173" t="s">
        <v>343</v>
      </c>
      <c r="D177" s="173" t="s">
        <v>182</v>
      </c>
      <c r="E177" s="174" t="s">
        <v>987</v>
      </c>
      <c r="F177" s="175" t="s">
        <v>988</v>
      </c>
      <c r="G177" s="176" t="s">
        <v>185</v>
      </c>
      <c r="H177" s="177">
        <v>231.3</v>
      </c>
      <c r="I177" s="178"/>
      <c r="J177" s="179">
        <f>ROUND(I177*H177,2)</f>
        <v>0</v>
      </c>
      <c r="K177" s="175" t="s">
        <v>269</v>
      </c>
      <c r="L177" s="39"/>
      <c r="M177" s="180" t="s">
        <v>5</v>
      </c>
      <c r="N177" s="181" t="s">
        <v>45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220</v>
      </c>
      <c r="AT177" s="22" t="s">
        <v>182</v>
      </c>
      <c r="AU177" s="22" t="s">
        <v>84</v>
      </c>
      <c r="AY177" s="22" t="s">
        <v>180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82</v>
      </c>
      <c r="BK177" s="184">
        <f>ROUND(I177*H177,2)</f>
        <v>0</v>
      </c>
      <c r="BL177" s="22" t="s">
        <v>220</v>
      </c>
      <c r="BM177" s="22" t="s">
        <v>347</v>
      </c>
    </row>
    <row r="178" spans="2:51" s="11" customFormat="1" ht="13.5">
      <c r="B178" s="185"/>
      <c r="D178" s="186" t="s">
        <v>188</v>
      </c>
      <c r="E178" s="187" t="s">
        <v>5</v>
      </c>
      <c r="F178" s="188" t="s">
        <v>1444</v>
      </c>
      <c r="H178" s="189">
        <v>231.3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188</v>
      </c>
      <c r="AU178" s="187" t="s">
        <v>84</v>
      </c>
      <c r="AV178" s="11" t="s">
        <v>84</v>
      </c>
      <c r="AW178" s="11" t="s">
        <v>38</v>
      </c>
      <c r="AX178" s="11" t="s">
        <v>74</v>
      </c>
      <c r="AY178" s="187" t="s">
        <v>180</v>
      </c>
    </row>
    <row r="179" spans="2:51" s="12" customFormat="1" ht="13.5">
      <c r="B179" s="194"/>
      <c r="D179" s="186" t="s">
        <v>188</v>
      </c>
      <c r="E179" s="195" t="s">
        <v>5</v>
      </c>
      <c r="F179" s="196" t="s">
        <v>190</v>
      </c>
      <c r="H179" s="197">
        <v>231.3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188</v>
      </c>
      <c r="AU179" s="195" t="s">
        <v>84</v>
      </c>
      <c r="AV179" s="12" t="s">
        <v>187</v>
      </c>
      <c r="AW179" s="12" t="s">
        <v>38</v>
      </c>
      <c r="AX179" s="12" t="s">
        <v>82</v>
      </c>
      <c r="AY179" s="195" t="s">
        <v>180</v>
      </c>
    </row>
    <row r="180" spans="2:65" s="1" customFormat="1" ht="16.5" customHeight="1">
      <c r="B180" s="172"/>
      <c r="C180" s="202" t="s">
        <v>270</v>
      </c>
      <c r="D180" s="202" t="s">
        <v>273</v>
      </c>
      <c r="E180" s="203" t="s">
        <v>986</v>
      </c>
      <c r="F180" s="204" t="s">
        <v>2846</v>
      </c>
      <c r="G180" s="205" t="s">
        <v>185</v>
      </c>
      <c r="H180" s="206">
        <v>354.326</v>
      </c>
      <c r="I180" s="207"/>
      <c r="J180" s="208">
        <f>ROUND(I180*H180,2)</f>
        <v>0</v>
      </c>
      <c r="K180" s="204" t="s">
        <v>5</v>
      </c>
      <c r="L180" s="209"/>
      <c r="M180" s="210" t="s">
        <v>5</v>
      </c>
      <c r="N180" s="211" t="s">
        <v>45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258</v>
      </c>
      <c r="AT180" s="22" t="s">
        <v>273</v>
      </c>
      <c r="AU180" s="22" t="s">
        <v>84</v>
      </c>
      <c r="AY180" s="22" t="s">
        <v>180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82</v>
      </c>
      <c r="BK180" s="184">
        <f>ROUND(I180*H180,2)</f>
        <v>0</v>
      </c>
      <c r="BL180" s="22" t="s">
        <v>220</v>
      </c>
      <c r="BM180" s="22" t="s">
        <v>351</v>
      </c>
    </row>
    <row r="181" spans="2:65" s="1" customFormat="1" ht="38.25" customHeight="1">
      <c r="B181" s="172"/>
      <c r="C181" s="173" t="s">
        <v>352</v>
      </c>
      <c r="D181" s="173" t="s">
        <v>182</v>
      </c>
      <c r="E181" s="174" t="s">
        <v>990</v>
      </c>
      <c r="F181" s="175" t="s">
        <v>991</v>
      </c>
      <c r="G181" s="176" t="s">
        <v>560</v>
      </c>
      <c r="H181" s="212"/>
      <c r="I181" s="178"/>
      <c r="J181" s="179">
        <f>ROUND(I181*H181,2)</f>
        <v>0</v>
      </c>
      <c r="K181" s="175" t="s">
        <v>269</v>
      </c>
      <c r="L181" s="39"/>
      <c r="M181" s="180" t="s">
        <v>5</v>
      </c>
      <c r="N181" s="181" t="s">
        <v>45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220</v>
      </c>
      <c r="AT181" s="22" t="s">
        <v>182</v>
      </c>
      <c r="AU181" s="22" t="s">
        <v>84</v>
      </c>
      <c r="AY181" s="22" t="s">
        <v>180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82</v>
      </c>
      <c r="BK181" s="184">
        <f>ROUND(I181*H181,2)</f>
        <v>0</v>
      </c>
      <c r="BL181" s="22" t="s">
        <v>220</v>
      </c>
      <c r="BM181" s="22" t="s">
        <v>355</v>
      </c>
    </row>
    <row r="182" spans="2:63" s="10" customFormat="1" ht="29.85" customHeight="1">
      <c r="B182" s="159"/>
      <c r="D182" s="160" t="s">
        <v>73</v>
      </c>
      <c r="E182" s="170" t="s">
        <v>794</v>
      </c>
      <c r="F182" s="170" t="s">
        <v>795</v>
      </c>
      <c r="I182" s="162"/>
      <c r="J182" s="171">
        <f>BK182</f>
        <v>0</v>
      </c>
      <c r="L182" s="159"/>
      <c r="M182" s="164"/>
      <c r="N182" s="165"/>
      <c r="O182" s="165"/>
      <c r="P182" s="166">
        <f>SUM(P183:P184)</f>
        <v>0</v>
      </c>
      <c r="Q182" s="165"/>
      <c r="R182" s="166">
        <f>SUM(R183:R184)</f>
        <v>0</v>
      </c>
      <c r="S182" s="165"/>
      <c r="T182" s="167">
        <f>SUM(T183:T184)</f>
        <v>0</v>
      </c>
      <c r="AR182" s="160" t="s">
        <v>84</v>
      </c>
      <c r="AT182" s="168" t="s">
        <v>73</v>
      </c>
      <c r="AU182" s="168" t="s">
        <v>82</v>
      </c>
      <c r="AY182" s="160" t="s">
        <v>180</v>
      </c>
      <c r="BK182" s="169">
        <f>SUM(BK183:BK184)</f>
        <v>0</v>
      </c>
    </row>
    <row r="183" spans="2:65" s="1" customFormat="1" ht="25.5" customHeight="1">
      <c r="B183" s="172"/>
      <c r="C183" s="173" t="s">
        <v>276</v>
      </c>
      <c r="D183" s="173" t="s">
        <v>182</v>
      </c>
      <c r="E183" s="174" t="s">
        <v>796</v>
      </c>
      <c r="F183" s="175" t="s">
        <v>992</v>
      </c>
      <c r="G183" s="176" t="s">
        <v>301</v>
      </c>
      <c r="H183" s="177">
        <v>5</v>
      </c>
      <c r="I183" s="178"/>
      <c r="J183" s="179">
        <f>ROUND(I183*H183,2)</f>
        <v>0</v>
      </c>
      <c r="K183" s="175" t="s">
        <v>269</v>
      </c>
      <c r="L183" s="39"/>
      <c r="M183" s="180" t="s">
        <v>5</v>
      </c>
      <c r="N183" s="181" t="s">
        <v>45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220</v>
      </c>
      <c r="AT183" s="22" t="s">
        <v>182</v>
      </c>
      <c r="AU183" s="22" t="s">
        <v>84</v>
      </c>
      <c r="AY183" s="22" t="s">
        <v>180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82</v>
      </c>
      <c r="BK183" s="184">
        <f>ROUND(I183*H183,2)</f>
        <v>0</v>
      </c>
      <c r="BL183" s="22" t="s">
        <v>220</v>
      </c>
      <c r="BM183" s="22" t="s">
        <v>359</v>
      </c>
    </row>
    <row r="184" spans="2:65" s="1" customFormat="1" ht="25.5" customHeight="1">
      <c r="B184" s="172"/>
      <c r="C184" s="173" t="s">
        <v>360</v>
      </c>
      <c r="D184" s="173" t="s">
        <v>182</v>
      </c>
      <c r="E184" s="174" t="s">
        <v>798</v>
      </c>
      <c r="F184" s="175" t="s">
        <v>799</v>
      </c>
      <c r="G184" s="176" t="s">
        <v>301</v>
      </c>
      <c r="H184" s="177">
        <v>6</v>
      </c>
      <c r="I184" s="178"/>
      <c r="J184" s="179">
        <f>ROUND(I184*H184,2)</f>
        <v>0</v>
      </c>
      <c r="K184" s="175" t="s">
        <v>269</v>
      </c>
      <c r="L184" s="39"/>
      <c r="M184" s="180" t="s">
        <v>5</v>
      </c>
      <c r="N184" s="181" t="s">
        <v>45</v>
      </c>
      <c r="O184" s="40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2" t="s">
        <v>220</v>
      </c>
      <c r="AT184" s="22" t="s">
        <v>182</v>
      </c>
      <c r="AU184" s="22" t="s">
        <v>84</v>
      </c>
      <c r="AY184" s="22" t="s">
        <v>180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82</v>
      </c>
      <c r="BK184" s="184">
        <f>ROUND(I184*H184,2)</f>
        <v>0</v>
      </c>
      <c r="BL184" s="22" t="s">
        <v>220</v>
      </c>
      <c r="BM184" s="22" t="s">
        <v>361</v>
      </c>
    </row>
    <row r="185" spans="2:63" s="10" customFormat="1" ht="29.85" customHeight="1">
      <c r="B185" s="159"/>
      <c r="D185" s="160" t="s">
        <v>73</v>
      </c>
      <c r="E185" s="170" t="s">
        <v>710</v>
      </c>
      <c r="F185" s="170" t="s">
        <v>711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SUM(P186:P191)</f>
        <v>0</v>
      </c>
      <c r="Q185" s="165"/>
      <c r="R185" s="166">
        <f>SUM(R186:R191)</f>
        <v>0</v>
      </c>
      <c r="S185" s="165"/>
      <c r="T185" s="167">
        <f>SUM(T186:T191)</f>
        <v>0</v>
      </c>
      <c r="AR185" s="160" t="s">
        <v>84</v>
      </c>
      <c r="AT185" s="168" t="s">
        <v>73</v>
      </c>
      <c r="AU185" s="168" t="s">
        <v>82</v>
      </c>
      <c r="AY185" s="160" t="s">
        <v>180</v>
      </c>
      <c r="BK185" s="169">
        <f>SUM(BK186:BK191)</f>
        <v>0</v>
      </c>
    </row>
    <row r="186" spans="2:65" s="1" customFormat="1" ht="25.5" customHeight="1">
      <c r="B186" s="172"/>
      <c r="C186" s="173" t="s">
        <v>280</v>
      </c>
      <c r="D186" s="173" t="s">
        <v>182</v>
      </c>
      <c r="E186" s="174" t="s">
        <v>993</v>
      </c>
      <c r="F186" s="175" t="s">
        <v>994</v>
      </c>
      <c r="G186" s="176" t="s">
        <v>725</v>
      </c>
      <c r="H186" s="177">
        <v>252.11</v>
      </c>
      <c r="I186" s="178"/>
      <c r="J186" s="179">
        <f>ROUND(I186*H186,2)</f>
        <v>0</v>
      </c>
      <c r="K186" s="175" t="s">
        <v>269</v>
      </c>
      <c r="L186" s="39"/>
      <c r="M186" s="180" t="s">
        <v>5</v>
      </c>
      <c r="N186" s="18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220</v>
      </c>
      <c r="AT186" s="22" t="s">
        <v>182</v>
      </c>
      <c r="AU186" s="22" t="s">
        <v>84</v>
      </c>
      <c r="AY186" s="22" t="s">
        <v>180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220</v>
      </c>
      <c r="BM186" s="22" t="s">
        <v>365</v>
      </c>
    </row>
    <row r="187" spans="2:51" s="11" customFormat="1" ht="13.5">
      <c r="B187" s="185"/>
      <c r="D187" s="186" t="s">
        <v>188</v>
      </c>
      <c r="E187" s="187" t="s">
        <v>5</v>
      </c>
      <c r="F187" s="188" t="s">
        <v>1445</v>
      </c>
      <c r="H187" s="189">
        <v>252.11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188</v>
      </c>
      <c r="AU187" s="187" t="s">
        <v>84</v>
      </c>
      <c r="AV187" s="11" t="s">
        <v>84</v>
      </c>
      <c r="AW187" s="11" t="s">
        <v>38</v>
      </c>
      <c r="AX187" s="11" t="s">
        <v>74</v>
      </c>
      <c r="AY187" s="187" t="s">
        <v>180</v>
      </c>
    </row>
    <row r="188" spans="2:51" s="12" customFormat="1" ht="13.5">
      <c r="B188" s="194"/>
      <c r="D188" s="186" t="s">
        <v>188</v>
      </c>
      <c r="E188" s="195" t="s">
        <v>5</v>
      </c>
      <c r="F188" s="196" t="s">
        <v>190</v>
      </c>
      <c r="H188" s="197">
        <v>252.11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188</v>
      </c>
      <c r="AU188" s="195" t="s">
        <v>84</v>
      </c>
      <c r="AV188" s="12" t="s">
        <v>187</v>
      </c>
      <c r="AW188" s="12" t="s">
        <v>38</v>
      </c>
      <c r="AX188" s="12" t="s">
        <v>82</v>
      </c>
      <c r="AY188" s="195" t="s">
        <v>180</v>
      </c>
    </row>
    <row r="189" spans="2:65" s="1" customFormat="1" ht="16.5" customHeight="1">
      <c r="B189" s="172"/>
      <c r="C189" s="202" t="s">
        <v>367</v>
      </c>
      <c r="D189" s="202" t="s">
        <v>273</v>
      </c>
      <c r="E189" s="203" t="s">
        <v>1446</v>
      </c>
      <c r="F189" s="204" t="s">
        <v>1447</v>
      </c>
      <c r="G189" s="205" t="s">
        <v>292</v>
      </c>
      <c r="H189" s="206">
        <v>2</v>
      </c>
      <c r="I189" s="207"/>
      <c r="J189" s="208">
        <f>ROUND(I189*H189,2)</f>
        <v>0</v>
      </c>
      <c r="K189" s="204" t="s">
        <v>5</v>
      </c>
      <c r="L189" s="209"/>
      <c r="M189" s="210" t="s">
        <v>5</v>
      </c>
      <c r="N189" s="211" t="s">
        <v>45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258</v>
      </c>
      <c r="AT189" s="22" t="s">
        <v>273</v>
      </c>
      <c r="AU189" s="22" t="s">
        <v>84</v>
      </c>
      <c r="AY189" s="22" t="s">
        <v>180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82</v>
      </c>
      <c r="BK189" s="184">
        <f>ROUND(I189*H189,2)</f>
        <v>0</v>
      </c>
      <c r="BL189" s="22" t="s">
        <v>220</v>
      </c>
      <c r="BM189" s="22" t="s">
        <v>370</v>
      </c>
    </row>
    <row r="190" spans="2:65" s="1" customFormat="1" ht="16.5" customHeight="1">
      <c r="B190" s="172"/>
      <c r="C190" s="202" t="s">
        <v>284</v>
      </c>
      <c r="D190" s="202" t="s">
        <v>273</v>
      </c>
      <c r="E190" s="203" t="s">
        <v>996</v>
      </c>
      <c r="F190" s="204" t="s">
        <v>997</v>
      </c>
      <c r="G190" s="205" t="s">
        <v>292</v>
      </c>
      <c r="H190" s="206">
        <v>6.1</v>
      </c>
      <c r="I190" s="207"/>
      <c r="J190" s="208">
        <f>ROUND(I190*H190,2)</f>
        <v>0</v>
      </c>
      <c r="K190" s="204" t="s">
        <v>269</v>
      </c>
      <c r="L190" s="209"/>
      <c r="M190" s="210" t="s">
        <v>5</v>
      </c>
      <c r="N190" s="211" t="s">
        <v>45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258</v>
      </c>
      <c r="AT190" s="22" t="s">
        <v>273</v>
      </c>
      <c r="AU190" s="22" t="s">
        <v>84</v>
      </c>
      <c r="AY190" s="22" t="s">
        <v>180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82</v>
      </c>
      <c r="BK190" s="184">
        <f>ROUND(I190*H190,2)</f>
        <v>0</v>
      </c>
      <c r="BL190" s="22" t="s">
        <v>220</v>
      </c>
      <c r="BM190" s="22" t="s">
        <v>374</v>
      </c>
    </row>
    <row r="191" spans="2:65" s="1" customFormat="1" ht="38.25" customHeight="1">
      <c r="B191" s="172"/>
      <c r="C191" s="173" t="s">
        <v>375</v>
      </c>
      <c r="D191" s="173" t="s">
        <v>182</v>
      </c>
      <c r="E191" s="174" t="s">
        <v>727</v>
      </c>
      <c r="F191" s="175" t="s">
        <v>728</v>
      </c>
      <c r="G191" s="176" t="s">
        <v>560</v>
      </c>
      <c r="H191" s="212"/>
      <c r="I191" s="178"/>
      <c r="J191" s="179">
        <f>ROUND(I191*H191,2)</f>
        <v>0</v>
      </c>
      <c r="K191" s="175" t="s">
        <v>269</v>
      </c>
      <c r="L191" s="39"/>
      <c r="M191" s="180" t="s">
        <v>5</v>
      </c>
      <c r="N191" s="181" t="s">
        <v>45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220</v>
      </c>
      <c r="AT191" s="22" t="s">
        <v>182</v>
      </c>
      <c r="AU191" s="22" t="s">
        <v>84</v>
      </c>
      <c r="AY191" s="22" t="s">
        <v>180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82</v>
      </c>
      <c r="BK191" s="184">
        <f>ROUND(I191*H191,2)</f>
        <v>0</v>
      </c>
      <c r="BL191" s="22" t="s">
        <v>220</v>
      </c>
      <c r="BM191" s="22" t="s">
        <v>378</v>
      </c>
    </row>
    <row r="192" spans="2:63" s="10" customFormat="1" ht="29.85" customHeight="1">
      <c r="B192" s="159"/>
      <c r="D192" s="160" t="s">
        <v>73</v>
      </c>
      <c r="E192" s="170" t="s">
        <v>999</v>
      </c>
      <c r="F192" s="170" t="s">
        <v>1000</v>
      </c>
      <c r="I192" s="162"/>
      <c r="J192" s="171">
        <f>BK192</f>
        <v>0</v>
      </c>
      <c r="L192" s="159"/>
      <c r="M192" s="164"/>
      <c r="N192" s="165"/>
      <c r="O192" s="165"/>
      <c r="P192" s="166">
        <f>SUM(P193:P197)</f>
        <v>0</v>
      </c>
      <c r="Q192" s="165"/>
      <c r="R192" s="166">
        <f>SUM(R193:R197)</f>
        <v>0</v>
      </c>
      <c r="S192" s="165"/>
      <c r="T192" s="167">
        <f>SUM(T193:T197)</f>
        <v>0</v>
      </c>
      <c r="AR192" s="160" t="s">
        <v>84</v>
      </c>
      <c r="AT192" s="168" t="s">
        <v>73</v>
      </c>
      <c r="AU192" s="168" t="s">
        <v>82</v>
      </c>
      <c r="AY192" s="160" t="s">
        <v>180</v>
      </c>
      <c r="BK192" s="169">
        <f>SUM(BK193:BK197)</f>
        <v>0</v>
      </c>
    </row>
    <row r="193" spans="2:65" s="1" customFormat="1" ht="16.5" customHeight="1">
      <c r="B193" s="172"/>
      <c r="C193" s="173" t="s">
        <v>287</v>
      </c>
      <c r="D193" s="173" t="s">
        <v>182</v>
      </c>
      <c r="E193" s="174" t="s">
        <v>1001</v>
      </c>
      <c r="F193" s="175" t="s">
        <v>1002</v>
      </c>
      <c r="G193" s="176" t="s">
        <v>185</v>
      </c>
      <c r="H193" s="177">
        <v>75.133</v>
      </c>
      <c r="I193" s="178"/>
      <c r="J193" s="179">
        <f>ROUND(I193*H193,2)</f>
        <v>0</v>
      </c>
      <c r="K193" s="175" t="s">
        <v>269</v>
      </c>
      <c r="L193" s="39"/>
      <c r="M193" s="180" t="s">
        <v>5</v>
      </c>
      <c r="N193" s="181" t="s">
        <v>45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2" t="s">
        <v>220</v>
      </c>
      <c r="AT193" s="22" t="s">
        <v>182</v>
      </c>
      <c r="AU193" s="22" t="s">
        <v>84</v>
      </c>
      <c r="AY193" s="22" t="s">
        <v>180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2" t="s">
        <v>82</v>
      </c>
      <c r="BK193" s="184">
        <f>ROUND(I193*H193,2)</f>
        <v>0</v>
      </c>
      <c r="BL193" s="22" t="s">
        <v>220</v>
      </c>
      <c r="BM193" s="22" t="s">
        <v>382</v>
      </c>
    </row>
    <row r="194" spans="2:65" s="1" customFormat="1" ht="16.5" customHeight="1">
      <c r="B194" s="172"/>
      <c r="C194" s="202" t="s">
        <v>384</v>
      </c>
      <c r="D194" s="202" t="s">
        <v>273</v>
      </c>
      <c r="E194" s="203" t="s">
        <v>1003</v>
      </c>
      <c r="F194" s="204" t="s">
        <v>1004</v>
      </c>
      <c r="G194" s="205" t="s">
        <v>185</v>
      </c>
      <c r="H194" s="206">
        <v>82.646</v>
      </c>
      <c r="I194" s="207"/>
      <c r="J194" s="208">
        <f>ROUND(I194*H194,2)</f>
        <v>0</v>
      </c>
      <c r="K194" s="204" t="s">
        <v>269</v>
      </c>
      <c r="L194" s="209"/>
      <c r="M194" s="210" t="s">
        <v>5</v>
      </c>
      <c r="N194" s="211" t="s">
        <v>45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258</v>
      </c>
      <c r="AT194" s="22" t="s">
        <v>273</v>
      </c>
      <c r="AU194" s="22" t="s">
        <v>84</v>
      </c>
      <c r="AY194" s="22" t="s">
        <v>180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82</v>
      </c>
      <c r="BK194" s="184">
        <f>ROUND(I194*H194,2)</f>
        <v>0</v>
      </c>
      <c r="BL194" s="22" t="s">
        <v>220</v>
      </c>
      <c r="BM194" s="22" t="s">
        <v>387</v>
      </c>
    </row>
    <row r="195" spans="2:51" s="11" customFormat="1" ht="13.5">
      <c r="B195" s="185"/>
      <c r="D195" s="186" t="s">
        <v>188</v>
      </c>
      <c r="E195" s="187" t="s">
        <v>5</v>
      </c>
      <c r="F195" s="188" t="s">
        <v>1448</v>
      </c>
      <c r="H195" s="189">
        <v>82.646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188</v>
      </c>
      <c r="AU195" s="187" t="s">
        <v>84</v>
      </c>
      <c r="AV195" s="11" t="s">
        <v>84</v>
      </c>
      <c r="AW195" s="11" t="s">
        <v>38</v>
      </c>
      <c r="AX195" s="11" t="s">
        <v>74</v>
      </c>
      <c r="AY195" s="187" t="s">
        <v>180</v>
      </c>
    </row>
    <row r="196" spans="2:51" s="12" customFormat="1" ht="13.5">
      <c r="B196" s="194"/>
      <c r="D196" s="186" t="s">
        <v>188</v>
      </c>
      <c r="E196" s="195" t="s">
        <v>5</v>
      </c>
      <c r="F196" s="196" t="s">
        <v>190</v>
      </c>
      <c r="H196" s="197">
        <v>82.646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188</v>
      </c>
      <c r="AU196" s="195" t="s">
        <v>84</v>
      </c>
      <c r="AV196" s="12" t="s">
        <v>187</v>
      </c>
      <c r="AW196" s="12" t="s">
        <v>38</v>
      </c>
      <c r="AX196" s="12" t="s">
        <v>82</v>
      </c>
      <c r="AY196" s="195" t="s">
        <v>180</v>
      </c>
    </row>
    <row r="197" spans="2:65" s="1" customFormat="1" ht="38.25" customHeight="1">
      <c r="B197" s="172"/>
      <c r="C197" s="173" t="s">
        <v>293</v>
      </c>
      <c r="D197" s="173" t="s">
        <v>182</v>
      </c>
      <c r="E197" s="174" t="s">
        <v>1006</v>
      </c>
      <c r="F197" s="175" t="s">
        <v>1007</v>
      </c>
      <c r="G197" s="176" t="s">
        <v>560</v>
      </c>
      <c r="H197" s="212"/>
      <c r="I197" s="178"/>
      <c r="J197" s="179">
        <f>ROUND(I197*H197,2)</f>
        <v>0</v>
      </c>
      <c r="K197" s="175" t="s">
        <v>269</v>
      </c>
      <c r="L197" s="39"/>
      <c r="M197" s="180" t="s">
        <v>5</v>
      </c>
      <c r="N197" s="213" t="s">
        <v>45</v>
      </c>
      <c r="O197" s="214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AR197" s="22" t="s">
        <v>220</v>
      </c>
      <c r="AT197" s="22" t="s">
        <v>182</v>
      </c>
      <c r="AU197" s="22" t="s">
        <v>84</v>
      </c>
      <c r="AY197" s="22" t="s">
        <v>180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82</v>
      </c>
      <c r="BK197" s="184">
        <f>ROUND(I197*H197,2)</f>
        <v>0</v>
      </c>
      <c r="BL197" s="22" t="s">
        <v>220</v>
      </c>
      <c r="BM197" s="22" t="s">
        <v>390</v>
      </c>
    </row>
    <row r="198" spans="2:12" s="1" customFormat="1" ht="6.95" customHeight="1">
      <c r="B198" s="54"/>
      <c r="C198" s="55"/>
      <c r="D198" s="55"/>
      <c r="E198" s="55"/>
      <c r="F198" s="55"/>
      <c r="G198" s="55"/>
      <c r="H198" s="55"/>
      <c r="I198" s="125"/>
      <c r="J198" s="55"/>
      <c r="K198" s="55"/>
      <c r="L198" s="39"/>
    </row>
  </sheetData>
  <autoFilter ref="C87:K197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DESKTOP-39LDDFB\alena</dc:creator>
  <cp:keywords/>
  <dc:description/>
  <cp:lastModifiedBy>Martina</cp:lastModifiedBy>
  <dcterms:created xsi:type="dcterms:W3CDTF">2018-11-20T12:40:13Z</dcterms:created>
  <dcterms:modified xsi:type="dcterms:W3CDTF">2018-11-20T13:58:12Z</dcterms:modified>
  <cp:category/>
  <cp:version/>
  <cp:contentType/>
  <cp:contentStatus/>
</cp:coreProperties>
</file>