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320" windowHeight="12810" activeTab="1"/>
  </bookViews>
  <sheets>
    <sheet name="1)KRYCÍ LIST" sheetId="2" r:id="rId1"/>
    <sheet name="2)STAVEBNÍ ÚPRAVY" sheetId="1" r:id="rId2"/>
  </sheets>
  <definedNames>
    <definedName name="_xlnm.Database">'2)STAVEBNÍ ÚPRAVY'!$A$52:$F$366</definedName>
  </definedNames>
  <calcPr calcId="125725"/>
</workbook>
</file>

<file path=xl/calcChain.xml><?xml version="1.0" encoding="utf-8"?>
<calcChain xmlns="http://schemas.openxmlformats.org/spreadsheetml/2006/main">
  <c r="D389" i="1"/>
  <c r="D394" s="1"/>
  <c r="F394" s="1"/>
  <c r="F331"/>
  <c r="F335"/>
  <c r="F339"/>
  <c r="F343"/>
  <c r="F347"/>
  <c r="F351"/>
  <c r="F355"/>
  <c r="F357"/>
  <c r="F361"/>
  <c r="F365"/>
  <c r="F366"/>
  <c r="F367"/>
  <c r="F368"/>
  <c r="F330"/>
  <c r="F316"/>
  <c r="F318"/>
  <c r="F319"/>
  <c r="F320"/>
  <c r="F321"/>
  <c r="F322"/>
  <c r="F325"/>
  <c r="F326"/>
  <c r="D311"/>
  <c r="F311" s="1"/>
  <c r="F292"/>
  <c r="F293"/>
  <c r="F295"/>
  <c r="F297"/>
  <c r="F299"/>
  <c r="F300"/>
  <c r="F302"/>
  <c r="F303"/>
  <c r="F304"/>
  <c r="F305"/>
  <c r="F306"/>
  <c r="F307"/>
  <c r="F288"/>
  <c r="F269"/>
  <c r="F273"/>
  <c r="F274"/>
  <c r="F278"/>
  <c r="F268"/>
  <c r="D270"/>
  <c r="F270" s="1"/>
  <c r="F243"/>
  <c r="F242"/>
  <c r="F231"/>
  <c r="F232"/>
  <c r="F234"/>
  <c r="F235"/>
  <c r="F236"/>
  <c r="F237"/>
  <c r="F238"/>
  <c r="F229"/>
  <c r="F209"/>
  <c r="F211"/>
  <c r="F213"/>
  <c r="F214"/>
  <c r="F215"/>
  <c r="F221"/>
  <c r="F222"/>
  <c r="F224"/>
  <c r="F225"/>
  <c r="F207"/>
  <c r="D216"/>
  <c r="F216" s="1"/>
  <c r="F204"/>
  <c r="F11" s="1"/>
  <c r="F202"/>
  <c r="F10" s="1"/>
  <c r="F117"/>
  <c r="F125"/>
  <c r="F142"/>
  <c r="F158"/>
  <c r="F160"/>
  <c r="F176"/>
  <c r="F180"/>
  <c r="F192"/>
  <c r="F196"/>
  <c r="F197"/>
  <c r="F198"/>
  <c r="D194"/>
  <c r="F194" s="1"/>
  <c r="D186"/>
  <c r="F186" s="1"/>
  <c r="D169"/>
  <c r="F169" s="1"/>
  <c r="D163"/>
  <c r="F163" s="1"/>
  <c r="D150"/>
  <c r="F150" s="1"/>
  <c r="D133"/>
  <c r="F133" s="1"/>
  <c r="D108"/>
  <c r="F108" s="1"/>
  <c r="D92"/>
  <c r="F92" s="1"/>
  <c r="D87"/>
  <c r="F87" s="1"/>
  <c r="D77"/>
  <c r="F77" s="1"/>
  <c r="D74"/>
  <c r="F74" s="1"/>
  <c r="F63"/>
  <c r="F65"/>
  <c r="D58"/>
  <c r="F58" s="1"/>
  <c r="F54"/>
  <c r="F52"/>
  <c r="D290"/>
  <c r="F290" s="1"/>
  <c r="F434"/>
  <c r="F41" s="1"/>
  <c r="D223"/>
  <c r="F223" s="1"/>
  <c r="D72"/>
  <c r="D71"/>
  <c r="F260"/>
  <c r="F395"/>
  <c r="F380"/>
  <c r="F386"/>
  <c r="F25" s="1"/>
  <c r="F401"/>
  <c r="F402"/>
  <c r="F400"/>
  <c r="F396"/>
  <c r="F428"/>
  <c r="F40" s="1"/>
  <c r="F436"/>
  <c r="F42" s="1"/>
  <c r="J25" i="2" s="1"/>
  <c r="F442" i="1"/>
  <c r="F43" s="1"/>
  <c r="F422"/>
  <c r="F418"/>
  <c r="F35" s="1"/>
  <c r="F413"/>
  <c r="F375"/>
  <c r="F282"/>
  <c r="D284" s="1"/>
  <c r="F284" s="1"/>
  <c r="F250"/>
  <c r="F251"/>
  <c r="F253"/>
  <c r="F255"/>
  <c r="F257"/>
  <c r="F258"/>
  <c r="F259"/>
  <c r="F261"/>
  <c r="F263"/>
  <c r="F248"/>
  <c r="D323" l="1"/>
  <c r="F323" s="1"/>
  <c r="D277"/>
  <c r="F277" s="1"/>
  <c r="D301"/>
  <c r="F301" s="1"/>
  <c r="F66"/>
  <c r="F8" s="1"/>
  <c r="D324"/>
  <c r="F55"/>
  <c r="F7" s="1"/>
  <c r="D264"/>
  <c r="F239"/>
  <c r="F13" s="1"/>
  <c r="F226"/>
  <c r="F12" s="1"/>
  <c r="F445"/>
  <c r="D371"/>
  <c r="D70"/>
  <c r="D73"/>
  <c r="D244"/>
  <c r="F244" s="1"/>
  <c r="F245" s="1"/>
  <c r="F419"/>
  <c r="P21" i="2"/>
  <c r="F34" i="1"/>
  <c r="D381"/>
  <c r="F381" s="1"/>
  <c r="F382" s="1"/>
  <c r="F389"/>
  <c r="F397" s="1"/>
  <c r="F403"/>
  <c r="F30" s="1"/>
  <c r="E23" i="2" s="1"/>
  <c r="F39" i="1"/>
  <c r="P25" i="2" s="1"/>
  <c r="F285" i="1"/>
  <c r="F20" s="1"/>
  <c r="F371" l="1"/>
  <c r="F372" s="1"/>
  <c r="F23" s="1"/>
  <c r="F44"/>
  <c r="F24"/>
  <c r="D69"/>
  <c r="F69" s="1"/>
  <c r="F199" s="1"/>
  <c r="F9" s="1"/>
  <c r="F14" s="1"/>
  <c r="F26"/>
  <c r="F324"/>
  <c r="F327" s="1"/>
  <c r="F36"/>
  <c r="P18" i="2"/>
  <c r="P24" s="1"/>
  <c r="F308" i="1" l="1"/>
  <c r="F21" s="1"/>
  <c r="E19" i="2"/>
  <c r="F264" i="1"/>
  <c r="F265" s="1"/>
  <c r="F18" s="1"/>
  <c r="F279"/>
  <c r="F19" s="1"/>
  <c r="F22" l="1"/>
  <c r="F17" l="1"/>
  <c r="F27" l="1"/>
  <c r="F31" l="1"/>
  <c r="F47" s="1"/>
  <c r="F48" s="1"/>
  <c r="F49" s="1"/>
  <c r="E21" i="2"/>
  <c r="E24" s="1"/>
  <c r="P27" l="1"/>
  <c r="P28" s="1"/>
  <c r="P29" s="1"/>
  <c r="P26"/>
</calcChain>
</file>

<file path=xl/comments1.xml><?xml version="1.0" encoding="utf-8"?>
<comments xmlns="http://schemas.openxmlformats.org/spreadsheetml/2006/main">
  <authors>
    <author>FN</author>
  </authors>
  <commentList>
    <comment ref="B114" authorId="0">
      <text>
        <r>
          <rPr>
            <b/>
            <sz val="8"/>
            <color indexed="81"/>
            <rFont val="Tahoma"/>
            <charset val="1"/>
          </rPr>
          <t>FN: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<sst xmlns="http://schemas.openxmlformats.org/spreadsheetml/2006/main" count="967" uniqueCount="478">
  <si>
    <t>132202101</t>
  </si>
  <si>
    <t>HLOUB RÝH Š 0,6 M SOUDR HOR 3 RUČNĚ</t>
  </si>
  <si>
    <t>M3</t>
  </si>
  <si>
    <t>174101101</t>
  </si>
  <si>
    <t>ZÁSYP ZHUTNĚNÝ RYH</t>
  </si>
  <si>
    <t>941111111</t>
  </si>
  <si>
    <t>MTŽ LEŠ ŘAD TRUB LEH+PODL Š0,9 V10M</t>
  </si>
  <si>
    <t>M2</t>
  </si>
  <si>
    <t>941111211</t>
  </si>
  <si>
    <t>941111811</t>
  </si>
  <si>
    <t>DMTŽ LEŠ ŘAD TRUB LEH+PODL Š0,9 V10</t>
  </si>
  <si>
    <t>648991113</t>
  </si>
  <si>
    <t>OSAZ PARAP DES PLAST HMOT Š &gt;20CM</t>
  </si>
  <si>
    <t>M</t>
  </si>
  <si>
    <t>611471413</t>
  </si>
  <si>
    <t>622421131</t>
  </si>
  <si>
    <t>622531011</t>
  </si>
  <si>
    <t>622711226</t>
  </si>
  <si>
    <t>622712226</t>
  </si>
  <si>
    <t>622742215</t>
  </si>
  <si>
    <t>622741215</t>
  </si>
  <si>
    <t>622751326</t>
  </si>
  <si>
    <t>KZS LIŠTA SOKLOVÁ AL TL 1MM Š 163MM</t>
  </si>
  <si>
    <t>622752222</t>
  </si>
  <si>
    <t>KZS LIŠTA ROH AL+TKANINA 11X14MM</t>
  </si>
  <si>
    <t>622711120</t>
  </si>
  <si>
    <t>622731212</t>
  </si>
  <si>
    <t>623521031</t>
  </si>
  <si>
    <t>SILIKÁT ZRN OMÍTKA 3,0MM VNĚ SLOUP</t>
  </si>
  <si>
    <t>629991011</t>
  </si>
  <si>
    <t>ZAKRYTÍ OTVOR FÓLIE+PÁSKA</t>
  </si>
  <si>
    <t>622741226</t>
  </si>
  <si>
    <t>T</t>
  </si>
  <si>
    <t>968082015</t>
  </si>
  <si>
    <t>VYBOUR PLAST RÁMŮ OKEN+KŘ DVOJ -1M2</t>
  </si>
  <si>
    <t>968082017</t>
  </si>
  <si>
    <t>VYBOUR PLAST RÁMŮ OKEN+KŘ DVOJ -4M2</t>
  </si>
  <si>
    <t>968082021</t>
  </si>
  <si>
    <t>VYBOURÁNÍ PLAST ZÁR DVEŘÍ JEDN -2M2</t>
  </si>
  <si>
    <t>968061136</t>
  </si>
  <si>
    <t>VYVĚŠENÍ DŘ KŘÍD VRAT 4M2</t>
  </si>
  <si>
    <t>KUS</t>
  </si>
  <si>
    <t>968062559</t>
  </si>
  <si>
    <t>VYBOUR VRAT DŘEVĚNÝCH 5M2-</t>
  </si>
  <si>
    <t>965082923</t>
  </si>
  <si>
    <t>979088212</t>
  </si>
  <si>
    <t>NAKLÁDÁNÍ SUTI</t>
  </si>
  <si>
    <t>979080000</t>
  </si>
  <si>
    <t>ODVOZ SUTI NA SKLADKU+POPLATEK ZA SLOZNE</t>
  </si>
  <si>
    <t>975000000</t>
  </si>
  <si>
    <t>LABORATORNI ROZBOR SUTI</t>
  </si>
  <si>
    <t>978059241</t>
  </si>
  <si>
    <t>612425931</t>
  </si>
  <si>
    <t>OMÍT VNI OSTENÍ OKNA DVEŘ VÁP ŠTUK</t>
  </si>
  <si>
    <t>622903110</t>
  </si>
  <si>
    <t>MYTÍ VNĚ OMÍTEK SLOŽ 1-2 TLAK.VODOU</t>
  </si>
  <si>
    <t>916561111</t>
  </si>
  <si>
    <t>OSAZ ZÁHON OBRUB B ZN2 S OPĚROU</t>
  </si>
  <si>
    <t>979024441</t>
  </si>
  <si>
    <t>OČIŠTĚNÍ VYBOURANÝ ZAHRAD OBRUBNÍK</t>
  </si>
  <si>
    <t>979054441</t>
  </si>
  <si>
    <t>OČIŠT VYBOUR DES KAM-B VÝPL KAMTĚŽ</t>
  </si>
  <si>
    <t>592173050</t>
  </si>
  <si>
    <t>711491272</t>
  </si>
  <si>
    <t>713131141</t>
  </si>
  <si>
    <t>IZOL TEP STĚN A ZÁKL LEPENÍM PLOŠNĚ</t>
  </si>
  <si>
    <t>283764250</t>
  </si>
  <si>
    <t>713151111</t>
  </si>
  <si>
    <t>998713201</t>
  </si>
  <si>
    <t>PŘESUN % TEP IZOLACE OBJEKT V -6M</t>
  </si>
  <si>
    <t>762342313</t>
  </si>
  <si>
    <t>762342451</t>
  </si>
  <si>
    <t>MTŽ KONTRALATĚ</t>
  </si>
  <si>
    <t>605141140</t>
  </si>
  <si>
    <t>762395000</t>
  </si>
  <si>
    <t>SPOJOVACÍ PROSTŘEDKY MTŽ STŘECHA</t>
  </si>
  <si>
    <t>998762202</t>
  </si>
  <si>
    <t>PŘESUN % TESAŘSKÉ KCE OBJEKT V -12M</t>
  </si>
  <si>
    <t>998763401</t>
  </si>
  <si>
    <t>PŘESUN % SDK KCE OBJEKT V -6M</t>
  </si>
  <si>
    <t>763123111</t>
  </si>
  <si>
    <t>SDK PREDSTĚNA 1XGKB 12,5  půda lem</t>
  </si>
  <si>
    <t>764239530</t>
  </si>
  <si>
    <t>LEMOVÁNÍ TIZN KOMÍN HL KRYT PLOCHA</t>
  </si>
  <si>
    <t>764217500</t>
  </si>
  <si>
    <t>MTŽ ODPAD TROUBY KRUH D 120 po demontáži</t>
  </si>
  <si>
    <t>MTŽ ŽLAB PODOKAPNÍ PŮLKRUHOVÝ po demontáži</t>
  </si>
  <si>
    <t>998764201</t>
  </si>
  <si>
    <t>PŘESUN % KLEMPÍŘ KCE OBJEKT V 6M</t>
  </si>
  <si>
    <t>764317800</t>
  </si>
  <si>
    <t>DMTŽ KRYT HLAD STŘEŠ ŽELBET DESEK</t>
  </si>
  <si>
    <t>764339831</t>
  </si>
  <si>
    <t>DMTŽ LEM KOMÍN HL KRYT PLOCHA -45°</t>
  </si>
  <si>
    <t>DMTŽ POKLOPU HLADKÁ KRYT -45°dalsi pouziti</t>
  </si>
  <si>
    <t>DMTŽ OPLECH PARAPETU RŠ -330</t>
  </si>
  <si>
    <t>DMTŽ TROUBY KRUHOVÉ D 120MM pro opět použití</t>
  </si>
  <si>
    <t>765337121</t>
  </si>
  <si>
    <t>MTŽ BET TAŠKA DRÁŽKA STŘ SLOŽ SUCHO</t>
  </si>
  <si>
    <t>765331411</t>
  </si>
  <si>
    <t>765901255</t>
  </si>
  <si>
    <t>765900000</t>
  </si>
  <si>
    <t>765121802</t>
  </si>
  <si>
    <t>ČIŠTĚNÍ KRYTINY BETONOVÉ KLADENÉ NA SUCHO</t>
  </si>
  <si>
    <t>MTŽ PLASTOVYCH VYPLNI OTVORU</t>
  </si>
  <si>
    <t>766694121</t>
  </si>
  <si>
    <t>MTŽ PARAPET DESKA Š 30CM- DL -1M</t>
  </si>
  <si>
    <t>766694122</t>
  </si>
  <si>
    <t>MTŽ PARAPET DESKA Š 30CM- DL -1,6M</t>
  </si>
  <si>
    <t>766694123</t>
  </si>
  <si>
    <t>MTŽ PARAPET DESKA Š 30CM- DL -2,6M</t>
  </si>
  <si>
    <t>DODAVKA PARAPETNICH DESEK INTERIER MDF DESKA</t>
  </si>
  <si>
    <t>998766201</t>
  </si>
  <si>
    <t>PŘESUN % TRUHLÁŘ KCE OBJEKT V -6M</t>
  </si>
  <si>
    <t>MONTAZ A DODAVKA GARAZOVYCH SEKCNICH VRAT</t>
  </si>
  <si>
    <t>784453621</t>
  </si>
  <si>
    <t>MALBA SDK BILA VCETNE PENETRACE</t>
  </si>
  <si>
    <t>PRELOZENI VENKOVNICH SVITIDEL</t>
  </si>
  <si>
    <t>PRELOZENI ANTENNIHO PRIJIMACE</t>
  </si>
  <si>
    <t>ZEMNÍ PRÁCE</t>
  </si>
  <si>
    <t>SOUČET</t>
  </si>
  <si>
    <t>LEŠENÍ</t>
  </si>
  <si>
    <t>ÚPRAVY POVRCHŮ</t>
  </si>
  <si>
    <t xml:space="preserve">BOURÁNÍ  </t>
  </si>
  <si>
    <t xml:space="preserve">ODSTR NÁSYP PODL TL 10CM &gt;2M2  okap chodník </t>
  </si>
  <si>
    <t>KOMUNIKACE - okapní chodník</t>
  </si>
  <si>
    <t>IZOLACE PROTI VODĚ</t>
  </si>
  <si>
    <t>IZOLACE TEPELNÉ</t>
  </si>
  <si>
    <t>KONSTRUKCE TESAŘSKÉ</t>
  </si>
  <si>
    <t>SÁDROKARTONY</t>
  </si>
  <si>
    <t>KONSTRUKCE KLEMPÍŘSKÉ</t>
  </si>
  <si>
    <t>KONSTRUKCE TRUHLÁŘSKÉ</t>
  </si>
  <si>
    <t>STAVEBNÍ KOVOVÉ KONSTRUKCE</t>
  </si>
  <si>
    <t>MALBY</t>
  </si>
  <si>
    <t>ELEKTROINSTALACE</t>
  </si>
  <si>
    <t>PŘESUN  HMOT</t>
  </si>
  <si>
    <t xml:space="preserve"> </t>
  </si>
  <si>
    <t>PŘESUN HMOT</t>
  </si>
  <si>
    <t>ZATEPLENÍ OBVODOVÉHO PLÁŠTĚ</t>
  </si>
  <si>
    <t>CELKOVÁ REKAPITULACE</t>
  </si>
  <si>
    <t>DOKONČUJÍCÍ PRÁCE</t>
  </si>
  <si>
    <t>BOURÁNÍ</t>
  </si>
  <si>
    <t>KOMUNIKACE</t>
  </si>
  <si>
    <t>KRYTINY TVRDÉ</t>
  </si>
  <si>
    <t>ELEKTROINSTALACE, HROMOSVOD</t>
  </si>
  <si>
    <t>OSTATNÍ</t>
  </si>
  <si>
    <t>DPH</t>
  </si>
  <si>
    <t>barva bílá   2355*2000  provedení lamela,ocelové L profily</t>
  </si>
  <si>
    <t>s integrovaným kováním a kolejnicí ve tvaru J povrchová</t>
  </si>
  <si>
    <t>úprava galvanické zinkování,posuvná kolečka s nylonovýmí</t>
  </si>
  <si>
    <t>ložisky, spojení plechů technologie  TOX</t>
  </si>
  <si>
    <t>minimální přesah zdiva 25 mm povrch folie imitace dřeva dub</t>
  </si>
  <si>
    <t>mikroventilaci celoobvodové ROTO NT ,   panikové kování</t>
  </si>
  <si>
    <t>VÝMĚNA VĚTRACÍCH MŘÍŽEK NA FASÁDĚ  150/150 MM</t>
  </si>
  <si>
    <t>R766000000</t>
  </si>
  <si>
    <t>R767000000</t>
  </si>
  <si>
    <t>R784000000</t>
  </si>
  <si>
    <t>R155800000</t>
  </si>
  <si>
    <t>R155000000</t>
  </si>
  <si>
    <t>R95000000</t>
  </si>
  <si>
    <t>DESKA EXTRUDOVANÝ POLYSTYREN  TL 160 MM</t>
  </si>
  <si>
    <t>STRESNI  LATE DL 4-5 M IMPREG+ doplnění stávajících</t>
  </si>
  <si>
    <t xml:space="preserve">MTŽ LAŤOVÁNÍ SLOŽ -60° OS L -260MM  </t>
  </si>
  <si>
    <t>DMTŽ LAŤOVÁNÍ STŘECH -0,50M   další použití včetně odhřebíkování</t>
  </si>
  <si>
    <t>R76234280</t>
  </si>
  <si>
    <t>R76436281</t>
  </si>
  <si>
    <t>R76445480</t>
  </si>
  <si>
    <t>R76435281</t>
  </si>
  <si>
    <t>R76455500</t>
  </si>
  <si>
    <t>R76425200</t>
  </si>
  <si>
    <t>R764264550</t>
  </si>
  <si>
    <t>MTŽ STŘEŠ POKLOP 600X600 VL KR  po demontáži</t>
  </si>
  <si>
    <t>HSV</t>
  </si>
  <si>
    <t>PSV</t>
  </si>
  <si>
    <t>MONTÁŽNÍ PRÁCE</t>
  </si>
  <si>
    <t>VEDLEJŠÍ ROZPOČTOVÉ NÁKLADY</t>
  </si>
  <si>
    <t>ZAŘÍZENÍ STAVENIŠTĚ</t>
  </si>
  <si>
    <t>ZKOUŠKY A REVIZE</t>
  </si>
  <si>
    <t>FOTODOKUMENTACE PROVÁDĚNÍ DÍLA</t>
  </si>
  <si>
    <t>KOORDINAČNÍ A KOMPLETAČNÍ ČINNOST</t>
  </si>
  <si>
    <t>POVINNÁ PUBLICITA</t>
  </si>
  <si>
    <t>CELKOVÉ NÁKLADY  STAVBY</t>
  </si>
  <si>
    <t>801.1</t>
  </si>
  <si>
    <t>vodou ředitelný disperzní penetrační nátěr pod lepící a stěrkovou hmotu</t>
  </si>
  <si>
    <t>jednosložková lepící stěrková hmota na bázi cementu</t>
  </si>
  <si>
    <t>desky z expandovaného polystyrenu  EPS F  tl 160 mm</t>
  </si>
  <si>
    <t>jednosložková lepící a stěrková hmota na bázi cementu,s výtźtužnou vrstvou ze skleněné síťoviny</t>
  </si>
  <si>
    <t>desky z extrudovaného polystyrenu  EPS P PERIMETR 160 mm</t>
  </si>
  <si>
    <t>KZS PODHLED EPS P   50 MM                                                     římsa OP3</t>
  </si>
  <si>
    <t>desky z extrudovaného polystyrenu  EPS P PERIMETR  50 mm</t>
  </si>
  <si>
    <t>desky z expandovaného polystyrenu  EPS F  tl 100 mm</t>
  </si>
  <si>
    <t>KZS PODHLED EPS 70 F    TL 50MM    strop 1 pp</t>
  </si>
  <si>
    <t>desky z expandovaného polystyrenu  EPS F  tl 50 mm</t>
  </si>
  <si>
    <t>KZS PODHLED EPS   70 F  TL 160 MM    podhled vstup</t>
  </si>
  <si>
    <t xml:space="preserve">KZS OSTĚNÍ HL -20CM DESKA  EPS P TL 20 MM </t>
  </si>
  <si>
    <t>desky z extrudovaného polystyrenu  EPS P PERIMETR  20 mm</t>
  </si>
  <si>
    <t>jednosložková lepící a stěrková hmota na bázi cementu,s výztužnou vrstvou ze skleněné síťoviny</t>
  </si>
  <si>
    <t>jednosložková lepící a stěrková hmota na bázi cementu,s výtztužnou vrstvou ze skleněné síťoviny</t>
  </si>
  <si>
    <t>univerzální probarvený desperzní penetrační nátěr pod tenkou omítku</t>
  </si>
  <si>
    <t>dekorativní tenkovrstvá silikonová omítka na bázi silikonových pryskyřic</t>
  </si>
  <si>
    <t>s rýhovanou nebo zatíranou strukturou  zrnitosti Z10, Z15, Z20, Z30</t>
  </si>
  <si>
    <t>MARMOLIT - 30 CM NAD TERÉN</t>
  </si>
  <si>
    <t>SILIKON ZRN OMÍTKA 1,5MM VNĚJ STĚNA</t>
  </si>
  <si>
    <t>IZOLACE TLAKOVÁ S OCHRANNÁ TEXTIL    izolace sokl pod terénem</t>
  </si>
  <si>
    <t>VYBUDOVÁNÍ,PROVOZ ,ÚDRŽBA A ODSTRANĚNÍ ZAŘÍZENÍ STAVENIŠTĚ</t>
  </si>
  <si>
    <t>zřízení staveniště-doprava stav buňky a dočasné připojení vody a elektro</t>
  </si>
  <si>
    <t>nájem buňky, nájem za mobilní wc</t>
  </si>
  <si>
    <t>zajištění proti přístupu nepovolaných osob na staveniště</t>
  </si>
  <si>
    <t>odpojení od energií, naložení a odvoz stav buňky</t>
  </si>
  <si>
    <t>úklid staveniště</t>
  </si>
  <si>
    <t>náklady na úpravu pozemků jež nejsou sopučástí díla</t>
  </si>
  <si>
    <t>OSTATNÍ NÁKLADY</t>
  </si>
  <si>
    <t>náklady na zajištění všech nezbytných zkoušek a atestů dle ČSN</t>
  </si>
  <si>
    <t>a případně jiných právních předpsiů platných v době provádění díla</t>
  </si>
  <si>
    <t>kterými bude prokázáno dosažení předepsané kvality a předepsaných</t>
  </si>
  <si>
    <t>parametrů díla</t>
  </si>
  <si>
    <t>FOTODOKUMENTACE  PROVÁDĚNÉHO DÍLA</t>
  </si>
  <si>
    <t>náklady na zajištění průběžné fotodokumentace provádění díla</t>
  </si>
  <si>
    <t>zhotovitel zajistí a předá objednateli průběžnou fotodokumentaci</t>
  </si>
  <si>
    <t>realizace díla v digitálním vyhotovení, zejména části stavby a konstrukce</t>
  </si>
  <si>
    <t>před jejich zakrytím</t>
  </si>
  <si>
    <t>náklady na zajištění  koordinační činnost subdodavatelů</t>
  </si>
  <si>
    <t>zhotovitele, zajištění a provedení všech nezbytných opatření</t>
  </si>
  <si>
    <t>organizačního a stavebně technologického charakteru k</t>
  </si>
  <si>
    <t>řádnému provedení díla předání všech podkladů o dokončené stavbě</t>
  </si>
  <si>
    <t>KČ</t>
  </si>
  <si>
    <t>velkoplošný informační panel</t>
  </si>
  <si>
    <t>trvalá pamětní deska</t>
  </si>
  <si>
    <t>R62242000</t>
  </si>
  <si>
    <t>výtahová zkouška kotev</t>
  </si>
  <si>
    <t>KZS DESKY EPS 70  F 100 MM                                                pilíř       OP4</t>
  </si>
  <si>
    <t>KZS DESKY EPS  70 F 160 MM                              obvodová stěna  OP 01</t>
  </si>
  <si>
    <t>SOUČET HSV + PSV + MONTÁŽNÍ PRÁCE</t>
  </si>
  <si>
    <t>(12,72+0,9*2)*(2,55+1,485)+3,6*(2,375-1,475)</t>
  </si>
  <si>
    <t>(14,72+0,9*2)*(2,55+1,475)</t>
  </si>
  <si>
    <t>(14,72+0,9*2)*(2,55+1,575)</t>
  </si>
  <si>
    <t>(12,72+0,9*2)*(2,55+1,49)</t>
  </si>
  <si>
    <t xml:space="preserve">PŘÍPL ZKD DEN LEŠENÍ K 94111-1111    </t>
  </si>
  <si>
    <t>255,127*3*30</t>
  </si>
  <si>
    <t>2,65*12,4*2</t>
  </si>
  <si>
    <t>12,325*(1,475-0,1+0,6)</t>
  </si>
  <si>
    <t>3,6*(2,375-1,475)</t>
  </si>
  <si>
    <t>0,855*0,575*3</t>
  </si>
  <si>
    <t>12,325*(1,49-0,1+0,6)</t>
  </si>
  <si>
    <t>(0,55*0,575*2+2,4*2,6)</t>
  </si>
  <si>
    <t>14,25*(1,245-0,1+0,6)</t>
  </si>
  <si>
    <t>0,55*0,56*4+0,915*0,56*2</t>
  </si>
  <si>
    <t>14,25*(1,575-0,1+0,6)</t>
  </si>
  <si>
    <t>2,65*14,4*2</t>
  </si>
  <si>
    <t>stáv okna</t>
  </si>
  <si>
    <t>nová okna</t>
  </si>
  <si>
    <t>odpočet 713</t>
  </si>
  <si>
    <t>(0,45+0,15)*(12,72+14,72)*2+(0,45+0,15)*10</t>
  </si>
  <si>
    <t>(0,5+0,3)*2*2,65</t>
  </si>
  <si>
    <t>(3,65+0,1+3,375)*(8,25-0,9)</t>
  </si>
  <si>
    <t>(12,645-0,9)*(7,07-0,9)</t>
  </si>
  <si>
    <t>1,35*3,65</t>
  </si>
  <si>
    <t>okna stáv</t>
  </si>
  <si>
    <t>(12,645+14,57)*2</t>
  </si>
  <si>
    <t>(0,915+0,56*2)*2</t>
  </si>
  <si>
    <t>okna nová</t>
  </si>
  <si>
    <t>(0,55+0,85*2)*4+1,5*3*4+(2,35+1,5*2)*2+(0,9+1,5*2)*2+(0,9+1,97*2</t>
  </si>
  <si>
    <t>(0,55+0,57*2)*2+(0,55+0,56*2)*4+0,855*0,575*2)*6+(2,355+2,1*2)</t>
  </si>
  <si>
    <t>(1,475+2,55*2)*2+(1,49+2,55)*4</t>
  </si>
  <si>
    <t>rohy</t>
  </si>
  <si>
    <t>ostění</t>
  </si>
  <si>
    <t>pilíř</t>
  </si>
  <si>
    <t>(1,485+2,4)*4</t>
  </si>
  <si>
    <t>římsa</t>
  </si>
  <si>
    <t>(12,72+14,72)*2*2+0,45*6*2</t>
  </si>
  <si>
    <t>0,5*4*(2,55+1,485)</t>
  </si>
  <si>
    <t>1,5*3,65</t>
  </si>
  <si>
    <t>76,5*0,25</t>
  </si>
  <si>
    <t>JKSO</t>
  </si>
  <si>
    <t>KRYCÍ LIST ROZPOČTU</t>
  </si>
  <si>
    <t>Název stavby</t>
  </si>
  <si>
    <t>Chráněné bydlení - zateplení obvodového pláště</t>
  </si>
  <si>
    <t>801 1</t>
  </si>
  <si>
    <t>Název objektu</t>
  </si>
  <si>
    <t>Chráněné bydlení Cerhenice za drahou 442</t>
  </si>
  <si>
    <t>IČO</t>
  </si>
  <si>
    <t>Název časti</t>
  </si>
  <si>
    <t/>
  </si>
  <si>
    <t>Město</t>
  </si>
  <si>
    <t>IČ DPH</t>
  </si>
  <si>
    <t>Objednatel</t>
  </si>
  <si>
    <t>Středočeský kraj Zborovská 11 Praha 5</t>
  </si>
  <si>
    <t>Projektant</t>
  </si>
  <si>
    <t>Zhotovitel</t>
  </si>
  <si>
    <t>Rozpočet číslo</t>
  </si>
  <si>
    <t>Zpracoval</t>
  </si>
  <si>
    <t>Dne</t>
  </si>
  <si>
    <t>Položek</t>
  </si>
  <si>
    <t>Měrné a účelové jednotky</t>
  </si>
  <si>
    <t>Počet</t>
  </si>
  <si>
    <t>Náklady / 1 m.j.</t>
  </si>
  <si>
    <t xml:space="preserve">Rozpočtové náklady v  </t>
  </si>
  <si>
    <t>Kč</t>
  </si>
  <si>
    <t>A</t>
  </si>
  <si>
    <t>Základné rozp. náklady</t>
  </si>
  <si>
    <t>B</t>
  </si>
  <si>
    <t>Doplňkové náklady</t>
  </si>
  <si>
    <t>C</t>
  </si>
  <si>
    <t>Vedľajšie rozpočtové náklady</t>
  </si>
  <si>
    <t>Dodávky</t>
  </si>
  <si>
    <t>Práce přesčas</t>
  </si>
  <si>
    <t>Zařízení staveniště</t>
  </si>
  <si>
    <t>Montáž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</si>
  <si>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</si>
  <si>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</si>
  <si>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</si>
  <si>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</si>
  <si>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</si>
  <si>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</si>
  <si>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</si>
  <si>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VRN z rozpočtu</t>
  </si>
  <si>
    <t>ZRN ( r. 1-6 )</t>
  </si>
  <si>
    <t>DN ( r. 8-11 )</t>
  </si>
  <si>
    <t>VRN ( r.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</si>
  <si>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</si>
  <si>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</si>
  <si>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</si>
  <si>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</si>
  <si>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</si>
  <si>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</si>
  <si>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</si>
  <si>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</si>
  <si>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Objednávateľ</t>
  </si>
  <si>
    <t>Cena s DPH (r.23+24)</t>
  </si>
  <si>
    <t>E</t>
  </si>
  <si>
    <t>Prípočty a odpočty</t>
  </si>
  <si>
    <t>Zhotoviteľ</t>
  </si>
  <si>
    <t>Dodávky objednatele</t>
  </si>
  <si>
    <t>Klouzavá doložka</t>
  </si>
  <si>
    <t>(13,845+15,77)*2</t>
  </si>
  <si>
    <t>0,55*0,85*4+0,575*0,55*2+055*0,56*4+0,855*0,575*6</t>
  </si>
  <si>
    <t>1,5*1,5*4+2,35*1,5+0,9*1,5*2</t>
  </si>
  <si>
    <t>0,9*1,97</t>
  </si>
  <si>
    <t>8,4*(1,475-0,1)+4*(1,485-0,1)+3,6*(2,375-1,475)-(24*3,6+0,555*0,575)*2</t>
  </si>
  <si>
    <t>14,25*(1,475-0,1)-(0,915*0,56*2+0,55*0,56*4)</t>
  </si>
  <si>
    <t>14,25*(1,575-0,1)-0,885*0,575*3</t>
  </si>
  <si>
    <t>12,325*(1,49-0,1)-0,855*0,575*3</t>
  </si>
  <si>
    <t>0,06*0,04*238,60*1,1</t>
  </si>
  <si>
    <t>kontralatě</t>
  </si>
  <si>
    <t>dopl původních</t>
  </si>
  <si>
    <t>valby</t>
  </si>
  <si>
    <t>0,5*(2,15+0,45+0,55+1,55)*2</t>
  </si>
  <si>
    <t>0,61*4+1,61*4+2,41*2+0,96*2+0,61*2+0,975*2+0,61*4+0,915*6</t>
  </si>
  <si>
    <t>(2,55+1,52)*4</t>
  </si>
  <si>
    <t>(12,72+14,72+0,45*4)*2</t>
  </si>
  <si>
    <t>1 PP</t>
  </si>
  <si>
    <t>stěny  2,2*(7,35+7,125+11,425+6,17)*2</t>
  </si>
  <si>
    <t>0,55*4+0,9*2+0,55*2+0,915*2+0,55*4+0,855*6+1,5*4+2,35*2</t>
  </si>
  <si>
    <t>(7,22+0,45*2)*5,8*0,5*2</t>
  </si>
  <si>
    <t>nároží+úžlabí</t>
  </si>
  <si>
    <t>4+7,1</t>
  </si>
  <si>
    <t>(8,4+0,16*2+0,45*2)*5,8*0,5*2</t>
  </si>
  <si>
    <t>šikminy</t>
  </si>
  <si>
    <t>3,8*5,8*0,5*4</t>
  </si>
  <si>
    <t>(2,8+7,1+4)*5,8</t>
  </si>
  <si>
    <t xml:space="preserve"> 0,06*0,04*(227,592/0,35)*0,2 *1,1   odhad do 20% </t>
  </si>
  <si>
    <t>PLASTOVE OKNO ČERNÉ  550*850 MM                                          W01</t>
  </si>
  <si>
    <t>PLASTOVE OKNO ČERNÉ  1500*1500 MM                                   W02</t>
  </si>
  <si>
    <t>PLASTOVE OKNO ČERNÉ  2350*1500 MM                                  W03</t>
  </si>
  <si>
    <t>PLASTOVE OKNO ČERNÉ 900*1500 MM                                     W04</t>
  </si>
  <si>
    <t>PLASTOVE DVERE ČERNÉ 900*1970 MM                                  W05</t>
  </si>
  <si>
    <t>PLASTOVE OKNO ČERNÉ 550*575 MM                                      W06</t>
  </si>
  <si>
    <t>PLASTOVE OKNO ČERNÉ    855*575 MM                                 W09</t>
  </si>
  <si>
    <t>PLASTOVE OKNO ČERNÉ 550*560 MM                                      W08</t>
  </si>
  <si>
    <t>OBRUBNIK ZAH ABO 5-20 50X5X25  doplnění  odhad</t>
  </si>
  <si>
    <t>0,3*(12,72+14,72)*2</t>
  </si>
  <si>
    <t>OP 01</t>
  </si>
  <si>
    <t xml:space="preserve">SILIKON ZRN OMÍTKA 1,5MM VNĚJ PODHLED                           </t>
  </si>
  <si>
    <t>vstup</t>
  </si>
  <si>
    <t>83,055*0,16</t>
  </si>
  <si>
    <t>mikroventilaci celoobvodové ROTO NT , žaluzie</t>
  </si>
  <si>
    <t>mikroventilaci celoobvodové ROTO NT ,  žaluzie</t>
  </si>
  <si>
    <t>mikroventilaci celoobvodové ROTO NT ,   žaluzie</t>
  </si>
  <si>
    <t>PŘÍPLATEK VNĚJ ÚPRAVY STĚN STYK 2 BAREV</t>
  </si>
  <si>
    <t>(12,72+14,72)*2*3</t>
  </si>
  <si>
    <t>14,72*(1,26+2,55)</t>
  </si>
  <si>
    <t xml:space="preserve"> 0,855*0,575*3+0,9*1,5+0,9*1,97</t>
  </si>
  <si>
    <t>14,72*(1,245+2,55)</t>
  </si>
  <si>
    <t>0,915*0,56*2+0,55*0,56*4+0,55*0,85*4+1,*1,5</t>
  </si>
  <si>
    <t>12,645*(1,26+2,55)</t>
  </si>
  <si>
    <t>0,855*0,575*3+1,5*1,5*2+0,9*1,5</t>
  </si>
  <si>
    <t>12,645*(1,175+2,55)</t>
  </si>
  <si>
    <t>0,55*0,575*2+2,35*1,5</t>
  </si>
  <si>
    <t>2,355*0,9</t>
  </si>
  <si>
    <t>Chráněné bydlení - Cerhenice, Za drahou  442</t>
  </si>
  <si>
    <t>GP:IM Projekt, Mladá Boleslav  293 01,Mírové náměstí 13</t>
  </si>
  <si>
    <t>Navrátil</t>
  </si>
  <si>
    <t>poplatky za stavební odběr elektřiny, vodné a stočné</t>
  </si>
  <si>
    <t>sjednocení barevnosti oken přelepení rámu a křídla černou folií</t>
  </si>
  <si>
    <t>ÚPRAVA STAV PLAST BILEHO OKNA - 915*560MM               W07</t>
  </si>
  <si>
    <t>65,09*1,02</t>
  </si>
  <si>
    <t>OP 4   0,2*(13,15+11,5)*2</t>
  </si>
  <si>
    <t>IZOLACE TEPELNÁ STĚN PŘICHYCENÁ DRÁTY</t>
  </si>
  <si>
    <t>0,2*(13,15+11,5)*2</t>
  </si>
  <si>
    <t>OP 2    (12,72+14,72)*2*0,5</t>
  </si>
  <si>
    <t>MOZAIKOVÁ OMÍTKA NA BÁZI PRYSKŘIC SE SYSTÉMOVOU PENETRACÍ</t>
  </si>
  <si>
    <t>VYSPRAVENÍ TRHLIN VENKOVNÍHO LÍCE KOMÍNA</t>
  </si>
  <si>
    <t>R62240000</t>
  </si>
  <si>
    <t xml:space="preserve">VYTRHÁNÍ OBRUBY ZÁHONOVÉ  </t>
  </si>
  <si>
    <t>DOPLNĚNÍ ŠTĚRKOPÍSKOVÉHO PODSYPU  TL DO 8 CM</t>
  </si>
  <si>
    <t>R113106121</t>
  </si>
  <si>
    <t>ROZEBRÁNÍ BET DLAŽBY pro další použití</t>
  </si>
  <si>
    <t>KLADENÍ DLAŽBY Z BET DLAŽDIC</t>
  </si>
  <si>
    <t>IZOLACE  PRO SIKME STRECHY TL 160</t>
  </si>
  <si>
    <t>IZOL ISOVER PRO SIKME STRECHY TL 40</t>
  </si>
  <si>
    <t>DODÁVKA OCHRANNÉ GEOTEXTILIE</t>
  </si>
  <si>
    <t>DMTŽ ŽLAB PODOK PŮLKR ROV RŠ330-30°další použItí</t>
  </si>
  <si>
    <t>NÁTĚRY</t>
  </si>
  <si>
    <t>R76400000</t>
  </si>
  <si>
    <t>ÚPRAVA STÁVAJÍCH SVODŮ NASTAVENÍM</t>
  </si>
  <si>
    <t>ÚPRAVA STÁVAJÍCH ŽLABŮ NASTAVENÍM</t>
  </si>
  <si>
    <t>R764510000</t>
  </si>
  <si>
    <t>MONTÁŽ HŘEBENE D MLATY</t>
  </si>
  <si>
    <t>MONTÁŽ NÁROŽÍ  DO MALTY</t>
  </si>
  <si>
    <t>ÚŽLABÍ IZOLAČNÍ PÁS</t>
  </si>
  <si>
    <t>PAROTĚSNÁ FOLIE</t>
  </si>
  <si>
    <t>ZAKR STŘECH POJISTNA FOL DIFUZN</t>
  </si>
  <si>
    <t>DOPLNENI POSKOZENYCH BETONOVÝCH TASEK A HŘEBENÁČŮ</t>
  </si>
  <si>
    <t>DMTŽ  HŘEBENE A NÁROŽÍ DALŠÍ POUŽITÍ</t>
  </si>
  <si>
    <t>DMTŽ BETON NA SUCHO  DALŠÍ  POUŽITÍ</t>
  </si>
  <si>
    <t>MALBA 2XDISP OM BÍLÁ M-3,8</t>
  </si>
  <si>
    <t xml:space="preserve">strop   124,836 </t>
  </si>
  <si>
    <t>1 NP</t>
  </si>
  <si>
    <t>stěny 2,55*(0,95+9,44+6+5+1,5+1,65+3,05+4,15+3,65+0,75+0,85+3,1)*2</t>
  </si>
  <si>
    <t>strop   125</t>
  </si>
  <si>
    <t>NÁTĚR SYNTETICKÝ KDK 2A+1Z+1E   zábradlí vstup</t>
  </si>
  <si>
    <t>ZÁMEČNICKÁ OPRAVA ZÁBRADLÍ VSTUPU DO OBJEKTU</t>
  </si>
  <si>
    <t>OŠKRÁBÁNÍ MALBY V MÍST DO 3,8 M</t>
  </si>
  <si>
    <t>ROZMÝVÁNÍ PODKLADU PO OŠKRÁBÁNÍ MALBY</t>
  </si>
  <si>
    <t>R76200000</t>
  </si>
  <si>
    <t>MONTÁŽ A DODÁVKA POCHOZÍ PŮDNÍ LÁVKY NA ROŠT</t>
  </si>
  <si>
    <t>oboustranné dřevěné zábradlí+nátěr</t>
  </si>
  <si>
    <t>0,55*(3,2+5,15)</t>
  </si>
  <si>
    <t>DOD MINERÁLNÍ VLNA TL 80 MM</t>
  </si>
  <si>
    <t>DOD MINERÁLNÍ VLNA TL 180 MM</t>
  </si>
  <si>
    <t>R63148100</t>
  </si>
  <si>
    <t>KAMENNA IZOL  TL 100</t>
  </si>
  <si>
    <t>KPL</t>
  </si>
  <si>
    <t>vrata</t>
  </si>
  <si>
    <t>VYROVNANI STAV PODKLADU HRUBE FASADY PRO KZS  sokl</t>
  </si>
  <si>
    <t>PŘEKRYTÍ IZOLACE SEPARAČNÍ FOLIÍ</t>
  </si>
  <si>
    <t>OPLECHOVÁNÍ PARAPETŮ TIZN RŠ 265 MM    K01-K09</t>
  </si>
  <si>
    <t>pětikomorové třída A , tepelně izolační trojsklo</t>
  </si>
  <si>
    <t>Uw= 0,9 W/M.K kování vícestuňové umožňující</t>
  </si>
  <si>
    <t>Uw 0,9 W/M.K kování vícestuňové umožňující</t>
  </si>
  <si>
    <t>Uw=0,9 W/M.K kování vícestuňové umožňující</t>
  </si>
  <si>
    <t>STROP ÚPRAVA -3MM AKTIV ŠTUK+PŘÍSADA    l pp</t>
  </si>
  <si>
    <t>stěny silikát</t>
  </si>
  <si>
    <t>stěny marmolit</t>
  </si>
  <si>
    <t>podhled vnější</t>
  </si>
  <si>
    <t>KZS DESKY XPS P   160  MM                                              sokl        OP 02</t>
  </si>
  <si>
    <t>DOPRAVA SUŤ RUČNĚ DO 9 M V</t>
  </si>
  <si>
    <t>R97900000</t>
  </si>
  <si>
    <t>PŘESUN RUČNÍ BUDOVA V -12 M</t>
  </si>
  <si>
    <t>DEMONTAZ+ZPETNA MONTAZ S ÚPRAVOU HROMOSVODU</t>
  </si>
  <si>
    <t>BOUR OBKL DES STĚN UM KAM 1M2-     OBKLAD SOKLU</t>
  </si>
  <si>
    <t>IZOLACE TEPELNÁ PODLAH  skladba  SO02</t>
  </si>
  <si>
    <t>IZOL TEP STŘECH ŠIK VOLNĚ MEZI KROKVE  2*    skladba R01</t>
  </si>
  <si>
    <t xml:space="preserve"> 65,09*2</t>
  </si>
  <si>
    <t>ZEMNÍ PRÁCE   izolace</t>
  </si>
  <si>
    <t>0,9*(12,645+14,57+1,2)*0,5</t>
  </si>
  <si>
    <t>1,25*(12,645+14,57)*2</t>
  </si>
  <si>
    <t>VNĚ OMÍTKA STĚNA VÁP HLADKÁ SL II sokl  nad út</t>
  </si>
  <si>
    <t>ULOŽENÍ DEMONTOVANÉHO MATERIÁLU PRO DALŠÍ POUŽITÍ</t>
  </si>
  <si>
    <t>pod terénem</t>
  </si>
  <si>
    <t>PROJEKTOVÁ DOKUMENTACE SKUTEČNÉHO PROVEDENÍ STAVBY</t>
  </si>
  <si>
    <t>PROJEKTOVÁ DOKUMENTACE SKUTEČNÉHO PROVEDENÍ</t>
  </si>
  <si>
    <t>KRYTINA TIZN HLADKÁ ŽB DESKA                                                   K10</t>
  </si>
  <si>
    <t>2,8*0,615</t>
  </si>
  <si>
    <t xml:space="preserve">  </t>
  </si>
  <si>
    <t>PROVOZNÍ VLIVY</t>
  </si>
  <si>
    <t>ale budou stavbou dotčeny ,provoz odběratele</t>
  </si>
  <si>
    <t>CENOVÁ NABÍDKA CELKEM</t>
  </si>
  <si>
    <t>VÝKAZ VÝMĚR</t>
  </si>
</sst>
</file>

<file path=xl/styles.xml><?xml version="1.0" encoding="utf-8"?>
<styleSheet xmlns="http://schemas.openxmlformats.org/spreadsheetml/2006/main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0.000"/>
    <numFmt numFmtId="165" formatCode="#"/>
    <numFmt numFmtId="166" formatCode="#,##0.0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name val="Arial CE"/>
      <charset val="238"/>
    </font>
    <font>
      <b/>
      <sz val="20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0"/>
      <color indexed="18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Calibri"/>
      <family val="2"/>
      <charset val="238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18"/>
      <name val="Arial CE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3">
    <xf numFmtId="0" fontId="0" fillId="0" borderId="0" xfId="0"/>
    <xf numFmtId="0" fontId="25" fillId="0" borderId="22" xfId="0" applyNumberFormat="1" applyFont="1" applyFill="1" applyBorder="1" applyAlignment="1" applyProtection="1">
      <alignment horizontal="left" vertical="center"/>
    </xf>
    <xf numFmtId="0" fontId="25" fillId="0" borderId="23" xfId="0" applyNumberFormat="1" applyFont="1" applyFill="1" applyBorder="1" applyAlignment="1" applyProtection="1">
      <alignment horizontal="left" vertical="center"/>
    </xf>
    <xf numFmtId="0" fontId="26" fillId="0" borderId="23" xfId="0" applyNumberFormat="1" applyFont="1" applyFill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27" fillId="0" borderId="16" xfId="0" applyNumberFormat="1" applyFont="1" applyFill="1" applyBorder="1" applyAlignment="1" applyProtection="1">
      <alignment vertical="center"/>
    </xf>
    <xf numFmtId="0" fontId="27" fillId="0" borderId="17" xfId="0" applyNumberFormat="1" applyFont="1" applyFill="1" applyBorder="1" applyAlignment="1" applyProtection="1">
      <alignment vertical="center"/>
    </xf>
    <xf numFmtId="0" fontId="27" fillId="0" borderId="18" xfId="0" applyNumberFormat="1" applyFont="1" applyFill="1" applyBorder="1" applyAlignment="1" applyProtection="1">
      <alignment vertical="center"/>
    </xf>
    <xf numFmtId="0" fontId="27" fillId="0" borderId="25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Alignment="1" applyProtection="1">
      <alignment vertical="center"/>
    </xf>
    <xf numFmtId="165" fontId="27" fillId="33" borderId="26" xfId="0" applyNumberFormat="1" applyFont="1" applyFill="1" applyBorder="1" applyAlignment="1" applyProtection="1">
      <alignment vertical="center"/>
    </xf>
    <xf numFmtId="0" fontId="27" fillId="33" borderId="10" xfId="0" applyNumberFormat="1" applyFont="1" applyFill="1" applyBorder="1" applyAlignment="1" applyProtection="1">
      <alignment vertical="center"/>
    </xf>
    <xf numFmtId="0" fontId="27" fillId="33" borderId="27" xfId="0" applyNumberFormat="1" applyFont="1" applyFill="1" applyBorder="1" applyAlignment="1" applyProtection="1">
      <alignment horizontal="right" vertical="center"/>
    </xf>
    <xf numFmtId="165" fontId="27" fillId="0" borderId="0" xfId="0" applyNumberFormat="1" applyFont="1" applyFill="1" applyAlignment="1" applyProtection="1">
      <alignment vertical="center"/>
    </xf>
    <xf numFmtId="0" fontId="27" fillId="33" borderId="27" xfId="0" applyNumberFormat="1" applyFont="1" applyFill="1" applyBorder="1" applyAlignment="1" applyProtection="1">
      <alignment vertical="center"/>
    </xf>
    <xf numFmtId="0" fontId="27" fillId="0" borderId="28" xfId="0" applyNumberFormat="1" applyFont="1" applyFill="1" applyBorder="1" applyAlignment="1" applyProtection="1">
      <alignment vertical="center"/>
    </xf>
    <xf numFmtId="165" fontId="27" fillId="33" borderId="29" xfId="0" applyNumberFormat="1" applyFont="1" applyFill="1" applyBorder="1" applyAlignment="1" applyProtection="1">
      <alignment vertical="center"/>
    </xf>
    <xf numFmtId="0" fontId="27" fillId="33" borderId="0" xfId="0" applyNumberFormat="1" applyFont="1" applyFill="1" applyAlignment="1" applyProtection="1">
      <alignment vertical="center"/>
    </xf>
    <xf numFmtId="0" fontId="27" fillId="33" borderId="30" xfId="0" applyNumberFormat="1" applyFont="1" applyFill="1" applyBorder="1" applyAlignment="1" applyProtection="1">
      <alignment horizontal="right" vertical="center"/>
    </xf>
    <xf numFmtId="49" fontId="27" fillId="33" borderId="29" xfId="0" applyNumberFormat="1" applyFont="1" applyFill="1" applyBorder="1" applyAlignment="1" applyProtection="1">
      <alignment vertical="center"/>
    </xf>
    <xf numFmtId="0" fontId="27" fillId="33" borderId="30" xfId="0" applyNumberFormat="1" applyFont="1" applyFill="1" applyBorder="1" applyAlignment="1" applyProtection="1">
      <alignment vertical="center"/>
    </xf>
    <xf numFmtId="165" fontId="28" fillId="33" borderId="31" xfId="0" applyNumberFormat="1" applyFont="1" applyFill="1" applyBorder="1" applyAlignment="1" applyProtection="1">
      <alignment vertical="center"/>
    </xf>
    <xf numFmtId="0" fontId="27" fillId="33" borderId="15" xfId="0" applyNumberFormat="1" applyFont="1" applyFill="1" applyBorder="1" applyAlignment="1" applyProtection="1">
      <alignment vertical="center"/>
    </xf>
    <xf numFmtId="0" fontId="27" fillId="33" borderId="32" xfId="0" applyNumberFormat="1" applyFont="1" applyFill="1" applyBorder="1" applyAlignment="1" applyProtection="1">
      <alignment horizontal="right" vertical="center"/>
    </xf>
    <xf numFmtId="165" fontId="27" fillId="33" borderId="31" xfId="0" applyNumberFormat="1" applyFont="1" applyFill="1" applyBorder="1" applyAlignment="1" applyProtection="1">
      <alignment vertical="center"/>
    </xf>
    <xf numFmtId="0" fontId="27" fillId="33" borderId="32" xfId="0" applyNumberFormat="1" applyFont="1" applyFill="1" applyBorder="1" applyAlignment="1" applyProtection="1">
      <alignment vertical="center"/>
    </xf>
    <xf numFmtId="0" fontId="27" fillId="0" borderId="25" xfId="0" applyNumberFormat="1" applyFont="1" applyFill="1" applyBorder="1" applyAlignment="1" applyProtection="1"/>
    <xf numFmtId="0" fontId="27" fillId="0" borderId="0" xfId="0" applyNumberFormat="1" applyFont="1" applyFill="1" applyAlignment="1" applyProtection="1"/>
    <xf numFmtId="0" fontId="27" fillId="0" borderId="0" xfId="0" applyNumberFormat="1" applyFont="1" applyFill="1" applyAlignment="1" applyProtection="1">
      <alignment horizontal="right"/>
    </xf>
    <xf numFmtId="0" fontId="27" fillId="0" borderId="28" xfId="0" applyNumberFormat="1" applyFont="1" applyFill="1" applyBorder="1" applyAlignment="1" applyProtection="1"/>
    <xf numFmtId="165" fontId="29" fillId="0" borderId="0" xfId="0" applyNumberFormat="1" applyFont="1" applyFill="1" applyAlignment="1" applyProtection="1">
      <alignment vertical="center"/>
    </xf>
    <xf numFmtId="0" fontId="29" fillId="0" borderId="0" xfId="0" applyNumberFormat="1" applyFont="1" applyFill="1" applyAlignment="1" applyProtection="1">
      <alignment vertical="center"/>
    </xf>
    <xf numFmtId="165" fontId="27" fillId="0" borderId="12" xfId="0" applyNumberFormat="1" applyFont="1" applyFill="1" applyBorder="1" applyAlignment="1" applyProtection="1">
      <alignment horizontal="left" vertical="center"/>
    </xf>
    <xf numFmtId="165" fontId="27" fillId="0" borderId="13" xfId="0" applyNumberFormat="1" applyFont="1" applyFill="1" applyBorder="1" applyAlignment="1" applyProtection="1">
      <alignment horizontal="left" vertical="center"/>
    </xf>
    <xf numFmtId="0" fontId="27" fillId="0" borderId="14" xfId="0" applyNumberFormat="1" applyFont="1" applyFill="1" applyBorder="1" applyAlignment="1" applyProtection="1">
      <alignment vertical="center"/>
    </xf>
    <xf numFmtId="165" fontId="27" fillId="0" borderId="13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Alignment="1" applyProtection="1"/>
    <xf numFmtId="165" fontId="27" fillId="0" borderId="12" xfId="0" applyNumberFormat="1" applyFont="1" applyFill="1" applyBorder="1" applyAlignment="1" applyProtection="1">
      <alignment vertical="center"/>
    </xf>
    <xf numFmtId="0" fontId="27" fillId="0" borderId="11" xfId="0" applyNumberFormat="1" applyFont="1" applyFill="1" applyBorder="1" applyAlignment="1" applyProtection="1">
      <alignment vertical="center"/>
    </xf>
    <xf numFmtId="165" fontId="27" fillId="0" borderId="12" xfId="0" applyNumberFormat="1" applyFont="1" applyFill="1" applyBorder="1" applyAlignment="1" applyProtection="1">
      <alignment horizontal="center" vertical="center"/>
    </xf>
    <xf numFmtId="3" fontId="27" fillId="0" borderId="12" xfId="0" applyNumberFormat="1" applyFont="1" applyFill="1" applyBorder="1" applyAlignment="1" applyProtection="1">
      <alignment horizontal="right" vertical="center"/>
    </xf>
    <xf numFmtId="0" fontId="27" fillId="0" borderId="19" xfId="0" applyNumberFormat="1" applyFont="1" applyFill="1" applyBorder="1" applyAlignment="1" applyProtection="1">
      <alignment vertical="center"/>
    </xf>
    <xf numFmtId="0" fontId="27" fillId="0" borderId="20" xfId="0" applyNumberFormat="1" applyFont="1" applyFill="1" applyBorder="1" applyAlignment="1" applyProtection="1">
      <alignment vertical="center"/>
    </xf>
    <xf numFmtId="0" fontId="27" fillId="0" borderId="21" xfId="0" applyNumberFormat="1" applyFont="1" applyFill="1" applyBorder="1" applyAlignment="1" applyProtection="1">
      <alignment vertical="center"/>
    </xf>
    <xf numFmtId="0" fontId="30" fillId="0" borderId="16" xfId="0" applyNumberFormat="1" applyFont="1" applyFill="1" applyBorder="1" applyAlignment="1" applyProtection="1">
      <alignment vertical="center"/>
    </xf>
    <xf numFmtId="0" fontId="30" fillId="0" borderId="17" xfId="0" applyNumberFormat="1" applyFont="1" applyFill="1" applyBorder="1" applyAlignment="1" applyProtection="1">
      <alignment vertical="center"/>
    </xf>
    <xf numFmtId="0" fontId="30" fillId="0" borderId="18" xfId="0" applyNumberFormat="1" applyFont="1" applyFill="1" applyBorder="1" applyAlignment="1" applyProtection="1">
      <alignment vertical="center"/>
    </xf>
    <xf numFmtId="0" fontId="31" fillId="0" borderId="11" xfId="0" applyNumberFormat="1" applyFont="1" applyFill="1" applyBorder="1" applyAlignment="1" applyProtection="1">
      <alignment vertical="center"/>
    </xf>
    <xf numFmtId="0" fontId="31" fillId="0" borderId="13" xfId="0" applyNumberFormat="1" applyFont="1" applyFill="1" applyBorder="1" applyAlignment="1" applyProtection="1">
      <alignment vertical="center"/>
    </xf>
    <xf numFmtId="0" fontId="31" fillId="0" borderId="14" xfId="0" applyNumberFormat="1" applyFont="1" applyFill="1" applyBorder="1" applyAlignment="1" applyProtection="1">
      <alignment vertical="center"/>
    </xf>
    <xf numFmtId="0" fontId="31" fillId="0" borderId="34" xfId="0" applyNumberFormat="1" applyFont="1" applyFill="1" applyBorder="1" applyAlignment="1" applyProtection="1">
      <alignment vertical="center"/>
    </xf>
    <xf numFmtId="0" fontId="31" fillId="0" borderId="33" xfId="0" applyNumberFormat="1" applyFont="1" applyFill="1" applyBorder="1" applyAlignment="1" applyProtection="1">
      <alignment horizontal="left" vertical="center"/>
    </xf>
    <xf numFmtId="0" fontId="31" fillId="0" borderId="11" xfId="0" applyNumberFormat="1" applyFont="1" applyFill="1" applyBorder="1" applyAlignment="1" applyProtection="1">
      <alignment horizontal="left" vertical="center"/>
    </xf>
    <xf numFmtId="0" fontId="31" fillId="0" borderId="14" xfId="0" applyNumberFormat="1" applyFont="1" applyFill="1" applyBorder="1" applyAlignment="1" applyProtection="1">
      <alignment horizontal="left" vertical="center"/>
    </xf>
    <xf numFmtId="0" fontId="31" fillId="0" borderId="35" xfId="0" applyNumberFormat="1" applyFont="1" applyFill="1" applyBorder="1" applyAlignment="1" applyProtection="1">
      <alignment vertical="center"/>
    </xf>
    <xf numFmtId="0" fontId="31" fillId="0" borderId="36" xfId="0" applyNumberFormat="1" applyFont="1" applyFill="1" applyBorder="1" applyAlignment="1" applyProtection="1">
      <alignment vertical="center"/>
    </xf>
    <xf numFmtId="166" fontId="31" fillId="0" borderId="37" xfId="0" applyNumberFormat="1" applyFont="1" applyFill="1" applyBorder="1" applyAlignment="1" applyProtection="1">
      <alignment vertical="center"/>
    </xf>
    <xf numFmtId="3" fontId="31" fillId="0" borderId="38" xfId="0" applyNumberFormat="1" applyFont="1" applyFill="1" applyBorder="1" applyAlignment="1" applyProtection="1">
      <alignment vertical="center"/>
    </xf>
    <xf numFmtId="3" fontId="31" fillId="0" borderId="37" xfId="0" applyNumberFormat="1" applyFont="1" applyFill="1" applyBorder="1" applyAlignment="1" applyProtection="1">
      <alignment vertical="center"/>
    </xf>
    <xf numFmtId="0" fontId="31" fillId="0" borderId="38" xfId="0" applyNumberFormat="1" applyFont="1" applyFill="1" applyBorder="1" applyAlignment="1" applyProtection="1">
      <alignment vertical="center"/>
    </xf>
    <xf numFmtId="166" fontId="31" fillId="0" borderId="36" xfId="0" applyNumberFormat="1" applyFont="1" applyFill="1" applyBorder="1" applyAlignment="1" applyProtection="1">
      <alignment vertical="center"/>
    </xf>
    <xf numFmtId="3" fontId="31" fillId="0" borderId="36" xfId="0" applyNumberFormat="1" applyFont="1" applyFill="1" applyBorder="1" applyAlignment="1" applyProtection="1">
      <alignment vertical="center"/>
    </xf>
    <xf numFmtId="3" fontId="31" fillId="0" borderId="39" xfId="0" applyNumberFormat="1" applyFont="1" applyFill="1" applyBorder="1" applyAlignment="1" applyProtection="1">
      <alignment vertical="center"/>
    </xf>
    <xf numFmtId="0" fontId="30" fillId="0" borderId="22" xfId="0" applyNumberFormat="1" applyFont="1" applyFill="1" applyBorder="1" applyAlignment="1" applyProtection="1">
      <alignment vertical="center"/>
    </xf>
    <xf numFmtId="0" fontId="30" fillId="0" borderId="23" xfId="0" applyNumberFormat="1" applyFont="1" applyFill="1" applyBorder="1" applyAlignment="1" applyProtection="1">
      <alignment vertical="center"/>
    </xf>
    <xf numFmtId="165" fontId="32" fillId="0" borderId="23" xfId="0" applyNumberFormat="1" applyFont="1" applyFill="1" applyBorder="1" applyAlignment="1" applyProtection="1">
      <alignment vertical="center"/>
    </xf>
    <xf numFmtId="165" fontId="30" fillId="0" borderId="23" xfId="0" applyNumberFormat="1" applyFont="1" applyFill="1" applyBorder="1" applyAlignment="1" applyProtection="1">
      <alignment horizontal="left" vertical="center"/>
    </xf>
    <xf numFmtId="0" fontId="30" fillId="0" borderId="24" xfId="0" applyNumberFormat="1" applyFont="1" applyFill="1" applyBorder="1" applyAlignment="1" applyProtection="1">
      <alignment vertical="center"/>
    </xf>
    <xf numFmtId="0" fontId="33" fillId="34" borderId="40" xfId="0" applyNumberFormat="1" applyFont="1" applyFill="1" applyBorder="1" applyAlignment="1" applyProtection="1">
      <alignment horizontal="center" vertical="center"/>
    </xf>
    <xf numFmtId="0" fontId="30" fillId="34" borderId="41" xfId="0" applyNumberFormat="1" applyFont="1" applyFill="1" applyBorder="1" applyAlignment="1" applyProtection="1">
      <alignment horizontal="center" vertical="center"/>
    </xf>
    <xf numFmtId="0" fontId="34" fillId="0" borderId="42" xfId="0" applyNumberFormat="1" applyFont="1" applyFill="1" applyBorder="1" applyAlignment="1" applyProtection="1">
      <alignment horizontal="left" vertical="center"/>
    </xf>
    <xf numFmtId="0" fontId="30" fillId="0" borderId="42" xfId="0" applyNumberFormat="1" applyFont="1" applyFill="1" applyBorder="1" applyAlignment="1" applyProtection="1">
      <alignment horizontal="left" vertical="center"/>
    </xf>
    <xf numFmtId="0" fontId="30" fillId="0" borderId="43" xfId="0" applyNumberFormat="1" applyFont="1" applyFill="1" applyBorder="1" applyAlignment="1" applyProtection="1">
      <alignment horizontal="left" vertical="center"/>
    </xf>
    <xf numFmtId="0" fontId="31" fillId="34" borderId="41" xfId="0" applyNumberFormat="1" applyFont="1" applyFill="1" applyBorder="1" applyAlignment="1" applyProtection="1">
      <alignment horizontal="center" vertical="center"/>
    </xf>
    <xf numFmtId="0" fontId="32" fillId="34" borderId="41" xfId="0" applyNumberFormat="1" applyFont="1" applyFill="1" applyBorder="1" applyAlignment="1" applyProtection="1">
      <alignment vertical="center"/>
    </xf>
    <xf numFmtId="0" fontId="35" fillId="0" borderId="44" xfId="0" applyNumberFormat="1" applyFont="1" applyFill="1" applyBorder="1" applyAlignment="1" applyProtection="1">
      <alignment horizontal="center" vertical="center"/>
    </xf>
    <xf numFmtId="0" fontId="30" fillId="0" borderId="26" xfId="0" applyNumberFormat="1" applyFont="1" applyFill="1" applyBorder="1" applyAlignment="1" applyProtection="1">
      <alignment vertical="center"/>
    </xf>
    <xf numFmtId="0" fontId="30" fillId="0" borderId="27" xfId="0" applyNumberFormat="1" applyFont="1" applyFill="1" applyBorder="1" applyAlignment="1" applyProtection="1">
      <alignment vertical="center"/>
    </xf>
    <xf numFmtId="0" fontId="35" fillId="0" borderId="12" xfId="0" applyNumberFormat="1" applyFont="1" applyFill="1" applyBorder="1" applyAlignment="1" applyProtection="1">
      <alignment vertical="center"/>
    </xf>
    <xf numFmtId="3" fontId="31" fillId="0" borderId="34" xfId="0" applyNumberFormat="1" applyFont="1" applyFill="1" applyBorder="1" applyAlignment="1" applyProtection="1">
      <alignment vertical="center"/>
    </xf>
    <xf numFmtId="0" fontId="35" fillId="0" borderId="14" xfId="0" applyNumberFormat="1" applyFont="1" applyFill="1" applyBorder="1" applyAlignment="1" applyProtection="1">
      <alignment vertical="center"/>
    </xf>
    <xf numFmtId="0" fontId="30" fillId="0" borderId="31" xfId="0" applyNumberFormat="1" applyFont="1" applyFill="1" applyBorder="1" applyAlignment="1" applyProtection="1">
      <alignment vertical="center"/>
    </xf>
    <xf numFmtId="0" fontId="30" fillId="0" borderId="32" xfId="0" applyNumberFormat="1" applyFont="1" applyFill="1" applyBorder="1" applyAlignment="1" applyProtection="1">
      <alignment vertical="center"/>
    </xf>
    <xf numFmtId="0" fontId="35" fillId="0" borderId="11" xfId="0" applyNumberFormat="1" applyFont="1" applyFill="1" applyBorder="1" applyAlignment="1" applyProtection="1">
      <alignment vertical="center"/>
    </xf>
    <xf numFmtId="0" fontId="36" fillId="0" borderId="13" xfId="0" applyNumberFormat="1" applyFont="1" applyFill="1" applyBorder="1" applyAlignment="1" applyProtection="1">
      <alignment vertical="center"/>
    </xf>
    <xf numFmtId="3" fontId="31" fillId="0" borderId="24" xfId="0" applyNumberFormat="1" applyFont="1" applyFill="1" applyBorder="1" applyAlignment="1" applyProtection="1">
      <alignment vertical="center"/>
    </xf>
    <xf numFmtId="0" fontId="35" fillId="0" borderId="38" xfId="0" applyNumberFormat="1" applyFont="1" applyFill="1" applyBorder="1" applyAlignment="1" applyProtection="1">
      <alignment vertical="center"/>
    </xf>
    <xf numFmtId="0" fontId="35" fillId="0" borderId="36" xfId="0" applyNumberFormat="1" applyFont="1" applyFill="1" applyBorder="1" applyAlignment="1" applyProtection="1">
      <alignment vertical="center"/>
    </xf>
    <xf numFmtId="0" fontId="35" fillId="0" borderId="37" xfId="0" applyNumberFormat="1" applyFont="1" applyFill="1" applyBorder="1" applyAlignment="1" applyProtection="1">
      <alignment vertical="center"/>
    </xf>
    <xf numFmtId="0" fontId="31" fillId="0" borderId="17" xfId="0" applyNumberFormat="1" applyFont="1" applyFill="1" applyBorder="1" applyAlignment="1" applyProtection="1">
      <alignment vertical="center"/>
    </xf>
    <xf numFmtId="0" fontId="31" fillId="0" borderId="25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Alignment="1" applyProtection="1">
      <alignment vertical="center"/>
    </xf>
    <xf numFmtId="3" fontId="31" fillId="33" borderId="24" xfId="0" applyNumberFormat="1" applyFont="1" applyFill="1" applyBorder="1" applyAlignment="1" applyProtection="1">
      <alignment vertical="center"/>
    </xf>
    <xf numFmtId="0" fontId="35" fillId="0" borderId="48" xfId="0" applyNumberFormat="1" applyFont="1" applyFill="1" applyBorder="1" applyAlignment="1" applyProtection="1">
      <alignment horizontal="left"/>
    </xf>
    <xf numFmtId="0" fontId="31" fillId="0" borderId="15" xfId="0" applyNumberFormat="1" applyFont="1" applyFill="1" applyBorder="1" applyAlignment="1" applyProtection="1">
      <alignment vertical="center"/>
    </xf>
    <xf numFmtId="4" fontId="31" fillId="0" borderId="34" xfId="0" applyNumberFormat="1" applyFont="1" applyFill="1" applyBorder="1" applyAlignment="1" applyProtection="1">
      <alignment vertical="center"/>
    </xf>
    <xf numFmtId="0" fontId="30" fillId="0" borderId="25" xfId="0" applyNumberFormat="1" applyFont="1" applyFill="1" applyBorder="1" applyAlignment="1" applyProtection="1">
      <alignment vertical="center"/>
    </xf>
    <xf numFmtId="4" fontId="31" fillId="33" borderId="51" xfId="0" applyNumberFormat="1" applyFont="1" applyFill="1" applyBorder="1" applyAlignment="1" applyProtection="1">
      <alignment vertical="center"/>
    </xf>
    <xf numFmtId="0" fontId="35" fillId="0" borderId="25" xfId="0" applyNumberFormat="1" applyFont="1" applyFill="1" applyBorder="1" applyAlignment="1" applyProtection="1">
      <alignment horizontal="left"/>
    </xf>
    <xf numFmtId="0" fontId="30" fillId="0" borderId="52" xfId="0" applyNumberFormat="1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 applyProtection="1">
      <alignment vertical="center"/>
    </xf>
    <xf numFmtId="0" fontId="35" fillId="0" borderId="19" xfId="0" applyNumberFormat="1" applyFont="1" applyFill="1" applyBorder="1" applyAlignment="1" applyProtection="1">
      <alignment horizontal="left"/>
    </xf>
    <xf numFmtId="0" fontId="31" fillId="0" borderId="20" xfId="0" applyNumberFormat="1" applyFont="1" applyFill="1" applyBorder="1" applyAlignment="1" applyProtection="1">
      <alignment vertical="center"/>
    </xf>
    <xf numFmtId="0" fontId="29" fillId="0" borderId="45" xfId="0" applyNumberFormat="1" applyFont="1" applyFill="1" applyBorder="1" applyAlignment="1" applyProtection="1">
      <alignment horizontal="center" vertical="center"/>
    </xf>
    <xf numFmtId="2" fontId="0" fillId="0" borderId="0" xfId="0" applyNumberFormat="1" applyProtection="1">
      <protection locked="0"/>
    </xf>
    <xf numFmtId="2" fontId="20" fillId="0" borderId="0" xfId="0" applyNumberFormat="1" applyFont="1" applyProtection="1">
      <protection locked="0"/>
    </xf>
    <xf numFmtId="2" fontId="20" fillId="0" borderId="11" xfId="0" applyNumberFormat="1" applyFont="1" applyBorder="1" applyProtection="1">
      <protection locked="0"/>
    </xf>
    <xf numFmtId="2" fontId="20" fillId="0" borderId="0" xfId="0" applyNumberFormat="1" applyFont="1" applyBorder="1" applyProtection="1">
      <protection locked="0"/>
    </xf>
    <xf numFmtId="2" fontId="22" fillId="35" borderId="11" xfId="0" applyNumberFormat="1" applyFont="1" applyFill="1" applyBorder="1" applyProtection="1">
      <protection locked="0"/>
    </xf>
    <xf numFmtId="2" fontId="20" fillId="35" borderId="11" xfId="0" applyNumberFormat="1" applyFont="1" applyFill="1" applyBorder="1" applyProtection="1">
      <protection locked="0"/>
    </xf>
    <xf numFmtId="2" fontId="20" fillId="0" borderId="10" xfId="0" applyNumberFormat="1" applyFont="1" applyBorder="1" applyProtection="1">
      <protection locked="0"/>
    </xf>
    <xf numFmtId="10" fontId="20" fillId="0" borderId="15" xfId="0" applyNumberFormat="1" applyFont="1" applyBorder="1" applyProtection="1">
      <protection locked="0"/>
    </xf>
    <xf numFmtId="10" fontId="20" fillId="0" borderId="0" xfId="0" applyNumberFormat="1" applyFont="1" applyProtection="1">
      <protection locked="0"/>
    </xf>
    <xf numFmtId="10" fontId="20" fillId="0" borderId="10" xfId="0" applyNumberFormat="1" applyFont="1" applyBorder="1" applyProtection="1">
      <protection locked="0"/>
    </xf>
    <xf numFmtId="2" fontId="20" fillId="0" borderId="0" xfId="0" applyNumberFormat="1" applyFont="1" applyFill="1" applyProtection="1">
      <protection locked="0"/>
    </xf>
    <xf numFmtId="10" fontId="20" fillId="0" borderId="0" xfId="0" applyNumberFormat="1" applyFont="1" applyFill="1" applyProtection="1">
      <protection locked="0"/>
    </xf>
    <xf numFmtId="2" fontId="20" fillId="0" borderId="10" xfId="0" applyNumberFormat="1" applyFon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2" fontId="22" fillId="0" borderId="0" xfId="0" applyNumberFormat="1" applyFont="1" applyProtection="1">
      <protection locked="0"/>
    </xf>
    <xf numFmtId="3" fontId="27" fillId="0" borderId="34" xfId="0" applyNumberFormat="1" applyFont="1" applyFill="1" applyBorder="1" applyAlignment="1" applyProtection="1">
      <alignment vertical="center"/>
    </xf>
    <xf numFmtId="0" fontId="27" fillId="0" borderId="44" xfId="0" applyNumberFormat="1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vertical="center"/>
    </xf>
    <xf numFmtId="41" fontId="27" fillId="0" borderId="13" xfId="0" applyNumberFormat="1" applyFont="1" applyFill="1" applyBorder="1" applyAlignment="1" applyProtection="1">
      <alignment vertical="center"/>
    </xf>
    <xf numFmtId="4" fontId="27" fillId="0" borderId="14" xfId="0" applyNumberFormat="1" applyFont="1" applyFill="1" applyBorder="1" applyAlignment="1" applyProtection="1">
      <alignment vertical="center"/>
    </xf>
    <xf numFmtId="0" fontId="27" fillId="0" borderId="33" xfId="0" applyNumberFormat="1" applyFont="1" applyFill="1" applyBorder="1" applyAlignment="1" applyProtection="1">
      <alignment vertical="center"/>
    </xf>
    <xf numFmtId="3" fontId="27" fillId="0" borderId="53" xfId="0" applyNumberFormat="1" applyFont="1" applyFill="1" applyBorder="1" applyAlignment="1" applyProtection="1">
      <alignment vertical="center"/>
    </xf>
    <xf numFmtId="0" fontId="28" fillId="0" borderId="13" xfId="0" applyNumberFormat="1" applyFont="1" applyFill="1" applyBorder="1" applyAlignment="1" applyProtection="1">
      <alignment vertical="center"/>
    </xf>
    <xf numFmtId="3" fontId="27" fillId="0" borderId="22" xfId="0" applyNumberFormat="1" applyFont="1" applyFill="1" applyBorder="1" applyAlignment="1" applyProtection="1">
      <alignment vertical="center"/>
    </xf>
    <xf numFmtId="3" fontId="27" fillId="0" borderId="24" xfId="0" applyNumberFormat="1" applyFont="1" applyFill="1" applyBorder="1" applyAlignment="1" applyProtection="1">
      <alignment vertical="center"/>
    </xf>
    <xf numFmtId="3" fontId="27" fillId="0" borderId="21" xfId="0" applyNumberFormat="1" applyFont="1" applyFill="1" applyBorder="1" applyAlignment="1" applyProtection="1">
      <alignment vertical="center"/>
    </xf>
    <xf numFmtId="0" fontId="27" fillId="0" borderId="45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vertical="center"/>
    </xf>
    <xf numFmtId="0" fontId="27" fillId="0" borderId="37" xfId="0" applyNumberFormat="1" applyFont="1" applyFill="1" applyBorder="1" applyAlignment="1" applyProtection="1">
      <alignment vertical="center"/>
    </xf>
    <xf numFmtId="3" fontId="27" fillId="0" borderId="38" xfId="0" applyNumberFormat="1" applyFont="1" applyFill="1" applyBorder="1" applyAlignment="1" applyProtection="1">
      <alignment vertical="center"/>
    </xf>
    <xf numFmtId="3" fontId="27" fillId="0" borderId="39" xfId="0" applyNumberFormat="1" applyFont="1" applyFill="1" applyBorder="1" applyAlignment="1" applyProtection="1">
      <alignment vertical="center"/>
    </xf>
    <xf numFmtId="0" fontId="27" fillId="0" borderId="36" xfId="0" applyNumberFormat="1" applyFont="1" applyFill="1" applyBorder="1" applyAlignment="1" applyProtection="1">
      <alignment vertical="center"/>
    </xf>
    <xf numFmtId="0" fontId="27" fillId="0" borderId="46" xfId="0" applyNumberFormat="1" applyFont="1" applyFill="1" applyBorder="1" applyAlignment="1" applyProtection="1">
      <alignment vertical="center"/>
    </xf>
    <xf numFmtId="0" fontId="27" fillId="0" borderId="47" xfId="0" applyNumberFormat="1" applyFont="1" applyFill="1" applyBorder="1" applyAlignment="1" applyProtection="1">
      <alignment vertical="center"/>
    </xf>
    <xf numFmtId="0" fontId="28" fillId="34" borderId="40" xfId="0" applyNumberFormat="1" applyFont="1" applyFill="1" applyBorder="1" applyAlignment="1" applyProtection="1">
      <alignment horizontal="center" vertical="center"/>
    </xf>
    <xf numFmtId="0" fontId="28" fillId="34" borderId="41" xfId="0" applyNumberFormat="1" applyFont="1" applyFill="1" applyBorder="1" applyAlignment="1" applyProtection="1">
      <alignment horizontal="left" vertical="center"/>
    </xf>
    <xf numFmtId="0" fontId="40" fillId="0" borderId="42" xfId="0" applyNumberFormat="1" applyFont="1" applyFill="1" applyBorder="1" applyAlignment="1" applyProtection="1">
      <alignment horizontal="left" vertical="center"/>
    </xf>
    <xf numFmtId="0" fontId="28" fillId="0" borderId="42" xfId="0" applyNumberFormat="1" applyFont="1" applyFill="1" applyBorder="1" applyAlignment="1" applyProtection="1">
      <alignment horizontal="left" vertical="center"/>
    </xf>
    <xf numFmtId="0" fontId="27" fillId="0" borderId="30" xfId="0" applyNumberFormat="1" applyFont="1" applyFill="1" applyBorder="1" applyAlignment="1" applyProtection="1">
      <alignment vertical="center"/>
    </xf>
    <xf numFmtId="0" fontId="27" fillId="0" borderId="29" xfId="0" applyNumberFormat="1" applyFont="1" applyFill="1" applyBorder="1" applyAlignment="1" applyProtection="1">
      <alignment vertical="center"/>
    </xf>
    <xf numFmtId="166" fontId="27" fillId="0" borderId="0" xfId="0" applyNumberFormat="1" applyFont="1" applyFill="1" applyAlignment="1" applyProtection="1">
      <alignment vertical="center"/>
    </xf>
    <xf numFmtId="166" fontId="27" fillId="0" borderId="28" xfId="0" applyNumberFormat="1" applyFont="1" applyFill="1" applyBorder="1" applyAlignment="1" applyProtection="1">
      <alignment vertical="center"/>
    </xf>
    <xf numFmtId="0" fontId="27" fillId="0" borderId="15" xfId="0" applyNumberFormat="1" applyFont="1" applyFill="1" applyBorder="1" applyAlignment="1" applyProtection="1">
      <alignment vertical="center"/>
    </xf>
    <xf numFmtId="0" fontId="27" fillId="0" borderId="32" xfId="0" applyNumberFormat="1" applyFont="1" applyFill="1" applyBorder="1" applyAlignment="1" applyProtection="1">
      <alignment vertical="center"/>
    </xf>
    <xf numFmtId="0" fontId="27" fillId="0" borderId="15" xfId="0" applyNumberFormat="1" applyFont="1" applyFill="1" applyBorder="1" applyAlignment="1" applyProtection="1">
      <alignment horizontal="left"/>
    </xf>
    <xf numFmtId="0" fontId="27" fillId="0" borderId="49" xfId="0" applyNumberFormat="1" applyFont="1" applyFill="1" applyBorder="1" applyAlignment="1" applyProtection="1">
      <alignment vertical="center"/>
    </xf>
    <xf numFmtId="165" fontId="27" fillId="0" borderId="12" xfId="0" applyNumberFormat="1" applyFont="1" applyFill="1" applyBorder="1" applyAlignment="1" applyProtection="1">
      <alignment horizontal="right" vertical="center"/>
    </xf>
    <xf numFmtId="9" fontId="27" fillId="0" borderId="11" xfId="0" applyNumberFormat="1" applyFont="1" applyFill="1" applyBorder="1" applyAlignment="1" applyProtection="1">
      <alignment vertical="center"/>
    </xf>
    <xf numFmtId="9" fontId="27" fillId="0" borderId="12" xfId="0" applyNumberFormat="1" applyFont="1" applyFill="1" applyBorder="1" applyAlignment="1" applyProtection="1">
      <alignment vertical="center"/>
    </xf>
    <xf numFmtId="0" fontId="28" fillId="0" borderId="38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Alignment="1" applyProtection="1">
      <alignment horizontal="left"/>
    </xf>
    <xf numFmtId="0" fontId="27" fillId="0" borderId="10" xfId="0" applyNumberFormat="1" applyFont="1" applyFill="1" applyBorder="1" applyAlignment="1" applyProtection="1">
      <alignment vertical="center"/>
    </xf>
    <xf numFmtId="0" fontId="27" fillId="0" borderId="27" xfId="0" applyNumberFormat="1" applyFont="1" applyFill="1" applyBorder="1" applyAlignment="1" applyProtection="1">
      <alignment vertical="center"/>
    </xf>
    <xf numFmtId="0" fontId="27" fillId="0" borderId="53" xfId="0" applyNumberFormat="1" applyFont="1" applyFill="1" applyBorder="1" applyAlignment="1" applyProtection="1">
      <alignment horizontal="center" vertical="center"/>
    </xf>
    <xf numFmtId="0" fontId="27" fillId="0" borderId="28" xfId="0" applyNumberFormat="1" applyFont="1" applyFill="1" applyBorder="1" applyAlignment="1" applyProtection="1">
      <alignment horizontal="center" vertical="center"/>
    </xf>
    <xf numFmtId="0" fontId="27" fillId="0" borderId="54" xfId="0" applyNumberFormat="1" applyFont="1" applyFill="1" applyBorder="1" applyAlignment="1" applyProtection="1">
      <alignment vertical="center"/>
    </xf>
    <xf numFmtId="0" fontId="27" fillId="0" borderId="55" xfId="0" applyNumberFormat="1" applyFont="1" applyFill="1" applyBorder="1" applyAlignment="1" applyProtection="1"/>
    <xf numFmtId="0" fontId="27" fillId="0" borderId="21" xfId="0" applyNumberFormat="1" applyFont="1" applyFill="1" applyBorder="1" applyAlignment="1" applyProtection="1">
      <alignment horizontal="center" vertical="center"/>
    </xf>
    <xf numFmtId="9" fontId="27" fillId="0" borderId="13" xfId="0" applyNumberFormat="1" applyFont="1" applyFill="1" applyBorder="1" applyAlignment="1" applyProtection="1">
      <alignment vertical="center"/>
    </xf>
    <xf numFmtId="41" fontId="41" fillId="33" borderId="22" xfId="0" applyNumberFormat="1" applyFont="1" applyFill="1" applyBorder="1" applyAlignment="1" applyProtection="1">
      <alignment horizontal="right" vertical="center"/>
    </xf>
    <xf numFmtId="43" fontId="27" fillId="0" borderId="13" xfId="0" applyNumberFormat="1" applyFont="1" applyFill="1" applyBorder="1" applyAlignment="1" applyProtection="1">
      <alignment horizontal="right" vertical="center"/>
    </xf>
    <xf numFmtId="41" fontId="27" fillId="0" borderId="13" xfId="0" applyNumberFormat="1" applyFont="1" applyFill="1" applyBorder="1" applyAlignment="1" applyProtection="1">
      <alignment horizontal="right" vertical="center"/>
    </xf>
    <xf numFmtId="41" fontId="27" fillId="0" borderId="26" xfId="0" applyNumberFormat="1" applyFont="1" applyFill="1" applyBorder="1" applyAlignment="1" applyProtection="1">
      <alignment horizontal="right" vertical="center"/>
    </xf>
    <xf numFmtId="43" fontId="27" fillId="0" borderId="55" xfId="0" applyNumberFormat="1" applyFont="1" applyFill="1" applyBorder="1" applyAlignment="1" applyProtection="1">
      <alignment horizontal="right" vertical="center"/>
    </xf>
    <xf numFmtId="41" fontId="42" fillId="33" borderId="50" xfId="0" applyNumberFormat="1" applyFont="1" applyFill="1" applyBorder="1" applyAlignment="1" applyProtection="1">
      <alignment horizontal="left" vertical="center"/>
    </xf>
    <xf numFmtId="41" fontId="28" fillId="0" borderId="42" xfId="0" applyNumberFormat="1" applyFont="1" applyFill="1" applyBorder="1" applyAlignment="1" applyProtection="1">
      <alignment horizontal="left" vertical="center"/>
    </xf>
    <xf numFmtId="1" fontId="18" fillId="0" borderId="0" xfId="0" applyNumberFormat="1" applyFont="1" applyAlignment="1" applyProtection="1">
      <alignment horizontal="center"/>
    </xf>
    <xf numFmtId="1" fontId="18" fillId="35" borderId="16" xfId="0" applyNumberFormat="1" applyFont="1" applyFill="1" applyBorder="1" applyProtection="1"/>
    <xf numFmtId="1" fontId="18" fillId="35" borderId="17" xfId="0" applyNumberFormat="1" applyFont="1" applyFill="1" applyBorder="1" applyProtection="1"/>
    <xf numFmtId="164" fontId="18" fillId="35" borderId="17" xfId="0" applyNumberFormat="1" applyFont="1" applyFill="1" applyBorder="1" applyProtection="1"/>
    <xf numFmtId="2" fontId="0" fillId="35" borderId="18" xfId="0" applyNumberFormat="1" applyFill="1" applyBorder="1" applyProtection="1"/>
    <xf numFmtId="0" fontId="0" fillId="0" borderId="0" xfId="0" applyProtection="1"/>
    <xf numFmtId="1" fontId="18" fillId="35" borderId="19" xfId="0" applyNumberFormat="1" applyFont="1" applyFill="1" applyBorder="1" applyProtection="1"/>
    <xf numFmtId="1" fontId="18" fillId="35" borderId="20" xfId="0" applyNumberFormat="1" applyFont="1" applyFill="1" applyBorder="1" applyProtection="1"/>
    <xf numFmtId="164" fontId="18" fillId="35" borderId="20" xfId="0" applyNumberFormat="1" applyFont="1" applyFill="1" applyBorder="1" applyProtection="1"/>
    <xf numFmtId="2" fontId="0" fillId="35" borderId="21" xfId="0" applyNumberFormat="1" applyFill="1" applyBorder="1" applyProtection="1"/>
    <xf numFmtId="1" fontId="0" fillId="0" borderId="0" xfId="0" applyNumberFormat="1" applyProtection="1"/>
    <xf numFmtId="1" fontId="19" fillId="35" borderId="13" xfId="0" applyNumberFormat="1" applyFont="1" applyFill="1" applyBorder="1" applyProtection="1"/>
    <xf numFmtId="1" fontId="16" fillId="35" borderId="11" xfId="0" applyNumberFormat="1" applyFont="1" applyFill="1" applyBorder="1" applyProtection="1"/>
    <xf numFmtId="164" fontId="16" fillId="35" borderId="14" xfId="0" applyNumberFormat="1" applyFont="1" applyFill="1" applyBorder="1" applyProtection="1"/>
    <xf numFmtId="2" fontId="0" fillId="0" borderId="0" xfId="0" applyNumberFormat="1" applyProtection="1"/>
    <xf numFmtId="1" fontId="16" fillId="35" borderId="12" xfId="0" applyNumberFormat="1" applyFont="1" applyFill="1" applyBorder="1" applyProtection="1"/>
    <xf numFmtId="164" fontId="0" fillId="0" borderId="0" xfId="0" applyNumberFormat="1" applyProtection="1"/>
    <xf numFmtId="0" fontId="20" fillId="0" borderId="0" xfId="0" applyFont="1" applyProtection="1"/>
    <xf numFmtId="1" fontId="22" fillId="0" borderId="12" xfId="0" applyNumberFormat="1" applyFont="1" applyBorder="1" applyProtection="1"/>
    <xf numFmtId="1" fontId="20" fillId="0" borderId="0" xfId="0" applyNumberFormat="1" applyFont="1" applyProtection="1"/>
    <xf numFmtId="164" fontId="20" fillId="0" borderId="0" xfId="0" applyNumberFormat="1" applyFont="1" applyProtection="1"/>
    <xf numFmtId="43" fontId="20" fillId="0" borderId="0" xfId="0" applyNumberFormat="1" applyFont="1" applyProtection="1"/>
    <xf numFmtId="1" fontId="20" fillId="0" borderId="13" xfId="0" applyNumberFormat="1" applyFont="1" applyBorder="1" applyProtection="1"/>
    <xf numFmtId="1" fontId="20" fillId="0" borderId="11" xfId="0" applyNumberFormat="1" applyFont="1" applyBorder="1" applyProtection="1"/>
    <xf numFmtId="164" fontId="20" fillId="0" borderId="11" xfId="0" applyNumberFormat="1" applyFont="1" applyBorder="1" applyProtection="1"/>
    <xf numFmtId="43" fontId="20" fillId="0" borderId="14" xfId="0" applyNumberFormat="1" applyFont="1" applyBorder="1" applyProtection="1"/>
    <xf numFmtId="1" fontId="20" fillId="0" borderId="0" xfId="0" applyNumberFormat="1" applyFont="1" applyBorder="1" applyProtection="1"/>
    <xf numFmtId="164" fontId="20" fillId="0" borderId="0" xfId="0" applyNumberFormat="1" applyFont="1" applyBorder="1" applyProtection="1"/>
    <xf numFmtId="43" fontId="20" fillId="0" borderId="0" xfId="0" applyNumberFormat="1" applyFont="1" applyBorder="1" applyProtection="1"/>
    <xf numFmtId="1" fontId="21" fillId="0" borderId="0" xfId="0" applyNumberFormat="1" applyFont="1" applyProtection="1"/>
    <xf numFmtId="1" fontId="22" fillId="35" borderId="13" xfId="0" applyNumberFormat="1" applyFont="1" applyFill="1" applyBorder="1" applyProtection="1"/>
    <xf numFmtId="1" fontId="22" fillId="35" borderId="11" xfId="0" applyNumberFormat="1" applyFont="1" applyFill="1" applyBorder="1" applyProtection="1"/>
    <xf numFmtId="164" fontId="22" fillId="35" borderId="11" xfId="0" applyNumberFormat="1" applyFont="1" applyFill="1" applyBorder="1" applyProtection="1"/>
    <xf numFmtId="43" fontId="21" fillId="35" borderId="14" xfId="0" applyNumberFormat="1" applyFont="1" applyFill="1" applyBorder="1" applyProtection="1"/>
    <xf numFmtId="1" fontId="20" fillId="35" borderId="11" xfId="0" applyNumberFormat="1" applyFont="1" applyFill="1" applyBorder="1" applyProtection="1"/>
    <xf numFmtId="164" fontId="20" fillId="35" borderId="11" xfId="0" applyNumberFormat="1" applyFont="1" applyFill="1" applyBorder="1" applyProtection="1"/>
    <xf numFmtId="43" fontId="20" fillId="35" borderId="14" xfId="0" applyNumberFormat="1" applyFont="1" applyFill="1" applyBorder="1" applyProtection="1"/>
    <xf numFmtId="1" fontId="20" fillId="0" borderId="10" xfId="0" applyNumberFormat="1" applyFont="1" applyBorder="1" applyProtection="1"/>
    <xf numFmtId="164" fontId="20" fillId="0" borderId="10" xfId="0" applyNumberFormat="1" applyFont="1" applyBorder="1" applyProtection="1"/>
    <xf numFmtId="43" fontId="20" fillId="0" borderId="10" xfId="0" applyNumberFormat="1" applyFont="1" applyBorder="1" applyProtection="1"/>
    <xf numFmtId="1" fontId="20" fillId="0" borderId="15" xfId="0" applyNumberFormat="1" applyFont="1" applyBorder="1" applyProtection="1"/>
    <xf numFmtId="164" fontId="20" fillId="0" borderId="15" xfId="0" applyNumberFormat="1" applyFont="1" applyBorder="1" applyProtection="1"/>
    <xf numFmtId="43" fontId="20" fillId="0" borderId="15" xfId="0" applyNumberFormat="1" applyFont="1" applyBorder="1" applyProtection="1"/>
    <xf numFmtId="1" fontId="23" fillId="0" borderId="13" xfId="0" applyNumberFormat="1" applyFont="1" applyBorder="1" applyProtection="1"/>
    <xf numFmtId="1" fontId="23" fillId="35" borderId="13" xfId="0" applyNumberFormat="1" applyFont="1" applyFill="1" applyBorder="1" applyProtection="1"/>
    <xf numFmtId="2" fontId="20" fillId="0" borderId="0" xfId="0" applyNumberFormat="1" applyFont="1" applyProtection="1"/>
    <xf numFmtId="1" fontId="20" fillId="0" borderId="0" xfId="0" applyNumberFormat="1" applyFont="1" applyAlignment="1" applyProtection="1">
      <alignment horizontal="left"/>
    </xf>
    <xf numFmtId="1" fontId="21" fillId="35" borderId="0" xfId="0" applyNumberFormat="1" applyFont="1" applyFill="1" applyProtection="1"/>
    <xf numFmtId="2" fontId="20" fillId="0" borderId="10" xfId="0" applyNumberFormat="1" applyFont="1" applyBorder="1" applyProtection="1"/>
    <xf numFmtId="2" fontId="20" fillId="0" borderId="0" xfId="0" applyNumberFormat="1" applyFont="1" applyBorder="1" applyProtection="1"/>
    <xf numFmtId="1" fontId="21" fillId="35" borderId="0" xfId="0" applyNumberFormat="1" applyFont="1" applyFill="1" applyBorder="1" applyProtection="1"/>
    <xf numFmtId="1" fontId="20" fillId="0" borderId="0" xfId="0" applyNumberFormat="1" applyFont="1" applyFill="1" applyProtection="1"/>
    <xf numFmtId="164" fontId="20" fillId="0" borderId="0" xfId="0" applyNumberFormat="1" applyFont="1" applyFill="1" applyProtection="1"/>
    <xf numFmtId="2" fontId="20" fillId="0" borderId="0" xfId="0" applyNumberFormat="1" applyFont="1" applyFill="1" applyProtection="1"/>
    <xf numFmtId="1" fontId="20" fillId="0" borderId="10" xfId="0" applyNumberFormat="1" applyFont="1" applyFill="1" applyBorder="1" applyProtection="1"/>
    <xf numFmtId="164" fontId="20" fillId="0" borderId="10" xfId="0" applyNumberFormat="1" applyFont="1" applyFill="1" applyBorder="1" applyProtection="1"/>
    <xf numFmtId="2" fontId="20" fillId="0" borderId="10" xfId="0" applyNumberFormat="1" applyFont="1" applyFill="1" applyBorder="1" applyProtection="1"/>
    <xf numFmtId="1" fontId="20" fillId="0" borderId="0" xfId="0" applyNumberFormat="1" applyFont="1" applyFill="1" applyAlignment="1" applyProtection="1">
      <alignment horizontal="left"/>
    </xf>
    <xf numFmtId="0" fontId="0" fillId="0" borderId="0" xfId="0" applyFill="1" applyProtection="1"/>
    <xf numFmtId="1" fontId="37" fillId="35" borderId="0" xfId="0" applyNumberFormat="1" applyFont="1" applyFill="1" applyProtection="1"/>
    <xf numFmtId="1" fontId="0" fillId="0" borderId="0" xfId="0" applyNumberFormat="1" applyAlignment="1" applyProtection="1">
      <alignment horizontal="left"/>
    </xf>
    <xf numFmtId="1" fontId="0" fillId="0" borderId="0" xfId="0" applyNumberFormat="1" applyBorder="1" applyProtection="1"/>
    <xf numFmtId="164" fontId="0" fillId="0" borderId="0" xfId="0" applyNumberFormat="1" applyBorder="1" applyProtection="1"/>
    <xf numFmtId="2" fontId="0" fillId="0" borderId="0" xfId="0" applyNumberFormat="1" applyBorder="1" applyProtection="1"/>
    <xf numFmtId="1" fontId="16" fillId="35" borderId="0" xfId="0" applyNumberFormat="1" applyFont="1" applyFill="1" applyProtection="1"/>
    <xf numFmtId="1" fontId="22" fillId="0" borderId="0" xfId="0" applyNumberFormat="1" applyFont="1" applyProtection="1"/>
    <xf numFmtId="164" fontId="22" fillId="0" borderId="0" xfId="0" applyNumberFormat="1" applyFont="1" applyProtection="1"/>
    <xf numFmtId="1" fontId="22" fillId="0" borderId="0" xfId="0" applyNumberFormat="1" applyFont="1" applyAlignment="1" applyProtection="1">
      <alignment horizontal="left"/>
    </xf>
    <xf numFmtId="1" fontId="24" fillId="0" borderId="0" xfId="0" applyNumberFormat="1" applyFont="1" applyAlignment="1" applyProtection="1">
      <alignment horizontal="left"/>
    </xf>
    <xf numFmtId="1" fontId="24" fillId="0" borderId="10" xfId="0" applyNumberFormat="1" applyFont="1" applyBorder="1" applyProtection="1"/>
    <xf numFmtId="2" fontId="18" fillId="35" borderId="17" xfId="0" applyNumberFormat="1" applyFont="1" applyFill="1" applyBorder="1" applyProtection="1">
      <protection locked="0"/>
    </xf>
    <xf numFmtId="2" fontId="18" fillId="35" borderId="20" xfId="0" applyNumberFormat="1" applyFont="1" applyFill="1" applyBorder="1" applyProtection="1"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workbookViewId="0"/>
  </sheetViews>
  <sheetFormatPr defaultRowHeight="15"/>
  <cols>
    <col min="1" max="1" width="2.28515625" customWidth="1"/>
    <col min="2" max="2" width="2.7109375" customWidth="1"/>
    <col min="3" max="3" width="1.28515625" customWidth="1"/>
    <col min="4" max="4" width="7" bestFit="1" customWidth="1"/>
    <col min="5" max="5" width="12.140625" customWidth="1"/>
    <col min="6" max="6" width="0.85546875" customWidth="1"/>
    <col min="7" max="8" width="2.85546875" customWidth="1"/>
    <col min="9" max="9" width="11" customWidth="1"/>
    <col min="10" max="10" width="7.5703125" customWidth="1"/>
    <col min="11" max="11" width="0.7109375" customWidth="1"/>
    <col min="12" max="12" width="2.7109375" customWidth="1"/>
    <col min="13" max="13" width="4.7109375" customWidth="1"/>
    <col min="14" max="14" width="12.85546875" customWidth="1"/>
    <col min="15" max="15" width="4.140625" customWidth="1"/>
    <col min="16" max="16" width="12.5703125" customWidth="1"/>
    <col min="17" max="17" width="1" customWidth="1"/>
    <col min="257" max="257" width="2.28515625" customWidth="1"/>
    <col min="258" max="258" width="2.7109375" customWidth="1"/>
    <col min="259" max="259" width="2.5703125" customWidth="1"/>
    <col min="260" max="260" width="7.5703125" customWidth="1"/>
    <col min="261" max="261" width="15.85546875" customWidth="1"/>
    <col min="262" max="262" width="0.85546875" customWidth="1"/>
    <col min="263" max="263" width="2.140625" customWidth="1"/>
    <col min="264" max="264" width="2.85546875" customWidth="1"/>
    <col min="265" max="265" width="11" customWidth="1"/>
    <col min="266" max="266" width="14.140625" customWidth="1"/>
    <col min="267" max="267" width="0.7109375" customWidth="1"/>
    <col min="268" max="268" width="2.42578125" customWidth="1"/>
    <col min="269" max="269" width="4.7109375" customWidth="1"/>
    <col min="270" max="270" width="12.85546875" customWidth="1"/>
    <col min="271" max="271" width="6" customWidth="1"/>
    <col min="272" max="272" width="16.28515625" customWidth="1"/>
    <col min="273" max="273" width="1.5703125" customWidth="1"/>
    <col min="513" max="513" width="2.28515625" customWidth="1"/>
    <col min="514" max="514" width="2.7109375" customWidth="1"/>
    <col min="515" max="515" width="2.5703125" customWidth="1"/>
    <col min="516" max="516" width="7.5703125" customWidth="1"/>
    <col min="517" max="517" width="15.85546875" customWidth="1"/>
    <col min="518" max="518" width="0.85546875" customWidth="1"/>
    <col min="519" max="519" width="2.140625" customWidth="1"/>
    <col min="520" max="520" width="2.85546875" customWidth="1"/>
    <col min="521" max="521" width="11" customWidth="1"/>
    <col min="522" max="522" width="14.140625" customWidth="1"/>
    <col min="523" max="523" width="0.7109375" customWidth="1"/>
    <col min="524" max="524" width="2.42578125" customWidth="1"/>
    <col min="525" max="525" width="4.7109375" customWidth="1"/>
    <col min="526" max="526" width="12.85546875" customWidth="1"/>
    <col min="527" max="527" width="6" customWidth="1"/>
    <col min="528" max="528" width="16.28515625" customWidth="1"/>
    <col min="529" max="529" width="1.5703125" customWidth="1"/>
    <col min="769" max="769" width="2.28515625" customWidth="1"/>
    <col min="770" max="770" width="2.7109375" customWidth="1"/>
    <col min="771" max="771" width="2.5703125" customWidth="1"/>
    <col min="772" max="772" width="7.5703125" customWidth="1"/>
    <col min="773" max="773" width="15.85546875" customWidth="1"/>
    <col min="774" max="774" width="0.85546875" customWidth="1"/>
    <col min="775" max="775" width="2.140625" customWidth="1"/>
    <col min="776" max="776" width="2.85546875" customWidth="1"/>
    <col min="777" max="777" width="11" customWidth="1"/>
    <col min="778" max="778" width="14.140625" customWidth="1"/>
    <col min="779" max="779" width="0.7109375" customWidth="1"/>
    <col min="780" max="780" width="2.42578125" customWidth="1"/>
    <col min="781" max="781" width="4.7109375" customWidth="1"/>
    <col min="782" max="782" width="12.85546875" customWidth="1"/>
    <col min="783" max="783" width="6" customWidth="1"/>
    <col min="784" max="784" width="16.28515625" customWidth="1"/>
    <col min="785" max="785" width="1.5703125" customWidth="1"/>
    <col min="1025" max="1025" width="2.28515625" customWidth="1"/>
    <col min="1026" max="1026" width="2.7109375" customWidth="1"/>
    <col min="1027" max="1027" width="2.5703125" customWidth="1"/>
    <col min="1028" max="1028" width="7.5703125" customWidth="1"/>
    <col min="1029" max="1029" width="15.85546875" customWidth="1"/>
    <col min="1030" max="1030" width="0.85546875" customWidth="1"/>
    <col min="1031" max="1031" width="2.140625" customWidth="1"/>
    <col min="1032" max="1032" width="2.85546875" customWidth="1"/>
    <col min="1033" max="1033" width="11" customWidth="1"/>
    <col min="1034" max="1034" width="14.140625" customWidth="1"/>
    <col min="1035" max="1035" width="0.7109375" customWidth="1"/>
    <col min="1036" max="1036" width="2.42578125" customWidth="1"/>
    <col min="1037" max="1037" width="4.7109375" customWidth="1"/>
    <col min="1038" max="1038" width="12.85546875" customWidth="1"/>
    <col min="1039" max="1039" width="6" customWidth="1"/>
    <col min="1040" max="1040" width="16.28515625" customWidth="1"/>
    <col min="1041" max="1041" width="1.5703125" customWidth="1"/>
    <col min="1281" max="1281" width="2.28515625" customWidth="1"/>
    <col min="1282" max="1282" width="2.7109375" customWidth="1"/>
    <col min="1283" max="1283" width="2.5703125" customWidth="1"/>
    <col min="1284" max="1284" width="7.5703125" customWidth="1"/>
    <col min="1285" max="1285" width="15.85546875" customWidth="1"/>
    <col min="1286" max="1286" width="0.85546875" customWidth="1"/>
    <col min="1287" max="1287" width="2.140625" customWidth="1"/>
    <col min="1288" max="1288" width="2.85546875" customWidth="1"/>
    <col min="1289" max="1289" width="11" customWidth="1"/>
    <col min="1290" max="1290" width="14.140625" customWidth="1"/>
    <col min="1291" max="1291" width="0.7109375" customWidth="1"/>
    <col min="1292" max="1292" width="2.42578125" customWidth="1"/>
    <col min="1293" max="1293" width="4.7109375" customWidth="1"/>
    <col min="1294" max="1294" width="12.85546875" customWidth="1"/>
    <col min="1295" max="1295" width="6" customWidth="1"/>
    <col min="1296" max="1296" width="16.28515625" customWidth="1"/>
    <col min="1297" max="1297" width="1.5703125" customWidth="1"/>
    <col min="1537" max="1537" width="2.28515625" customWidth="1"/>
    <col min="1538" max="1538" width="2.7109375" customWidth="1"/>
    <col min="1539" max="1539" width="2.5703125" customWidth="1"/>
    <col min="1540" max="1540" width="7.5703125" customWidth="1"/>
    <col min="1541" max="1541" width="15.85546875" customWidth="1"/>
    <col min="1542" max="1542" width="0.85546875" customWidth="1"/>
    <col min="1543" max="1543" width="2.140625" customWidth="1"/>
    <col min="1544" max="1544" width="2.85546875" customWidth="1"/>
    <col min="1545" max="1545" width="11" customWidth="1"/>
    <col min="1546" max="1546" width="14.140625" customWidth="1"/>
    <col min="1547" max="1547" width="0.7109375" customWidth="1"/>
    <col min="1548" max="1548" width="2.42578125" customWidth="1"/>
    <col min="1549" max="1549" width="4.7109375" customWidth="1"/>
    <col min="1550" max="1550" width="12.85546875" customWidth="1"/>
    <col min="1551" max="1551" width="6" customWidth="1"/>
    <col min="1552" max="1552" width="16.28515625" customWidth="1"/>
    <col min="1553" max="1553" width="1.5703125" customWidth="1"/>
    <col min="1793" max="1793" width="2.28515625" customWidth="1"/>
    <col min="1794" max="1794" width="2.7109375" customWidth="1"/>
    <col min="1795" max="1795" width="2.5703125" customWidth="1"/>
    <col min="1796" max="1796" width="7.5703125" customWidth="1"/>
    <col min="1797" max="1797" width="15.85546875" customWidth="1"/>
    <col min="1798" max="1798" width="0.85546875" customWidth="1"/>
    <col min="1799" max="1799" width="2.140625" customWidth="1"/>
    <col min="1800" max="1800" width="2.85546875" customWidth="1"/>
    <col min="1801" max="1801" width="11" customWidth="1"/>
    <col min="1802" max="1802" width="14.140625" customWidth="1"/>
    <col min="1803" max="1803" width="0.7109375" customWidth="1"/>
    <col min="1804" max="1804" width="2.42578125" customWidth="1"/>
    <col min="1805" max="1805" width="4.7109375" customWidth="1"/>
    <col min="1806" max="1806" width="12.85546875" customWidth="1"/>
    <col min="1807" max="1807" width="6" customWidth="1"/>
    <col min="1808" max="1808" width="16.28515625" customWidth="1"/>
    <col min="1809" max="1809" width="1.5703125" customWidth="1"/>
    <col min="2049" max="2049" width="2.28515625" customWidth="1"/>
    <col min="2050" max="2050" width="2.7109375" customWidth="1"/>
    <col min="2051" max="2051" width="2.5703125" customWidth="1"/>
    <col min="2052" max="2052" width="7.5703125" customWidth="1"/>
    <col min="2053" max="2053" width="15.85546875" customWidth="1"/>
    <col min="2054" max="2054" width="0.85546875" customWidth="1"/>
    <col min="2055" max="2055" width="2.140625" customWidth="1"/>
    <col min="2056" max="2056" width="2.85546875" customWidth="1"/>
    <col min="2057" max="2057" width="11" customWidth="1"/>
    <col min="2058" max="2058" width="14.140625" customWidth="1"/>
    <col min="2059" max="2059" width="0.7109375" customWidth="1"/>
    <col min="2060" max="2060" width="2.42578125" customWidth="1"/>
    <col min="2061" max="2061" width="4.7109375" customWidth="1"/>
    <col min="2062" max="2062" width="12.85546875" customWidth="1"/>
    <col min="2063" max="2063" width="6" customWidth="1"/>
    <col min="2064" max="2064" width="16.28515625" customWidth="1"/>
    <col min="2065" max="2065" width="1.5703125" customWidth="1"/>
    <col min="2305" max="2305" width="2.28515625" customWidth="1"/>
    <col min="2306" max="2306" width="2.7109375" customWidth="1"/>
    <col min="2307" max="2307" width="2.5703125" customWidth="1"/>
    <col min="2308" max="2308" width="7.5703125" customWidth="1"/>
    <col min="2309" max="2309" width="15.85546875" customWidth="1"/>
    <col min="2310" max="2310" width="0.85546875" customWidth="1"/>
    <col min="2311" max="2311" width="2.140625" customWidth="1"/>
    <col min="2312" max="2312" width="2.85546875" customWidth="1"/>
    <col min="2313" max="2313" width="11" customWidth="1"/>
    <col min="2314" max="2314" width="14.140625" customWidth="1"/>
    <col min="2315" max="2315" width="0.7109375" customWidth="1"/>
    <col min="2316" max="2316" width="2.42578125" customWidth="1"/>
    <col min="2317" max="2317" width="4.7109375" customWidth="1"/>
    <col min="2318" max="2318" width="12.85546875" customWidth="1"/>
    <col min="2319" max="2319" width="6" customWidth="1"/>
    <col min="2320" max="2320" width="16.28515625" customWidth="1"/>
    <col min="2321" max="2321" width="1.5703125" customWidth="1"/>
    <col min="2561" max="2561" width="2.28515625" customWidth="1"/>
    <col min="2562" max="2562" width="2.7109375" customWidth="1"/>
    <col min="2563" max="2563" width="2.5703125" customWidth="1"/>
    <col min="2564" max="2564" width="7.5703125" customWidth="1"/>
    <col min="2565" max="2565" width="15.85546875" customWidth="1"/>
    <col min="2566" max="2566" width="0.85546875" customWidth="1"/>
    <col min="2567" max="2567" width="2.140625" customWidth="1"/>
    <col min="2568" max="2568" width="2.85546875" customWidth="1"/>
    <col min="2569" max="2569" width="11" customWidth="1"/>
    <col min="2570" max="2570" width="14.140625" customWidth="1"/>
    <col min="2571" max="2571" width="0.7109375" customWidth="1"/>
    <col min="2572" max="2572" width="2.42578125" customWidth="1"/>
    <col min="2573" max="2573" width="4.7109375" customWidth="1"/>
    <col min="2574" max="2574" width="12.85546875" customWidth="1"/>
    <col min="2575" max="2575" width="6" customWidth="1"/>
    <col min="2576" max="2576" width="16.28515625" customWidth="1"/>
    <col min="2577" max="2577" width="1.5703125" customWidth="1"/>
    <col min="2817" max="2817" width="2.28515625" customWidth="1"/>
    <col min="2818" max="2818" width="2.7109375" customWidth="1"/>
    <col min="2819" max="2819" width="2.5703125" customWidth="1"/>
    <col min="2820" max="2820" width="7.5703125" customWidth="1"/>
    <col min="2821" max="2821" width="15.85546875" customWidth="1"/>
    <col min="2822" max="2822" width="0.85546875" customWidth="1"/>
    <col min="2823" max="2823" width="2.140625" customWidth="1"/>
    <col min="2824" max="2824" width="2.85546875" customWidth="1"/>
    <col min="2825" max="2825" width="11" customWidth="1"/>
    <col min="2826" max="2826" width="14.140625" customWidth="1"/>
    <col min="2827" max="2827" width="0.7109375" customWidth="1"/>
    <col min="2828" max="2828" width="2.42578125" customWidth="1"/>
    <col min="2829" max="2829" width="4.7109375" customWidth="1"/>
    <col min="2830" max="2830" width="12.85546875" customWidth="1"/>
    <col min="2831" max="2831" width="6" customWidth="1"/>
    <col min="2832" max="2832" width="16.28515625" customWidth="1"/>
    <col min="2833" max="2833" width="1.5703125" customWidth="1"/>
    <col min="3073" max="3073" width="2.28515625" customWidth="1"/>
    <col min="3074" max="3074" width="2.7109375" customWidth="1"/>
    <col min="3075" max="3075" width="2.5703125" customWidth="1"/>
    <col min="3076" max="3076" width="7.5703125" customWidth="1"/>
    <col min="3077" max="3077" width="15.85546875" customWidth="1"/>
    <col min="3078" max="3078" width="0.85546875" customWidth="1"/>
    <col min="3079" max="3079" width="2.140625" customWidth="1"/>
    <col min="3080" max="3080" width="2.85546875" customWidth="1"/>
    <col min="3081" max="3081" width="11" customWidth="1"/>
    <col min="3082" max="3082" width="14.140625" customWidth="1"/>
    <col min="3083" max="3083" width="0.7109375" customWidth="1"/>
    <col min="3084" max="3084" width="2.42578125" customWidth="1"/>
    <col min="3085" max="3085" width="4.7109375" customWidth="1"/>
    <col min="3086" max="3086" width="12.85546875" customWidth="1"/>
    <col min="3087" max="3087" width="6" customWidth="1"/>
    <col min="3088" max="3088" width="16.28515625" customWidth="1"/>
    <col min="3089" max="3089" width="1.5703125" customWidth="1"/>
    <col min="3329" max="3329" width="2.28515625" customWidth="1"/>
    <col min="3330" max="3330" width="2.7109375" customWidth="1"/>
    <col min="3331" max="3331" width="2.5703125" customWidth="1"/>
    <col min="3332" max="3332" width="7.5703125" customWidth="1"/>
    <col min="3333" max="3333" width="15.85546875" customWidth="1"/>
    <col min="3334" max="3334" width="0.85546875" customWidth="1"/>
    <col min="3335" max="3335" width="2.140625" customWidth="1"/>
    <col min="3336" max="3336" width="2.85546875" customWidth="1"/>
    <col min="3337" max="3337" width="11" customWidth="1"/>
    <col min="3338" max="3338" width="14.140625" customWidth="1"/>
    <col min="3339" max="3339" width="0.7109375" customWidth="1"/>
    <col min="3340" max="3340" width="2.42578125" customWidth="1"/>
    <col min="3341" max="3341" width="4.7109375" customWidth="1"/>
    <col min="3342" max="3342" width="12.85546875" customWidth="1"/>
    <col min="3343" max="3343" width="6" customWidth="1"/>
    <col min="3344" max="3344" width="16.28515625" customWidth="1"/>
    <col min="3345" max="3345" width="1.5703125" customWidth="1"/>
    <col min="3585" max="3585" width="2.28515625" customWidth="1"/>
    <col min="3586" max="3586" width="2.7109375" customWidth="1"/>
    <col min="3587" max="3587" width="2.5703125" customWidth="1"/>
    <col min="3588" max="3588" width="7.5703125" customWidth="1"/>
    <col min="3589" max="3589" width="15.85546875" customWidth="1"/>
    <col min="3590" max="3590" width="0.85546875" customWidth="1"/>
    <col min="3591" max="3591" width="2.140625" customWidth="1"/>
    <col min="3592" max="3592" width="2.85546875" customWidth="1"/>
    <col min="3593" max="3593" width="11" customWidth="1"/>
    <col min="3594" max="3594" width="14.140625" customWidth="1"/>
    <col min="3595" max="3595" width="0.7109375" customWidth="1"/>
    <col min="3596" max="3596" width="2.42578125" customWidth="1"/>
    <col min="3597" max="3597" width="4.7109375" customWidth="1"/>
    <col min="3598" max="3598" width="12.85546875" customWidth="1"/>
    <col min="3599" max="3599" width="6" customWidth="1"/>
    <col min="3600" max="3600" width="16.28515625" customWidth="1"/>
    <col min="3601" max="3601" width="1.5703125" customWidth="1"/>
    <col min="3841" max="3841" width="2.28515625" customWidth="1"/>
    <col min="3842" max="3842" width="2.7109375" customWidth="1"/>
    <col min="3843" max="3843" width="2.5703125" customWidth="1"/>
    <col min="3844" max="3844" width="7.5703125" customWidth="1"/>
    <col min="3845" max="3845" width="15.85546875" customWidth="1"/>
    <col min="3846" max="3846" width="0.85546875" customWidth="1"/>
    <col min="3847" max="3847" width="2.140625" customWidth="1"/>
    <col min="3848" max="3848" width="2.85546875" customWidth="1"/>
    <col min="3849" max="3849" width="11" customWidth="1"/>
    <col min="3850" max="3850" width="14.140625" customWidth="1"/>
    <col min="3851" max="3851" width="0.7109375" customWidth="1"/>
    <col min="3852" max="3852" width="2.42578125" customWidth="1"/>
    <col min="3853" max="3853" width="4.7109375" customWidth="1"/>
    <col min="3854" max="3854" width="12.85546875" customWidth="1"/>
    <col min="3855" max="3855" width="6" customWidth="1"/>
    <col min="3856" max="3856" width="16.28515625" customWidth="1"/>
    <col min="3857" max="3857" width="1.5703125" customWidth="1"/>
    <col min="4097" max="4097" width="2.28515625" customWidth="1"/>
    <col min="4098" max="4098" width="2.7109375" customWidth="1"/>
    <col min="4099" max="4099" width="2.5703125" customWidth="1"/>
    <col min="4100" max="4100" width="7.5703125" customWidth="1"/>
    <col min="4101" max="4101" width="15.85546875" customWidth="1"/>
    <col min="4102" max="4102" width="0.85546875" customWidth="1"/>
    <col min="4103" max="4103" width="2.140625" customWidth="1"/>
    <col min="4104" max="4104" width="2.85546875" customWidth="1"/>
    <col min="4105" max="4105" width="11" customWidth="1"/>
    <col min="4106" max="4106" width="14.140625" customWidth="1"/>
    <col min="4107" max="4107" width="0.7109375" customWidth="1"/>
    <col min="4108" max="4108" width="2.42578125" customWidth="1"/>
    <col min="4109" max="4109" width="4.7109375" customWidth="1"/>
    <col min="4110" max="4110" width="12.85546875" customWidth="1"/>
    <col min="4111" max="4111" width="6" customWidth="1"/>
    <col min="4112" max="4112" width="16.28515625" customWidth="1"/>
    <col min="4113" max="4113" width="1.5703125" customWidth="1"/>
    <col min="4353" max="4353" width="2.28515625" customWidth="1"/>
    <col min="4354" max="4354" width="2.7109375" customWidth="1"/>
    <col min="4355" max="4355" width="2.5703125" customWidth="1"/>
    <col min="4356" max="4356" width="7.5703125" customWidth="1"/>
    <col min="4357" max="4357" width="15.85546875" customWidth="1"/>
    <col min="4358" max="4358" width="0.85546875" customWidth="1"/>
    <col min="4359" max="4359" width="2.140625" customWidth="1"/>
    <col min="4360" max="4360" width="2.85546875" customWidth="1"/>
    <col min="4361" max="4361" width="11" customWidth="1"/>
    <col min="4362" max="4362" width="14.140625" customWidth="1"/>
    <col min="4363" max="4363" width="0.7109375" customWidth="1"/>
    <col min="4364" max="4364" width="2.42578125" customWidth="1"/>
    <col min="4365" max="4365" width="4.7109375" customWidth="1"/>
    <col min="4366" max="4366" width="12.85546875" customWidth="1"/>
    <col min="4367" max="4367" width="6" customWidth="1"/>
    <col min="4368" max="4368" width="16.28515625" customWidth="1"/>
    <col min="4369" max="4369" width="1.5703125" customWidth="1"/>
    <col min="4609" max="4609" width="2.28515625" customWidth="1"/>
    <col min="4610" max="4610" width="2.7109375" customWidth="1"/>
    <col min="4611" max="4611" width="2.5703125" customWidth="1"/>
    <col min="4612" max="4612" width="7.5703125" customWidth="1"/>
    <col min="4613" max="4613" width="15.85546875" customWidth="1"/>
    <col min="4614" max="4614" width="0.85546875" customWidth="1"/>
    <col min="4615" max="4615" width="2.140625" customWidth="1"/>
    <col min="4616" max="4616" width="2.85546875" customWidth="1"/>
    <col min="4617" max="4617" width="11" customWidth="1"/>
    <col min="4618" max="4618" width="14.140625" customWidth="1"/>
    <col min="4619" max="4619" width="0.7109375" customWidth="1"/>
    <col min="4620" max="4620" width="2.42578125" customWidth="1"/>
    <col min="4621" max="4621" width="4.7109375" customWidth="1"/>
    <col min="4622" max="4622" width="12.85546875" customWidth="1"/>
    <col min="4623" max="4623" width="6" customWidth="1"/>
    <col min="4624" max="4624" width="16.28515625" customWidth="1"/>
    <col min="4625" max="4625" width="1.5703125" customWidth="1"/>
    <col min="4865" max="4865" width="2.28515625" customWidth="1"/>
    <col min="4866" max="4866" width="2.7109375" customWidth="1"/>
    <col min="4867" max="4867" width="2.5703125" customWidth="1"/>
    <col min="4868" max="4868" width="7.5703125" customWidth="1"/>
    <col min="4869" max="4869" width="15.85546875" customWidth="1"/>
    <col min="4870" max="4870" width="0.85546875" customWidth="1"/>
    <col min="4871" max="4871" width="2.140625" customWidth="1"/>
    <col min="4872" max="4872" width="2.85546875" customWidth="1"/>
    <col min="4873" max="4873" width="11" customWidth="1"/>
    <col min="4874" max="4874" width="14.140625" customWidth="1"/>
    <col min="4875" max="4875" width="0.7109375" customWidth="1"/>
    <col min="4876" max="4876" width="2.42578125" customWidth="1"/>
    <col min="4877" max="4877" width="4.7109375" customWidth="1"/>
    <col min="4878" max="4878" width="12.85546875" customWidth="1"/>
    <col min="4879" max="4879" width="6" customWidth="1"/>
    <col min="4880" max="4880" width="16.28515625" customWidth="1"/>
    <col min="4881" max="4881" width="1.5703125" customWidth="1"/>
    <col min="5121" max="5121" width="2.28515625" customWidth="1"/>
    <col min="5122" max="5122" width="2.7109375" customWidth="1"/>
    <col min="5123" max="5123" width="2.5703125" customWidth="1"/>
    <col min="5124" max="5124" width="7.5703125" customWidth="1"/>
    <col min="5125" max="5125" width="15.85546875" customWidth="1"/>
    <col min="5126" max="5126" width="0.85546875" customWidth="1"/>
    <col min="5127" max="5127" width="2.140625" customWidth="1"/>
    <col min="5128" max="5128" width="2.85546875" customWidth="1"/>
    <col min="5129" max="5129" width="11" customWidth="1"/>
    <col min="5130" max="5130" width="14.140625" customWidth="1"/>
    <col min="5131" max="5131" width="0.7109375" customWidth="1"/>
    <col min="5132" max="5132" width="2.42578125" customWidth="1"/>
    <col min="5133" max="5133" width="4.7109375" customWidth="1"/>
    <col min="5134" max="5134" width="12.85546875" customWidth="1"/>
    <col min="5135" max="5135" width="6" customWidth="1"/>
    <col min="5136" max="5136" width="16.28515625" customWidth="1"/>
    <col min="5137" max="5137" width="1.5703125" customWidth="1"/>
    <col min="5377" max="5377" width="2.28515625" customWidth="1"/>
    <col min="5378" max="5378" width="2.7109375" customWidth="1"/>
    <col min="5379" max="5379" width="2.5703125" customWidth="1"/>
    <col min="5380" max="5380" width="7.5703125" customWidth="1"/>
    <col min="5381" max="5381" width="15.85546875" customWidth="1"/>
    <col min="5382" max="5382" width="0.85546875" customWidth="1"/>
    <col min="5383" max="5383" width="2.140625" customWidth="1"/>
    <col min="5384" max="5384" width="2.85546875" customWidth="1"/>
    <col min="5385" max="5385" width="11" customWidth="1"/>
    <col min="5386" max="5386" width="14.140625" customWidth="1"/>
    <col min="5387" max="5387" width="0.7109375" customWidth="1"/>
    <col min="5388" max="5388" width="2.42578125" customWidth="1"/>
    <col min="5389" max="5389" width="4.7109375" customWidth="1"/>
    <col min="5390" max="5390" width="12.85546875" customWidth="1"/>
    <col min="5391" max="5391" width="6" customWidth="1"/>
    <col min="5392" max="5392" width="16.28515625" customWidth="1"/>
    <col min="5393" max="5393" width="1.5703125" customWidth="1"/>
    <col min="5633" max="5633" width="2.28515625" customWidth="1"/>
    <col min="5634" max="5634" width="2.7109375" customWidth="1"/>
    <col min="5635" max="5635" width="2.5703125" customWidth="1"/>
    <col min="5636" max="5636" width="7.5703125" customWidth="1"/>
    <col min="5637" max="5637" width="15.85546875" customWidth="1"/>
    <col min="5638" max="5638" width="0.85546875" customWidth="1"/>
    <col min="5639" max="5639" width="2.140625" customWidth="1"/>
    <col min="5640" max="5640" width="2.85546875" customWidth="1"/>
    <col min="5641" max="5641" width="11" customWidth="1"/>
    <col min="5642" max="5642" width="14.140625" customWidth="1"/>
    <col min="5643" max="5643" width="0.7109375" customWidth="1"/>
    <col min="5644" max="5644" width="2.42578125" customWidth="1"/>
    <col min="5645" max="5645" width="4.7109375" customWidth="1"/>
    <col min="5646" max="5646" width="12.85546875" customWidth="1"/>
    <col min="5647" max="5647" width="6" customWidth="1"/>
    <col min="5648" max="5648" width="16.28515625" customWidth="1"/>
    <col min="5649" max="5649" width="1.5703125" customWidth="1"/>
    <col min="5889" max="5889" width="2.28515625" customWidth="1"/>
    <col min="5890" max="5890" width="2.7109375" customWidth="1"/>
    <col min="5891" max="5891" width="2.5703125" customWidth="1"/>
    <col min="5892" max="5892" width="7.5703125" customWidth="1"/>
    <col min="5893" max="5893" width="15.85546875" customWidth="1"/>
    <col min="5894" max="5894" width="0.85546875" customWidth="1"/>
    <col min="5895" max="5895" width="2.140625" customWidth="1"/>
    <col min="5896" max="5896" width="2.85546875" customWidth="1"/>
    <col min="5897" max="5897" width="11" customWidth="1"/>
    <col min="5898" max="5898" width="14.140625" customWidth="1"/>
    <col min="5899" max="5899" width="0.7109375" customWidth="1"/>
    <col min="5900" max="5900" width="2.42578125" customWidth="1"/>
    <col min="5901" max="5901" width="4.7109375" customWidth="1"/>
    <col min="5902" max="5902" width="12.85546875" customWidth="1"/>
    <col min="5903" max="5903" width="6" customWidth="1"/>
    <col min="5904" max="5904" width="16.28515625" customWidth="1"/>
    <col min="5905" max="5905" width="1.5703125" customWidth="1"/>
    <col min="6145" max="6145" width="2.28515625" customWidth="1"/>
    <col min="6146" max="6146" width="2.7109375" customWidth="1"/>
    <col min="6147" max="6147" width="2.5703125" customWidth="1"/>
    <col min="6148" max="6148" width="7.5703125" customWidth="1"/>
    <col min="6149" max="6149" width="15.85546875" customWidth="1"/>
    <col min="6150" max="6150" width="0.85546875" customWidth="1"/>
    <col min="6151" max="6151" width="2.140625" customWidth="1"/>
    <col min="6152" max="6152" width="2.85546875" customWidth="1"/>
    <col min="6153" max="6153" width="11" customWidth="1"/>
    <col min="6154" max="6154" width="14.140625" customWidth="1"/>
    <col min="6155" max="6155" width="0.7109375" customWidth="1"/>
    <col min="6156" max="6156" width="2.42578125" customWidth="1"/>
    <col min="6157" max="6157" width="4.7109375" customWidth="1"/>
    <col min="6158" max="6158" width="12.85546875" customWidth="1"/>
    <col min="6159" max="6159" width="6" customWidth="1"/>
    <col min="6160" max="6160" width="16.28515625" customWidth="1"/>
    <col min="6161" max="6161" width="1.5703125" customWidth="1"/>
    <col min="6401" max="6401" width="2.28515625" customWidth="1"/>
    <col min="6402" max="6402" width="2.7109375" customWidth="1"/>
    <col min="6403" max="6403" width="2.5703125" customWidth="1"/>
    <col min="6404" max="6404" width="7.5703125" customWidth="1"/>
    <col min="6405" max="6405" width="15.85546875" customWidth="1"/>
    <col min="6406" max="6406" width="0.85546875" customWidth="1"/>
    <col min="6407" max="6407" width="2.140625" customWidth="1"/>
    <col min="6408" max="6408" width="2.85546875" customWidth="1"/>
    <col min="6409" max="6409" width="11" customWidth="1"/>
    <col min="6410" max="6410" width="14.140625" customWidth="1"/>
    <col min="6411" max="6411" width="0.7109375" customWidth="1"/>
    <col min="6412" max="6412" width="2.42578125" customWidth="1"/>
    <col min="6413" max="6413" width="4.7109375" customWidth="1"/>
    <col min="6414" max="6414" width="12.85546875" customWidth="1"/>
    <col min="6415" max="6415" width="6" customWidth="1"/>
    <col min="6416" max="6416" width="16.28515625" customWidth="1"/>
    <col min="6417" max="6417" width="1.5703125" customWidth="1"/>
    <col min="6657" max="6657" width="2.28515625" customWidth="1"/>
    <col min="6658" max="6658" width="2.7109375" customWidth="1"/>
    <col min="6659" max="6659" width="2.5703125" customWidth="1"/>
    <col min="6660" max="6660" width="7.5703125" customWidth="1"/>
    <col min="6661" max="6661" width="15.85546875" customWidth="1"/>
    <col min="6662" max="6662" width="0.85546875" customWidth="1"/>
    <col min="6663" max="6663" width="2.140625" customWidth="1"/>
    <col min="6664" max="6664" width="2.85546875" customWidth="1"/>
    <col min="6665" max="6665" width="11" customWidth="1"/>
    <col min="6666" max="6666" width="14.140625" customWidth="1"/>
    <col min="6667" max="6667" width="0.7109375" customWidth="1"/>
    <col min="6668" max="6668" width="2.42578125" customWidth="1"/>
    <col min="6669" max="6669" width="4.7109375" customWidth="1"/>
    <col min="6670" max="6670" width="12.85546875" customWidth="1"/>
    <col min="6671" max="6671" width="6" customWidth="1"/>
    <col min="6672" max="6672" width="16.28515625" customWidth="1"/>
    <col min="6673" max="6673" width="1.5703125" customWidth="1"/>
    <col min="6913" max="6913" width="2.28515625" customWidth="1"/>
    <col min="6914" max="6914" width="2.7109375" customWidth="1"/>
    <col min="6915" max="6915" width="2.5703125" customWidth="1"/>
    <col min="6916" max="6916" width="7.5703125" customWidth="1"/>
    <col min="6917" max="6917" width="15.85546875" customWidth="1"/>
    <col min="6918" max="6918" width="0.85546875" customWidth="1"/>
    <col min="6919" max="6919" width="2.140625" customWidth="1"/>
    <col min="6920" max="6920" width="2.85546875" customWidth="1"/>
    <col min="6921" max="6921" width="11" customWidth="1"/>
    <col min="6922" max="6922" width="14.140625" customWidth="1"/>
    <col min="6923" max="6923" width="0.7109375" customWidth="1"/>
    <col min="6924" max="6924" width="2.42578125" customWidth="1"/>
    <col min="6925" max="6925" width="4.7109375" customWidth="1"/>
    <col min="6926" max="6926" width="12.85546875" customWidth="1"/>
    <col min="6927" max="6927" width="6" customWidth="1"/>
    <col min="6928" max="6928" width="16.28515625" customWidth="1"/>
    <col min="6929" max="6929" width="1.5703125" customWidth="1"/>
    <col min="7169" max="7169" width="2.28515625" customWidth="1"/>
    <col min="7170" max="7170" width="2.7109375" customWidth="1"/>
    <col min="7171" max="7171" width="2.5703125" customWidth="1"/>
    <col min="7172" max="7172" width="7.5703125" customWidth="1"/>
    <col min="7173" max="7173" width="15.85546875" customWidth="1"/>
    <col min="7174" max="7174" width="0.85546875" customWidth="1"/>
    <col min="7175" max="7175" width="2.140625" customWidth="1"/>
    <col min="7176" max="7176" width="2.85546875" customWidth="1"/>
    <col min="7177" max="7177" width="11" customWidth="1"/>
    <col min="7178" max="7178" width="14.140625" customWidth="1"/>
    <col min="7179" max="7179" width="0.7109375" customWidth="1"/>
    <col min="7180" max="7180" width="2.42578125" customWidth="1"/>
    <col min="7181" max="7181" width="4.7109375" customWidth="1"/>
    <col min="7182" max="7182" width="12.85546875" customWidth="1"/>
    <col min="7183" max="7183" width="6" customWidth="1"/>
    <col min="7184" max="7184" width="16.28515625" customWidth="1"/>
    <col min="7185" max="7185" width="1.5703125" customWidth="1"/>
    <col min="7425" max="7425" width="2.28515625" customWidth="1"/>
    <col min="7426" max="7426" width="2.7109375" customWidth="1"/>
    <col min="7427" max="7427" width="2.5703125" customWidth="1"/>
    <col min="7428" max="7428" width="7.5703125" customWidth="1"/>
    <col min="7429" max="7429" width="15.85546875" customWidth="1"/>
    <col min="7430" max="7430" width="0.85546875" customWidth="1"/>
    <col min="7431" max="7431" width="2.140625" customWidth="1"/>
    <col min="7432" max="7432" width="2.85546875" customWidth="1"/>
    <col min="7433" max="7433" width="11" customWidth="1"/>
    <col min="7434" max="7434" width="14.140625" customWidth="1"/>
    <col min="7435" max="7435" width="0.7109375" customWidth="1"/>
    <col min="7436" max="7436" width="2.42578125" customWidth="1"/>
    <col min="7437" max="7437" width="4.7109375" customWidth="1"/>
    <col min="7438" max="7438" width="12.85546875" customWidth="1"/>
    <col min="7439" max="7439" width="6" customWidth="1"/>
    <col min="7440" max="7440" width="16.28515625" customWidth="1"/>
    <col min="7441" max="7441" width="1.5703125" customWidth="1"/>
    <col min="7681" max="7681" width="2.28515625" customWidth="1"/>
    <col min="7682" max="7682" width="2.7109375" customWidth="1"/>
    <col min="7683" max="7683" width="2.5703125" customWidth="1"/>
    <col min="7684" max="7684" width="7.5703125" customWidth="1"/>
    <col min="7685" max="7685" width="15.85546875" customWidth="1"/>
    <col min="7686" max="7686" width="0.85546875" customWidth="1"/>
    <col min="7687" max="7687" width="2.140625" customWidth="1"/>
    <col min="7688" max="7688" width="2.85546875" customWidth="1"/>
    <col min="7689" max="7689" width="11" customWidth="1"/>
    <col min="7690" max="7690" width="14.140625" customWidth="1"/>
    <col min="7691" max="7691" width="0.7109375" customWidth="1"/>
    <col min="7692" max="7692" width="2.42578125" customWidth="1"/>
    <col min="7693" max="7693" width="4.7109375" customWidth="1"/>
    <col min="7694" max="7694" width="12.85546875" customWidth="1"/>
    <col min="7695" max="7695" width="6" customWidth="1"/>
    <col min="7696" max="7696" width="16.28515625" customWidth="1"/>
    <col min="7697" max="7697" width="1.5703125" customWidth="1"/>
    <col min="7937" max="7937" width="2.28515625" customWidth="1"/>
    <col min="7938" max="7938" width="2.7109375" customWidth="1"/>
    <col min="7939" max="7939" width="2.5703125" customWidth="1"/>
    <col min="7940" max="7940" width="7.5703125" customWidth="1"/>
    <col min="7941" max="7941" width="15.85546875" customWidth="1"/>
    <col min="7942" max="7942" width="0.85546875" customWidth="1"/>
    <col min="7943" max="7943" width="2.140625" customWidth="1"/>
    <col min="7944" max="7944" width="2.85546875" customWidth="1"/>
    <col min="7945" max="7945" width="11" customWidth="1"/>
    <col min="7946" max="7946" width="14.140625" customWidth="1"/>
    <col min="7947" max="7947" width="0.7109375" customWidth="1"/>
    <col min="7948" max="7948" width="2.42578125" customWidth="1"/>
    <col min="7949" max="7949" width="4.7109375" customWidth="1"/>
    <col min="7950" max="7950" width="12.85546875" customWidth="1"/>
    <col min="7951" max="7951" width="6" customWidth="1"/>
    <col min="7952" max="7952" width="16.28515625" customWidth="1"/>
    <col min="7953" max="7953" width="1.5703125" customWidth="1"/>
    <col min="8193" max="8193" width="2.28515625" customWidth="1"/>
    <col min="8194" max="8194" width="2.7109375" customWidth="1"/>
    <col min="8195" max="8195" width="2.5703125" customWidth="1"/>
    <col min="8196" max="8196" width="7.5703125" customWidth="1"/>
    <col min="8197" max="8197" width="15.85546875" customWidth="1"/>
    <col min="8198" max="8198" width="0.85546875" customWidth="1"/>
    <col min="8199" max="8199" width="2.140625" customWidth="1"/>
    <col min="8200" max="8200" width="2.85546875" customWidth="1"/>
    <col min="8201" max="8201" width="11" customWidth="1"/>
    <col min="8202" max="8202" width="14.140625" customWidth="1"/>
    <col min="8203" max="8203" width="0.7109375" customWidth="1"/>
    <col min="8204" max="8204" width="2.42578125" customWidth="1"/>
    <col min="8205" max="8205" width="4.7109375" customWidth="1"/>
    <col min="8206" max="8206" width="12.85546875" customWidth="1"/>
    <col min="8207" max="8207" width="6" customWidth="1"/>
    <col min="8208" max="8208" width="16.28515625" customWidth="1"/>
    <col min="8209" max="8209" width="1.5703125" customWidth="1"/>
    <col min="8449" max="8449" width="2.28515625" customWidth="1"/>
    <col min="8450" max="8450" width="2.7109375" customWidth="1"/>
    <col min="8451" max="8451" width="2.5703125" customWidth="1"/>
    <col min="8452" max="8452" width="7.5703125" customWidth="1"/>
    <col min="8453" max="8453" width="15.85546875" customWidth="1"/>
    <col min="8454" max="8454" width="0.85546875" customWidth="1"/>
    <col min="8455" max="8455" width="2.140625" customWidth="1"/>
    <col min="8456" max="8456" width="2.85546875" customWidth="1"/>
    <col min="8457" max="8457" width="11" customWidth="1"/>
    <col min="8458" max="8458" width="14.140625" customWidth="1"/>
    <col min="8459" max="8459" width="0.7109375" customWidth="1"/>
    <col min="8460" max="8460" width="2.42578125" customWidth="1"/>
    <col min="8461" max="8461" width="4.7109375" customWidth="1"/>
    <col min="8462" max="8462" width="12.85546875" customWidth="1"/>
    <col min="8463" max="8463" width="6" customWidth="1"/>
    <col min="8464" max="8464" width="16.28515625" customWidth="1"/>
    <col min="8465" max="8465" width="1.5703125" customWidth="1"/>
    <col min="8705" max="8705" width="2.28515625" customWidth="1"/>
    <col min="8706" max="8706" width="2.7109375" customWidth="1"/>
    <col min="8707" max="8707" width="2.5703125" customWidth="1"/>
    <col min="8708" max="8708" width="7.5703125" customWidth="1"/>
    <col min="8709" max="8709" width="15.85546875" customWidth="1"/>
    <col min="8710" max="8710" width="0.85546875" customWidth="1"/>
    <col min="8711" max="8711" width="2.140625" customWidth="1"/>
    <col min="8712" max="8712" width="2.85546875" customWidth="1"/>
    <col min="8713" max="8713" width="11" customWidth="1"/>
    <col min="8714" max="8714" width="14.140625" customWidth="1"/>
    <col min="8715" max="8715" width="0.7109375" customWidth="1"/>
    <col min="8716" max="8716" width="2.42578125" customWidth="1"/>
    <col min="8717" max="8717" width="4.7109375" customWidth="1"/>
    <col min="8718" max="8718" width="12.85546875" customWidth="1"/>
    <col min="8719" max="8719" width="6" customWidth="1"/>
    <col min="8720" max="8720" width="16.28515625" customWidth="1"/>
    <col min="8721" max="8721" width="1.5703125" customWidth="1"/>
    <col min="8961" max="8961" width="2.28515625" customWidth="1"/>
    <col min="8962" max="8962" width="2.7109375" customWidth="1"/>
    <col min="8963" max="8963" width="2.5703125" customWidth="1"/>
    <col min="8964" max="8964" width="7.5703125" customWidth="1"/>
    <col min="8965" max="8965" width="15.85546875" customWidth="1"/>
    <col min="8966" max="8966" width="0.85546875" customWidth="1"/>
    <col min="8967" max="8967" width="2.140625" customWidth="1"/>
    <col min="8968" max="8968" width="2.85546875" customWidth="1"/>
    <col min="8969" max="8969" width="11" customWidth="1"/>
    <col min="8970" max="8970" width="14.140625" customWidth="1"/>
    <col min="8971" max="8971" width="0.7109375" customWidth="1"/>
    <col min="8972" max="8972" width="2.42578125" customWidth="1"/>
    <col min="8973" max="8973" width="4.7109375" customWidth="1"/>
    <col min="8974" max="8974" width="12.85546875" customWidth="1"/>
    <col min="8975" max="8975" width="6" customWidth="1"/>
    <col min="8976" max="8976" width="16.28515625" customWidth="1"/>
    <col min="8977" max="8977" width="1.5703125" customWidth="1"/>
    <col min="9217" max="9217" width="2.28515625" customWidth="1"/>
    <col min="9218" max="9218" width="2.7109375" customWidth="1"/>
    <col min="9219" max="9219" width="2.5703125" customWidth="1"/>
    <col min="9220" max="9220" width="7.5703125" customWidth="1"/>
    <col min="9221" max="9221" width="15.85546875" customWidth="1"/>
    <col min="9222" max="9222" width="0.85546875" customWidth="1"/>
    <col min="9223" max="9223" width="2.140625" customWidth="1"/>
    <col min="9224" max="9224" width="2.85546875" customWidth="1"/>
    <col min="9225" max="9225" width="11" customWidth="1"/>
    <col min="9226" max="9226" width="14.140625" customWidth="1"/>
    <col min="9227" max="9227" width="0.7109375" customWidth="1"/>
    <col min="9228" max="9228" width="2.42578125" customWidth="1"/>
    <col min="9229" max="9229" width="4.7109375" customWidth="1"/>
    <col min="9230" max="9230" width="12.85546875" customWidth="1"/>
    <col min="9231" max="9231" width="6" customWidth="1"/>
    <col min="9232" max="9232" width="16.28515625" customWidth="1"/>
    <col min="9233" max="9233" width="1.5703125" customWidth="1"/>
    <col min="9473" max="9473" width="2.28515625" customWidth="1"/>
    <col min="9474" max="9474" width="2.7109375" customWidth="1"/>
    <col min="9475" max="9475" width="2.5703125" customWidth="1"/>
    <col min="9476" max="9476" width="7.5703125" customWidth="1"/>
    <col min="9477" max="9477" width="15.85546875" customWidth="1"/>
    <col min="9478" max="9478" width="0.85546875" customWidth="1"/>
    <col min="9479" max="9479" width="2.140625" customWidth="1"/>
    <col min="9480" max="9480" width="2.85546875" customWidth="1"/>
    <col min="9481" max="9481" width="11" customWidth="1"/>
    <col min="9482" max="9482" width="14.140625" customWidth="1"/>
    <col min="9483" max="9483" width="0.7109375" customWidth="1"/>
    <col min="9484" max="9484" width="2.42578125" customWidth="1"/>
    <col min="9485" max="9485" width="4.7109375" customWidth="1"/>
    <col min="9486" max="9486" width="12.85546875" customWidth="1"/>
    <col min="9487" max="9487" width="6" customWidth="1"/>
    <col min="9488" max="9488" width="16.28515625" customWidth="1"/>
    <col min="9489" max="9489" width="1.5703125" customWidth="1"/>
    <col min="9729" max="9729" width="2.28515625" customWidth="1"/>
    <col min="9730" max="9730" width="2.7109375" customWidth="1"/>
    <col min="9731" max="9731" width="2.5703125" customWidth="1"/>
    <col min="9732" max="9732" width="7.5703125" customWidth="1"/>
    <col min="9733" max="9733" width="15.85546875" customWidth="1"/>
    <col min="9734" max="9734" width="0.85546875" customWidth="1"/>
    <col min="9735" max="9735" width="2.140625" customWidth="1"/>
    <col min="9736" max="9736" width="2.85546875" customWidth="1"/>
    <col min="9737" max="9737" width="11" customWidth="1"/>
    <col min="9738" max="9738" width="14.140625" customWidth="1"/>
    <col min="9739" max="9739" width="0.7109375" customWidth="1"/>
    <col min="9740" max="9740" width="2.42578125" customWidth="1"/>
    <col min="9741" max="9741" width="4.7109375" customWidth="1"/>
    <col min="9742" max="9742" width="12.85546875" customWidth="1"/>
    <col min="9743" max="9743" width="6" customWidth="1"/>
    <col min="9744" max="9744" width="16.28515625" customWidth="1"/>
    <col min="9745" max="9745" width="1.5703125" customWidth="1"/>
    <col min="9985" max="9985" width="2.28515625" customWidth="1"/>
    <col min="9986" max="9986" width="2.7109375" customWidth="1"/>
    <col min="9987" max="9987" width="2.5703125" customWidth="1"/>
    <col min="9988" max="9988" width="7.5703125" customWidth="1"/>
    <col min="9989" max="9989" width="15.85546875" customWidth="1"/>
    <col min="9990" max="9990" width="0.85546875" customWidth="1"/>
    <col min="9991" max="9991" width="2.140625" customWidth="1"/>
    <col min="9992" max="9992" width="2.85546875" customWidth="1"/>
    <col min="9993" max="9993" width="11" customWidth="1"/>
    <col min="9994" max="9994" width="14.140625" customWidth="1"/>
    <col min="9995" max="9995" width="0.7109375" customWidth="1"/>
    <col min="9996" max="9996" width="2.42578125" customWidth="1"/>
    <col min="9997" max="9997" width="4.7109375" customWidth="1"/>
    <col min="9998" max="9998" width="12.85546875" customWidth="1"/>
    <col min="9999" max="9999" width="6" customWidth="1"/>
    <col min="10000" max="10000" width="16.28515625" customWidth="1"/>
    <col min="10001" max="10001" width="1.5703125" customWidth="1"/>
    <col min="10241" max="10241" width="2.28515625" customWidth="1"/>
    <col min="10242" max="10242" width="2.7109375" customWidth="1"/>
    <col min="10243" max="10243" width="2.5703125" customWidth="1"/>
    <col min="10244" max="10244" width="7.5703125" customWidth="1"/>
    <col min="10245" max="10245" width="15.85546875" customWidth="1"/>
    <col min="10246" max="10246" width="0.85546875" customWidth="1"/>
    <col min="10247" max="10247" width="2.140625" customWidth="1"/>
    <col min="10248" max="10248" width="2.85546875" customWidth="1"/>
    <col min="10249" max="10249" width="11" customWidth="1"/>
    <col min="10250" max="10250" width="14.140625" customWidth="1"/>
    <col min="10251" max="10251" width="0.7109375" customWidth="1"/>
    <col min="10252" max="10252" width="2.42578125" customWidth="1"/>
    <col min="10253" max="10253" width="4.7109375" customWidth="1"/>
    <col min="10254" max="10254" width="12.85546875" customWidth="1"/>
    <col min="10255" max="10255" width="6" customWidth="1"/>
    <col min="10256" max="10256" width="16.28515625" customWidth="1"/>
    <col min="10257" max="10257" width="1.5703125" customWidth="1"/>
    <col min="10497" max="10497" width="2.28515625" customWidth="1"/>
    <col min="10498" max="10498" width="2.7109375" customWidth="1"/>
    <col min="10499" max="10499" width="2.5703125" customWidth="1"/>
    <col min="10500" max="10500" width="7.5703125" customWidth="1"/>
    <col min="10501" max="10501" width="15.85546875" customWidth="1"/>
    <col min="10502" max="10502" width="0.85546875" customWidth="1"/>
    <col min="10503" max="10503" width="2.140625" customWidth="1"/>
    <col min="10504" max="10504" width="2.85546875" customWidth="1"/>
    <col min="10505" max="10505" width="11" customWidth="1"/>
    <col min="10506" max="10506" width="14.140625" customWidth="1"/>
    <col min="10507" max="10507" width="0.7109375" customWidth="1"/>
    <col min="10508" max="10508" width="2.42578125" customWidth="1"/>
    <col min="10509" max="10509" width="4.7109375" customWidth="1"/>
    <col min="10510" max="10510" width="12.85546875" customWidth="1"/>
    <col min="10511" max="10511" width="6" customWidth="1"/>
    <col min="10512" max="10512" width="16.28515625" customWidth="1"/>
    <col min="10513" max="10513" width="1.5703125" customWidth="1"/>
    <col min="10753" max="10753" width="2.28515625" customWidth="1"/>
    <col min="10754" max="10754" width="2.7109375" customWidth="1"/>
    <col min="10755" max="10755" width="2.5703125" customWidth="1"/>
    <col min="10756" max="10756" width="7.5703125" customWidth="1"/>
    <col min="10757" max="10757" width="15.85546875" customWidth="1"/>
    <col min="10758" max="10758" width="0.85546875" customWidth="1"/>
    <col min="10759" max="10759" width="2.140625" customWidth="1"/>
    <col min="10760" max="10760" width="2.85546875" customWidth="1"/>
    <col min="10761" max="10761" width="11" customWidth="1"/>
    <col min="10762" max="10762" width="14.140625" customWidth="1"/>
    <col min="10763" max="10763" width="0.7109375" customWidth="1"/>
    <col min="10764" max="10764" width="2.42578125" customWidth="1"/>
    <col min="10765" max="10765" width="4.7109375" customWidth="1"/>
    <col min="10766" max="10766" width="12.85546875" customWidth="1"/>
    <col min="10767" max="10767" width="6" customWidth="1"/>
    <col min="10768" max="10768" width="16.28515625" customWidth="1"/>
    <col min="10769" max="10769" width="1.5703125" customWidth="1"/>
    <col min="11009" max="11009" width="2.28515625" customWidth="1"/>
    <col min="11010" max="11010" width="2.7109375" customWidth="1"/>
    <col min="11011" max="11011" width="2.5703125" customWidth="1"/>
    <col min="11012" max="11012" width="7.5703125" customWidth="1"/>
    <col min="11013" max="11013" width="15.85546875" customWidth="1"/>
    <col min="11014" max="11014" width="0.85546875" customWidth="1"/>
    <col min="11015" max="11015" width="2.140625" customWidth="1"/>
    <col min="11016" max="11016" width="2.85546875" customWidth="1"/>
    <col min="11017" max="11017" width="11" customWidth="1"/>
    <col min="11018" max="11018" width="14.140625" customWidth="1"/>
    <col min="11019" max="11019" width="0.7109375" customWidth="1"/>
    <col min="11020" max="11020" width="2.42578125" customWidth="1"/>
    <col min="11021" max="11021" width="4.7109375" customWidth="1"/>
    <col min="11022" max="11022" width="12.85546875" customWidth="1"/>
    <col min="11023" max="11023" width="6" customWidth="1"/>
    <col min="11024" max="11024" width="16.28515625" customWidth="1"/>
    <col min="11025" max="11025" width="1.5703125" customWidth="1"/>
    <col min="11265" max="11265" width="2.28515625" customWidth="1"/>
    <col min="11266" max="11266" width="2.7109375" customWidth="1"/>
    <col min="11267" max="11267" width="2.5703125" customWidth="1"/>
    <col min="11268" max="11268" width="7.5703125" customWidth="1"/>
    <col min="11269" max="11269" width="15.85546875" customWidth="1"/>
    <col min="11270" max="11270" width="0.85546875" customWidth="1"/>
    <col min="11271" max="11271" width="2.140625" customWidth="1"/>
    <col min="11272" max="11272" width="2.85546875" customWidth="1"/>
    <col min="11273" max="11273" width="11" customWidth="1"/>
    <col min="11274" max="11274" width="14.140625" customWidth="1"/>
    <col min="11275" max="11275" width="0.7109375" customWidth="1"/>
    <col min="11276" max="11276" width="2.42578125" customWidth="1"/>
    <col min="11277" max="11277" width="4.7109375" customWidth="1"/>
    <col min="11278" max="11278" width="12.85546875" customWidth="1"/>
    <col min="11279" max="11279" width="6" customWidth="1"/>
    <col min="11280" max="11280" width="16.28515625" customWidth="1"/>
    <col min="11281" max="11281" width="1.5703125" customWidth="1"/>
    <col min="11521" max="11521" width="2.28515625" customWidth="1"/>
    <col min="11522" max="11522" width="2.7109375" customWidth="1"/>
    <col min="11523" max="11523" width="2.5703125" customWidth="1"/>
    <col min="11524" max="11524" width="7.5703125" customWidth="1"/>
    <col min="11525" max="11525" width="15.85546875" customWidth="1"/>
    <col min="11526" max="11526" width="0.85546875" customWidth="1"/>
    <col min="11527" max="11527" width="2.140625" customWidth="1"/>
    <col min="11528" max="11528" width="2.85546875" customWidth="1"/>
    <col min="11529" max="11529" width="11" customWidth="1"/>
    <col min="11530" max="11530" width="14.140625" customWidth="1"/>
    <col min="11531" max="11531" width="0.7109375" customWidth="1"/>
    <col min="11532" max="11532" width="2.42578125" customWidth="1"/>
    <col min="11533" max="11533" width="4.7109375" customWidth="1"/>
    <col min="11534" max="11534" width="12.85546875" customWidth="1"/>
    <col min="11535" max="11535" width="6" customWidth="1"/>
    <col min="11536" max="11536" width="16.28515625" customWidth="1"/>
    <col min="11537" max="11537" width="1.5703125" customWidth="1"/>
    <col min="11777" max="11777" width="2.28515625" customWidth="1"/>
    <col min="11778" max="11778" width="2.7109375" customWidth="1"/>
    <col min="11779" max="11779" width="2.5703125" customWidth="1"/>
    <col min="11780" max="11780" width="7.5703125" customWidth="1"/>
    <col min="11781" max="11781" width="15.85546875" customWidth="1"/>
    <col min="11782" max="11782" width="0.85546875" customWidth="1"/>
    <col min="11783" max="11783" width="2.140625" customWidth="1"/>
    <col min="11784" max="11784" width="2.85546875" customWidth="1"/>
    <col min="11785" max="11785" width="11" customWidth="1"/>
    <col min="11786" max="11786" width="14.140625" customWidth="1"/>
    <col min="11787" max="11787" width="0.7109375" customWidth="1"/>
    <col min="11788" max="11788" width="2.42578125" customWidth="1"/>
    <col min="11789" max="11789" width="4.7109375" customWidth="1"/>
    <col min="11790" max="11790" width="12.85546875" customWidth="1"/>
    <col min="11791" max="11791" width="6" customWidth="1"/>
    <col min="11792" max="11792" width="16.28515625" customWidth="1"/>
    <col min="11793" max="11793" width="1.5703125" customWidth="1"/>
    <col min="12033" max="12033" width="2.28515625" customWidth="1"/>
    <col min="12034" max="12034" width="2.7109375" customWidth="1"/>
    <col min="12035" max="12035" width="2.5703125" customWidth="1"/>
    <col min="12036" max="12036" width="7.5703125" customWidth="1"/>
    <col min="12037" max="12037" width="15.85546875" customWidth="1"/>
    <col min="12038" max="12038" width="0.85546875" customWidth="1"/>
    <col min="12039" max="12039" width="2.140625" customWidth="1"/>
    <col min="12040" max="12040" width="2.85546875" customWidth="1"/>
    <col min="12041" max="12041" width="11" customWidth="1"/>
    <col min="12042" max="12042" width="14.140625" customWidth="1"/>
    <col min="12043" max="12043" width="0.7109375" customWidth="1"/>
    <col min="12044" max="12044" width="2.42578125" customWidth="1"/>
    <col min="12045" max="12045" width="4.7109375" customWidth="1"/>
    <col min="12046" max="12046" width="12.85546875" customWidth="1"/>
    <col min="12047" max="12047" width="6" customWidth="1"/>
    <col min="12048" max="12048" width="16.28515625" customWidth="1"/>
    <col min="12049" max="12049" width="1.5703125" customWidth="1"/>
    <col min="12289" max="12289" width="2.28515625" customWidth="1"/>
    <col min="12290" max="12290" width="2.7109375" customWidth="1"/>
    <col min="12291" max="12291" width="2.5703125" customWidth="1"/>
    <col min="12292" max="12292" width="7.5703125" customWidth="1"/>
    <col min="12293" max="12293" width="15.85546875" customWidth="1"/>
    <col min="12294" max="12294" width="0.85546875" customWidth="1"/>
    <col min="12295" max="12295" width="2.140625" customWidth="1"/>
    <col min="12296" max="12296" width="2.85546875" customWidth="1"/>
    <col min="12297" max="12297" width="11" customWidth="1"/>
    <col min="12298" max="12298" width="14.140625" customWidth="1"/>
    <col min="12299" max="12299" width="0.7109375" customWidth="1"/>
    <col min="12300" max="12300" width="2.42578125" customWidth="1"/>
    <col min="12301" max="12301" width="4.7109375" customWidth="1"/>
    <col min="12302" max="12302" width="12.85546875" customWidth="1"/>
    <col min="12303" max="12303" width="6" customWidth="1"/>
    <col min="12304" max="12304" width="16.28515625" customWidth="1"/>
    <col min="12305" max="12305" width="1.5703125" customWidth="1"/>
    <col min="12545" max="12545" width="2.28515625" customWidth="1"/>
    <col min="12546" max="12546" width="2.7109375" customWidth="1"/>
    <col min="12547" max="12547" width="2.5703125" customWidth="1"/>
    <col min="12548" max="12548" width="7.5703125" customWidth="1"/>
    <col min="12549" max="12549" width="15.85546875" customWidth="1"/>
    <col min="12550" max="12550" width="0.85546875" customWidth="1"/>
    <col min="12551" max="12551" width="2.140625" customWidth="1"/>
    <col min="12552" max="12552" width="2.85546875" customWidth="1"/>
    <col min="12553" max="12553" width="11" customWidth="1"/>
    <col min="12554" max="12554" width="14.140625" customWidth="1"/>
    <col min="12555" max="12555" width="0.7109375" customWidth="1"/>
    <col min="12556" max="12556" width="2.42578125" customWidth="1"/>
    <col min="12557" max="12557" width="4.7109375" customWidth="1"/>
    <col min="12558" max="12558" width="12.85546875" customWidth="1"/>
    <col min="12559" max="12559" width="6" customWidth="1"/>
    <col min="12560" max="12560" width="16.28515625" customWidth="1"/>
    <col min="12561" max="12561" width="1.5703125" customWidth="1"/>
    <col min="12801" max="12801" width="2.28515625" customWidth="1"/>
    <col min="12802" max="12802" width="2.7109375" customWidth="1"/>
    <col min="12803" max="12803" width="2.5703125" customWidth="1"/>
    <col min="12804" max="12804" width="7.5703125" customWidth="1"/>
    <col min="12805" max="12805" width="15.85546875" customWidth="1"/>
    <col min="12806" max="12806" width="0.85546875" customWidth="1"/>
    <col min="12807" max="12807" width="2.140625" customWidth="1"/>
    <col min="12808" max="12808" width="2.85546875" customWidth="1"/>
    <col min="12809" max="12809" width="11" customWidth="1"/>
    <col min="12810" max="12810" width="14.140625" customWidth="1"/>
    <col min="12811" max="12811" width="0.7109375" customWidth="1"/>
    <col min="12812" max="12812" width="2.42578125" customWidth="1"/>
    <col min="12813" max="12813" width="4.7109375" customWidth="1"/>
    <col min="12814" max="12814" width="12.85546875" customWidth="1"/>
    <col min="12815" max="12815" width="6" customWidth="1"/>
    <col min="12816" max="12816" width="16.28515625" customWidth="1"/>
    <col min="12817" max="12817" width="1.5703125" customWidth="1"/>
    <col min="13057" max="13057" width="2.28515625" customWidth="1"/>
    <col min="13058" max="13058" width="2.7109375" customWidth="1"/>
    <col min="13059" max="13059" width="2.5703125" customWidth="1"/>
    <col min="13060" max="13060" width="7.5703125" customWidth="1"/>
    <col min="13061" max="13061" width="15.85546875" customWidth="1"/>
    <col min="13062" max="13062" width="0.85546875" customWidth="1"/>
    <col min="13063" max="13063" width="2.140625" customWidth="1"/>
    <col min="13064" max="13064" width="2.85546875" customWidth="1"/>
    <col min="13065" max="13065" width="11" customWidth="1"/>
    <col min="13066" max="13066" width="14.140625" customWidth="1"/>
    <col min="13067" max="13067" width="0.7109375" customWidth="1"/>
    <col min="13068" max="13068" width="2.42578125" customWidth="1"/>
    <col min="13069" max="13069" width="4.7109375" customWidth="1"/>
    <col min="13070" max="13070" width="12.85546875" customWidth="1"/>
    <col min="13071" max="13071" width="6" customWidth="1"/>
    <col min="13072" max="13072" width="16.28515625" customWidth="1"/>
    <col min="13073" max="13073" width="1.5703125" customWidth="1"/>
    <col min="13313" max="13313" width="2.28515625" customWidth="1"/>
    <col min="13314" max="13314" width="2.7109375" customWidth="1"/>
    <col min="13315" max="13315" width="2.5703125" customWidth="1"/>
    <col min="13316" max="13316" width="7.5703125" customWidth="1"/>
    <col min="13317" max="13317" width="15.85546875" customWidth="1"/>
    <col min="13318" max="13318" width="0.85546875" customWidth="1"/>
    <col min="13319" max="13319" width="2.140625" customWidth="1"/>
    <col min="13320" max="13320" width="2.85546875" customWidth="1"/>
    <col min="13321" max="13321" width="11" customWidth="1"/>
    <col min="13322" max="13322" width="14.140625" customWidth="1"/>
    <col min="13323" max="13323" width="0.7109375" customWidth="1"/>
    <col min="13324" max="13324" width="2.42578125" customWidth="1"/>
    <col min="13325" max="13325" width="4.7109375" customWidth="1"/>
    <col min="13326" max="13326" width="12.85546875" customWidth="1"/>
    <col min="13327" max="13327" width="6" customWidth="1"/>
    <col min="13328" max="13328" width="16.28515625" customWidth="1"/>
    <col min="13329" max="13329" width="1.5703125" customWidth="1"/>
    <col min="13569" max="13569" width="2.28515625" customWidth="1"/>
    <col min="13570" max="13570" width="2.7109375" customWidth="1"/>
    <col min="13571" max="13571" width="2.5703125" customWidth="1"/>
    <col min="13572" max="13572" width="7.5703125" customWidth="1"/>
    <col min="13573" max="13573" width="15.85546875" customWidth="1"/>
    <col min="13574" max="13574" width="0.85546875" customWidth="1"/>
    <col min="13575" max="13575" width="2.140625" customWidth="1"/>
    <col min="13576" max="13576" width="2.85546875" customWidth="1"/>
    <col min="13577" max="13577" width="11" customWidth="1"/>
    <col min="13578" max="13578" width="14.140625" customWidth="1"/>
    <col min="13579" max="13579" width="0.7109375" customWidth="1"/>
    <col min="13580" max="13580" width="2.42578125" customWidth="1"/>
    <col min="13581" max="13581" width="4.7109375" customWidth="1"/>
    <col min="13582" max="13582" width="12.85546875" customWidth="1"/>
    <col min="13583" max="13583" width="6" customWidth="1"/>
    <col min="13584" max="13584" width="16.28515625" customWidth="1"/>
    <col min="13585" max="13585" width="1.5703125" customWidth="1"/>
    <col min="13825" max="13825" width="2.28515625" customWidth="1"/>
    <col min="13826" max="13826" width="2.7109375" customWidth="1"/>
    <col min="13827" max="13827" width="2.5703125" customWidth="1"/>
    <col min="13828" max="13828" width="7.5703125" customWidth="1"/>
    <col min="13829" max="13829" width="15.85546875" customWidth="1"/>
    <col min="13830" max="13830" width="0.85546875" customWidth="1"/>
    <col min="13831" max="13831" width="2.140625" customWidth="1"/>
    <col min="13832" max="13832" width="2.85546875" customWidth="1"/>
    <col min="13833" max="13833" width="11" customWidth="1"/>
    <col min="13834" max="13834" width="14.140625" customWidth="1"/>
    <col min="13835" max="13835" width="0.7109375" customWidth="1"/>
    <col min="13836" max="13836" width="2.42578125" customWidth="1"/>
    <col min="13837" max="13837" width="4.7109375" customWidth="1"/>
    <col min="13838" max="13838" width="12.85546875" customWidth="1"/>
    <col min="13839" max="13839" width="6" customWidth="1"/>
    <col min="13840" max="13840" width="16.28515625" customWidth="1"/>
    <col min="13841" max="13841" width="1.5703125" customWidth="1"/>
    <col min="14081" max="14081" width="2.28515625" customWidth="1"/>
    <col min="14082" max="14082" width="2.7109375" customWidth="1"/>
    <col min="14083" max="14083" width="2.5703125" customWidth="1"/>
    <col min="14084" max="14084" width="7.5703125" customWidth="1"/>
    <col min="14085" max="14085" width="15.85546875" customWidth="1"/>
    <col min="14086" max="14086" width="0.85546875" customWidth="1"/>
    <col min="14087" max="14087" width="2.140625" customWidth="1"/>
    <col min="14088" max="14088" width="2.85546875" customWidth="1"/>
    <col min="14089" max="14089" width="11" customWidth="1"/>
    <col min="14090" max="14090" width="14.140625" customWidth="1"/>
    <col min="14091" max="14091" width="0.7109375" customWidth="1"/>
    <col min="14092" max="14092" width="2.42578125" customWidth="1"/>
    <col min="14093" max="14093" width="4.7109375" customWidth="1"/>
    <col min="14094" max="14094" width="12.85546875" customWidth="1"/>
    <col min="14095" max="14095" width="6" customWidth="1"/>
    <col min="14096" max="14096" width="16.28515625" customWidth="1"/>
    <col min="14097" max="14097" width="1.5703125" customWidth="1"/>
    <col min="14337" max="14337" width="2.28515625" customWidth="1"/>
    <col min="14338" max="14338" width="2.7109375" customWidth="1"/>
    <col min="14339" max="14339" width="2.5703125" customWidth="1"/>
    <col min="14340" max="14340" width="7.5703125" customWidth="1"/>
    <col min="14341" max="14341" width="15.85546875" customWidth="1"/>
    <col min="14342" max="14342" width="0.85546875" customWidth="1"/>
    <col min="14343" max="14343" width="2.140625" customWidth="1"/>
    <col min="14344" max="14344" width="2.85546875" customWidth="1"/>
    <col min="14345" max="14345" width="11" customWidth="1"/>
    <col min="14346" max="14346" width="14.140625" customWidth="1"/>
    <col min="14347" max="14347" width="0.7109375" customWidth="1"/>
    <col min="14348" max="14348" width="2.42578125" customWidth="1"/>
    <col min="14349" max="14349" width="4.7109375" customWidth="1"/>
    <col min="14350" max="14350" width="12.85546875" customWidth="1"/>
    <col min="14351" max="14351" width="6" customWidth="1"/>
    <col min="14352" max="14352" width="16.28515625" customWidth="1"/>
    <col min="14353" max="14353" width="1.5703125" customWidth="1"/>
    <col min="14593" max="14593" width="2.28515625" customWidth="1"/>
    <col min="14594" max="14594" width="2.7109375" customWidth="1"/>
    <col min="14595" max="14595" width="2.5703125" customWidth="1"/>
    <col min="14596" max="14596" width="7.5703125" customWidth="1"/>
    <col min="14597" max="14597" width="15.85546875" customWidth="1"/>
    <col min="14598" max="14598" width="0.85546875" customWidth="1"/>
    <col min="14599" max="14599" width="2.140625" customWidth="1"/>
    <col min="14600" max="14600" width="2.85546875" customWidth="1"/>
    <col min="14601" max="14601" width="11" customWidth="1"/>
    <col min="14602" max="14602" width="14.140625" customWidth="1"/>
    <col min="14603" max="14603" width="0.7109375" customWidth="1"/>
    <col min="14604" max="14604" width="2.42578125" customWidth="1"/>
    <col min="14605" max="14605" width="4.7109375" customWidth="1"/>
    <col min="14606" max="14606" width="12.85546875" customWidth="1"/>
    <col min="14607" max="14607" width="6" customWidth="1"/>
    <col min="14608" max="14608" width="16.28515625" customWidth="1"/>
    <col min="14609" max="14609" width="1.5703125" customWidth="1"/>
    <col min="14849" max="14849" width="2.28515625" customWidth="1"/>
    <col min="14850" max="14850" width="2.7109375" customWidth="1"/>
    <col min="14851" max="14851" width="2.5703125" customWidth="1"/>
    <col min="14852" max="14852" width="7.5703125" customWidth="1"/>
    <col min="14853" max="14853" width="15.85546875" customWidth="1"/>
    <col min="14854" max="14854" width="0.85546875" customWidth="1"/>
    <col min="14855" max="14855" width="2.140625" customWidth="1"/>
    <col min="14856" max="14856" width="2.85546875" customWidth="1"/>
    <col min="14857" max="14857" width="11" customWidth="1"/>
    <col min="14858" max="14858" width="14.140625" customWidth="1"/>
    <col min="14859" max="14859" width="0.7109375" customWidth="1"/>
    <col min="14860" max="14860" width="2.42578125" customWidth="1"/>
    <col min="14861" max="14861" width="4.7109375" customWidth="1"/>
    <col min="14862" max="14862" width="12.85546875" customWidth="1"/>
    <col min="14863" max="14863" width="6" customWidth="1"/>
    <col min="14864" max="14864" width="16.28515625" customWidth="1"/>
    <col min="14865" max="14865" width="1.5703125" customWidth="1"/>
    <col min="15105" max="15105" width="2.28515625" customWidth="1"/>
    <col min="15106" max="15106" width="2.7109375" customWidth="1"/>
    <col min="15107" max="15107" width="2.5703125" customWidth="1"/>
    <col min="15108" max="15108" width="7.5703125" customWidth="1"/>
    <col min="15109" max="15109" width="15.85546875" customWidth="1"/>
    <col min="15110" max="15110" width="0.85546875" customWidth="1"/>
    <col min="15111" max="15111" width="2.140625" customWidth="1"/>
    <col min="15112" max="15112" width="2.85546875" customWidth="1"/>
    <col min="15113" max="15113" width="11" customWidth="1"/>
    <col min="15114" max="15114" width="14.140625" customWidth="1"/>
    <col min="15115" max="15115" width="0.7109375" customWidth="1"/>
    <col min="15116" max="15116" width="2.42578125" customWidth="1"/>
    <col min="15117" max="15117" width="4.7109375" customWidth="1"/>
    <col min="15118" max="15118" width="12.85546875" customWidth="1"/>
    <col min="15119" max="15119" width="6" customWidth="1"/>
    <col min="15120" max="15120" width="16.28515625" customWidth="1"/>
    <col min="15121" max="15121" width="1.5703125" customWidth="1"/>
    <col min="15361" max="15361" width="2.28515625" customWidth="1"/>
    <col min="15362" max="15362" width="2.7109375" customWidth="1"/>
    <col min="15363" max="15363" width="2.5703125" customWidth="1"/>
    <col min="15364" max="15364" width="7.5703125" customWidth="1"/>
    <col min="15365" max="15365" width="15.85546875" customWidth="1"/>
    <col min="15366" max="15366" width="0.85546875" customWidth="1"/>
    <col min="15367" max="15367" width="2.140625" customWidth="1"/>
    <col min="15368" max="15368" width="2.85546875" customWidth="1"/>
    <col min="15369" max="15369" width="11" customWidth="1"/>
    <col min="15370" max="15370" width="14.140625" customWidth="1"/>
    <col min="15371" max="15371" width="0.7109375" customWidth="1"/>
    <col min="15372" max="15372" width="2.42578125" customWidth="1"/>
    <col min="15373" max="15373" width="4.7109375" customWidth="1"/>
    <col min="15374" max="15374" width="12.85546875" customWidth="1"/>
    <col min="15375" max="15375" width="6" customWidth="1"/>
    <col min="15376" max="15376" width="16.28515625" customWidth="1"/>
    <col min="15377" max="15377" width="1.5703125" customWidth="1"/>
    <col min="15617" max="15617" width="2.28515625" customWidth="1"/>
    <col min="15618" max="15618" width="2.7109375" customWidth="1"/>
    <col min="15619" max="15619" width="2.5703125" customWidth="1"/>
    <col min="15620" max="15620" width="7.5703125" customWidth="1"/>
    <col min="15621" max="15621" width="15.85546875" customWidth="1"/>
    <col min="15622" max="15622" width="0.85546875" customWidth="1"/>
    <col min="15623" max="15623" width="2.140625" customWidth="1"/>
    <col min="15624" max="15624" width="2.85546875" customWidth="1"/>
    <col min="15625" max="15625" width="11" customWidth="1"/>
    <col min="15626" max="15626" width="14.140625" customWidth="1"/>
    <col min="15627" max="15627" width="0.7109375" customWidth="1"/>
    <col min="15628" max="15628" width="2.42578125" customWidth="1"/>
    <col min="15629" max="15629" width="4.7109375" customWidth="1"/>
    <col min="15630" max="15630" width="12.85546875" customWidth="1"/>
    <col min="15631" max="15631" width="6" customWidth="1"/>
    <col min="15632" max="15632" width="16.28515625" customWidth="1"/>
    <col min="15633" max="15633" width="1.5703125" customWidth="1"/>
    <col min="15873" max="15873" width="2.28515625" customWidth="1"/>
    <col min="15874" max="15874" width="2.7109375" customWidth="1"/>
    <col min="15875" max="15875" width="2.5703125" customWidth="1"/>
    <col min="15876" max="15876" width="7.5703125" customWidth="1"/>
    <col min="15877" max="15877" width="15.85546875" customWidth="1"/>
    <col min="15878" max="15878" width="0.85546875" customWidth="1"/>
    <col min="15879" max="15879" width="2.140625" customWidth="1"/>
    <col min="15880" max="15880" width="2.85546875" customWidth="1"/>
    <col min="15881" max="15881" width="11" customWidth="1"/>
    <col min="15882" max="15882" width="14.140625" customWidth="1"/>
    <col min="15883" max="15883" width="0.7109375" customWidth="1"/>
    <col min="15884" max="15884" width="2.42578125" customWidth="1"/>
    <col min="15885" max="15885" width="4.7109375" customWidth="1"/>
    <col min="15886" max="15886" width="12.85546875" customWidth="1"/>
    <col min="15887" max="15887" width="6" customWidth="1"/>
    <col min="15888" max="15888" width="16.28515625" customWidth="1"/>
    <col min="15889" max="15889" width="1.5703125" customWidth="1"/>
    <col min="16129" max="16129" width="2.28515625" customWidth="1"/>
    <col min="16130" max="16130" width="2.7109375" customWidth="1"/>
    <col min="16131" max="16131" width="2.5703125" customWidth="1"/>
    <col min="16132" max="16132" width="7.5703125" customWidth="1"/>
    <col min="16133" max="16133" width="15.85546875" customWidth="1"/>
    <col min="16134" max="16134" width="0.85546875" customWidth="1"/>
    <col min="16135" max="16135" width="2.140625" customWidth="1"/>
    <col min="16136" max="16136" width="2.85546875" customWidth="1"/>
    <col min="16137" max="16137" width="11" customWidth="1"/>
    <col min="16138" max="16138" width="14.140625" customWidth="1"/>
    <col min="16139" max="16139" width="0.7109375" customWidth="1"/>
    <col min="16140" max="16140" width="2.42578125" customWidth="1"/>
    <col min="16141" max="16141" width="4.7109375" customWidth="1"/>
    <col min="16142" max="16142" width="12.85546875" customWidth="1"/>
    <col min="16143" max="16143" width="6" customWidth="1"/>
    <col min="16144" max="16144" width="16.28515625" customWidth="1"/>
    <col min="16145" max="16145" width="1.5703125" customWidth="1"/>
  </cols>
  <sheetData>
    <row r="1" spans="1:17" ht="53.25" customHeight="1" thickBot="1">
      <c r="A1" s="1"/>
      <c r="B1" s="2"/>
      <c r="C1" s="2"/>
      <c r="D1" s="2"/>
      <c r="E1" s="2"/>
      <c r="F1" s="3" t="s">
        <v>273</v>
      </c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6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6.5" customHeight="1">
      <c r="A3" s="8"/>
      <c r="B3" s="9" t="s">
        <v>274</v>
      </c>
      <c r="C3" s="9"/>
      <c r="D3" s="9"/>
      <c r="E3" s="10" t="s">
        <v>275</v>
      </c>
      <c r="F3" s="11"/>
      <c r="G3" s="11"/>
      <c r="H3" s="11"/>
      <c r="I3" s="11"/>
      <c r="J3" s="12"/>
      <c r="K3" s="9"/>
      <c r="L3" s="13"/>
      <c r="M3" s="13"/>
      <c r="N3" s="9" t="s">
        <v>272</v>
      </c>
      <c r="O3" s="10" t="s">
        <v>276</v>
      </c>
      <c r="P3" s="14"/>
      <c r="Q3" s="15"/>
    </row>
    <row r="4" spans="1:17" ht="16.5" customHeight="1">
      <c r="A4" s="8"/>
      <c r="B4" s="9" t="s">
        <v>277</v>
      </c>
      <c r="C4" s="9"/>
      <c r="D4" s="9"/>
      <c r="E4" s="16" t="s">
        <v>278</v>
      </c>
      <c r="F4" s="17"/>
      <c r="G4" s="17"/>
      <c r="H4" s="17"/>
      <c r="I4" s="17"/>
      <c r="J4" s="18"/>
      <c r="K4" s="9"/>
      <c r="L4" s="13"/>
      <c r="M4" s="13"/>
      <c r="N4" s="9" t="s">
        <v>279</v>
      </c>
      <c r="O4" s="19" t="s">
        <v>135</v>
      </c>
      <c r="P4" s="20"/>
      <c r="Q4" s="15"/>
    </row>
    <row r="5" spans="1:17" ht="16.5" customHeight="1">
      <c r="A5" s="8"/>
      <c r="B5" s="9" t="s">
        <v>280</v>
      </c>
      <c r="C5" s="9"/>
      <c r="D5" s="9"/>
      <c r="E5" s="21" t="s">
        <v>281</v>
      </c>
      <c r="F5" s="22"/>
      <c r="G5" s="22"/>
      <c r="H5" s="22"/>
      <c r="I5" s="22"/>
      <c r="J5" s="23"/>
      <c r="K5" s="9"/>
      <c r="L5" s="13"/>
      <c r="M5" s="13"/>
      <c r="N5" s="9" t="s">
        <v>282</v>
      </c>
      <c r="O5" s="24"/>
      <c r="P5" s="25"/>
      <c r="Q5" s="15"/>
    </row>
    <row r="6" spans="1:17" ht="16.5" customHeight="1">
      <c r="A6" s="26"/>
      <c r="B6" s="27"/>
      <c r="C6" s="27"/>
      <c r="D6" s="27"/>
      <c r="E6" s="27"/>
      <c r="F6" s="27"/>
      <c r="G6" s="27"/>
      <c r="H6" s="27"/>
      <c r="I6" s="27"/>
      <c r="J6" s="28"/>
      <c r="K6" s="27"/>
      <c r="L6" s="27"/>
      <c r="M6" s="27"/>
      <c r="N6" s="27" t="s">
        <v>279</v>
      </c>
      <c r="O6" s="27" t="s">
        <v>283</v>
      </c>
      <c r="P6" s="27"/>
      <c r="Q6" s="29"/>
    </row>
    <row r="7" spans="1:17" ht="16.5" customHeight="1">
      <c r="A7" s="8" t="s">
        <v>135</v>
      </c>
      <c r="B7" s="9" t="s">
        <v>284</v>
      </c>
      <c r="C7" s="9"/>
      <c r="D7" s="9"/>
      <c r="E7" s="10" t="s">
        <v>285</v>
      </c>
      <c r="F7" s="11"/>
      <c r="G7" s="11"/>
      <c r="H7" s="11"/>
      <c r="I7" s="11"/>
      <c r="J7" s="12"/>
      <c r="K7" s="9"/>
      <c r="L7" s="30"/>
      <c r="M7" s="31"/>
      <c r="N7" s="32" t="s">
        <v>281</v>
      </c>
      <c r="O7" s="33" t="s">
        <v>281</v>
      </c>
      <c r="P7" s="34"/>
      <c r="Q7" s="15"/>
    </row>
    <row r="8" spans="1:17" ht="16.5" customHeight="1">
      <c r="A8" s="8"/>
      <c r="B8" s="9" t="s">
        <v>286</v>
      </c>
      <c r="C8" s="9"/>
      <c r="D8" s="9"/>
      <c r="E8" s="16" t="s">
        <v>389</v>
      </c>
      <c r="F8" s="17"/>
      <c r="G8" s="17"/>
      <c r="H8" s="17"/>
      <c r="I8" s="17"/>
      <c r="J8" s="18"/>
      <c r="K8" s="9"/>
      <c r="L8" s="30"/>
      <c r="M8" s="31"/>
      <c r="N8" s="32" t="s">
        <v>281</v>
      </c>
      <c r="O8" s="35" t="s">
        <v>281</v>
      </c>
      <c r="P8" s="34"/>
      <c r="Q8" s="15"/>
    </row>
    <row r="9" spans="1:17" ht="16.5" customHeight="1">
      <c r="A9" s="8"/>
      <c r="B9" s="9" t="s">
        <v>287</v>
      </c>
      <c r="C9" s="9"/>
      <c r="D9" s="9"/>
      <c r="E9" s="24" t="s">
        <v>281</v>
      </c>
      <c r="F9" s="22"/>
      <c r="G9" s="22"/>
      <c r="H9" s="22"/>
      <c r="I9" s="22"/>
      <c r="J9" s="23"/>
      <c r="K9" s="9"/>
      <c r="L9" s="30"/>
      <c r="M9" s="31"/>
      <c r="N9" s="32" t="s">
        <v>281</v>
      </c>
      <c r="O9" s="35" t="s">
        <v>281</v>
      </c>
      <c r="P9" s="34"/>
      <c r="Q9" s="15"/>
    </row>
    <row r="10" spans="1:17" ht="16.5" customHeight="1">
      <c r="A10" s="26"/>
      <c r="B10" s="27"/>
      <c r="C10" s="27"/>
      <c r="D10" s="27"/>
      <c r="E10" s="27" t="s">
        <v>288</v>
      </c>
      <c r="F10" s="27"/>
      <c r="G10" s="27" t="s">
        <v>289</v>
      </c>
      <c r="H10" s="27"/>
      <c r="I10" s="27"/>
      <c r="J10" s="27"/>
      <c r="K10" s="27"/>
      <c r="L10" s="36"/>
      <c r="M10" s="27"/>
      <c r="N10" s="27" t="s">
        <v>290</v>
      </c>
      <c r="O10" s="27"/>
      <c r="P10" s="27" t="s">
        <v>291</v>
      </c>
      <c r="Q10" s="29"/>
    </row>
    <row r="11" spans="1:17" ht="16.5" customHeight="1">
      <c r="A11" s="8"/>
      <c r="B11" s="9"/>
      <c r="C11" s="9"/>
      <c r="D11" s="9"/>
      <c r="E11" s="37" t="s">
        <v>281</v>
      </c>
      <c r="F11" s="9"/>
      <c r="G11" s="35"/>
      <c r="H11" s="38" t="s">
        <v>390</v>
      </c>
      <c r="I11" s="34"/>
      <c r="J11" s="9"/>
      <c r="K11" s="9"/>
      <c r="L11" s="13"/>
      <c r="M11" s="30"/>
      <c r="N11" s="39"/>
      <c r="O11" s="9"/>
      <c r="P11" s="40"/>
      <c r="Q11" s="15"/>
    </row>
    <row r="12" spans="1:17" ht="18" customHeight="1" thickBot="1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1:17" ht="23.1" customHeight="1">
      <c r="A13" s="44"/>
      <c r="B13" s="45"/>
      <c r="C13" s="45"/>
      <c r="D13" s="45"/>
      <c r="E13" s="45" t="s">
        <v>292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1:17" ht="23.1" customHeight="1">
      <c r="A14" s="51"/>
      <c r="B14" s="52" t="s">
        <v>293</v>
      </c>
      <c r="C14" s="52"/>
      <c r="D14" s="53"/>
      <c r="E14" s="48" t="s">
        <v>294</v>
      </c>
      <c r="F14" s="49"/>
      <c r="G14" s="48"/>
      <c r="H14" s="47" t="s">
        <v>293</v>
      </c>
      <c r="I14" s="49"/>
      <c r="J14" s="48" t="s">
        <v>294</v>
      </c>
      <c r="K14" s="49"/>
      <c r="L14" s="48"/>
      <c r="M14" s="47" t="s">
        <v>293</v>
      </c>
      <c r="N14" s="47"/>
      <c r="O14" s="48" t="s">
        <v>294</v>
      </c>
      <c r="P14" s="47"/>
      <c r="Q14" s="50"/>
    </row>
    <row r="15" spans="1:17" ht="23.1" customHeight="1" thickBot="1">
      <c r="A15" s="54"/>
      <c r="B15" s="55"/>
      <c r="C15" s="55"/>
      <c r="D15" s="56"/>
      <c r="E15" s="57"/>
      <c r="F15" s="58"/>
      <c r="G15" s="59"/>
      <c r="H15" s="55"/>
      <c r="I15" s="56"/>
      <c r="J15" s="57"/>
      <c r="K15" s="58"/>
      <c r="L15" s="59"/>
      <c r="M15" s="55"/>
      <c r="N15" s="60"/>
      <c r="O15" s="59"/>
      <c r="P15" s="61"/>
      <c r="Q15" s="62"/>
    </row>
    <row r="16" spans="1:17" ht="25.5" customHeight="1" thickBot="1">
      <c r="A16" s="63"/>
      <c r="B16" s="64"/>
      <c r="C16" s="64"/>
      <c r="D16" s="64"/>
      <c r="E16" s="64" t="s">
        <v>295</v>
      </c>
      <c r="F16" s="64"/>
      <c r="G16" s="64"/>
      <c r="H16" s="65"/>
      <c r="I16" s="66" t="s">
        <v>296</v>
      </c>
      <c r="J16" s="64"/>
      <c r="K16" s="64"/>
      <c r="L16" s="64"/>
      <c r="M16" s="64"/>
      <c r="N16" s="64"/>
      <c r="O16" s="64"/>
      <c r="P16" s="64"/>
      <c r="Q16" s="67"/>
    </row>
    <row r="17" spans="1:17" ht="25.5" customHeight="1">
      <c r="A17" s="68" t="s">
        <v>297</v>
      </c>
      <c r="B17" s="69"/>
      <c r="C17" s="70" t="s">
        <v>298</v>
      </c>
      <c r="D17" s="71"/>
      <c r="E17" s="71"/>
      <c r="F17" s="72"/>
      <c r="G17" s="68" t="s">
        <v>299</v>
      </c>
      <c r="H17" s="73"/>
      <c r="I17" s="70" t="s">
        <v>300</v>
      </c>
      <c r="J17" s="71"/>
      <c r="K17" s="72"/>
      <c r="L17" s="68" t="s">
        <v>301</v>
      </c>
      <c r="M17" s="74"/>
      <c r="N17" s="70" t="s">
        <v>302</v>
      </c>
      <c r="O17" s="71"/>
      <c r="P17" s="71"/>
      <c r="Q17" s="72"/>
    </row>
    <row r="18" spans="1:17" ht="23.1" customHeight="1">
      <c r="A18" s="75">
        <v>1</v>
      </c>
      <c r="B18" s="76" t="s">
        <v>171</v>
      </c>
      <c r="C18" s="77"/>
      <c r="D18" s="78" t="s">
        <v>303</v>
      </c>
      <c r="E18" s="165" t="s">
        <v>135</v>
      </c>
      <c r="F18" s="119"/>
      <c r="G18" s="120">
        <v>8</v>
      </c>
      <c r="H18" s="121" t="s">
        <v>304</v>
      </c>
      <c r="I18" s="34"/>
      <c r="J18" s="122">
        <v>0</v>
      </c>
      <c r="K18" s="119"/>
      <c r="L18" s="120">
        <v>13</v>
      </c>
      <c r="M18" s="35" t="s">
        <v>305</v>
      </c>
      <c r="N18" s="34"/>
      <c r="O18" s="163"/>
      <c r="P18" s="122">
        <f>'2)STAVEBNÍ ÚPRAVY'!F34</f>
        <v>0</v>
      </c>
      <c r="Q18" s="79"/>
    </row>
    <row r="19" spans="1:17" ht="23.1" customHeight="1">
      <c r="A19" s="75">
        <v>2</v>
      </c>
      <c r="B19" s="81"/>
      <c r="C19" s="82"/>
      <c r="D19" s="78" t="s">
        <v>306</v>
      </c>
      <c r="E19" s="166">
        <f>'2)STAVEBNÍ ÚPRAVY'!F14</f>
        <v>0</v>
      </c>
      <c r="F19" s="119"/>
      <c r="G19" s="120">
        <v>9</v>
      </c>
      <c r="H19" s="121" t="s">
        <v>307</v>
      </c>
      <c r="I19" s="34"/>
      <c r="J19" s="122">
        <v>0</v>
      </c>
      <c r="K19" s="119"/>
      <c r="L19" s="120">
        <v>14</v>
      </c>
      <c r="M19" s="35" t="s">
        <v>308</v>
      </c>
      <c r="N19" s="34"/>
      <c r="O19" s="163"/>
      <c r="P19" s="122"/>
      <c r="Q19" s="79"/>
    </row>
    <row r="20" spans="1:17" ht="23.1" customHeight="1">
      <c r="A20" s="75">
        <v>3</v>
      </c>
      <c r="B20" s="76" t="s">
        <v>172</v>
      </c>
      <c r="C20" s="77"/>
      <c r="D20" s="78" t="s">
        <v>303</v>
      </c>
      <c r="E20" s="166" t="s">
        <v>135</v>
      </c>
      <c r="F20" s="119"/>
      <c r="G20" s="120">
        <v>10</v>
      </c>
      <c r="H20" s="121" t="s">
        <v>309</v>
      </c>
      <c r="I20" s="34"/>
      <c r="J20" s="122">
        <v>0</v>
      </c>
      <c r="K20" s="119"/>
      <c r="L20" s="120">
        <v>15</v>
      </c>
      <c r="M20" s="35" t="s">
        <v>310</v>
      </c>
      <c r="N20" s="34"/>
      <c r="O20" s="163"/>
      <c r="P20" s="122"/>
      <c r="Q20" s="79"/>
    </row>
    <row r="21" spans="1:17" ht="23.1" customHeight="1">
      <c r="A21" s="75">
        <v>4</v>
      </c>
      <c r="B21" s="81"/>
      <c r="C21" s="82"/>
      <c r="D21" s="78" t="s">
        <v>306</v>
      </c>
      <c r="E21" s="166">
        <f>'2)STAVEBNÍ ÚPRAVY'!F27</f>
        <v>0</v>
      </c>
      <c r="F21" s="119"/>
      <c r="G21" s="120">
        <v>11</v>
      </c>
      <c r="H21" s="35" t="s">
        <v>281</v>
      </c>
      <c r="I21" s="124"/>
      <c r="J21" s="122">
        <v>0</v>
      </c>
      <c r="K21" s="119"/>
      <c r="L21" s="120">
        <v>16</v>
      </c>
      <c r="M21" s="35" t="s">
        <v>311</v>
      </c>
      <c r="N21" s="34"/>
      <c r="O21" s="163"/>
      <c r="P21" s="122">
        <f>'2)STAVEBNÍ ÚPRAVY'!F35</f>
        <v>0</v>
      </c>
      <c r="Q21" s="79"/>
    </row>
    <row r="22" spans="1:17" ht="23.1" customHeight="1">
      <c r="A22" s="75">
        <v>5</v>
      </c>
      <c r="B22" s="76" t="s">
        <v>312</v>
      </c>
      <c r="C22" s="77"/>
      <c r="D22" s="78" t="s">
        <v>303</v>
      </c>
      <c r="E22" s="166">
        <v>0</v>
      </c>
      <c r="F22" s="119"/>
      <c r="G22" s="125"/>
      <c r="H22" s="38"/>
      <c r="I22" s="34"/>
      <c r="J22" s="122"/>
      <c r="K22" s="119"/>
      <c r="L22" s="120">
        <v>17</v>
      </c>
      <c r="M22" s="35" t="s">
        <v>313</v>
      </c>
      <c r="N22" s="38"/>
      <c r="O22" s="163"/>
      <c r="P22" s="122" t="s">
        <v>135</v>
      </c>
      <c r="Q22" s="79"/>
    </row>
    <row r="23" spans="1:17" ht="23.1" customHeight="1" thickBot="1">
      <c r="A23" s="75">
        <v>6</v>
      </c>
      <c r="B23" s="81"/>
      <c r="C23" s="82"/>
      <c r="D23" s="78" t="s">
        <v>306</v>
      </c>
      <c r="E23" s="167">
        <f>'2)STAVEBNÍ ÚPRAVY'!F30</f>
        <v>0</v>
      </c>
      <c r="F23" s="126"/>
      <c r="G23" s="125"/>
      <c r="H23" s="38"/>
      <c r="I23" s="34"/>
      <c r="J23" s="122"/>
      <c r="K23" s="119"/>
      <c r="L23" s="120">
        <v>18</v>
      </c>
      <c r="M23" s="121" t="s">
        <v>314</v>
      </c>
      <c r="N23" s="38"/>
      <c r="O23" s="38"/>
      <c r="P23" s="122" t="s">
        <v>135</v>
      </c>
      <c r="Q23" s="79"/>
    </row>
    <row r="24" spans="1:17" ht="23.1" customHeight="1" thickBot="1">
      <c r="A24" s="75">
        <v>7</v>
      </c>
      <c r="B24" s="84" t="s">
        <v>315</v>
      </c>
      <c r="C24" s="83"/>
      <c r="D24" s="80"/>
      <c r="E24" s="166">
        <f>SUM(E18:E23)</f>
        <v>0</v>
      </c>
      <c r="F24" s="119"/>
      <c r="G24" s="120">
        <v>12</v>
      </c>
      <c r="H24" s="127" t="s">
        <v>316</v>
      </c>
      <c r="I24" s="34"/>
      <c r="J24" s="128">
        <v>0</v>
      </c>
      <c r="K24" s="129"/>
      <c r="L24" s="120">
        <v>19</v>
      </c>
      <c r="M24" s="127" t="s">
        <v>317</v>
      </c>
      <c r="N24" s="38"/>
      <c r="O24" s="38"/>
      <c r="P24" s="128">
        <f>SUM(P18:P23)</f>
        <v>0</v>
      </c>
      <c r="Q24" s="85"/>
    </row>
    <row r="25" spans="1:17" ht="23.1" customHeight="1" thickBot="1">
      <c r="A25" s="103">
        <v>20</v>
      </c>
      <c r="B25" s="86" t="s">
        <v>318</v>
      </c>
      <c r="C25" s="87"/>
      <c r="D25" s="88"/>
      <c r="E25" s="168" t="s">
        <v>135</v>
      </c>
      <c r="F25" s="130"/>
      <c r="G25" s="131">
        <v>21</v>
      </c>
      <c r="H25" s="132" t="s">
        <v>319</v>
      </c>
      <c r="I25" s="133"/>
      <c r="J25" s="134">
        <f>'2)STAVEBNÍ ÚPRAVY'!F42</f>
        <v>0</v>
      </c>
      <c r="K25" s="135"/>
      <c r="L25" s="131">
        <v>22</v>
      </c>
      <c r="M25" s="132" t="s">
        <v>320</v>
      </c>
      <c r="N25" s="136"/>
      <c r="O25" s="136"/>
      <c r="P25" s="134">
        <f>'2)STAVEBNÍ ÚPRAVY'!F39+'2)STAVEBNÍ ÚPRAVY'!F40+'2)STAVEBNÍ ÚPRAVY'!F41+'2)STAVEBNÍ ÚPRAVY'!F43</f>
        <v>0</v>
      </c>
      <c r="Q25" s="62"/>
    </row>
    <row r="26" spans="1:17" ht="24.75" customHeight="1" thickBot="1">
      <c r="A26" s="44" t="s">
        <v>286</v>
      </c>
      <c r="B26" s="89"/>
      <c r="C26" s="89"/>
      <c r="D26" s="89"/>
      <c r="E26" s="6"/>
      <c r="F26" s="137"/>
      <c r="G26" s="138"/>
      <c r="H26" s="6"/>
      <c r="I26" s="6"/>
      <c r="J26" s="6"/>
      <c r="K26" s="7"/>
      <c r="L26" s="139" t="s">
        <v>321</v>
      </c>
      <c r="M26" s="140"/>
      <c r="N26" s="141" t="s">
        <v>322</v>
      </c>
      <c r="O26" s="142"/>
      <c r="P26" s="170">
        <f>E24+J25+P24+P25</f>
        <v>0</v>
      </c>
      <c r="Q26" s="72"/>
    </row>
    <row r="27" spans="1:17" ht="21" customHeight="1" thickBot="1">
      <c r="A27" s="90"/>
      <c r="B27" s="91"/>
      <c r="C27" s="91"/>
      <c r="D27" s="91"/>
      <c r="E27" s="9"/>
      <c r="F27" s="143"/>
      <c r="G27" s="144"/>
      <c r="H27" s="9"/>
      <c r="I27" s="9"/>
      <c r="J27" s="145"/>
      <c r="K27" s="146"/>
      <c r="L27" s="120">
        <v>23</v>
      </c>
      <c r="M27" s="121" t="s">
        <v>323</v>
      </c>
      <c r="N27" s="38"/>
      <c r="O27" s="38"/>
      <c r="P27" s="164">
        <f>E24+J25+P24+P25</f>
        <v>0</v>
      </c>
      <c r="Q27" s="92"/>
    </row>
    <row r="28" spans="1:17" ht="23.1" customHeight="1" thickBot="1">
      <c r="A28" s="93" t="s">
        <v>324</v>
      </c>
      <c r="B28" s="94"/>
      <c r="C28" s="94"/>
      <c r="D28" s="94"/>
      <c r="E28" s="147"/>
      <c r="F28" s="148"/>
      <c r="G28" s="149" t="s">
        <v>325</v>
      </c>
      <c r="H28" s="147"/>
      <c r="I28" s="147"/>
      <c r="J28" s="147"/>
      <c r="K28" s="150"/>
      <c r="L28" s="120">
        <v>24</v>
      </c>
      <c r="M28" s="151">
        <v>0.15</v>
      </c>
      <c r="N28" s="152">
        <v>0.21</v>
      </c>
      <c r="O28" s="153" t="s">
        <v>145</v>
      </c>
      <c r="P28" s="123">
        <f>P27*N28</f>
        <v>0</v>
      </c>
      <c r="Q28" s="95"/>
    </row>
    <row r="29" spans="1:17" ht="31.5" customHeight="1" thickTop="1" thickBot="1">
      <c r="A29" s="96" t="s">
        <v>326</v>
      </c>
      <c r="B29" s="91"/>
      <c r="C29" s="91"/>
      <c r="D29" s="91"/>
      <c r="E29" s="9"/>
      <c r="F29" s="143"/>
      <c r="G29" s="9"/>
      <c r="H29" s="9"/>
      <c r="I29" s="9"/>
      <c r="J29" s="145"/>
      <c r="K29" s="15"/>
      <c r="L29" s="131">
        <v>25</v>
      </c>
      <c r="M29" s="154" t="s">
        <v>327</v>
      </c>
      <c r="N29" s="136"/>
      <c r="O29" s="133"/>
      <c r="P29" s="169">
        <f>P27+P28</f>
        <v>0</v>
      </c>
      <c r="Q29" s="97"/>
    </row>
    <row r="30" spans="1:17" ht="33.75" customHeight="1">
      <c r="A30" s="98" t="s">
        <v>324</v>
      </c>
      <c r="B30" s="91"/>
      <c r="C30" s="91"/>
      <c r="D30" s="91"/>
      <c r="E30" s="9"/>
      <c r="F30" s="143"/>
      <c r="G30" s="155" t="s">
        <v>325</v>
      </c>
      <c r="H30" s="9"/>
      <c r="I30" s="9"/>
      <c r="J30" s="9"/>
      <c r="K30" s="15"/>
      <c r="L30" s="139" t="s">
        <v>328</v>
      </c>
      <c r="M30" s="140"/>
      <c r="N30" s="141" t="s">
        <v>329</v>
      </c>
      <c r="O30" s="142"/>
      <c r="P30" s="142"/>
      <c r="Q30" s="72"/>
    </row>
    <row r="31" spans="1:17" ht="23.1" customHeight="1">
      <c r="A31" s="99" t="s">
        <v>330</v>
      </c>
      <c r="B31" s="100"/>
      <c r="C31" s="100"/>
      <c r="D31" s="100"/>
      <c r="E31" s="156"/>
      <c r="F31" s="157"/>
      <c r="G31" s="156"/>
      <c r="H31" s="156"/>
      <c r="I31" s="156"/>
      <c r="J31" s="156"/>
      <c r="K31" s="158"/>
      <c r="L31" s="120">
        <v>26</v>
      </c>
      <c r="M31" s="121" t="s">
        <v>331</v>
      </c>
      <c r="N31" s="38"/>
      <c r="O31" s="38"/>
      <c r="P31" s="122">
        <v>0</v>
      </c>
      <c r="Q31" s="79"/>
    </row>
    <row r="32" spans="1:17" ht="23.1" customHeight="1">
      <c r="A32" s="90"/>
      <c r="B32" s="91"/>
      <c r="C32" s="91"/>
      <c r="D32" s="91"/>
      <c r="E32" s="9"/>
      <c r="F32" s="143"/>
      <c r="G32" s="144"/>
      <c r="H32" s="9"/>
      <c r="I32" s="9"/>
      <c r="J32" s="9"/>
      <c r="K32" s="159"/>
      <c r="L32" s="120">
        <v>27</v>
      </c>
      <c r="M32" s="121" t="s">
        <v>332</v>
      </c>
      <c r="N32" s="38"/>
      <c r="O32" s="38"/>
      <c r="P32" s="122">
        <v>0</v>
      </c>
      <c r="Q32" s="79"/>
    </row>
    <row r="33" spans="1:17" ht="23.1" customHeight="1" thickBot="1">
      <c r="A33" s="101" t="s">
        <v>324</v>
      </c>
      <c r="B33" s="102"/>
      <c r="C33" s="102"/>
      <c r="D33" s="102"/>
      <c r="E33" s="42"/>
      <c r="F33" s="160"/>
      <c r="G33" s="161" t="s">
        <v>325</v>
      </c>
      <c r="H33" s="42"/>
      <c r="I33" s="42"/>
      <c r="J33" s="42"/>
      <c r="K33" s="162"/>
      <c r="L33" s="131">
        <v>28</v>
      </c>
      <c r="M33" s="132"/>
      <c r="N33" s="136"/>
      <c r="O33" s="136"/>
      <c r="P33" s="134">
        <v>0</v>
      </c>
      <c r="Q33" s="62"/>
    </row>
  </sheetData>
  <sheetProtection algorithmName="SHA-512" hashValue="+Xd6bLxGkmqDTh1Osz2w82YV4hkd6E98/KXdXHYkZ9fxDY3tFH+G3fTzpZ4JcQ84Z7L+0iHVOyRQPHBZwM4aTg==" saltValue="E00Zsx9PfgbE8GeJ5fk7n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6"/>
  <sheetViews>
    <sheetView tabSelected="1" topLeftCell="A25" zoomScale="130" zoomScaleNormal="130" workbookViewId="0">
      <selection activeCell="E423" sqref="E423"/>
    </sheetView>
  </sheetViews>
  <sheetFormatPr defaultRowHeight="15"/>
  <cols>
    <col min="1" max="1" width="8.28515625" style="181" customWidth="1"/>
    <col min="2" max="2" width="42.42578125" style="181" customWidth="1"/>
    <col min="3" max="3" width="3.7109375" style="181" customWidth="1"/>
    <col min="4" max="4" width="9.140625" style="187" customWidth="1"/>
    <col min="5" max="5" width="9.42578125" style="104" customWidth="1"/>
    <col min="6" max="6" width="12.140625" style="185" customWidth="1"/>
    <col min="7" max="16384" width="9.140625" style="176"/>
  </cols>
  <sheetData>
    <row r="1" spans="1:8" ht="18.75">
      <c r="A1" s="171" t="s">
        <v>272</v>
      </c>
      <c r="B1" s="172" t="s">
        <v>388</v>
      </c>
      <c r="C1" s="173"/>
      <c r="D1" s="174"/>
      <c r="E1" s="241"/>
      <c r="F1" s="175"/>
    </row>
    <row r="2" spans="1:8" ht="19.5" thickBot="1">
      <c r="A2" s="171" t="s">
        <v>181</v>
      </c>
      <c r="B2" s="177" t="s">
        <v>137</v>
      </c>
      <c r="C2" s="178"/>
      <c r="D2" s="179"/>
      <c r="E2" s="242"/>
      <c r="F2" s="180"/>
    </row>
    <row r="4" spans="1:8" ht="15.75">
      <c r="B4" s="182" t="s">
        <v>477</v>
      </c>
      <c r="C4" s="183"/>
      <c r="D4" s="184" t="s">
        <v>135</v>
      </c>
    </row>
    <row r="5" spans="1:8">
      <c r="B5" s="186" t="s">
        <v>138</v>
      </c>
      <c r="G5" s="188"/>
      <c r="H5" s="188"/>
    </row>
    <row r="6" spans="1:8">
      <c r="B6" s="189" t="s">
        <v>171</v>
      </c>
      <c r="G6" s="188"/>
      <c r="H6" s="188"/>
    </row>
    <row r="7" spans="1:8">
      <c r="A7" s="190"/>
      <c r="B7" s="190" t="s">
        <v>118</v>
      </c>
      <c r="C7" s="190"/>
      <c r="D7" s="191"/>
      <c r="E7" s="105"/>
      <c r="F7" s="192">
        <f>F55</f>
        <v>0</v>
      </c>
      <c r="G7" s="188"/>
      <c r="H7" s="188"/>
    </row>
    <row r="8" spans="1:8">
      <c r="A8" s="190"/>
      <c r="B8" s="190" t="s">
        <v>120</v>
      </c>
      <c r="C8" s="190"/>
      <c r="D8" s="191"/>
      <c r="E8" s="105"/>
      <c r="F8" s="192">
        <f>F66</f>
        <v>0</v>
      </c>
      <c r="G8" s="188"/>
      <c r="H8" s="188"/>
    </row>
    <row r="9" spans="1:8">
      <c r="A9" s="190"/>
      <c r="B9" s="190" t="s">
        <v>121</v>
      </c>
      <c r="C9" s="190"/>
      <c r="D9" s="191"/>
      <c r="E9" s="105"/>
      <c r="F9" s="192">
        <f>F199</f>
        <v>0</v>
      </c>
      <c r="G9" s="188"/>
      <c r="H9" s="188"/>
    </row>
    <row r="10" spans="1:8">
      <c r="A10" s="190"/>
      <c r="B10" s="190" t="s">
        <v>139</v>
      </c>
      <c r="C10" s="190"/>
      <c r="D10" s="191"/>
      <c r="E10" s="105"/>
      <c r="F10" s="192">
        <f>F202</f>
        <v>0</v>
      </c>
      <c r="G10" s="188"/>
      <c r="H10" s="188"/>
    </row>
    <row r="11" spans="1:8">
      <c r="A11" s="190"/>
      <c r="B11" s="190" t="s">
        <v>136</v>
      </c>
      <c r="C11" s="190"/>
      <c r="D11" s="191"/>
      <c r="E11" s="105"/>
      <c r="F11" s="192">
        <f>F204</f>
        <v>0</v>
      </c>
      <c r="G11" s="188"/>
      <c r="H11" s="188"/>
    </row>
    <row r="12" spans="1:8">
      <c r="A12" s="190"/>
      <c r="B12" s="190" t="s">
        <v>140</v>
      </c>
      <c r="C12" s="190"/>
      <c r="D12" s="191"/>
      <c r="E12" s="105"/>
      <c r="F12" s="192">
        <f>F226</f>
        <v>0</v>
      </c>
      <c r="G12" s="188"/>
      <c r="H12" s="188"/>
    </row>
    <row r="13" spans="1:8">
      <c r="A13" s="190"/>
      <c r="B13" s="190" t="s">
        <v>141</v>
      </c>
      <c r="C13" s="190"/>
      <c r="D13" s="191"/>
      <c r="E13" s="105"/>
      <c r="F13" s="192">
        <f>F239</f>
        <v>0</v>
      </c>
      <c r="G13" s="188"/>
      <c r="H13" s="188"/>
    </row>
    <row r="14" spans="1:8">
      <c r="A14" s="190"/>
      <c r="B14" s="193" t="s">
        <v>119</v>
      </c>
      <c r="C14" s="194"/>
      <c r="D14" s="195"/>
      <c r="E14" s="106"/>
      <c r="F14" s="196">
        <f>SUM(F7:F13)</f>
        <v>0</v>
      </c>
      <c r="G14" s="188"/>
      <c r="H14" s="188"/>
    </row>
    <row r="15" spans="1:8">
      <c r="A15" s="190"/>
      <c r="B15" s="193"/>
      <c r="C15" s="197"/>
      <c r="D15" s="198"/>
      <c r="E15" s="107"/>
      <c r="F15" s="199"/>
      <c r="G15" s="188"/>
      <c r="H15" s="188"/>
    </row>
    <row r="16" spans="1:8">
      <c r="A16" s="190"/>
      <c r="B16" s="189" t="s">
        <v>172</v>
      </c>
      <c r="C16" s="190"/>
      <c r="D16" s="191"/>
      <c r="E16" s="105"/>
      <c r="F16" s="192"/>
      <c r="G16" s="188"/>
      <c r="H16" s="188"/>
    </row>
    <row r="17" spans="1:8">
      <c r="A17" s="190"/>
      <c r="B17" s="190" t="s">
        <v>125</v>
      </c>
      <c r="C17" s="190"/>
      <c r="D17" s="191"/>
      <c r="E17" s="105"/>
      <c r="F17" s="192">
        <f>F245</f>
        <v>0</v>
      </c>
      <c r="G17" s="188"/>
      <c r="H17" s="188"/>
    </row>
    <row r="18" spans="1:8">
      <c r="A18" s="190"/>
      <c r="B18" s="190" t="s">
        <v>126</v>
      </c>
      <c r="C18" s="190"/>
      <c r="D18" s="191"/>
      <c r="E18" s="105"/>
      <c r="F18" s="192">
        <f>F265</f>
        <v>0</v>
      </c>
      <c r="G18" s="188"/>
      <c r="H18" s="188"/>
    </row>
    <row r="19" spans="1:8">
      <c r="A19" s="190"/>
      <c r="B19" s="190" t="s">
        <v>127</v>
      </c>
      <c r="C19" s="190"/>
      <c r="D19" s="191"/>
      <c r="E19" s="105"/>
      <c r="F19" s="192">
        <f>F279</f>
        <v>0</v>
      </c>
      <c r="G19" s="188"/>
      <c r="H19" s="188"/>
    </row>
    <row r="20" spans="1:8">
      <c r="A20" s="190"/>
      <c r="B20" s="190" t="s">
        <v>128</v>
      </c>
      <c r="C20" s="190"/>
      <c r="D20" s="191"/>
      <c r="E20" s="105"/>
      <c r="F20" s="192">
        <f>F285</f>
        <v>0</v>
      </c>
      <c r="G20" s="188"/>
      <c r="H20" s="188"/>
    </row>
    <row r="21" spans="1:8">
      <c r="A21" s="190"/>
      <c r="B21" s="190" t="s">
        <v>129</v>
      </c>
      <c r="C21" s="190"/>
      <c r="D21" s="191"/>
      <c r="E21" s="105"/>
      <c r="F21" s="192">
        <f>F308</f>
        <v>0</v>
      </c>
      <c r="G21" s="188"/>
      <c r="H21" s="188"/>
    </row>
    <row r="22" spans="1:8">
      <c r="A22" s="190"/>
      <c r="B22" s="190" t="s">
        <v>142</v>
      </c>
      <c r="C22" s="190"/>
      <c r="D22" s="191"/>
      <c r="E22" s="105"/>
      <c r="F22" s="192">
        <f>F327</f>
        <v>0</v>
      </c>
      <c r="G22" s="188"/>
      <c r="H22" s="188"/>
    </row>
    <row r="23" spans="1:8">
      <c r="A23" s="190"/>
      <c r="B23" s="190" t="s">
        <v>130</v>
      </c>
      <c r="C23" s="190"/>
      <c r="D23" s="191"/>
      <c r="E23" s="105"/>
      <c r="F23" s="192">
        <f>F372</f>
        <v>0</v>
      </c>
      <c r="G23" s="188"/>
      <c r="H23" s="188"/>
    </row>
    <row r="24" spans="1:8">
      <c r="A24" s="190"/>
      <c r="B24" s="190" t="s">
        <v>131</v>
      </c>
      <c r="C24" s="190"/>
      <c r="D24" s="191"/>
      <c r="E24" s="105"/>
      <c r="F24" s="192">
        <f>F382</f>
        <v>0</v>
      </c>
      <c r="G24" s="188"/>
      <c r="H24" s="188"/>
    </row>
    <row r="25" spans="1:8">
      <c r="A25" s="190"/>
      <c r="B25" s="190" t="s">
        <v>411</v>
      </c>
      <c r="C25" s="190"/>
      <c r="D25" s="191"/>
      <c r="E25" s="105"/>
      <c r="F25" s="192">
        <f>F386</f>
        <v>0</v>
      </c>
      <c r="G25" s="188"/>
      <c r="H25" s="188"/>
    </row>
    <row r="26" spans="1:8">
      <c r="A26" s="190"/>
      <c r="B26" s="190" t="s">
        <v>132</v>
      </c>
      <c r="C26" s="190"/>
      <c r="D26" s="191"/>
      <c r="E26" s="105"/>
      <c r="F26" s="192">
        <f>F397</f>
        <v>0</v>
      </c>
      <c r="G26" s="188"/>
      <c r="H26" s="188"/>
    </row>
    <row r="27" spans="1:8">
      <c r="A27" s="190"/>
      <c r="B27" s="193" t="s">
        <v>119</v>
      </c>
      <c r="C27" s="194"/>
      <c r="D27" s="195"/>
      <c r="E27" s="106"/>
      <c r="F27" s="196">
        <f>SUM(F17:F26)</f>
        <v>0</v>
      </c>
      <c r="G27" s="188"/>
      <c r="H27" s="188"/>
    </row>
    <row r="28" spans="1:8">
      <c r="A28" s="190"/>
      <c r="B28" s="190"/>
      <c r="C28" s="190"/>
      <c r="D28" s="191"/>
      <c r="E28" s="105"/>
      <c r="F28" s="192"/>
      <c r="G28" s="188"/>
      <c r="H28" s="188"/>
    </row>
    <row r="29" spans="1:8">
      <c r="A29" s="190"/>
      <c r="B29" s="200" t="s">
        <v>173</v>
      </c>
      <c r="C29" s="190"/>
      <c r="D29" s="191"/>
      <c r="E29" s="105"/>
      <c r="F29" s="192"/>
      <c r="G29" s="188"/>
      <c r="H29" s="188"/>
    </row>
    <row r="30" spans="1:8">
      <c r="A30" s="190"/>
      <c r="B30" s="190" t="s">
        <v>143</v>
      </c>
      <c r="C30" s="190"/>
      <c r="D30" s="191"/>
      <c r="E30" s="105"/>
      <c r="F30" s="192">
        <f>F403</f>
        <v>0</v>
      </c>
      <c r="G30" s="188"/>
      <c r="H30" s="188"/>
    </row>
    <row r="31" spans="1:8">
      <c r="A31" s="190"/>
      <c r="B31" s="201" t="s">
        <v>231</v>
      </c>
      <c r="C31" s="202"/>
      <c r="D31" s="203"/>
      <c r="E31" s="108"/>
      <c r="F31" s="204">
        <f>F14+F27+F30</f>
        <v>0</v>
      </c>
      <c r="G31" s="188"/>
      <c r="H31" s="188"/>
    </row>
    <row r="32" spans="1:8">
      <c r="A32" s="190"/>
      <c r="B32" s="190"/>
      <c r="C32" s="190"/>
      <c r="D32" s="191"/>
      <c r="E32" s="105"/>
      <c r="F32" s="192"/>
      <c r="G32" s="188"/>
      <c r="H32" s="188"/>
    </row>
    <row r="33" spans="1:8">
      <c r="A33" s="190"/>
      <c r="B33" s="201" t="s">
        <v>174</v>
      </c>
      <c r="C33" s="205"/>
      <c r="D33" s="206"/>
      <c r="E33" s="109"/>
      <c r="F33" s="207"/>
      <c r="G33" s="188"/>
      <c r="H33" s="188"/>
    </row>
    <row r="34" spans="1:8">
      <c r="A34" s="190"/>
      <c r="B34" s="190" t="s">
        <v>175</v>
      </c>
      <c r="C34" s="190"/>
      <c r="D34" s="191"/>
      <c r="E34" s="105"/>
      <c r="F34" s="192">
        <f>F413</f>
        <v>0</v>
      </c>
      <c r="G34" s="188"/>
      <c r="H34" s="188"/>
    </row>
    <row r="35" spans="1:8">
      <c r="A35" s="190"/>
      <c r="B35" s="190" t="s">
        <v>474</v>
      </c>
      <c r="C35" s="190"/>
      <c r="D35" s="191"/>
      <c r="E35" s="105"/>
      <c r="F35" s="192">
        <f>F418</f>
        <v>0</v>
      </c>
      <c r="G35" s="188"/>
      <c r="H35" s="188"/>
    </row>
    <row r="36" spans="1:8">
      <c r="A36" s="190"/>
      <c r="B36" s="193" t="s">
        <v>119</v>
      </c>
      <c r="C36" s="194"/>
      <c r="D36" s="195"/>
      <c r="E36" s="106"/>
      <c r="F36" s="196">
        <f>SUM(F34:F35)</f>
        <v>0</v>
      </c>
      <c r="G36" s="188"/>
      <c r="H36" s="188"/>
    </row>
    <row r="37" spans="1:8">
      <c r="A37" s="190"/>
      <c r="B37" s="190"/>
      <c r="C37" s="190"/>
      <c r="D37" s="191"/>
      <c r="E37" s="105"/>
      <c r="F37" s="192"/>
      <c r="G37" s="188"/>
      <c r="H37" s="188"/>
    </row>
    <row r="38" spans="1:8">
      <c r="A38" s="190"/>
      <c r="B38" s="201" t="s">
        <v>144</v>
      </c>
      <c r="C38" s="205"/>
      <c r="D38" s="206"/>
      <c r="E38" s="109"/>
      <c r="F38" s="207"/>
      <c r="G38" s="188"/>
      <c r="H38" s="188"/>
    </row>
    <row r="39" spans="1:8">
      <c r="A39" s="190"/>
      <c r="B39" s="208" t="s">
        <v>176</v>
      </c>
      <c r="C39" s="208"/>
      <c r="D39" s="209"/>
      <c r="E39" s="110"/>
      <c r="F39" s="210">
        <f>F422</f>
        <v>0</v>
      </c>
      <c r="G39" s="188"/>
      <c r="H39" s="188"/>
    </row>
    <row r="40" spans="1:8">
      <c r="A40" s="190"/>
      <c r="B40" s="197" t="s">
        <v>177</v>
      </c>
      <c r="C40" s="197"/>
      <c r="D40" s="198"/>
      <c r="E40" s="107"/>
      <c r="F40" s="199">
        <f>F428</f>
        <v>0</v>
      </c>
      <c r="G40" s="188"/>
      <c r="H40" s="188"/>
    </row>
    <row r="41" spans="1:8">
      <c r="A41" s="190"/>
      <c r="B41" s="197" t="s">
        <v>469</v>
      </c>
      <c r="C41" s="197"/>
      <c r="D41" s="198"/>
      <c r="E41" s="107"/>
      <c r="F41" s="199">
        <f>F434</f>
        <v>0</v>
      </c>
      <c r="G41" s="188"/>
      <c r="H41" s="188"/>
    </row>
    <row r="42" spans="1:8">
      <c r="A42" s="190"/>
      <c r="B42" s="197" t="s">
        <v>178</v>
      </c>
      <c r="C42" s="197"/>
      <c r="D42" s="198"/>
      <c r="E42" s="107"/>
      <c r="F42" s="199">
        <f>F436</f>
        <v>0</v>
      </c>
      <c r="G42" s="188"/>
      <c r="H42" s="188"/>
    </row>
    <row r="43" spans="1:8">
      <c r="A43" s="190"/>
      <c r="B43" s="211" t="s">
        <v>179</v>
      </c>
      <c r="C43" s="211"/>
      <c r="D43" s="212"/>
      <c r="E43" s="111" t="s">
        <v>135</v>
      </c>
      <c r="F43" s="213">
        <f>F442</f>
        <v>0</v>
      </c>
      <c r="G43" s="188"/>
      <c r="H43" s="188"/>
    </row>
    <row r="44" spans="1:8">
      <c r="A44" s="190"/>
      <c r="B44" s="193" t="s">
        <v>119</v>
      </c>
      <c r="C44" s="194"/>
      <c r="D44" s="195"/>
      <c r="E44" s="106"/>
      <c r="F44" s="196">
        <f>SUM(F39:F43)</f>
        <v>0</v>
      </c>
      <c r="G44" s="188"/>
      <c r="H44" s="188"/>
    </row>
    <row r="45" spans="1:8">
      <c r="A45" s="190"/>
      <c r="B45" s="190"/>
      <c r="C45" s="190"/>
      <c r="D45" s="191"/>
      <c r="E45" s="105"/>
      <c r="F45" s="192"/>
      <c r="G45" s="188"/>
      <c r="H45" s="188"/>
    </row>
    <row r="46" spans="1:8">
      <c r="A46" s="190"/>
      <c r="B46" s="201"/>
      <c r="C46" s="205"/>
      <c r="D46" s="206"/>
      <c r="E46" s="109"/>
      <c r="F46" s="207"/>
      <c r="G46" s="188"/>
      <c r="H46" s="188"/>
    </row>
    <row r="47" spans="1:8">
      <c r="A47" s="190"/>
      <c r="B47" s="214" t="s">
        <v>180</v>
      </c>
      <c r="C47" s="194"/>
      <c r="D47" s="195"/>
      <c r="E47" s="106"/>
      <c r="F47" s="196">
        <f>F44+F36+F31</f>
        <v>0</v>
      </c>
      <c r="G47" s="188"/>
      <c r="H47" s="188"/>
    </row>
    <row r="48" spans="1:8">
      <c r="A48" s="190"/>
      <c r="B48" s="190" t="s">
        <v>145</v>
      </c>
      <c r="C48" s="190"/>
      <c r="D48" s="191"/>
      <c r="E48" s="112">
        <v>0.21</v>
      </c>
      <c r="F48" s="192">
        <f>F47*E48</f>
        <v>0</v>
      </c>
      <c r="G48" s="188"/>
      <c r="H48" s="188"/>
    </row>
    <row r="49" spans="1:8">
      <c r="A49" s="190"/>
      <c r="B49" s="215" t="s">
        <v>476</v>
      </c>
      <c r="C49" s="205"/>
      <c r="D49" s="206"/>
      <c r="E49" s="109"/>
      <c r="F49" s="207">
        <f>F47+F48</f>
        <v>0</v>
      </c>
      <c r="G49" s="188"/>
      <c r="H49" s="188"/>
    </row>
    <row r="50" spans="1:8">
      <c r="A50" s="190"/>
      <c r="B50" s="190"/>
      <c r="C50" s="190"/>
      <c r="D50" s="191"/>
      <c r="E50" s="105"/>
      <c r="F50" s="216"/>
      <c r="G50" s="188"/>
      <c r="H50" s="188"/>
    </row>
    <row r="51" spans="1:8">
      <c r="A51" s="217"/>
      <c r="B51" s="218" t="s">
        <v>463</v>
      </c>
      <c r="C51" s="190"/>
      <c r="D51" s="191"/>
      <c r="E51" s="105"/>
      <c r="F51" s="216"/>
      <c r="G51" s="188"/>
      <c r="H51" s="188"/>
    </row>
    <row r="52" spans="1:8">
      <c r="A52" s="217" t="s">
        <v>0</v>
      </c>
      <c r="B52" s="190" t="s">
        <v>1</v>
      </c>
      <c r="C52" s="190" t="s">
        <v>2</v>
      </c>
      <c r="D52" s="191">
        <v>12.79</v>
      </c>
      <c r="E52" s="105">
        <v>0</v>
      </c>
      <c r="F52" s="216">
        <f>D52*E52</f>
        <v>0</v>
      </c>
      <c r="G52" s="188"/>
      <c r="H52" s="188"/>
    </row>
    <row r="53" spans="1:8">
      <c r="A53" s="217"/>
      <c r="B53" s="190" t="s">
        <v>464</v>
      </c>
      <c r="C53" s="190"/>
      <c r="D53" s="191">
        <v>12.79</v>
      </c>
      <c r="E53" s="105"/>
      <c r="F53" s="216"/>
      <c r="G53" s="188"/>
      <c r="H53" s="188"/>
    </row>
    <row r="54" spans="1:8">
      <c r="A54" s="217" t="s">
        <v>3</v>
      </c>
      <c r="B54" s="190" t="s">
        <v>4</v>
      </c>
      <c r="C54" s="190" t="s">
        <v>2</v>
      </c>
      <c r="D54" s="191">
        <v>12.79</v>
      </c>
      <c r="E54" s="105">
        <v>0</v>
      </c>
      <c r="F54" s="216">
        <f>D54*E54</f>
        <v>0</v>
      </c>
      <c r="G54" s="188"/>
      <c r="H54" s="188"/>
    </row>
    <row r="55" spans="1:8">
      <c r="A55" s="217"/>
      <c r="B55" s="208" t="s">
        <v>119</v>
      </c>
      <c r="C55" s="208"/>
      <c r="D55" s="209"/>
      <c r="E55" s="110"/>
      <c r="F55" s="219">
        <f>SUM(F52:F54)</f>
        <v>0</v>
      </c>
      <c r="G55" s="188"/>
      <c r="H55" s="188"/>
    </row>
    <row r="56" spans="1:8">
      <c r="A56" s="217"/>
      <c r="B56" s="197"/>
      <c r="C56" s="197"/>
      <c r="D56" s="198"/>
      <c r="E56" s="107"/>
      <c r="F56" s="220"/>
      <c r="G56" s="188"/>
      <c r="H56" s="188"/>
    </row>
    <row r="57" spans="1:8">
      <c r="A57" s="217"/>
      <c r="B57" s="221" t="s">
        <v>120</v>
      </c>
      <c r="C57" s="197"/>
      <c r="D57" s="198"/>
      <c r="E57" s="107"/>
      <c r="F57" s="220"/>
      <c r="G57" s="188"/>
      <c r="H57" s="188"/>
    </row>
    <row r="58" spans="1:8">
      <c r="A58" s="217" t="s">
        <v>5</v>
      </c>
      <c r="B58" s="190" t="s">
        <v>6</v>
      </c>
      <c r="C58" s="190" t="s">
        <v>7</v>
      </c>
      <c r="D58" s="191">
        <f>D59+D60+D61+D62</f>
        <v>255.12700000000001</v>
      </c>
      <c r="E58" s="105">
        <v>0</v>
      </c>
      <c r="F58" s="216">
        <f>D58*E58</f>
        <v>0</v>
      </c>
      <c r="G58" s="188"/>
      <c r="H58" s="188"/>
    </row>
    <row r="59" spans="1:8">
      <c r="A59" s="217" t="s">
        <v>135</v>
      </c>
      <c r="B59" s="190" t="s">
        <v>235</v>
      </c>
      <c r="C59" s="190"/>
      <c r="D59" s="191">
        <v>58.661000000000001</v>
      </c>
      <c r="E59" s="105"/>
      <c r="F59" s="216" t="s">
        <v>135</v>
      </c>
      <c r="G59" s="188"/>
      <c r="H59" s="188"/>
    </row>
    <row r="60" spans="1:8">
      <c r="A60" s="217" t="s">
        <v>135</v>
      </c>
      <c r="B60" s="190" t="s">
        <v>232</v>
      </c>
      <c r="C60" s="190"/>
      <c r="D60" s="191">
        <v>61.828000000000003</v>
      </c>
      <c r="E60" s="105"/>
      <c r="F60" s="216" t="s">
        <v>135</v>
      </c>
      <c r="G60" s="188"/>
      <c r="H60" s="188"/>
    </row>
    <row r="61" spans="1:8">
      <c r="A61" s="217" t="s">
        <v>135</v>
      </c>
      <c r="B61" s="190" t="s">
        <v>233</v>
      </c>
      <c r="C61" s="190"/>
      <c r="D61" s="191">
        <v>66.492999999999995</v>
      </c>
      <c r="E61" s="105"/>
      <c r="F61" s="216" t="s">
        <v>135</v>
      </c>
      <c r="G61" s="188"/>
      <c r="H61" s="188"/>
    </row>
    <row r="62" spans="1:8">
      <c r="A62" s="217" t="s">
        <v>135</v>
      </c>
      <c r="B62" s="190" t="s">
        <v>234</v>
      </c>
      <c r="C62" s="190"/>
      <c r="D62" s="191">
        <v>68.144999999999996</v>
      </c>
      <c r="E62" s="105"/>
      <c r="F62" s="216" t="s">
        <v>135</v>
      </c>
      <c r="G62" s="188"/>
      <c r="H62" s="188"/>
    </row>
    <row r="63" spans="1:8">
      <c r="A63" s="217" t="s">
        <v>8</v>
      </c>
      <c r="B63" s="190" t="s">
        <v>236</v>
      </c>
      <c r="C63" s="190" t="s">
        <v>7</v>
      </c>
      <c r="D63" s="191">
        <v>22961.43</v>
      </c>
      <c r="E63" s="105">
        <v>0</v>
      </c>
      <c r="F63" s="216">
        <f t="shared" ref="F63:F65" si="0">D63*E63</f>
        <v>0</v>
      </c>
      <c r="G63" s="188"/>
      <c r="H63" s="188"/>
    </row>
    <row r="64" spans="1:8">
      <c r="A64" s="217"/>
      <c r="B64" s="190" t="s">
        <v>237</v>
      </c>
      <c r="C64" s="190"/>
      <c r="D64" s="191"/>
      <c r="E64" s="105"/>
      <c r="F64" s="216" t="s">
        <v>135</v>
      </c>
      <c r="G64" s="188"/>
      <c r="H64" s="188"/>
    </row>
    <row r="65" spans="1:8">
      <c r="A65" s="217" t="s">
        <v>9</v>
      </c>
      <c r="B65" s="190" t="s">
        <v>10</v>
      </c>
      <c r="C65" s="190" t="s">
        <v>7</v>
      </c>
      <c r="D65" s="191">
        <v>255.12700000000001</v>
      </c>
      <c r="E65" s="105">
        <v>0</v>
      </c>
      <c r="F65" s="216">
        <f t="shared" si="0"/>
        <v>0</v>
      </c>
      <c r="G65" s="188"/>
      <c r="H65" s="188"/>
    </row>
    <row r="66" spans="1:8">
      <c r="A66" s="217"/>
      <c r="B66" s="208" t="s">
        <v>119</v>
      </c>
      <c r="C66" s="208"/>
      <c r="D66" s="209"/>
      <c r="E66" s="110"/>
      <c r="F66" s="219">
        <f>SUM(F58:F65)</f>
        <v>0</v>
      </c>
      <c r="G66" s="188"/>
      <c r="H66" s="188"/>
    </row>
    <row r="67" spans="1:8">
      <c r="A67" s="217"/>
      <c r="B67" s="197"/>
      <c r="C67" s="197"/>
      <c r="D67" s="198"/>
      <c r="E67" s="107"/>
      <c r="F67" s="220"/>
      <c r="G67" s="188"/>
      <c r="H67" s="188"/>
    </row>
    <row r="68" spans="1:8">
      <c r="A68" s="217"/>
      <c r="B68" s="218" t="s">
        <v>121</v>
      </c>
      <c r="C68" s="190"/>
      <c r="D68" s="191"/>
      <c r="E68" s="105"/>
      <c r="F68" s="216"/>
      <c r="G68" s="188"/>
      <c r="H68" s="191"/>
    </row>
    <row r="69" spans="1:8">
      <c r="A69" s="217" t="s">
        <v>54</v>
      </c>
      <c r="B69" s="190" t="s">
        <v>55</v>
      </c>
      <c r="C69" s="190" t="s">
        <v>7</v>
      </c>
      <c r="D69" s="191">
        <f>D70+D71+D72+D73</f>
        <v>259.09800000000001</v>
      </c>
      <c r="E69" s="105">
        <v>0</v>
      </c>
      <c r="F69" s="216">
        <f>D69*E69</f>
        <v>0</v>
      </c>
      <c r="G69" s="188"/>
      <c r="H69" s="188"/>
    </row>
    <row r="70" spans="1:8">
      <c r="A70" s="217" t="s">
        <v>451</v>
      </c>
      <c r="B70" s="190"/>
      <c r="C70" s="190"/>
      <c r="D70" s="191">
        <f>D169</f>
        <v>190.161</v>
      </c>
      <c r="E70" s="105"/>
      <c r="F70" s="216" t="s">
        <v>135</v>
      </c>
      <c r="G70" s="188"/>
      <c r="H70" s="188"/>
    </row>
    <row r="71" spans="1:8">
      <c r="A71" s="217" t="s">
        <v>452</v>
      </c>
      <c r="B71" s="190"/>
      <c r="C71" s="190"/>
      <c r="D71" s="191">
        <f>D176</f>
        <v>16.463999999999999</v>
      </c>
      <c r="E71" s="105"/>
      <c r="F71" s="216" t="s">
        <v>135</v>
      </c>
      <c r="G71" s="188"/>
      <c r="H71" s="188"/>
    </row>
    <row r="72" spans="1:8">
      <c r="A72" s="217" t="s">
        <v>265</v>
      </c>
      <c r="B72" s="190"/>
      <c r="C72" s="190"/>
      <c r="D72" s="191">
        <f>D180</f>
        <v>8.07</v>
      </c>
      <c r="E72" s="105"/>
      <c r="F72" s="216" t="s">
        <v>135</v>
      </c>
      <c r="G72" s="188"/>
      <c r="H72" s="188"/>
    </row>
    <row r="73" spans="1:8">
      <c r="A73" s="217" t="s">
        <v>453</v>
      </c>
      <c r="B73" s="190"/>
      <c r="C73" s="190"/>
      <c r="D73" s="191">
        <f>D186</f>
        <v>44.402999999999999</v>
      </c>
      <c r="E73" s="105"/>
      <c r="F73" s="216" t="s">
        <v>135</v>
      </c>
      <c r="G73" s="188"/>
      <c r="H73" s="188"/>
    </row>
    <row r="74" spans="1:8">
      <c r="A74" s="217" t="s">
        <v>227</v>
      </c>
      <c r="B74" s="190" t="s">
        <v>443</v>
      </c>
      <c r="C74" s="190" t="s">
        <v>7</v>
      </c>
      <c r="D74" s="191">
        <f>D75+D76</f>
        <v>142.04</v>
      </c>
      <c r="E74" s="105">
        <v>0</v>
      </c>
      <c r="F74" s="216">
        <f t="shared" ref="F74:F133" si="1">D74*E74</f>
        <v>0</v>
      </c>
      <c r="G74" s="188"/>
      <c r="H74" s="188"/>
    </row>
    <row r="75" spans="1:8">
      <c r="A75" s="217" t="s">
        <v>135</v>
      </c>
      <c r="B75" s="190" t="s">
        <v>247</v>
      </c>
      <c r="C75" s="190"/>
      <c r="D75" s="191">
        <v>76.319999999999993</v>
      </c>
      <c r="E75" s="105"/>
      <c r="F75" s="216" t="s">
        <v>135</v>
      </c>
      <c r="G75" s="188"/>
      <c r="H75" s="188"/>
    </row>
    <row r="76" spans="1:8">
      <c r="A76" s="217" t="s">
        <v>135</v>
      </c>
      <c r="B76" s="190" t="s">
        <v>238</v>
      </c>
      <c r="C76" s="190"/>
      <c r="D76" s="191">
        <v>65.72</v>
      </c>
      <c r="E76" s="105"/>
      <c r="F76" s="216" t="s">
        <v>135</v>
      </c>
      <c r="G76" s="188"/>
      <c r="H76" s="188"/>
    </row>
    <row r="77" spans="1:8">
      <c r="A77" s="217" t="s">
        <v>15</v>
      </c>
      <c r="B77" s="190" t="s">
        <v>466</v>
      </c>
      <c r="C77" s="190" t="s">
        <v>7</v>
      </c>
      <c r="D77" s="191">
        <f>D78+D79+D80+D81+D82+D83+D84+D85+D86</f>
        <v>94.464000000000013</v>
      </c>
      <c r="E77" s="105">
        <v>0</v>
      </c>
      <c r="F77" s="216">
        <f t="shared" si="1"/>
        <v>0</v>
      </c>
      <c r="G77" s="188"/>
      <c r="H77" s="188"/>
    </row>
    <row r="78" spans="1:8">
      <c r="A78" s="217" t="s">
        <v>135</v>
      </c>
      <c r="B78" s="190" t="s">
        <v>239</v>
      </c>
      <c r="C78" s="190"/>
      <c r="D78" s="191">
        <v>24.341999999999999</v>
      </c>
      <c r="E78" s="105"/>
      <c r="F78" s="216" t="s">
        <v>135</v>
      </c>
      <c r="G78" s="188"/>
      <c r="H78" s="188"/>
    </row>
    <row r="79" spans="1:8">
      <c r="A79" s="217"/>
      <c r="B79" s="190" t="s">
        <v>240</v>
      </c>
      <c r="C79" s="190"/>
      <c r="D79" s="191">
        <v>3.24</v>
      </c>
      <c r="E79" s="105"/>
      <c r="F79" s="216" t="s">
        <v>135</v>
      </c>
      <c r="G79" s="188"/>
      <c r="H79" s="188"/>
    </row>
    <row r="80" spans="1:8">
      <c r="A80" s="217" t="s">
        <v>135</v>
      </c>
      <c r="B80" s="190" t="s">
        <v>241</v>
      </c>
      <c r="C80" s="190"/>
      <c r="D80" s="191">
        <v>-1.4750000000000001</v>
      </c>
      <c r="E80" s="105"/>
      <c r="F80" s="216" t="s">
        <v>135</v>
      </c>
      <c r="G80" s="188"/>
      <c r="H80" s="188"/>
    </row>
    <row r="81" spans="1:8">
      <c r="A81" s="217" t="s">
        <v>135</v>
      </c>
      <c r="B81" s="190" t="s">
        <v>242</v>
      </c>
      <c r="C81" s="190"/>
      <c r="D81" s="191">
        <v>24.527000000000001</v>
      </c>
      <c r="E81" s="105"/>
      <c r="F81" s="216" t="s">
        <v>135</v>
      </c>
      <c r="G81" s="188"/>
      <c r="H81" s="188"/>
    </row>
    <row r="82" spans="1:8">
      <c r="A82" s="217" t="s">
        <v>135</v>
      </c>
      <c r="B82" s="190" t="s">
        <v>243</v>
      </c>
      <c r="C82" s="190"/>
      <c r="D82" s="191">
        <v>-6.8730000000000002</v>
      </c>
      <c r="E82" s="105"/>
      <c r="F82" s="216" t="s">
        <v>135</v>
      </c>
      <c r="G82" s="188"/>
      <c r="H82" s="188"/>
    </row>
    <row r="83" spans="1:8">
      <c r="A83" s="217" t="s">
        <v>135</v>
      </c>
      <c r="B83" s="190" t="s">
        <v>244</v>
      </c>
      <c r="C83" s="190"/>
      <c r="D83" s="191">
        <v>24.866</v>
      </c>
      <c r="E83" s="105"/>
      <c r="F83" s="216" t="s">
        <v>135</v>
      </c>
      <c r="G83" s="188"/>
      <c r="H83" s="188"/>
    </row>
    <row r="84" spans="1:8">
      <c r="A84" s="217" t="s">
        <v>135</v>
      </c>
      <c r="B84" s="190" t="s">
        <v>245</v>
      </c>
      <c r="C84" s="190"/>
      <c r="D84" s="191">
        <v>-2.2570000000000001</v>
      </c>
      <c r="E84" s="105"/>
      <c r="F84" s="216" t="s">
        <v>135</v>
      </c>
      <c r="G84" s="188"/>
      <c r="H84" s="188"/>
    </row>
    <row r="85" spans="1:8">
      <c r="A85" s="217"/>
      <c r="B85" s="190" t="s">
        <v>246</v>
      </c>
      <c r="C85" s="190"/>
      <c r="D85" s="191">
        <v>29.568999999999999</v>
      </c>
      <c r="E85" s="105"/>
      <c r="F85" s="216" t="s">
        <v>135</v>
      </c>
      <c r="G85" s="188"/>
      <c r="H85" s="188"/>
    </row>
    <row r="86" spans="1:8">
      <c r="A86" s="217" t="s">
        <v>135</v>
      </c>
      <c r="B86" s="190" t="s">
        <v>241</v>
      </c>
      <c r="C86" s="190"/>
      <c r="D86" s="191">
        <v>-1.4750000000000001</v>
      </c>
      <c r="E86" s="105"/>
      <c r="F86" s="216" t="s">
        <v>135</v>
      </c>
      <c r="G86" s="188"/>
      <c r="H86" s="188"/>
    </row>
    <row r="87" spans="1:8">
      <c r="A87" s="217" t="s">
        <v>29</v>
      </c>
      <c r="B87" s="190" t="s">
        <v>30</v>
      </c>
      <c r="C87" s="190" t="s">
        <v>7</v>
      </c>
      <c r="D87" s="191">
        <f>D88+D89+D90</f>
        <v>39.585000000000001</v>
      </c>
      <c r="E87" s="105">
        <v>0</v>
      </c>
      <c r="F87" s="216">
        <f t="shared" si="1"/>
        <v>0</v>
      </c>
      <c r="G87" s="188"/>
      <c r="H87" s="188"/>
    </row>
    <row r="88" spans="1:8">
      <c r="A88" s="217" t="s">
        <v>248</v>
      </c>
      <c r="B88" s="190" t="s">
        <v>135</v>
      </c>
      <c r="C88" s="190"/>
      <c r="D88" s="191">
        <v>1.0249999999999999</v>
      </c>
      <c r="E88" s="105"/>
      <c r="F88" s="216" t="s">
        <v>135</v>
      </c>
      <c r="G88" s="188"/>
      <c r="H88" s="188"/>
    </row>
    <row r="89" spans="1:8">
      <c r="A89" s="217" t="s">
        <v>249</v>
      </c>
      <c r="B89" s="190" t="s">
        <v>135</v>
      </c>
      <c r="C89" s="190"/>
      <c r="D89" s="191">
        <v>33.86</v>
      </c>
      <c r="E89" s="105"/>
      <c r="F89" s="216" t="s">
        <v>135</v>
      </c>
      <c r="G89" s="188"/>
      <c r="H89" s="188"/>
    </row>
    <row r="90" spans="1:8">
      <c r="A90" s="217" t="s">
        <v>442</v>
      </c>
      <c r="B90" s="190" t="s">
        <v>135</v>
      </c>
      <c r="C90" s="190"/>
      <c r="D90" s="191">
        <v>4.7</v>
      </c>
      <c r="E90" s="105"/>
      <c r="F90" s="216" t="s">
        <v>135</v>
      </c>
      <c r="G90" s="188"/>
      <c r="H90" s="188"/>
    </row>
    <row r="91" spans="1:8">
      <c r="A91" s="217"/>
      <c r="B91" s="190"/>
      <c r="C91" s="190"/>
      <c r="D91" s="191"/>
      <c r="E91" s="105"/>
      <c r="F91" s="216" t="s">
        <v>135</v>
      </c>
      <c r="G91" s="188"/>
      <c r="H91" s="188"/>
    </row>
    <row r="92" spans="1:8">
      <c r="A92" s="217" t="s">
        <v>17</v>
      </c>
      <c r="B92" s="190" t="s">
        <v>230</v>
      </c>
      <c r="C92" s="190" t="s">
        <v>7</v>
      </c>
      <c r="D92" s="191">
        <f>D98+D99+D100+D101+D102+D103+D104+D105+D106</f>
        <v>176.87200000000004</v>
      </c>
      <c r="E92" s="105">
        <v>0</v>
      </c>
      <c r="F92" s="216">
        <f t="shared" si="1"/>
        <v>0</v>
      </c>
      <c r="G92" s="188"/>
      <c r="H92" s="191"/>
    </row>
    <row r="93" spans="1:8">
      <c r="A93" s="217"/>
      <c r="B93" s="190" t="s">
        <v>182</v>
      </c>
      <c r="C93" s="190"/>
      <c r="D93" s="191"/>
      <c r="E93" s="105"/>
      <c r="F93" s="216" t="s">
        <v>135</v>
      </c>
      <c r="G93" s="188"/>
      <c r="H93" s="188"/>
    </row>
    <row r="94" spans="1:8">
      <c r="A94" s="217"/>
      <c r="B94" s="190" t="s">
        <v>183</v>
      </c>
      <c r="C94" s="190"/>
      <c r="D94" s="191"/>
      <c r="E94" s="105"/>
      <c r="F94" s="216" t="s">
        <v>135</v>
      </c>
      <c r="G94" s="188"/>
      <c r="H94" s="188"/>
    </row>
    <row r="95" spans="1:8">
      <c r="A95" s="217"/>
      <c r="B95" s="190" t="s">
        <v>184</v>
      </c>
      <c r="C95" s="190"/>
      <c r="D95" s="191"/>
      <c r="E95" s="105"/>
      <c r="F95" s="216" t="s">
        <v>135</v>
      </c>
      <c r="G95" s="188"/>
      <c r="H95" s="188"/>
    </row>
    <row r="96" spans="1:8">
      <c r="A96" s="217"/>
      <c r="B96" s="190" t="s">
        <v>195</v>
      </c>
      <c r="C96" s="190"/>
      <c r="D96" s="191"/>
      <c r="E96" s="105"/>
      <c r="F96" s="216" t="s">
        <v>135</v>
      </c>
      <c r="G96" s="188"/>
      <c r="H96" s="188"/>
    </row>
    <row r="97" spans="1:10">
      <c r="A97" s="217"/>
      <c r="B97" s="190" t="s">
        <v>228</v>
      </c>
      <c r="C97" s="190"/>
      <c r="D97" s="191"/>
      <c r="E97" s="105"/>
      <c r="F97" s="216" t="s">
        <v>135</v>
      </c>
      <c r="G97" s="188"/>
      <c r="H97" s="188"/>
    </row>
    <row r="98" spans="1:10">
      <c r="A98" s="217"/>
      <c r="B98" s="190" t="s">
        <v>379</v>
      </c>
      <c r="C98" s="190"/>
      <c r="D98" s="191">
        <v>56.082999999999998</v>
      </c>
      <c r="E98" s="105"/>
      <c r="F98" s="216" t="s">
        <v>135</v>
      </c>
      <c r="G98" s="188"/>
      <c r="H98" s="188"/>
    </row>
    <row r="99" spans="1:10">
      <c r="A99" s="217"/>
      <c r="B99" s="190" t="s">
        <v>380</v>
      </c>
      <c r="C99" s="190"/>
      <c r="D99" s="191">
        <v>-4.5979999999999999</v>
      </c>
      <c r="E99" s="105"/>
      <c r="F99" s="216" t="s">
        <v>135</v>
      </c>
      <c r="G99" s="188"/>
      <c r="H99" s="188"/>
    </row>
    <row r="100" spans="1:10">
      <c r="A100" s="217"/>
      <c r="B100" s="190" t="s">
        <v>381</v>
      </c>
      <c r="C100" s="190"/>
      <c r="D100" s="191">
        <v>55.862000000000002</v>
      </c>
      <c r="E100" s="105"/>
      <c r="F100" s="216" t="s">
        <v>135</v>
      </c>
      <c r="G100" s="188"/>
      <c r="H100" s="188"/>
    </row>
    <row r="101" spans="1:10">
      <c r="A101" s="217"/>
      <c r="B101" s="190" t="s">
        <v>382</v>
      </c>
      <c r="C101" s="190"/>
      <c r="D101" s="191">
        <v>-6.3769999999999998</v>
      </c>
      <c r="E101" s="105"/>
      <c r="F101" s="216" t="s">
        <v>135</v>
      </c>
      <c r="G101" s="188"/>
      <c r="H101" s="188"/>
    </row>
    <row r="102" spans="1:10">
      <c r="A102" s="217"/>
      <c r="B102" s="190" t="s">
        <v>383</v>
      </c>
      <c r="C102" s="190"/>
      <c r="D102" s="191">
        <v>48.177</v>
      </c>
      <c r="E102" s="105"/>
      <c r="F102" s="216" t="s">
        <v>135</v>
      </c>
      <c r="G102" s="188"/>
      <c r="H102" s="188"/>
    </row>
    <row r="103" spans="1:10">
      <c r="A103" s="217"/>
      <c r="B103" s="190" t="s">
        <v>384</v>
      </c>
      <c r="C103" s="190"/>
      <c r="D103" s="191">
        <v>-7.3250000000000002</v>
      </c>
      <c r="E103" s="105"/>
      <c r="F103" s="216" t="s">
        <v>135</v>
      </c>
      <c r="G103" s="188"/>
      <c r="H103" s="188"/>
    </row>
    <row r="104" spans="1:10">
      <c r="A104" s="217"/>
      <c r="B104" s="190" t="s">
        <v>385</v>
      </c>
      <c r="C104" s="190"/>
      <c r="D104" s="191">
        <v>47.103000000000002</v>
      </c>
      <c r="E104" s="105"/>
      <c r="F104" s="216" t="s">
        <v>135</v>
      </c>
      <c r="G104" s="188"/>
      <c r="H104" s="188"/>
    </row>
    <row r="105" spans="1:10">
      <c r="A105" s="217"/>
      <c r="B105" s="190" t="s">
        <v>386</v>
      </c>
      <c r="C105" s="190"/>
      <c r="D105" s="191">
        <v>-9.9329999999999998</v>
      </c>
      <c r="E105" s="105"/>
      <c r="F105" s="216" t="s">
        <v>135</v>
      </c>
      <c r="G105" s="188"/>
      <c r="H105" s="188"/>
    </row>
    <row r="106" spans="1:10">
      <c r="A106" s="217"/>
      <c r="B106" s="190" t="s">
        <v>387</v>
      </c>
      <c r="C106" s="190"/>
      <c r="D106" s="191">
        <v>-2.12</v>
      </c>
      <c r="E106" s="105"/>
      <c r="F106" s="216" t="s">
        <v>135</v>
      </c>
      <c r="G106" s="188"/>
      <c r="H106" s="188"/>
    </row>
    <row r="107" spans="1:10">
      <c r="A107" s="217"/>
      <c r="B107" s="190"/>
      <c r="C107" s="190"/>
      <c r="D107" s="191"/>
      <c r="E107" s="105"/>
      <c r="F107" s="216" t="s">
        <v>135</v>
      </c>
      <c r="G107" s="188"/>
      <c r="H107" s="188"/>
    </row>
    <row r="108" spans="1:10">
      <c r="A108" s="217" t="s">
        <v>18</v>
      </c>
      <c r="B108" s="190" t="s">
        <v>454</v>
      </c>
      <c r="C108" s="190" t="s">
        <v>7</v>
      </c>
      <c r="D108" s="191">
        <f>D114+D115</f>
        <v>40.600000000000009</v>
      </c>
      <c r="E108" s="105">
        <v>0</v>
      </c>
      <c r="F108" s="216">
        <f t="shared" si="1"/>
        <v>0</v>
      </c>
      <c r="G108" s="188"/>
      <c r="H108" s="188"/>
    </row>
    <row r="109" spans="1:10">
      <c r="A109" s="217"/>
      <c r="B109" s="190" t="s">
        <v>182</v>
      </c>
      <c r="C109" s="190"/>
      <c r="D109" s="191"/>
      <c r="E109" s="105"/>
      <c r="F109" s="216" t="s">
        <v>135</v>
      </c>
      <c r="G109" s="188"/>
      <c r="H109" s="188"/>
      <c r="J109" s="176" t="s">
        <v>135</v>
      </c>
    </row>
    <row r="110" spans="1:10">
      <c r="A110" s="217"/>
      <c r="B110" s="190" t="s">
        <v>183</v>
      </c>
      <c r="C110" s="190"/>
      <c r="D110" s="191"/>
      <c r="E110" s="105"/>
      <c r="F110" s="216" t="s">
        <v>135</v>
      </c>
      <c r="G110" s="188"/>
      <c r="H110" s="188"/>
      <c r="I110" s="176" t="s">
        <v>135</v>
      </c>
    </row>
    <row r="111" spans="1:10">
      <c r="A111" s="217"/>
      <c r="B111" s="190" t="s">
        <v>186</v>
      </c>
      <c r="C111" s="190"/>
      <c r="D111" s="191"/>
      <c r="E111" s="105"/>
      <c r="F111" s="216" t="s">
        <v>135</v>
      </c>
      <c r="G111" s="188"/>
      <c r="H111" s="188"/>
    </row>
    <row r="112" spans="1:10">
      <c r="A112" s="217"/>
      <c r="B112" s="190" t="s">
        <v>195</v>
      </c>
      <c r="C112" s="190"/>
      <c r="D112" s="191"/>
      <c r="E112" s="105"/>
      <c r="F112" s="216" t="s">
        <v>135</v>
      </c>
      <c r="G112" s="188"/>
      <c r="H112" s="188"/>
    </row>
    <row r="113" spans="1:8">
      <c r="A113" s="217"/>
      <c r="B113" s="190" t="s">
        <v>228</v>
      </c>
      <c r="C113" s="190"/>
      <c r="D113" s="191"/>
      <c r="E113" s="105"/>
      <c r="F113" s="216" t="s">
        <v>135</v>
      </c>
      <c r="G113" s="188"/>
      <c r="H113" s="188"/>
    </row>
    <row r="114" spans="1:8">
      <c r="A114" s="217"/>
      <c r="B114" s="190" t="s">
        <v>465</v>
      </c>
      <c r="C114" s="190"/>
      <c r="D114" s="191">
        <v>68.040000000000006</v>
      </c>
      <c r="E114" s="105"/>
      <c r="F114" s="216" t="s">
        <v>135</v>
      </c>
      <c r="G114" s="188"/>
      <c r="H114" s="188"/>
    </row>
    <row r="115" spans="1:8">
      <c r="A115" s="217" t="s">
        <v>250</v>
      </c>
      <c r="B115" s="190" t="s">
        <v>468</v>
      </c>
      <c r="C115" s="190"/>
      <c r="D115" s="191">
        <v>-27.44</v>
      </c>
      <c r="E115" s="105"/>
      <c r="F115" s="216" t="s">
        <v>135</v>
      </c>
      <c r="G115" s="188"/>
      <c r="H115" s="188"/>
    </row>
    <row r="116" spans="1:8">
      <c r="A116" s="217"/>
      <c r="B116" s="190"/>
      <c r="C116" s="190"/>
      <c r="D116" s="191"/>
      <c r="E116" s="105"/>
      <c r="F116" s="216" t="s">
        <v>135</v>
      </c>
      <c r="G116" s="188"/>
      <c r="H116" s="188"/>
    </row>
    <row r="117" spans="1:8">
      <c r="A117" s="217" t="s">
        <v>19</v>
      </c>
      <c r="B117" s="190" t="s">
        <v>187</v>
      </c>
      <c r="C117" s="190" t="s">
        <v>7</v>
      </c>
      <c r="D117" s="191">
        <v>38.927999999999997</v>
      </c>
      <c r="E117" s="105">
        <v>0</v>
      </c>
      <c r="F117" s="216">
        <f t="shared" si="1"/>
        <v>0</v>
      </c>
      <c r="G117" s="188"/>
      <c r="H117" s="188"/>
    </row>
    <row r="118" spans="1:8">
      <c r="A118" s="217"/>
      <c r="B118" s="190" t="s">
        <v>182</v>
      </c>
      <c r="C118" s="190"/>
      <c r="D118" s="191"/>
      <c r="E118" s="105"/>
      <c r="F118" s="216" t="s">
        <v>135</v>
      </c>
      <c r="G118" s="188"/>
      <c r="H118" s="188"/>
    </row>
    <row r="119" spans="1:8">
      <c r="A119" s="217"/>
      <c r="B119" s="190" t="s">
        <v>183</v>
      </c>
      <c r="C119" s="190"/>
      <c r="D119" s="191"/>
      <c r="E119" s="105"/>
      <c r="F119" s="216" t="s">
        <v>135</v>
      </c>
      <c r="G119" s="188"/>
      <c r="H119" s="188"/>
    </row>
    <row r="120" spans="1:8">
      <c r="A120" s="217"/>
      <c r="B120" s="190" t="s">
        <v>188</v>
      </c>
      <c r="C120" s="190"/>
      <c r="D120" s="191"/>
      <c r="E120" s="105"/>
      <c r="F120" s="216" t="s">
        <v>135</v>
      </c>
      <c r="G120" s="188"/>
      <c r="H120" s="188"/>
    </row>
    <row r="121" spans="1:8">
      <c r="A121" s="217"/>
      <c r="B121" s="190" t="s">
        <v>195</v>
      </c>
      <c r="C121" s="190"/>
      <c r="D121" s="191"/>
      <c r="E121" s="105"/>
      <c r="F121" s="216" t="s">
        <v>135</v>
      </c>
      <c r="G121" s="188"/>
      <c r="H121" s="188"/>
    </row>
    <row r="122" spans="1:8">
      <c r="A122" s="217"/>
      <c r="B122" s="190" t="s">
        <v>228</v>
      </c>
      <c r="C122" s="190"/>
      <c r="D122" s="191"/>
      <c r="E122" s="105"/>
      <c r="F122" s="216" t="s">
        <v>135</v>
      </c>
      <c r="G122" s="188"/>
      <c r="H122" s="188"/>
    </row>
    <row r="123" spans="1:8">
      <c r="A123" s="217"/>
      <c r="B123" s="190" t="s">
        <v>251</v>
      </c>
      <c r="C123" s="190"/>
      <c r="D123" s="191">
        <v>38.927999999999997</v>
      </c>
      <c r="E123" s="105"/>
      <c r="F123" s="216" t="s">
        <v>135</v>
      </c>
      <c r="G123" s="188"/>
      <c r="H123" s="188"/>
    </row>
    <row r="124" spans="1:8">
      <c r="A124" s="217"/>
      <c r="B124" s="190"/>
      <c r="C124" s="190"/>
      <c r="D124" s="191"/>
      <c r="E124" s="105"/>
      <c r="F124" s="216" t="s">
        <v>135</v>
      </c>
      <c r="G124" s="188"/>
      <c r="H124" s="188"/>
    </row>
    <row r="125" spans="1:8">
      <c r="A125" s="217" t="s">
        <v>25</v>
      </c>
      <c r="B125" s="190" t="s">
        <v>229</v>
      </c>
      <c r="C125" s="190" t="s">
        <v>7</v>
      </c>
      <c r="D125" s="191">
        <v>4.24</v>
      </c>
      <c r="E125" s="105">
        <v>0</v>
      </c>
      <c r="F125" s="216">
        <f t="shared" si="1"/>
        <v>0</v>
      </c>
      <c r="G125" s="188"/>
      <c r="H125" s="188"/>
    </row>
    <row r="126" spans="1:8">
      <c r="A126" s="217"/>
      <c r="B126" s="190" t="s">
        <v>182</v>
      </c>
      <c r="C126" s="190"/>
      <c r="D126" s="191"/>
      <c r="E126" s="105"/>
      <c r="F126" s="216" t="s">
        <v>135</v>
      </c>
      <c r="G126" s="188"/>
      <c r="H126" s="188"/>
    </row>
    <row r="127" spans="1:8">
      <c r="A127" s="217"/>
      <c r="B127" s="190" t="s">
        <v>183</v>
      </c>
      <c r="C127" s="190"/>
      <c r="D127" s="191"/>
      <c r="E127" s="105"/>
      <c r="F127" s="216" t="s">
        <v>135</v>
      </c>
      <c r="G127" s="188"/>
      <c r="H127" s="188"/>
    </row>
    <row r="128" spans="1:8">
      <c r="A128" s="217"/>
      <c r="B128" s="190" t="s">
        <v>189</v>
      </c>
      <c r="C128" s="190"/>
      <c r="D128" s="191"/>
      <c r="E128" s="105"/>
      <c r="F128" s="216" t="s">
        <v>135</v>
      </c>
      <c r="G128" s="188"/>
      <c r="H128" s="188"/>
    </row>
    <row r="129" spans="1:9">
      <c r="A129" s="217"/>
      <c r="B129" s="190" t="s">
        <v>185</v>
      </c>
      <c r="C129" s="190"/>
      <c r="D129" s="191"/>
      <c r="E129" s="105"/>
      <c r="F129" s="216" t="s">
        <v>135</v>
      </c>
      <c r="G129" s="188"/>
      <c r="H129" s="188"/>
    </row>
    <row r="130" spans="1:9">
      <c r="A130" s="217"/>
      <c r="B130" s="190" t="s">
        <v>228</v>
      </c>
      <c r="C130" s="190"/>
      <c r="D130" s="191"/>
      <c r="E130" s="105"/>
      <c r="F130" s="216" t="s">
        <v>135</v>
      </c>
      <c r="G130" s="188"/>
      <c r="H130" s="188"/>
    </row>
    <row r="131" spans="1:9">
      <c r="A131" s="217"/>
      <c r="B131" s="190" t="s">
        <v>252</v>
      </c>
      <c r="C131" s="190"/>
      <c r="D131" s="191">
        <v>4.24</v>
      </c>
      <c r="E131" s="105"/>
      <c r="F131" s="216" t="s">
        <v>135</v>
      </c>
      <c r="G131" s="188"/>
      <c r="H131" s="188"/>
    </row>
    <row r="132" spans="1:9">
      <c r="A132" s="217"/>
      <c r="B132" s="190"/>
      <c r="C132" s="190"/>
      <c r="D132" s="191"/>
      <c r="E132" s="105"/>
      <c r="F132" s="216" t="s">
        <v>135</v>
      </c>
      <c r="G132" s="188"/>
      <c r="H132" s="188"/>
    </row>
    <row r="133" spans="1:9">
      <c r="A133" s="217" t="s">
        <v>20</v>
      </c>
      <c r="B133" s="190" t="s">
        <v>190</v>
      </c>
      <c r="C133" s="190" t="s">
        <v>7</v>
      </c>
      <c r="D133" s="191">
        <f>D139+D140</f>
        <v>124.836</v>
      </c>
      <c r="E133" s="105">
        <v>0</v>
      </c>
      <c r="F133" s="216">
        <f t="shared" si="1"/>
        <v>0</v>
      </c>
      <c r="G133" s="188"/>
      <c r="H133" s="188"/>
    </row>
    <row r="134" spans="1:9">
      <c r="A134" s="217"/>
      <c r="B134" s="190" t="s">
        <v>182</v>
      </c>
      <c r="C134" s="190"/>
      <c r="D134" s="191"/>
      <c r="E134" s="105"/>
      <c r="F134" s="216" t="s">
        <v>135</v>
      </c>
      <c r="G134" s="188"/>
      <c r="H134" s="188"/>
    </row>
    <row r="135" spans="1:9">
      <c r="A135" s="217"/>
      <c r="B135" s="190" t="s">
        <v>183</v>
      </c>
      <c r="C135" s="190"/>
      <c r="D135" s="191"/>
      <c r="E135" s="105"/>
      <c r="F135" s="216" t="s">
        <v>135</v>
      </c>
      <c r="G135" s="188"/>
      <c r="H135" s="188"/>
    </row>
    <row r="136" spans="1:9">
      <c r="A136" s="217"/>
      <c r="B136" s="190" t="s">
        <v>191</v>
      </c>
      <c r="C136" s="190"/>
      <c r="D136" s="191"/>
      <c r="E136" s="105"/>
      <c r="F136" s="216" t="s">
        <v>135</v>
      </c>
      <c r="G136" s="188"/>
      <c r="H136" s="188"/>
    </row>
    <row r="137" spans="1:9">
      <c r="A137" s="217"/>
      <c r="B137" s="190" t="s">
        <v>195</v>
      </c>
      <c r="C137" s="190"/>
      <c r="D137" s="191"/>
      <c r="E137" s="105"/>
      <c r="F137" s="216" t="s">
        <v>135</v>
      </c>
      <c r="G137" s="188"/>
      <c r="H137" s="188"/>
    </row>
    <row r="138" spans="1:9">
      <c r="A138" s="217"/>
      <c r="B138" s="190" t="s">
        <v>228</v>
      </c>
      <c r="C138" s="190"/>
      <c r="D138" s="191"/>
      <c r="E138" s="105"/>
      <c r="F138" s="216" t="s">
        <v>135</v>
      </c>
      <c r="G138" s="188"/>
      <c r="H138" s="188"/>
    </row>
    <row r="139" spans="1:9">
      <c r="A139" s="217"/>
      <c r="B139" s="190" t="s">
        <v>253</v>
      </c>
      <c r="C139" s="190"/>
      <c r="D139" s="191">
        <v>52.369</v>
      </c>
      <c r="E139" s="105"/>
      <c r="F139" s="216" t="s">
        <v>135</v>
      </c>
      <c r="G139" s="188"/>
      <c r="H139" s="188"/>
    </row>
    <row r="140" spans="1:9">
      <c r="A140" s="217"/>
      <c r="B140" s="190" t="s">
        <v>254</v>
      </c>
      <c r="C140" s="190"/>
      <c r="D140" s="191">
        <v>72.466999999999999</v>
      </c>
      <c r="E140" s="105"/>
      <c r="F140" s="216" t="s">
        <v>135</v>
      </c>
      <c r="G140" s="188"/>
      <c r="H140" s="188"/>
      <c r="I140" s="187" t="s">
        <v>135</v>
      </c>
    </row>
    <row r="141" spans="1:9">
      <c r="A141" s="217"/>
      <c r="B141" s="190"/>
      <c r="C141" s="190"/>
      <c r="D141" s="191"/>
      <c r="E141" s="105"/>
      <c r="F141" s="216" t="s">
        <v>135</v>
      </c>
      <c r="G141" s="188"/>
      <c r="H141" s="188"/>
      <c r="I141" s="176" t="s">
        <v>135</v>
      </c>
    </row>
    <row r="142" spans="1:9">
      <c r="A142" s="217" t="s">
        <v>31</v>
      </c>
      <c r="B142" s="190" t="s">
        <v>192</v>
      </c>
      <c r="C142" s="190" t="s">
        <v>7</v>
      </c>
      <c r="D142" s="191">
        <v>5.4749999999999996</v>
      </c>
      <c r="E142" s="105">
        <v>0</v>
      </c>
      <c r="F142" s="216">
        <f t="shared" ref="F142:F197" si="2">D142*E142</f>
        <v>0</v>
      </c>
      <c r="G142" s="188"/>
      <c r="H142" s="188"/>
    </row>
    <row r="143" spans="1:9">
      <c r="A143" s="217"/>
      <c r="B143" s="190" t="s">
        <v>182</v>
      </c>
      <c r="C143" s="190"/>
      <c r="D143" s="191"/>
      <c r="E143" s="105"/>
      <c r="F143" s="216" t="s">
        <v>135</v>
      </c>
      <c r="G143" s="188"/>
      <c r="H143" s="188"/>
    </row>
    <row r="144" spans="1:9">
      <c r="A144" s="217"/>
      <c r="B144" s="190" t="s">
        <v>183</v>
      </c>
      <c r="C144" s="190"/>
      <c r="D144" s="191"/>
      <c r="E144" s="105"/>
      <c r="F144" s="216" t="s">
        <v>135</v>
      </c>
      <c r="G144" s="188"/>
      <c r="H144" s="188"/>
    </row>
    <row r="145" spans="1:8">
      <c r="A145" s="217"/>
      <c r="B145" s="190" t="s">
        <v>184</v>
      </c>
      <c r="C145" s="190"/>
      <c r="D145" s="191"/>
      <c r="E145" s="105"/>
      <c r="F145" s="216" t="s">
        <v>135</v>
      </c>
      <c r="G145" s="188"/>
      <c r="H145" s="188"/>
    </row>
    <row r="146" spans="1:8">
      <c r="A146" s="217"/>
      <c r="B146" s="190" t="s">
        <v>196</v>
      </c>
      <c r="C146" s="190"/>
      <c r="D146" s="191"/>
      <c r="E146" s="105"/>
      <c r="F146" s="216" t="s">
        <v>135</v>
      </c>
      <c r="G146" s="188"/>
      <c r="H146" s="188"/>
    </row>
    <row r="147" spans="1:8">
      <c r="A147" s="217"/>
      <c r="B147" s="190" t="s">
        <v>228</v>
      </c>
      <c r="C147" s="190"/>
      <c r="D147" s="191"/>
      <c r="E147" s="105"/>
      <c r="F147" s="216" t="s">
        <v>135</v>
      </c>
      <c r="G147" s="188"/>
      <c r="H147" s="188"/>
    </row>
    <row r="148" spans="1:8">
      <c r="A148" s="217"/>
      <c r="B148" s="190" t="s">
        <v>255</v>
      </c>
      <c r="C148" s="190"/>
      <c r="D148" s="191">
        <v>5.4749999999999996</v>
      </c>
      <c r="E148" s="105"/>
      <c r="F148" s="216" t="s">
        <v>135</v>
      </c>
      <c r="G148" s="188"/>
      <c r="H148" s="188"/>
    </row>
    <row r="149" spans="1:8">
      <c r="A149" s="217"/>
      <c r="B149" s="190"/>
      <c r="C149" s="190"/>
      <c r="D149" s="191"/>
      <c r="E149" s="105"/>
      <c r="F149" s="216" t="s">
        <v>135</v>
      </c>
      <c r="G149" s="188"/>
      <c r="H149" s="188"/>
    </row>
    <row r="150" spans="1:8">
      <c r="A150" s="217" t="s">
        <v>26</v>
      </c>
      <c r="B150" s="190" t="s">
        <v>193</v>
      </c>
      <c r="C150" s="190" t="s">
        <v>13</v>
      </c>
      <c r="D150" s="191">
        <f>D156+D157+D158</f>
        <v>83.055000000000007</v>
      </c>
      <c r="E150" s="105">
        <v>0</v>
      </c>
      <c r="F150" s="216">
        <f t="shared" si="2"/>
        <v>0</v>
      </c>
      <c r="G150" s="188"/>
      <c r="H150" s="188"/>
    </row>
    <row r="151" spans="1:8">
      <c r="A151" s="217"/>
      <c r="B151" s="190" t="s">
        <v>182</v>
      </c>
      <c r="C151" s="190"/>
      <c r="D151" s="191"/>
      <c r="E151" s="105"/>
      <c r="F151" s="216" t="s">
        <v>135</v>
      </c>
      <c r="G151" s="188"/>
      <c r="H151" s="188"/>
    </row>
    <row r="152" spans="1:8">
      <c r="A152" s="217"/>
      <c r="B152" s="190" t="s">
        <v>183</v>
      </c>
      <c r="C152" s="190"/>
      <c r="D152" s="191"/>
      <c r="E152" s="105"/>
      <c r="F152" s="216" t="s">
        <v>135</v>
      </c>
      <c r="G152" s="188"/>
      <c r="H152" s="188"/>
    </row>
    <row r="153" spans="1:8">
      <c r="A153" s="217"/>
      <c r="B153" s="190" t="s">
        <v>194</v>
      </c>
      <c r="C153" s="190"/>
      <c r="D153" s="191"/>
      <c r="E153" s="105"/>
      <c r="F153" s="216" t="s">
        <v>135</v>
      </c>
      <c r="G153" s="188"/>
      <c r="H153" s="188"/>
    </row>
    <row r="154" spans="1:8">
      <c r="A154" s="217"/>
      <c r="B154" s="190" t="s">
        <v>195</v>
      </c>
      <c r="C154" s="190"/>
      <c r="D154" s="191"/>
      <c r="E154" s="105"/>
      <c r="F154" s="216" t="s">
        <v>135</v>
      </c>
      <c r="G154" s="188"/>
      <c r="H154" s="188"/>
    </row>
    <row r="155" spans="1:8">
      <c r="A155" s="217"/>
      <c r="B155" s="190" t="s">
        <v>228</v>
      </c>
      <c r="C155" s="190"/>
      <c r="D155" s="191"/>
      <c r="E155" s="105"/>
      <c r="F155" s="216" t="s">
        <v>135</v>
      </c>
      <c r="G155" s="188"/>
      <c r="H155" s="188"/>
    </row>
    <row r="156" spans="1:8">
      <c r="A156" s="217" t="s">
        <v>256</v>
      </c>
      <c r="B156" s="190" t="s">
        <v>258</v>
      </c>
      <c r="C156" s="190"/>
      <c r="D156" s="191">
        <v>4.07</v>
      </c>
      <c r="E156" s="105"/>
      <c r="F156" s="216" t="s">
        <v>135</v>
      </c>
      <c r="G156" s="188"/>
    </row>
    <row r="157" spans="1:8">
      <c r="A157" s="217" t="s">
        <v>259</v>
      </c>
      <c r="B157" s="190" t="s">
        <v>260</v>
      </c>
      <c r="C157" s="190"/>
      <c r="D157" s="191">
        <v>50.34</v>
      </c>
      <c r="E157" s="105"/>
      <c r="F157" s="216" t="s">
        <v>135</v>
      </c>
    </row>
    <row r="158" spans="1:8">
      <c r="A158" s="217"/>
      <c r="B158" s="190" t="s">
        <v>261</v>
      </c>
      <c r="C158" s="190"/>
      <c r="D158" s="191">
        <v>28.645</v>
      </c>
      <c r="E158" s="105"/>
      <c r="F158" s="216">
        <f t="shared" si="2"/>
        <v>0</v>
      </c>
    </row>
    <row r="159" spans="1:8">
      <c r="A159" s="217"/>
      <c r="B159" s="190"/>
      <c r="C159" s="190"/>
      <c r="D159" s="191"/>
      <c r="E159" s="105"/>
      <c r="F159" s="216" t="s">
        <v>135</v>
      </c>
    </row>
    <row r="160" spans="1:8">
      <c r="A160" s="217" t="s">
        <v>21</v>
      </c>
      <c r="B160" s="190" t="s">
        <v>22</v>
      </c>
      <c r="C160" s="190" t="s">
        <v>13</v>
      </c>
      <c r="D160" s="191">
        <v>54.43</v>
      </c>
      <c r="E160" s="105">
        <v>0</v>
      </c>
      <c r="F160" s="216">
        <f t="shared" si="2"/>
        <v>0</v>
      </c>
    </row>
    <row r="161" spans="1:6">
      <c r="A161" s="217"/>
      <c r="B161" s="190" t="s">
        <v>257</v>
      </c>
      <c r="C161" s="190"/>
      <c r="D161" s="191">
        <v>54.43</v>
      </c>
      <c r="E161" s="105"/>
      <c r="F161" s="216" t="s">
        <v>135</v>
      </c>
    </row>
    <row r="162" spans="1:6">
      <c r="A162" s="217"/>
      <c r="B162" s="190"/>
      <c r="C162" s="190"/>
      <c r="D162" s="191"/>
      <c r="E162" s="105"/>
      <c r="F162" s="216" t="s">
        <v>135</v>
      </c>
    </row>
    <row r="163" spans="1:6">
      <c r="A163" s="217" t="s">
        <v>23</v>
      </c>
      <c r="B163" s="190" t="s">
        <v>24</v>
      </c>
      <c r="C163" s="190" t="s">
        <v>13</v>
      </c>
      <c r="D163" s="191">
        <f>D164+D165+D166+D167</f>
        <v>237.965</v>
      </c>
      <c r="E163" s="105">
        <v>0</v>
      </c>
      <c r="F163" s="216">
        <f t="shared" si="2"/>
        <v>0</v>
      </c>
    </row>
    <row r="164" spans="1:6">
      <c r="A164" s="217" t="s">
        <v>263</v>
      </c>
      <c r="B164" s="190" t="s">
        <v>262</v>
      </c>
      <c r="C164" s="190"/>
      <c r="D164" s="191">
        <v>24.21</v>
      </c>
      <c r="E164" s="105"/>
      <c r="F164" s="216" t="s">
        <v>135</v>
      </c>
    </row>
    <row r="165" spans="1:6">
      <c r="A165" s="217" t="s">
        <v>264</v>
      </c>
      <c r="B165" s="190"/>
      <c r="C165" s="190"/>
      <c r="D165" s="191">
        <v>83.055000000000007</v>
      </c>
      <c r="E165" s="105"/>
      <c r="F165" s="216" t="s">
        <v>135</v>
      </c>
    </row>
    <row r="166" spans="1:6">
      <c r="A166" s="217" t="s">
        <v>265</v>
      </c>
      <c r="B166" s="190" t="s">
        <v>266</v>
      </c>
      <c r="C166" s="190"/>
      <c r="D166" s="191">
        <v>15.54</v>
      </c>
      <c r="E166" s="105"/>
      <c r="F166" s="216" t="s">
        <v>135</v>
      </c>
    </row>
    <row r="167" spans="1:6">
      <c r="A167" s="217" t="s">
        <v>267</v>
      </c>
      <c r="B167" s="190" t="s">
        <v>268</v>
      </c>
      <c r="C167" s="190"/>
      <c r="D167" s="191">
        <v>115.16</v>
      </c>
      <c r="E167" s="105"/>
      <c r="F167" s="216" t="s">
        <v>135</v>
      </c>
    </row>
    <row r="168" spans="1:6">
      <c r="A168" s="217"/>
      <c r="B168" s="190"/>
      <c r="C168" s="190"/>
      <c r="D168" s="191"/>
      <c r="E168" s="105"/>
      <c r="F168" s="216" t="s">
        <v>473</v>
      </c>
    </row>
    <row r="169" spans="1:6">
      <c r="A169" s="217" t="s">
        <v>16</v>
      </c>
      <c r="B169" s="190" t="s">
        <v>201</v>
      </c>
      <c r="C169" s="190" t="s">
        <v>7</v>
      </c>
      <c r="D169" s="191">
        <f>D173+D174</f>
        <v>190.161</v>
      </c>
      <c r="E169" s="105">
        <v>0</v>
      </c>
      <c r="F169" s="216">
        <f t="shared" si="2"/>
        <v>0</v>
      </c>
    </row>
    <row r="170" spans="1:6">
      <c r="A170" s="217"/>
      <c r="B170" s="190" t="s">
        <v>197</v>
      </c>
      <c r="C170" s="190"/>
      <c r="D170" s="191"/>
      <c r="E170" s="105"/>
      <c r="F170" s="216" t="s">
        <v>135</v>
      </c>
    </row>
    <row r="171" spans="1:6">
      <c r="A171" s="217"/>
      <c r="B171" s="190" t="s">
        <v>198</v>
      </c>
      <c r="C171" s="190"/>
      <c r="D171" s="191"/>
      <c r="E171" s="105"/>
      <c r="F171" s="216" t="s">
        <v>135</v>
      </c>
    </row>
    <row r="172" spans="1:6">
      <c r="A172" s="217"/>
      <c r="B172" s="190" t="s">
        <v>199</v>
      </c>
      <c r="C172" s="190"/>
      <c r="D172" s="191"/>
      <c r="E172" s="105"/>
      <c r="F172" s="216" t="s">
        <v>135</v>
      </c>
    </row>
    <row r="173" spans="1:6">
      <c r="A173" s="217" t="s">
        <v>370</v>
      </c>
      <c r="B173" s="190" t="s">
        <v>135</v>
      </c>
      <c r="C173" s="190"/>
      <c r="D173" s="191">
        <v>176.87200000000001</v>
      </c>
      <c r="E173" s="105"/>
      <c r="F173" s="216" t="s">
        <v>135</v>
      </c>
    </row>
    <row r="174" spans="1:6">
      <c r="A174" s="217" t="s">
        <v>264</v>
      </c>
      <c r="B174" s="190" t="s">
        <v>373</v>
      </c>
      <c r="C174" s="190"/>
      <c r="D174" s="191">
        <v>13.289</v>
      </c>
      <c r="E174" s="105"/>
      <c r="F174" s="216" t="s">
        <v>135</v>
      </c>
    </row>
    <row r="175" spans="1:6">
      <c r="A175" s="217"/>
      <c r="B175" s="190"/>
      <c r="C175" s="190"/>
      <c r="D175" s="191"/>
      <c r="E175" s="105"/>
      <c r="F175" s="216" t="s">
        <v>135</v>
      </c>
    </row>
    <row r="176" spans="1:6">
      <c r="A176" s="217">
        <v>622511111</v>
      </c>
      <c r="B176" s="190" t="s">
        <v>399</v>
      </c>
      <c r="C176" s="190" t="s">
        <v>7</v>
      </c>
      <c r="D176" s="191">
        <v>16.463999999999999</v>
      </c>
      <c r="E176" s="105">
        <v>0</v>
      </c>
      <c r="F176" s="216">
        <f t="shared" si="2"/>
        <v>0</v>
      </c>
    </row>
    <row r="177" spans="1:8">
      <c r="A177" s="217"/>
      <c r="B177" s="190" t="s">
        <v>200</v>
      </c>
      <c r="C177" s="190"/>
      <c r="D177" s="191"/>
      <c r="E177" s="105"/>
      <c r="F177" s="216" t="s">
        <v>473</v>
      </c>
    </row>
    <row r="178" spans="1:8">
      <c r="A178" s="217"/>
      <c r="B178" s="190" t="s">
        <v>369</v>
      </c>
      <c r="C178" s="190"/>
      <c r="D178" s="191">
        <v>16.463999999999999</v>
      </c>
      <c r="E178" s="105"/>
      <c r="F178" s="216" t="s">
        <v>473</v>
      </c>
    </row>
    <row r="179" spans="1:8">
      <c r="A179" s="217"/>
      <c r="B179" s="190"/>
      <c r="C179" s="190"/>
      <c r="D179" s="191"/>
      <c r="E179" s="105"/>
      <c r="F179" s="216" t="s">
        <v>135</v>
      </c>
    </row>
    <row r="180" spans="1:8">
      <c r="A180" s="217" t="s">
        <v>27</v>
      </c>
      <c r="B180" s="190" t="s">
        <v>28</v>
      </c>
      <c r="C180" s="190" t="s">
        <v>7</v>
      </c>
      <c r="D180" s="191">
        <v>8.07</v>
      </c>
      <c r="E180" s="105">
        <v>0</v>
      </c>
      <c r="F180" s="216">
        <f t="shared" si="2"/>
        <v>0</v>
      </c>
    </row>
    <row r="181" spans="1:8">
      <c r="A181" s="217"/>
      <c r="B181" s="190" t="s">
        <v>197</v>
      </c>
      <c r="C181" s="190"/>
      <c r="D181" s="191"/>
      <c r="E181" s="105"/>
      <c r="F181" s="216" t="s">
        <v>135</v>
      </c>
    </row>
    <row r="182" spans="1:8">
      <c r="A182" s="217"/>
      <c r="B182" s="190" t="s">
        <v>198</v>
      </c>
      <c r="C182" s="190"/>
      <c r="D182" s="191"/>
      <c r="E182" s="105"/>
      <c r="F182" s="216" t="s">
        <v>135</v>
      </c>
    </row>
    <row r="183" spans="1:8">
      <c r="A183" s="217"/>
      <c r="B183" s="190" t="s">
        <v>199</v>
      </c>
      <c r="C183" s="190"/>
      <c r="D183" s="191"/>
      <c r="E183" s="105"/>
      <c r="F183" s="216" t="s">
        <v>135</v>
      </c>
    </row>
    <row r="184" spans="1:8">
      <c r="A184" s="217"/>
      <c r="B184" s="190" t="s">
        <v>269</v>
      </c>
      <c r="C184" s="190"/>
      <c r="D184" s="191">
        <v>8.07</v>
      </c>
      <c r="E184" s="105"/>
      <c r="F184" s="216" t="s">
        <v>135</v>
      </c>
    </row>
    <row r="185" spans="1:8">
      <c r="A185" s="217"/>
      <c r="B185" s="190"/>
      <c r="C185" s="190"/>
      <c r="D185" s="191"/>
      <c r="E185" s="105"/>
      <c r="F185" s="216" t="s">
        <v>135</v>
      </c>
    </row>
    <row r="186" spans="1:8">
      <c r="A186" s="217">
        <v>611541011</v>
      </c>
      <c r="B186" s="190" t="s">
        <v>371</v>
      </c>
      <c r="C186" s="190" t="s">
        <v>7</v>
      </c>
      <c r="D186" s="191">
        <f>D190+D191</f>
        <v>44.402999999999999</v>
      </c>
      <c r="E186" s="105">
        <v>0</v>
      </c>
      <c r="F186" s="216">
        <f t="shared" si="2"/>
        <v>0</v>
      </c>
    </row>
    <row r="187" spans="1:8">
      <c r="A187" s="217"/>
      <c r="B187" s="190" t="s">
        <v>197</v>
      </c>
      <c r="C187" s="190"/>
      <c r="D187" s="191"/>
      <c r="E187" s="105"/>
      <c r="F187" s="216" t="s">
        <v>135</v>
      </c>
    </row>
    <row r="188" spans="1:8">
      <c r="A188" s="217"/>
      <c r="B188" s="190" t="s">
        <v>198</v>
      </c>
      <c r="C188" s="190"/>
      <c r="D188" s="191"/>
      <c r="E188" s="105"/>
      <c r="F188" s="216" t="s">
        <v>135</v>
      </c>
    </row>
    <row r="189" spans="1:8">
      <c r="A189" s="217"/>
      <c r="B189" s="190" t="s">
        <v>199</v>
      </c>
      <c r="C189" s="190"/>
      <c r="D189" s="191"/>
      <c r="E189" s="105"/>
      <c r="F189" s="216" t="s">
        <v>135</v>
      </c>
      <c r="H189" s="187"/>
    </row>
    <row r="190" spans="1:8">
      <c r="A190" s="217" t="s">
        <v>372</v>
      </c>
      <c r="B190" s="190" t="s">
        <v>270</v>
      </c>
      <c r="C190" s="190"/>
      <c r="D190" s="191">
        <v>5.4749999999999996</v>
      </c>
      <c r="E190" s="105"/>
      <c r="F190" s="216" t="s">
        <v>135</v>
      </c>
    </row>
    <row r="191" spans="1:8">
      <c r="A191" s="217" t="s">
        <v>267</v>
      </c>
      <c r="B191" s="190" t="s">
        <v>135</v>
      </c>
      <c r="C191" s="190"/>
      <c r="D191" s="191">
        <v>38.927999999999997</v>
      </c>
      <c r="E191" s="105"/>
      <c r="F191" s="216" t="s">
        <v>135</v>
      </c>
    </row>
    <row r="192" spans="1:8">
      <c r="A192" s="217">
        <v>622401939</v>
      </c>
      <c r="B192" s="190" t="s">
        <v>377</v>
      </c>
      <c r="C192" s="190" t="s">
        <v>13</v>
      </c>
      <c r="D192" s="191">
        <v>164.64</v>
      </c>
      <c r="E192" s="105">
        <v>0</v>
      </c>
      <c r="F192" s="216">
        <f t="shared" si="2"/>
        <v>0</v>
      </c>
    </row>
    <row r="193" spans="1:6">
      <c r="A193" s="217"/>
      <c r="B193" s="190" t="s">
        <v>378</v>
      </c>
      <c r="C193" s="190"/>
      <c r="D193" s="191">
        <v>164.64</v>
      </c>
      <c r="E193" s="105"/>
      <c r="F193" s="216" t="s">
        <v>135</v>
      </c>
    </row>
    <row r="194" spans="1:6">
      <c r="A194" s="217" t="s">
        <v>52</v>
      </c>
      <c r="B194" s="190" t="s">
        <v>53</v>
      </c>
      <c r="C194" s="190" t="s">
        <v>7</v>
      </c>
      <c r="D194" s="191">
        <f>D195+D196</f>
        <v>44.085000000000001</v>
      </c>
      <c r="E194" s="105">
        <v>0</v>
      </c>
      <c r="F194" s="216">
        <f t="shared" si="2"/>
        <v>0</v>
      </c>
    </row>
    <row r="195" spans="1:6">
      <c r="A195" s="217"/>
      <c r="B195" s="190" t="s">
        <v>271</v>
      </c>
      <c r="C195" s="190"/>
      <c r="D195" s="191">
        <v>19.125</v>
      </c>
      <c r="E195" s="105"/>
      <c r="F195" s="216" t="s">
        <v>135</v>
      </c>
    </row>
    <row r="196" spans="1:6">
      <c r="A196" s="217" t="s">
        <v>11</v>
      </c>
      <c r="B196" s="190" t="s">
        <v>12</v>
      </c>
      <c r="C196" s="190" t="s">
        <v>13</v>
      </c>
      <c r="D196" s="191">
        <v>24.96</v>
      </c>
      <c r="E196" s="105">
        <v>0</v>
      </c>
      <c r="F196" s="216">
        <f t="shared" si="2"/>
        <v>0</v>
      </c>
    </row>
    <row r="197" spans="1:6">
      <c r="A197" s="217" t="s">
        <v>14</v>
      </c>
      <c r="B197" s="190" t="s">
        <v>450</v>
      </c>
      <c r="C197" s="190" t="s">
        <v>7</v>
      </c>
      <c r="D197" s="191">
        <v>124.836</v>
      </c>
      <c r="E197" s="105">
        <v>0</v>
      </c>
      <c r="F197" s="216">
        <f t="shared" si="2"/>
        <v>0</v>
      </c>
    </row>
    <row r="198" spans="1:6">
      <c r="A198" s="217" t="s">
        <v>401</v>
      </c>
      <c r="B198" s="190" t="s">
        <v>400</v>
      </c>
      <c r="C198" s="190" t="s">
        <v>7</v>
      </c>
      <c r="D198" s="191">
        <v>8.4</v>
      </c>
      <c r="E198" s="105">
        <v>0</v>
      </c>
      <c r="F198" s="216">
        <f t="shared" ref="F198" si="3">D198*E198</f>
        <v>0</v>
      </c>
    </row>
    <row r="199" spans="1:6">
      <c r="A199" s="217"/>
      <c r="B199" s="208" t="s">
        <v>119</v>
      </c>
      <c r="C199" s="208"/>
      <c r="D199" s="209"/>
      <c r="E199" s="110"/>
      <c r="F199" s="219">
        <f>SUM(F69:F198)</f>
        <v>0</v>
      </c>
    </row>
    <row r="200" spans="1:6">
      <c r="A200" s="217"/>
      <c r="B200" s="197"/>
      <c r="C200" s="197"/>
      <c r="D200" s="198"/>
      <c r="E200" s="107"/>
      <c r="F200" s="220" t="s">
        <v>135</v>
      </c>
    </row>
    <row r="201" spans="1:6">
      <c r="A201" s="217"/>
      <c r="B201" s="218" t="s">
        <v>139</v>
      </c>
      <c r="C201" s="190"/>
      <c r="D201" s="191"/>
      <c r="E201" s="105"/>
      <c r="F201" s="220"/>
    </row>
    <row r="202" spans="1:6">
      <c r="A202" s="217" t="s">
        <v>158</v>
      </c>
      <c r="B202" s="190" t="s">
        <v>152</v>
      </c>
      <c r="C202" s="190" t="s">
        <v>41</v>
      </c>
      <c r="D202" s="191">
        <v>8</v>
      </c>
      <c r="E202" s="105">
        <v>0</v>
      </c>
      <c r="F202" s="216">
        <f>D202*E202</f>
        <v>0</v>
      </c>
    </row>
    <row r="203" spans="1:6">
      <c r="A203" s="217"/>
      <c r="B203" s="190"/>
      <c r="C203" s="190"/>
      <c r="D203" s="191"/>
      <c r="E203" s="105"/>
      <c r="F203" s="216" t="s">
        <v>135</v>
      </c>
    </row>
    <row r="204" spans="1:6">
      <c r="A204" s="217">
        <v>998018002</v>
      </c>
      <c r="B204" s="218" t="s">
        <v>457</v>
      </c>
      <c r="C204" s="190" t="s">
        <v>32</v>
      </c>
      <c r="D204" s="191">
        <v>37.715000000000003</v>
      </c>
      <c r="E204" s="105">
        <v>0</v>
      </c>
      <c r="F204" s="216">
        <f>D204*E204</f>
        <v>0</v>
      </c>
    </row>
    <row r="205" spans="1:6">
      <c r="A205" s="217"/>
      <c r="B205" s="190"/>
      <c r="C205" s="190"/>
      <c r="D205" s="191"/>
      <c r="E205" s="105"/>
      <c r="F205" s="216" t="s">
        <v>135</v>
      </c>
    </row>
    <row r="206" spans="1:6">
      <c r="A206" s="217"/>
      <c r="B206" s="218" t="s">
        <v>122</v>
      </c>
      <c r="C206" s="190"/>
      <c r="D206" s="191"/>
      <c r="E206" s="105"/>
      <c r="F206" s="216"/>
    </row>
    <row r="207" spans="1:6">
      <c r="A207" s="217" t="s">
        <v>33</v>
      </c>
      <c r="B207" s="190" t="s">
        <v>34</v>
      </c>
      <c r="C207" s="190" t="s">
        <v>7</v>
      </c>
      <c r="D207" s="191">
        <v>6.6849999999999996</v>
      </c>
      <c r="E207" s="105">
        <v>0</v>
      </c>
      <c r="F207" s="216">
        <f>D207*E207</f>
        <v>0</v>
      </c>
    </row>
    <row r="208" spans="1:6">
      <c r="A208" s="217"/>
      <c r="B208" s="190" t="s">
        <v>334</v>
      </c>
      <c r="C208" s="190"/>
      <c r="D208" s="191">
        <v>6.6849999999999996</v>
      </c>
      <c r="E208" s="105"/>
      <c r="F208" s="216" t="s">
        <v>135</v>
      </c>
    </row>
    <row r="209" spans="1:6">
      <c r="A209" s="217" t="s">
        <v>35</v>
      </c>
      <c r="B209" s="190" t="s">
        <v>36</v>
      </c>
      <c r="C209" s="190" t="s">
        <v>7</v>
      </c>
      <c r="D209" s="191">
        <v>15.225</v>
      </c>
      <c r="E209" s="105">
        <v>0</v>
      </c>
      <c r="F209" s="216">
        <f t="shared" ref="F209:F225" si="4">D209*E209</f>
        <v>0</v>
      </c>
    </row>
    <row r="210" spans="1:6">
      <c r="A210" s="217"/>
      <c r="B210" s="190" t="s">
        <v>335</v>
      </c>
      <c r="C210" s="190"/>
      <c r="D210" s="191">
        <v>15.225</v>
      </c>
      <c r="E210" s="105"/>
      <c r="F210" s="216" t="s">
        <v>135</v>
      </c>
    </row>
    <row r="211" spans="1:6">
      <c r="A211" s="217" t="s">
        <v>37</v>
      </c>
      <c r="B211" s="190" t="s">
        <v>38</v>
      </c>
      <c r="C211" s="190" t="s">
        <v>7</v>
      </c>
      <c r="D211" s="191">
        <v>1.7729999999999999</v>
      </c>
      <c r="E211" s="105">
        <v>0</v>
      </c>
      <c r="F211" s="216">
        <f t="shared" si="4"/>
        <v>0</v>
      </c>
    </row>
    <row r="212" spans="1:6">
      <c r="A212" s="217"/>
      <c r="B212" s="190" t="s">
        <v>336</v>
      </c>
      <c r="C212" s="190"/>
      <c r="D212" s="191">
        <v>1.7729999999999999</v>
      </c>
      <c r="E212" s="105"/>
      <c r="F212" s="216" t="s">
        <v>135</v>
      </c>
    </row>
    <row r="213" spans="1:6">
      <c r="A213" s="217" t="s">
        <v>39</v>
      </c>
      <c r="B213" s="190" t="s">
        <v>40</v>
      </c>
      <c r="C213" s="190" t="s">
        <v>41</v>
      </c>
      <c r="D213" s="191">
        <v>2</v>
      </c>
      <c r="E213" s="105">
        <v>0</v>
      </c>
      <c r="F213" s="216">
        <f t="shared" si="4"/>
        <v>0</v>
      </c>
    </row>
    <row r="214" spans="1:6">
      <c r="A214" s="217" t="s">
        <v>42</v>
      </c>
      <c r="B214" s="190" t="s">
        <v>43</v>
      </c>
      <c r="C214" s="190" t="s">
        <v>7</v>
      </c>
      <c r="D214" s="191">
        <v>5.181</v>
      </c>
      <c r="E214" s="105">
        <v>0</v>
      </c>
      <c r="F214" s="216">
        <f t="shared" si="4"/>
        <v>0</v>
      </c>
    </row>
    <row r="215" spans="1:6">
      <c r="A215" s="217" t="s">
        <v>44</v>
      </c>
      <c r="B215" s="190" t="s">
        <v>123</v>
      </c>
      <c r="C215" s="190" t="s">
        <v>2</v>
      </c>
      <c r="D215" s="191">
        <v>2.84</v>
      </c>
      <c r="E215" s="105">
        <v>0</v>
      </c>
      <c r="F215" s="216">
        <f t="shared" si="4"/>
        <v>0</v>
      </c>
    </row>
    <row r="216" spans="1:6">
      <c r="A216" s="217" t="s">
        <v>51</v>
      </c>
      <c r="B216" s="190" t="s">
        <v>459</v>
      </c>
      <c r="C216" s="190" t="s">
        <v>7</v>
      </c>
      <c r="D216" s="191">
        <f>D217+D218+D219+D220</f>
        <v>63.594999999999999</v>
      </c>
      <c r="E216" s="105">
        <v>0</v>
      </c>
      <c r="F216" s="216">
        <f t="shared" si="4"/>
        <v>0</v>
      </c>
    </row>
    <row r="217" spans="1:6">
      <c r="A217" s="217"/>
      <c r="B217" s="190" t="s">
        <v>337</v>
      </c>
      <c r="C217" s="190"/>
      <c r="D217" s="191">
        <v>11.057</v>
      </c>
      <c r="E217" s="105"/>
      <c r="F217" s="216" t="s">
        <v>135</v>
      </c>
    </row>
    <row r="218" spans="1:6">
      <c r="A218" s="217"/>
      <c r="B218" s="190" t="s">
        <v>340</v>
      </c>
      <c r="C218" s="190"/>
      <c r="D218" s="191">
        <v>15.657</v>
      </c>
      <c r="E218" s="105"/>
      <c r="F218" s="216" t="s">
        <v>135</v>
      </c>
    </row>
    <row r="219" spans="1:6">
      <c r="A219" s="217"/>
      <c r="B219" s="190" t="s">
        <v>338</v>
      </c>
      <c r="C219" s="190"/>
      <c r="D219" s="191">
        <v>17.337</v>
      </c>
      <c r="E219" s="105"/>
      <c r="F219" s="216" t="s">
        <v>135</v>
      </c>
    </row>
    <row r="220" spans="1:6">
      <c r="A220" s="217"/>
      <c r="B220" s="190" t="s">
        <v>339</v>
      </c>
      <c r="C220" s="190"/>
      <c r="D220" s="191">
        <v>19.544</v>
      </c>
      <c r="E220" s="105"/>
      <c r="F220" s="216" t="s">
        <v>135</v>
      </c>
    </row>
    <row r="221" spans="1:6">
      <c r="A221" s="217">
        <v>979013212</v>
      </c>
      <c r="B221" s="190" t="s">
        <v>455</v>
      </c>
      <c r="C221" s="190" t="s">
        <v>32</v>
      </c>
      <c r="D221" s="191">
        <v>32.640999999999998</v>
      </c>
      <c r="E221" s="105">
        <v>0</v>
      </c>
      <c r="F221" s="216">
        <f t="shared" si="4"/>
        <v>0</v>
      </c>
    </row>
    <row r="222" spans="1:6">
      <c r="A222" s="217" t="s">
        <v>45</v>
      </c>
      <c r="B222" s="190" t="s">
        <v>46</v>
      </c>
      <c r="C222" s="190" t="s">
        <v>32</v>
      </c>
      <c r="D222" s="191">
        <v>21.917000000000002</v>
      </c>
      <c r="E222" s="105">
        <v>0</v>
      </c>
      <c r="F222" s="216">
        <f t="shared" si="4"/>
        <v>0</v>
      </c>
    </row>
    <row r="223" spans="1:6">
      <c r="A223" s="217" t="s">
        <v>456</v>
      </c>
      <c r="B223" s="190" t="s">
        <v>467</v>
      </c>
      <c r="C223" s="190" t="s">
        <v>32</v>
      </c>
      <c r="D223" s="191">
        <f>D221-D222</f>
        <v>10.723999999999997</v>
      </c>
      <c r="E223" s="105">
        <v>0</v>
      </c>
      <c r="F223" s="216">
        <f t="shared" si="4"/>
        <v>0</v>
      </c>
    </row>
    <row r="224" spans="1:6">
      <c r="A224" s="217" t="s">
        <v>47</v>
      </c>
      <c r="B224" s="190" t="s">
        <v>48</v>
      </c>
      <c r="C224" s="190" t="s">
        <v>32</v>
      </c>
      <c r="D224" s="191">
        <v>21.917000000000002</v>
      </c>
      <c r="E224" s="105">
        <v>0</v>
      </c>
      <c r="F224" s="216">
        <f t="shared" si="4"/>
        <v>0</v>
      </c>
    </row>
    <row r="225" spans="1:8">
      <c r="A225" s="217" t="s">
        <v>49</v>
      </c>
      <c r="B225" s="190" t="s">
        <v>50</v>
      </c>
      <c r="C225" s="190" t="s">
        <v>41</v>
      </c>
      <c r="D225" s="191">
        <v>1</v>
      </c>
      <c r="E225" s="105">
        <v>0</v>
      </c>
      <c r="F225" s="216">
        <f t="shared" si="4"/>
        <v>0</v>
      </c>
    </row>
    <row r="226" spans="1:8">
      <c r="A226" s="217"/>
      <c r="B226" s="208" t="s">
        <v>119</v>
      </c>
      <c r="C226" s="208"/>
      <c r="D226" s="209"/>
      <c r="E226" s="110"/>
      <c r="F226" s="219">
        <f>SUM(F207:F225)</f>
        <v>0</v>
      </c>
    </row>
    <row r="227" spans="1:8">
      <c r="A227" s="217"/>
      <c r="B227" s="197"/>
      <c r="C227" s="197"/>
      <c r="D227" s="198"/>
      <c r="E227" s="107"/>
      <c r="F227" s="220" t="s">
        <v>135</v>
      </c>
    </row>
    <row r="228" spans="1:8">
      <c r="A228" s="217"/>
      <c r="B228" s="218" t="s">
        <v>124</v>
      </c>
      <c r="C228" s="190"/>
      <c r="D228" s="191"/>
      <c r="E228" s="105"/>
      <c r="F228" s="220"/>
    </row>
    <row r="229" spans="1:8">
      <c r="A229" s="217">
        <v>113204111</v>
      </c>
      <c r="B229" s="190" t="s">
        <v>402</v>
      </c>
      <c r="C229" s="190" t="s">
        <v>13</v>
      </c>
      <c r="D229" s="191">
        <v>59.23</v>
      </c>
      <c r="E229" s="105">
        <v>0</v>
      </c>
      <c r="F229" s="216">
        <f>D229*E229</f>
        <v>0</v>
      </c>
    </row>
    <row r="230" spans="1:8">
      <c r="A230" s="217"/>
      <c r="B230" s="190" t="s">
        <v>333</v>
      </c>
      <c r="C230" s="190"/>
      <c r="D230" s="191">
        <v>59.23</v>
      </c>
      <c r="E230" s="105"/>
      <c r="F230" s="216" t="s">
        <v>135</v>
      </c>
    </row>
    <row r="231" spans="1:8">
      <c r="A231" s="217" t="s">
        <v>58</v>
      </c>
      <c r="B231" s="190" t="s">
        <v>59</v>
      </c>
      <c r="C231" s="190" t="s">
        <v>13</v>
      </c>
      <c r="D231" s="191">
        <v>59.23</v>
      </c>
      <c r="E231" s="105">
        <v>0</v>
      </c>
      <c r="F231" s="216">
        <f t="shared" ref="F231:F238" si="5">D231*E231</f>
        <v>0</v>
      </c>
      <c r="H231" s="187"/>
    </row>
    <row r="232" spans="1:8">
      <c r="A232" s="217" t="s">
        <v>56</v>
      </c>
      <c r="B232" s="190" t="s">
        <v>57</v>
      </c>
      <c r="C232" s="190" t="s">
        <v>13</v>
      </c>
      <c r="D232" s="191">
        <v>59.23</v>
      </c>
      <c r="E232" s="105">
        <v>0</v>
      </c>
      <c r="F232" s="216">
        <f t="shared" si="5"/>
        <v>0</v>
      </c>
    </row>
    <row r="233" spans="1:8">
      <c r="A233" s="217"/>
      <c r="B233" s="190" t="s">
        <v>333</v>
      </c>
      <c r="C233" s="190"/>
      <c r="D233" s="191">
        <v>59.23</v>
      </c>
      <c r="E233" s="105"/>
      <c r="F233" s="216" t="s">
        <v>135</v>
      </c>
    </row>
    <row r="234" spans="1:8">
      <c r="A234" s="217" t="s">
        <v>62</v>
      </c>
      <c r="B234" s="190" t="s">
        <v>368</v>
      </c>
      <c r="C234" s="190" t="s">
        <v>41</v>
      </c>
      <c r="D234" s="191">
        <v>10</v>
      </c>
      <c r="E234" s="105">
        <v>0</v>
      </c>
      <c r="F234" s="216">
        <f t="shared" si="5"/>
        <v>0</v>
      </c>
    </row>
    <row r="235" spans="1:8">
      <c r="A235" s="217">
        <v>5642211122</v>
      </c>
      <c r="B235" s="190" t="s">
        <v>403</v>
      </c>
      <c r="C235" s="190" t="s">
        <v>7</v>
      </c>
      <c r="D235" s="191">
        <v>28.44</v>
      </c>
      <c r="E235" s="105">
        <v>0</v>
      </c>
      <c r="F235" s="216">
        <f t="shared" si="5"/>
        <v>0</v>
      </c>
    </row>
    <row r="236" spans="1:8">
      <c r="A236" s="217" t="s">
        <v>404</v>
      </c>
      <c r="B236" s="190" t="s">
        <v>405</v>
      </c>
      <c r="C236" s="190" t="s">
        <v>7</v>
      </c>
      <c r="D236" s="191">
        <v>28.44</v>
      </c>
      <c r="E236" s="105">
        <v>0</v>
      </c>
      <c r="F236" s="216">
        <f t="shared" si="5"/>
        <v>0</v>
      </c>
    </row>
    <row r="237" spans="1:8">
      <c r="A237" s="217" t="s">
        <v>60</v>
      </c>
      <c r="B237" s="190" t="s">
        <v>61</v>
      </c>
      <c r="C237" s="190" t="s">
        <v>7</v>
      </c>
      <c r="D237" s="191">
        <v>28.44</v>
      </c>
      <c r="E237" s="105">
        <v>0</v>
      </c>
      <c r="F237" s="216">
        <f t="shared" si="5"/>
        <v>0</v>
      </c>
    </row>
    <row r="238" spans="1:8">
      <c r="A238" s="217">
        <v>596811220</v>
      </c>
      <c r="B238" s="190" t="s">
        <v>406</v>
      </c>
      <c r="C238" s="190" t="s">
        <v>7</v>
      </c>
      <c r="D238" s="191">
        <v>28.44</v>
      </c>
      <c r="E238" s="105">
        <v>0</v>
      </c>
      <c r="F238" s="216">
        <f t="shared" si="5"/>
        <v>0</v>
      </c>
    </row>
    <row r="239" spans="1:8">
      <c r="A239" s="217"/>
      <c r="B239" s="208" t="s">
        <v>119</v>
      </c>
      <c r="C239" s="208"/>
      <c r="D239" s="209"/>
      <c r="E239" s="110"/>
      <c r="F239" s="219">
        <f>SUM(F229:F238)</f>
        <v>0</v>
      </c>
    </row>
    <row r="240" spans="1:8">
      <c r="A240" s="217"/>
      <c r="B240" s="190"/>
      <c r="C240" s="190"/>
      <c r="D240" s="191"/>
      <c r="E240" s="105"/>
      <c r="F240" s="220" t="s">
        <v>135</v>
      </c>
    </row>
    <row r="241" spans="1:7">
      <c r="A241" s="217"/>
      <c r="B241" s="218" t="s">
        <v>125</v>
      </c>
      <c r="C241" s="190"/>
      <c r="D241" s="191"/>
      <c r="E241" s="105"/>
      <c r="F241" s="216"/>
    </row>
    <row r="242" spans="1:7">
      <c r="A242" s="217" t="s">
        <v>63</v>
      </c>
      <c r="B242" s="190" t="s">
        <v>202</v>
      </c>
      <c r="C242" s="190" t="s">
        <v>7</v>
      </c>
      <c r="D242" s="191">
        <v>27.44</v>
      </c>
      <c r="E242" s="105">
        <v>0</v>
      </c>
      <c r="F242" s="216">
        <f>D242*E242</f>
        <v>0</v>
      </c>
    </row>
    <row r="243" spans="1:7">
      <c r="A243" s="217">
        <v>693110620</v>
      </c>
      <c r="B243" s="190" t="s">
        <v>409</v>
      </c>
      <c r="C243" s="190" t="s">
        <v>7</v>
      </c>
      <c r="D243" s="191">
        <v>31.56</v>
      </c>
      <c r="E243" s="105">
        <v>0</v>
      </c>
      <c r="F243" s="216">
        <f t="shared" ref="F243:F244" si="6">D243*E243</f>
        <v>0</v>
      </c>
    </row>
    <row r="244" spans="1:7">
      <c r="A244" s="217">
        <v>998711201</v>
      </c>
      <c r="B244" s="190" t="s">
        <v>136</v>
      </c>
      <c r="C244" s="190"/>
      <c r="D244" s="191">
        <f>F242+F243</f>
        <v>0</v>
      </c>
      <c r="E244" s="112">
        <v>0</v>
      </c>
      <c r="F244" s="216">
        <f t="shared" si="6"/>
        <v>0</v>
      </c>
    </row>
    <row r="245" spans="1:7">
      <c r="A245" s="217"/>
      <c r="B245" s="208" t="s">
        <v>119</v>
      </c>
      <c r="C245" s="208"/>
      <c r="D245" s="209"/>
      <c r="E245" s="113"/>
      <c r="F245" s="219">
        <f>SUM(F242:F244)</f>
        <v>0</v>
      </c>
    </row>
    <row r="246" spans="1:7">
      <c r="A246" s="217"/>
      <c r="B246" s="190"/>
      <c r="C246" s="190"/>
      <c r="D246" s="191"/>
      <c r="E246" s="105"/>
      <c r="F246" s="220" t="s">
        <v>135</v>
      </c>
    </row>
    <row r="247" spans="1:7">
      <c r="A247" s="217"/>
      <c r="B247" s="218" t="s">
        <v>126</v>
      </c>
      <c r="C247" s="190"/>
      <c r="D247" s="191"/>
      <c r="E247" s="105"/>
      <c r="F247" s="216"/>
      <c r="G247" s="188"/>
    </row>
    <row r="248" spans="1:7">
      <c r="A248" s="217" t="s">
        <v>64</v>
      </c>
      <c r="B248" s="190" t="s">
        <v>65</v>
      </c>
      <c r="C248" s="190" t="s">
        <v>7</v>
      </c>
      <c r="D248" s="191">
        <v>27.44</v>
      </c>
      <c r="E248" s="105">
        <v>0</v>
      </c>
      <c r="F248" s="216">
        <f>D248*E248</f>
        <v>0</v>
      </c>
      <c r="G248" s="188"/>
    </row>
    <row r="249" spans="1:7">
      <c r="A249" s="217"/>
      <c r="B249" s="190" t="s">
        <v>398</v>
      </c>
      <c r="C249" s="190"/>
      <c r="D249" s="191">
        <v>27.44</v>
      </c>
      <c r="E249" s="105"/>
      <c r="F249" s="216" t="s">
        <v>135</v>
      </c>
      <c r="G249" s="188"/>
    </row>
    <row r="250" spans="1:7">
      <c r="A250" s="217" t="s">
        <v>66</v>
      </c>
      <c r="B250" s="190" t="s">
        <v>159</v>
      </c>
      <c r="C250" s="190" t="s">
        <v>7</v>
      </c>
      <c r="D250" s="191">
        <v>27.989000000000001</v>
      </c>
      <c r="E250" s="105">
        <v>0</v>
      </c>
      <c r="F250" s="216">
        <f t="shared" ref="F250:F264" si="7">D250*E250</f>
        <v>0</v>
      </c>
      <c r="G250" s="188"/>
    </row>
    <row r="251" spans="1:7">
      <c r="A251" s="217" t="s">
        <v>67</v>
      </c>
      <c r="B251" s="222" t="s">
        <v>461</v>
      </c>
      <c r="C251" s="222" t="s">
        <v>7</v>
      </c>
      <c r="D251" s="223">
        <v>130.17599999999999</v>
      </c>
      <c r="E251" s="114">
        <v>0</v>
      </c>
      <c r="F251" s="224">
        <f t="shared" si="7"/>
        <v>0</v>
      </c>
      <c r="G251" s="188"/>
    </row>
    <row r="252" spans="1:7">
      <c r="A252" s="217"/>
      <c r="B252" s="222" t="s">
        <v>462</v>
      </c>
      <c r="C252" s="222"/>
      <c r="D252" s="223">
        <v>130.17599999999999</v>
      </c>
      <c r="E252" s="114"/>
      <c r="F252" s="224" t="s">
        <v>135</v>
      </c>
    </row>
    <row r="253" spans="1:7">
      <c r="A253" s="217">
        <v>631481060</v>
      </c>
      <c r="B253" s="222" t="s">
        <v>407</v>
      </c>
      <c r="C253" s="222" t="s">
        <v>7</v>
      </c>
      <c r="D253" s="223">
        <v>66.319999999999993</v>
      </c>
      <c r="E253" s="114">
        <v>0</v>
      </c>
      <c r="F253" s="224">
        <f t="shared" si="7"/>
        <v>0</v>
      </c>
    </row>
    <row r="254" spans="1:7">
      <c r="A254" s="217"/>
      <c r="B254" s="222" t="s">
        <v>394</v>
      </c>
      <c r="C254" s="222"/>
      <c r="D254" s="223">
        <v>66.319999999999993</v>
      </c>
      <c r="E254" s="114"/>
      <c r="F254" s="224" t="s">
        <v>135</v>
      </c>
    </row>
    <row r="255" spans="1:7">
      <c r="A255" s="217">
        <v>631481010</v>
      </c>
      <c r="B255" s="222" t="s">
        <v>408</v>
      </c>
      <c r="C255" s="222" t="s">
        <v>7</v>
      </c>
      <c r="D255" s="223">
        <v>66.319999999999993</v>
      </c>
      <c r="E255" s="114">
        <v>0</v>
      </c>
      <c r="F255" s="224">
        <f t="shared" si="7"/>
        <v>0</v>
      </c>
    </row>
    <row r="256" spans="1:7">
      <c r="A256" s="217"/>
      <c r="B256" s="222" t="s">
        <v>394</v>
      </c>
      <c r="C256" s="222"/>
      <c r="D256" s="223">
        <v>66.319999999999993</v>
      </c>
      <c r="E256" s="114"/>
      <c r="F256" s="224" t="s">
        <v>135</v>
      </c>
    </row>
    <row r="257" spans="1:8">
      <c r="A257" s="217">
        <v>713191134</v>
      </c>
      <c r="B257" s="222" t="s">
        <v>460</v>
      </c>
      <c r="C257" s="222" t="s">
        <v>7</v>
      </c>
      <c r="D257" s="223">
        <v>252</v>
      </c>
      <c r="E257" s="114">
        <v>0</v>
      </c>
      <c r="F257" s="224">
        <f t="shared" si="7"/>
        <v>0</v>
      </c>
    </row>
    <row r="258" spans="1:8">
      <c r="A258" s="217" t="s">
        <v>439</v>
      </c>
      <c r="B258" s="222" t="s">
        <v>437</v>
      </c>
      <c r="C258" s="222" t="s">
        <v>7</v>
      </c>
      <c r="D258" s="223">
        <v>128.52000000000001</v>
      </c>
      <c r="E258" s="114">
        <v>0</v>
      </c>
      <c r="F258" s="224">
        <f t="shared" si="7"/>
        <v>0</v>
      </c>
    </row>
    <row r="259" spans="1:8">
      <c r="A259" s="217" t="s">
        <v>439</v>
      </c>
      <c r="B259" s="222" t="s">
        <v>438</v>
      </c>
      <c r="C259" s="222" t="s">
        <v>7</v>
      </c>
      <c r="D259" s="223">
        <v>128.52000000000001</v>
      </c>
      <c r="E259" s="114">
        <v>0</v>
      </c>
      <c r="F259" s="224">
        <f t="shared" si="7"/>
        <v>0</v>
      </c>
    </row>
    <row r="260" spans="1:8">
      <c r="A260" s="217">
        <v>713191131</v>
      </c>
      <c r="B260" s="222" t="s">
        <v>444</v>
      </c>
      <c r="C260" s="222" t="s">
        <v>7</v>
      </c>
      <c r="D260" s="223">
        <v>126</v>
      </c>
      <c r="E260" s="114">
        <v>0</v>
      </c>
      <c r="F260" s="224">
        <f t="shared" si="7"/>
        <v>0</v>
      </c>
    </row>
    <row r="261" spans="1:8">
      <c r="A261" s="217">
        <v>713131121</v>
      </c>
      <c r="B261" s="222" t="s">
        <v>396</v>
      </c>
      <c r="C261" s="222" t="s">
        <v>7</v>
      </c>
      <c r="D261" s="223">
        <v>9.86</v>
      </c>
      <c r="E261" s="114">
        <v>0</v>
      </c>
      <c r="F261" s="224">
        <f t="shared" si="7"/>
        <v>0</v>
      </c>
    </row>
    <row r="262" spans="1:8">
      <c r="A262" s="217"/>
      <c r="B262" s="222" t="s">
        <v>395</v>
      </c>
      <c r="C262" s="222"/>
      <c r="D262" s="223">
        <v>9.86</v>
      </c>
      <c r="E262" s="114"/>
      <c r="F262" s="224" t="s">
        <v>135</v>
      </c>
      <c r="G262" s="188"/>
    </row>
    <row r="263" spans="1:8">
      <c r="A263" s="217">
        <v>631151000</v>
      </c>
      <c r="B263" s="222" t="s">
        <v>440</v>
      </c>
      <c r="C263" s="222" t="s">
        <v>7</v>
      </c>
      <c r="D263" s="223">
        <v>10.06</v>
      </c>
      <c r="E263" s="114">
        <v>0</v>
      </c>
      <c r="F263" s="224">
        <f t="shared" si="7"/>
        <v>0</v>
      </c>
      <c r="G263" s="188"/>
      <c r="H263" s="187"/>
    </row>
    <row r="264" spans="1:8">
      <c r="A264" s="217" t="s">
        <v>68</v>
      </c>
      <c r="B264" s="222" t="s">
        <v>69</v>
      </c>
      <c r="C264" s="222" t="s">
        <v>135</v>
      </c>
      <c r="D264" s="223">
        <f>F248+F250+F251+F253+F255+F257+F258+F259+F260+F261</f>
        <v>0</v>
      </c>
      <c r="E264" s="115">
        <v>0</v>
      </c>
      <c r="F264" s="224">
        <f t="shared" si="7"/>
        <v>0</v>
      </c>
      <c r="G264" s="188"/>
    </row>
    <row r="265" spans="1:8">
      <c r="A265" s="217"/>
      <c r="B265" s="225" t="s">
        <v>119</v>
      </c>
      <c r="C265" s="225"/>
      <c r="D265" s="226"/>
      <c r="E265" s="116"/>
      <c r="F265" s="227">
        <f>SUM(F248:F264)</f>
        <v>0</v>
      </c>
      <c r="G265" s="188"/>
    </row>
    <row r="266" spans="1:8">
      <c r="A266" s="217"/>
      <c r="B266" s="190"/>
      <c r="C266" s="190"/>
      <c r="D266" s="191"/>
      <c r="E266" s="105"/>
      <c r="F266" s="220" t="s">
        <v>135</v>
      </c>
    </row>
    <row r="267" spans="1:8">
      <c r="A267" s="217"/>
      <c r="B267" s="218" t="s">
        <v>127</v>
      </c>
      <c r="C267" s="190"/>
      <c r="D267" s="191"/>
      <c r="E267" s="105"/>
      <c r="F267" s="216"/>
    </row>
    <row r="268" spans="1:8">
      <c r="A268" s="217" t="s">
        <v>70</v>
      </c>
      <c r="B268" s="190" t="s">
        <v>161</v>
      </c>
      <c r="C268" s="190" t="s">
        <v>7</v>
      </c>
      <c r="D268" s="191">
        <v>227.59200000000001</v>
      </c>
      <c r="E268" s="105">
        <v>0</v>
      </c>
      <c r="F268" s="216">
        <f>D268*E268</f>
        <v>0</v>
      </c>
    </row>
    <row r="269" spans="1:8">
      <c r="A269" s="217" t="s">
        <v>71</v>
      </c>
      <c r="B269" s="190" t="s">
        <v>72</v>
      </c>
      <c r="C269" s="190" t="s">
        <v>13</v>
      </c>
      <c r="D269" s="191">
        <v>238.6</v>
      </c>
      <c r="E269" s="105">
        <v>0</v>
      </c>
      <c r="F269" s="216">
        <f t="shared" ref="F269:F278" si="8">D269*E269</f>
        <v>0</v>
      </c>
      <c r="G269" s="188"/>
    </row>
    <row r="270" spans="1:8">
      <c r="A270" s="217" t="s">
        <v>73</v>
      </c>
      <c r="B270" s="190" t="s">
        <v>160</v>
      </c>
      <c r="C270" s="190" t="s">
        <v>2</v>
      </c>
      <c r="D270" s="191">
        <f>D271+D272</f>
        <v>0.97300000000000009</v>
      </c>
      <c r="E270" s="105">
        <v>0</v>
      </c>
      <c r="F270" s="216">
        <f t="shared" si="8"/>
        <v>0</v>
      </c>
      <c r="G270" s="188"/>
    </row>
    <row r="271" spans="1:8">
      <c r="A271" s="217" t="s">
        <v>342</v>
      </c>
      <c r="B271" s="190" t="s">
        <v>341</v>
      </c>
      <c r="C271" s="190"/>
      <c r="D271" s="191">
        <v>0.63</v>
      </c>
      <c r="E271" s="105" t="s">
        <v>135</v>
      </c>
      <c r="F271" s="216" t="s">
        <v>135</v>
      </c>
      <c r="G271" s="188"/>
    </row>
    <row r="272" spans="1:8">
      <c r="A272" s="217" t="s">
        <v>343</v>
      </c>
      <c r="B272" s="190" t="s">
        <v>359</v>
      </c>
      <c r="C272" s="190"/>
      <c r="D272" s="191">
        <v>0.34300000000000003</v>
      </c>
      <c r="E272" s="105"/>
      <c r="F272" s="216" t="s">
        <v>135</v>
      </c>
      <c r="G272" s="188"/>
    </row>
    <row r="273" spans="1:6">
      <c r="A273" s="217" t="s">
        <v>74</v>
      </c>
      <c r="B273" s="190" t="s">
        <v>75</v>
      </c>
      <c r="C273" s="190" t="s">
        <v>2</v>
      </c>
      <c r="D273" s="191">
        <v>0.88500000000000001</v>
      </c>
      <c r="E273" s="105">
        <v>0</v>
      </c>
      <c r="F273" s="216">
        <f t="shared" si="8"/>
        <v>0</v>
      </c>
    </row>
    <row r="274" spans="1:6">
      <c r="A274" s="217" t="s">
        <v>433</v>
      </c>
      <c r="B274" s="190" t="s">
        <v>434</v>
      </c>
      <c r="C274" s="190" t="s">
        <v>7</v>
      </c>
      <c r="D274" s="191">
        <v>4.593</v>
      </c>
      <c r="E274" s="114">
        <v>0</v>
      </c>
      <c r="F274" s="216">
        <f t="shared" si="8"/>
        <v>0</v>
      </c>
    </row>
    <row r="275" spans="1:6">
      <c r="A275" s="217"/>
      <c r="B275" s="190" t="s">
        <v>435</v>
      </c>
      <c r="C275" s="190"/>
      <c r="D275" s="191"/>
      <c r="E275" s="114"/>
      <c r="F275" s="216" t="s">
        <v>135</v>
      </c>
    </row>
    <row r="276" spans="1:6">
      <c r="A276" s="217"/>
      <c r="B276" s="190" t="s">
        <v>436</v>
      </c>
      <c r="C276" s="190"/>
      <c r="D276" s="191">
        <v>4.593</v>
      </c>
      <c r="E276" s="114"/>
      <c r="F276" s="216" t="s">
        <v>135</v>
      </c>
    </row>
    <row r="277" spans="1:6">
      <c r="A277" s="217" t="s">
        <v>76</v>
      </c>
      <c r="B277" s="190" t="s">
        <v>77</v>
      </c>
      <c r="C277" s="190" t="s">
        <v>135</v>
      </c>
      <c r="D277" s="191">
        <f>F268+F269+F270+F273+F274</f>
        <v>0</v>
      </c>
      <c r="E277" s="112">
        <v>0</v>
      </c>
      <c r="F277" s="216">
        <f t="shared" si="8"/>
        <v>0</v>
      </c>
    </row>
    <row r="278" spans="1:6">
      <c r="A278" s="217" t="s">
        <v>163</v>
      </c>
      <c r="B278" s="190" t="s">
        <v>162</v>
      </c>
      <c r="C278" s="190" t="s">
        <v>7</v>
      </c>
      <c r="D278" s="191">
        <v>227.59200000000001</v>
      </c>
      <c r="E278" s="105">
        <v>0</v>
      </c>
      <c r="F278" s="216">
        <f t="shared" si="8"/>
        <v>0</v>
      </c>
    </row>
    <row r="279" spans="1:6">
      <c r="A279" s="217"/>
      <c r="B279" s="208" t="s">
        <v>119</v>
      </c>
      <c r="C279" s="208"/>
      <c r="D279" s="209"/>
      <c r="E279" s="110"/>
      <c r="F279" s="219">
        <f>SUM(F268:F278)</f>
        <v>0</v>
      </c>
    </row>
    <row r="280" spans="1:6">
      <c r="A280" s="217"/>
      <c r="B280" s="197"/>
      <c r="C280" s="197"/>
      <c r="D280" s="198"/>
      <c r="E280" s="107"/>
      <c r="F280" s="220" t="s">
        <v>135</v>
      </c>
    </row>
    <row r="281" spans="1:6">
      <c r="A281" s="217"/>
      <c r="B281" s="218" t="s">
        <v>128</v>
      </c>
      <c r="C281" s="190"/>
      <c r="D281" s="191"/>
      <c r="E281" s="105"/>
      <c r="F281" s="220"/>
    </row>
    <row r="282" spans="1:6">
      <c r="A282" s="228" t="s">
        <v>80</v>
      </c>
      <c r="B282" s="222" t="s">
        <v>81</v>
      </c>
      <c r="C282" s="222" t="s">
        <v>7</v>
      </c>
      <c r="D282" s="223">
        <v>9.86</v>
      </c>
      <c r="E282" s="114">
        <v>0</v>
      </c>
      <c r="F282" s="224">
        <f>D282*E282</f>
        <v>0</v>
      </c>
    </row>
    <row r="283" spans="1:6">
      <c r="A283" s="228"/>
      <c r="B283" s="222" t="s">
        <v>397</v>
      </c>
      <c r="C283" s="222"/>
      <c r="D283" s="223">
        <v>9.86</v>
      </c>
      <c r="E283" s="114"/>
      <c r="F283" s="224" t="s">
        <v>135</v>
      </c>
    </row>
    <row r="284" spans="1:6">
      <c r="A284" s="228" t="s">
        <v>78</v>
      </c>
      <c r="B284" s="222" t="s">
        <v>79</v>
      </c>
      <c r="C284" s="222" t="s">
        <v>135</v>
      </c>
      <c r="D284" s="223">
        <f>F282</f>
        <v>0</v>
      </c>
      <c r="E284" s="115">
        <v>0</v>
      </c>
      <c r="F284" s="224">
        <f>D284*E284</f>
        <v>0</v>
      </c>
    </row>
    <row r="285" spans="1:6">
      <c r="A285" s="228"/>
      <c r="B285" s="225" t="s">
        <v>119</v>
      </c>
      <c r="C285" s="225"/>
      <c r="D285" s="226"/>
      <c r="E285" s="116"/>
      <c r="F285" s="227">
        <f>F282+F284</f>
        <v>0</v>
      </c>
    </row>
    <row r="286" spans="1:6">
      <c r="A286" s="217"/>
      <c r="B286" s="197"/>
      <c r="C286" s="197"/>
      <c r="D286" s="198"/>
      <c r="E286" s="107"/>
      <c r="F286" s="220" t="s">
        <v>135</v>
      </c>
    </row>
    <row r="287" spans="1:6">
      <c r="A287" s="217"/>
      <c r="B287" s="221" t="s">
        <v>129</v>
      </c>
      <c r="C287" s="197"/>
      <c r="D287" s="198"/>
      <c r="E287" s="107"/>
      <c r="F287" s="220"/>
    </row>
    <row r="288" spans="1:6">
      <c r="A288" s="217" t="s">
        <v>82</v>
      </c>
      <c r="B288" s="190" t="s">
        <v>83</v>
      </c>
      <c r="C288" s="190" t="s">
        <v>7</v>
      </c>
      <c r="D288" s="191">
        <v>4.7</v>
      </c>
      <c r="E288" s="105">
        <v>0</v>
      </c>
      <c r="F288" s="220">
        <f>D288*E288</f>
        <v>0</v>
      </c>
    </row>
    <row r="289" spans="1:6">
      <c r="A289" s="217"/>
      <c r="B289" s="190" t="s">
        <v>345</v>
      </c>
      <c r="C289" s="190"/>
      <c r="D289" s="191">
        <v>4.7</v>
      </c>
      <c r="E289" s="105"/>
      <c r="F289" s="220" t="s">
        <v>135</v>
      </c>
    </row>
    <row r="290" spans="1:6">
      <c r="A290" s="217" t="s">
        <v>84</v>
      </c>
      <c r="B290" s="190" t="s">
        <v>471</v>
      </c>
      <c r="C290" s="190" t="s">
        <v>7</v>
      </c>
      <c r="D290" s="191">
        <f>D291</f>
        <v>1.722</v>
      </c>
      <c r="E290" s="105">
        <v>0</v>
      </c>
      <c r="F290" s="220">
        <f t="shared" ref="F290:F307" si="9">D290*E290</f>
        <v>0</v>
      </c>
    </row>
    <row r="291" spans="1:6">
      <c r="A291" s="217"/>
      <c r="B291" s="190" t="s">
        <v>472</v>
      </c>
      <c r="C291" s="190"/>
      <c r="D291" s="191">
        <v>1.722</v>
      </c>
      <c r="E291" s="105"/>
      <c r="F291" s="220" t="s">
        <v>135</v>
      </c>
    </row>
    <row r="292" spans="1:6">
      <c r="A292" s="217" t="s">
        <v>169</v>
      </c>
      <c r="B292" s="190" t="s">
        <v>170</v>
      </c>
      <c r="C292" s="190" t="s">
        <v>41</v>
      </c>
      <c r="D292" s="191">
        <v>1</v>
      </c>
      <c r="E292" s="105">
        <v>0</v>
      </c>
      <c r="F292" s="220">
        <f t="shared" si="9"/>
        <v>0</v>
      </c>
    </row>
    <row r="293" spans="1:6">
      <c r="A293" s="217" t="s">
        <v>415</v>
      </c>
      <c r="B293" s="190" t="s">
        <v>445</v>
      </c>
      <c r="C293" s="190" t="s">
        <v>13</v>
      </c>
      <c r="D293" s="191">
        <v>26.72</v>
      </c>
      <c r="E293" s="105">
        <v>0</v>
      </c>
      <c r="F293" s="220">
        <f t="shared" si="9"/>
        <v>0</v>
      </c>
    </row>
    <row r="294" spans="1:6">
      <c r="A294" s="217"/>
      <c r="B294" s="190" t="s">
        <v>346</v>
      </c>
      <c r="C294" s="190"/>
      <c r="D294" s="191">
        <v>26.72</v>
      </c>
      <c r="E294" s="105"/>
      <c r="F294" s="220" t="s">
        <v>135</v>
      </c>
    </row>
    <row r="295" spans="1:6">
      <c r="A295" s="217" t="s">
        <v>167</v>
      </c>
      <c r="B295" s="190" t="s">
        <v>85</v>
      </c>
      <c r="C295" s="190" t="s">
        <v>13</v>
      </c>
      <c r="D295" s="191">
        <v>16.28</v>
      </c>
      <c r="E295" s="105">
        <v>0</v>
      </c>
      <c r="F295" s="220">
        <f t="shared" si="9"/>
        <v>0</v>
      </c>
    </row>
    <row r="296" spans="1:6">
      <c r="A296" s="217"/>
      <c r="B296" s="190" t="s">
        <v>347</v>
      </c>
      <c r="C296" s="190"/>
      <c r="D296" s="191">
        <v>16.28</v>
      </c>
      <c r="E296" s="105"/>
      <c r="F296" s="220" t="s">
        <v>135</v>
      </c>
    </row>
    <row r="297" spans="1:6">
      <c r="A297" s="217" t="s">
        <v>168</v>
      </c>
      <c r="B297" s="190" t="s">
        <v>86</v>
      </c>
      <c r="C297" s="190" t="s">
        <v>13</v>
      </c>
      <c r="D297" s="191">
        <v>58.48</v>
      </c>
      <c r="E297" s="105">
        <v>0</v>
      </c>
      <c r="F297" s="220">
        <f t="shared" si="9"/>
        <v>0</v>
      </c>
    </row>
    <row r="298" spans="1:6">
      <c r="A298" s="217"/>
      <c r="B298" s="190" t="s">
        <v>348</v>
      </c>
      <c r="C298" s="190"/>
      <c r="D298" s="191">
        <v>58.48</v>
      </c>
      <c r="E298" s="105"/>
      <c r="F298" s="220" t="s">
        <v>135</v>
      </c>
    </row>
    <row r="299" spans="1:6">
      <c r="A299" s="217" t="s">
        <v>412</v>
      </c>
      <c r="B299" s="190" t="s">
        <v>414</v>
      </c>
      <c r="C299" s="190" t="s">
        <v>41</v>
      </c>
      <c r="D299" s="191">
        <v>12</v>
      </c>
      <c r="E299" s="105">
        <v>0</v>
      </c>
      <c r="F299" s="220">
        <f t="shared" si="9"/>
        <v>0</v>
      </c>
    </row>
    <row r="300" spans="1:6">
      <c r="A300" s="217" t="s">
        <v>412</v>
      </c>
      <c r="B300" s="190" t="s">
        <v>413</v>
      </c>
      <c r="C300" s="190" t="s">
        <v>41</v>
      </c>
      <c r="D300" s="191">
        <v>4</v>
      </c>
      <c r="E300" s="105">
        <v>0</v>
      </c>
      <c r="F300" s="220">
        <f t="shared" si="9"/>
        <v>0</v>
      </c>
    </row>
    <row r="301" spans="1:6">
      <c r="A301" s="217" t="s">
        <v>87</v>
      </c>
      <c r="B301" s="190" t="s">
        <v>88</v>
      </c>
      <c r="C301" s="190" t="s">
        <v>135</v>
      </c>
      <c r="D301" s="191">
        <f>F288+F290+F292+F293+F295+F297+F299+F300</f>
        <v>0</v>
      </c>
      <c r="E301" s="112">
        <v>0</v>
      </c>
      <c r="F301" s="220">
        <f t="shared" si="9"/>
        <v>0</v>
      </c>
    </row>
    <row r="302" spans="1:6">
      <c r="A302" s="217" t="s">
        <v>89</v>
      </c>
      <c r="B302" s="190" t="s">
        <v>90</v>
      </c>
      <c r="C302" s="190" t="s">
        <v>7</v>
      </c>
      <c r="D302" s="191">
        <v>1.722</v>
      </c>
      <c r="E302" s="105">
        <v>0</v>
      </c>
      <c r="F302" s="220">
        <f t="shared" si="9"/>
        <v>0</v>
      </c>
    </row>
    <row r="303" spans="1:6">
      <c r="A303" s="217" t="s">
        <v>91</v>
      </c>
      <c r="B303" s="190" t="s">
        <v>92</v>
      </c>
      <c r="C303" s="190" t="s">
        <v>7</v>
      </c>
      <c r="D303" s="191">
        <v>4.7</v>
      </c>
      <c r="E303" s="105">
        <v>0</v>
      </c>
      <c r="F303" s="220">
        <f t="shared" si="9"/>
        <v>0</v>
      </c>
    </row>
    <row r="304" spans="1:6">
      <c r="A304" s="217" t="s">
        <v>164</v>
      </c>
      <c r="B304" s="190" t="s">
        <v>93</v>
      </c>
      <c r="C304" s="190" t="s">
        <v>41</v>
      </c>
      <c r="D304" s="191">
        <v>1</v>
      </c>
      <c r="E304" s="105">
        <v>0</v>
      </c>
      <c r="F304" s="220">
        <f t="shared" si="9"/>
        <v>0</v>
      </c>
    </row>
    <row r="305" spans="1:6">
      <c r="A305" s="217">
        <v>764410850</v>
      </c>
      <c r="B305" s="190" t="s">
        <v>94</v>
      </c>
      <c r="C305" s="190" t="s">
        <v>13</v>
      </c>
      <c r="D305" s="191">
        <v>26.72</v>
      </c>
      <c r="E305" s="105">
        <v>0</v>
      </c>
      <c r="F305" s="220">
        <f t="shared" si="9"/>
        <v>0</v>
      </c>
    </row>
    <row r="306" spans="1:6">
      <c r="A306" s="217" t="s">
        <v>165</v>
      </c>
      <c r="B306" s="190" t="s">
        <v>95</v>
      </c>
      <c r="C306" s="190" t="s">
        <v>13</v>
      </c>
      <c r="D306" s="191">
        <v>16.28</v>
      </c>
      <c r="E306" s="105">
        <v>0</v>
      </c>
      <c r="F306" s="220">
        <f t="shared" si="9"/>
        <v>0</v>
      </c>
    </row>
    <row r="307" spans="1:6">
      <c r="A307" s="217" t="s">
        <v>166</v>
      </c>
      <c r="B307" s="190" t="s">
        <v>410</v>
      </c>
      <c r="C307" s="190" t="s">
        <v>13</v>
      </c>
      <c r="D307" s="191">
        <v>58.48</v>
      </c>
      <c r="E307" s="105">
        <v>0</v>
      </c>
      <c r="F307" s="220">
        <f t="shared" si="9"/>
        <v>0</v>
      </c>
    </row>
    <row r="308" spans="1:6">
      <c r="A308" s="217"/>
      <c r="B308" s="208" t="s">
        <v>119</v>
      </c>
      <c r="C308" s="208"/>
      <c r="D308" s="209"/>
      <c r="E308" s="110"/>
      <c r="F308" s="219">
        <f>SUM(F288:F307)</f>
        <v>0</v>
      </c>
    </row>
    <row r="309" spans="1:6">
      <c r="A309" s="217"/>
      <c r="B309" s="190"/>
      <c r="C309" s="190"/>
      <c r="D309" s="191"/>
      <c r="E309" s="105"/>
      <c r="F309" s="220" t="s">
        <v>135</v>
      </c>
    </row>
    <row r="310" spans="1:6">
      <c r="A310" s="217"/>
      <c r="B310" s="218" t="s">
        <v>142</v>
      </c>
      <c r="C310" s="190"/>
      <c r="D310" s="191"/>
      <c r="E310" s="105"/>
      <c r="F310" s="216"/>
    </row>
    <row r="311" spans="1:6">
      <c r="A311" s="217" t="s">
        <v>96</v>
      </c>
      <c r="B311" s="190" t="s">
        <v>97</v>
      </c>
      <c r="C311" s="190" t="s">
        <v>7</v>
      </c>
      <c r="D311" s="191">
        <f>D312+D313+D314+D315</f>
        <v>227.59199999999998</v>
      </c>
      <c r="E311" s="105">
        <v>0</v>
      </c>
      <c r="F311" s="216">
        <f>D311*E311</f>
        <v>0</v>
      </c>
    </row>
    <row r="312" spans="1:6">
      <c r="A312" s="217" t="s">
        <v>344</v>
      </c>
      <c r="B312" s="190" t="s">
        <v>352</v>
      </c>
      <c r="C312" s="190"/>
      <c r="D312" s="191">
        <v>47.095999999999997</v>
      </c>
      <c r="E312" s="105"/>
      <c r="F312" s="216" t="s">
        <v>135</v>
      </c>
    </row>
    <row r="313" spans="1:6">
      <c r="A313" s="217"/>
      <c r="B313" s="190" t="s">
        <v>355</v>
      </c>
      <c r="C313" s="190"/>
      <c r="D313" s="191">
        <v>55.795999999999999</v>
      </c>
      <c r="E313" s="105"/>
      <c r="F313" s="216" t="s">
        <v>135</v>
      </c>
    </row>
    <row r="314" spans="1:6">
      <c r="A314" s="217" t="s">
        <v>353</v>
      </c>
      <c r="B314" s="190" t="s">
        <v>357</v>
      </c>
      <c r="C314" s="190"/>
      <c r="D314" s="191">
        <v>44.08</v>
      </c>
      <c r="E314" s="105"/>
      <c r="F314" s="216" t="s">
        <v>135</v>
      </c>
    </row>
    <row r="315" spans="1:6">
      <c r="A315" s="217" t="s">
        <v>356</v>
      </c>
      <c r="B315" s="190" t="s">
        <v>358</v>
      </c>
      <c r="C315" s="190"/>
      <c r="D315" s="191">
        <v>80.62</v>
      </c>
      <c r="E315" s="105"/>
      <c r="F315" s="216" t="s">
        <v>135</v>
      </c>
    </row>
    <row r="316" spans="1:6">
      <c r="A316" s="217">
        <v>765337214</v>
      </c>
      <c r="B316" s="190" t="s">
        <v>416</v>
      </c>
      <c r="C316" s="190" t="s">
        <v>13</v>
      </c>
      <c r="D316" s="191">
        <v>11.1</v>
      </c>
      <c r="E316" s="105">
        <v>0</v>
      </c>
      <c r="F316" s="216">
        <f t="shared" ref="F316:F326" si="10">D316*E316</f>
        <v>0</v>
      </c>
    </row>
    <row r="317" spans="1:6">
      <c r="A317" s="217"/>
      <c r="B317" s="190" t="s">
        <v>354</v>
      </c>
      <c r="C317" s="190"/>
      <c r="D317" s="191"/>
      <c r="E317" s="105"/>
      <c r="F317" s="216" t="s">
        <v>135</v>
      </c>
    </row>
    <row r="318" spans="1:6">
      <c r="A318" s="217">
        <v>765337223</v>
      </c>
      <c r="B318" s="190" t="s">
        <v>417</v>
      </c>
      <c r="C318" s="190" t="s">
        <v>13</v>
      </c>
      <c r="D318" s="191">
        <v>34.5</v>
      </c>
      <c r="E318" s="105">
        <v>0</v>
      </c>
      <c r="F318" s="216">
        <f t="shared" si="10"/>
        <v>0</v>
      </c>
    </row>
    <row r="319" spans="1:6">
      <c r="A319" s="217" t="s">
        <v>98</v>
      </c>
      <c r="B319" s="190" t="s">
        <v>418</v>
      </c>
      <c r="C319" s="190" t="s">
        <v>13</v>
      </c>
      <c r="D319" s="191">
        <v>6.9</v>
      </c>
      <c r="E319" s="105">
        <v>0</v>
      </c>
      <c r="F319" s="216">
        <f t="shared" si="10"/>
        <v>0</v>
      </c>
    </row>
    <row r="320" spans="1:6">
      <c r="A320" s="217" t="s">
        <v>99</v>
      </c>
      <c r="B320" s="190" t="s">
        <v>419</v>
      </c>
      <c r="C320" s="190" t="s">
        <v>7</v>
      </c>
      <c r="D320" s="191">
        <v>227.59200000000001</v>
      </c>
      <c r="E320" s="105">
        <v>0</v>
      </c>
      <c r="F320" s="216">
        <f t="shared" si="10"/>
        <v>0</v>
      </c>
    </row>
    <row r="321" spans="1:6">
      <c r="A321" s="217" t="s">
        <v>100</v>
      </c>
      <c r="B321" s="190" t="s">
        <v>420</v>
      </c>
      <c r="C321" s="190" t="s">
        <v>7</v>
      </c>
      <c r="D321" s="191">
        <v>227.59200000000001</v>
      </c>
      <c r="E321" s="105">
        <v>0</v>
      </c>
      <c r="F321" s="216">
        <f t="shared" si="10"/>
        <v>0</v>
      </c>
    </row>
    <row r="322" spans="1:6">
      <c r="A322" s="217">
        <v>765000000</v>
      </c>
      <c r="B322" s="190" t="s">
        <v>421</v>
      </c>
      <c r="C322" s="190" t="s">
        <v>441</v>
      </c>
      <c r="D322" s="191">
        <v>1</v>
      </c>
      <c r="E322" s="105">
        <v>0</v>
      </c>
      <c r="F322" s="216">
        <f t="shared" si="10"/>
        <v>0</v>
      </c>
    </row>
    <row r="323" spans="1:6">
      <c r="A323" s="217">
        <v>765122902</v>
      </c>
      <c r="B323" s="190" t="s">
        <v>102</v>
      </c>
      <c r="C323" s="190" t="s">
        <v>7</v>
      </c>
      <c r="D323" s="191">
        <f>D311</f>
        <v>227.59199999999998</v>
      </c>
      <c r="E323" s="105">
        <v>0</v>
      </c>
      <c r="F323" s="216">
        <f t="shared" si="10"/>
        <v>0</v>
      </c>
    </row>
    <row r="324" spans="1:6">
      <c r="A324" s="217">
        <v>998765201</v>
      </c>
      <c r="B324" s="190" t="s">
        <v>136</v>
      </c>
      <c r="C324" s="190"/>
      <c r="D324" s="191">
        <f>F311+F316+F318+F319+F320+F321+F322+F323</f>
        <v>0</v>
      </c>
      <c r="E324" s="112">
        <v>0</v>
      </c>
      <c r="F324" s="216">
        <f t="shared" si="10"/>
        <v>0</v>
      </c>
    </row>
    <row r="325" spans="1:6">
      <c r="A325" s="217" t="s">
        <v>101</v>
      </c>
      <c r="B325" s="190" t="s">
        <v>423</v>
      </c>
      <c r="C325" s="190" t="s">
        <v>7</v>
      </c>
      <c r="D325" s="191">
        <v>227.59200000000001</v>
      </c>
      <c r="E325" s="105">
        <v>0</v>
      </c>
      <c r="F325" s="216">
        <f t="shared" si="10"/>
        <v>0</v>
      </c>
    </row>
    <row r="326" spans="1:6">
      <c r="A326" s="217">
        <v>765121130</v>
      </c>
      <c r="B326" s="190" t="s">
        <v>422</v>
      </c>
      <c r="C326" s="190" t="s">
        <v>13</v>
      </c>
      <c r="D326" s="191">
        <v>34.5</v>
      </c>
      <c r="E326" s="105">
        <v>0</v>
      </c>
      <c r="F326" s="216">
        <f t="shared" si="10"/>
        <v>0</v>
      </c>
    </row>
    <row r="327" spans="1:6">
      <c r="A327" s="217"/>
      <c r="B327" s="208" t="s">
        <v>119</v>
      </c>
      <c r="C327" s="208"/>
      <c r="D327" s="209"/>
      <c r="E327" s="110"/>
      <c r="F327" s="219">
        <f>SUM(F311:F326)</f>
        <v>0</v>
      </c>
    </row>
    <row r="328" spans="1:6">
      <c r="A328" s="217"/>
      <c r="B328" s="190"/>
      <c r="C328" s="190"/>
      <c r="D328" s="191"/>
      <c r="E328" s="105"/>
      <c r="F328" s="220" t="s">
        <v>135</v>
      </c>
    </row>
    <row r="329" spans="1:6">
      <c r="A329" s="217"/>
      <c r="B329" s="218" t="s">
        <v>130</v>
      </c>
      <c r="C329" s="190"/>
      <c r="D329" s="191"/>
      <c r="E329" s="105"/>
      <c r="F329" s="216"/>
    </row>
    <row r="330" spans="1:6">
      <c r="A330" s="217" t="s">
        <v>153</v>
      </c>
      <c r="B330" s="190" t="s">
        <v>103</v>
      </c>
      <c r="C330" s="190" t="s">
        <v>7</v>
      </c>
      <c r="D330" s="191">
        <v>33.86</v>
      </c>
      <c r="E330" s="105">
        <v>0</v>
      </c>
      <c r="F330" s="216">
        <f>D330*E330</f>
        <v>0</v>
      </c>
    </row>
    <row r="331" spans="1:6">
      <c r="A331" s="217" t="s">
        <v>153</v>
      </c>
      <c r="B331" s="190" t="s">
        <v>360</v>
      </c>
      <c r="C331" s="190" t="s">
        <v>41</v>
      </c>
      <c r="D331" s="191">
        <v>4</v>
      </c>
      <c r="E331" s="105">
        <v>0</v>
      </c>
      <c r="F331" s="216">
        <f t="shared" ref="F331:F371" si="11">D331*E331</f>
        <v>0</v>
      </c>
    </row>
    <row r="332" spans="1:6">
      <c r="A332" s="217"/>
      <c r="B332" s="190" t="s">
        <v>446</v>
      </c>
      <c r="C332" s="190"/>
      <c r="D332" s="191"/>
      <c r="E332" s="105"/>
      <c r="F332" s="216" t="s">
        <v>135</v>
      </c>
    </row>
    <row r="333" spans="1:6">
      <c r="A333" s="217"/>
      <c r="B333" s="190" t="s">
        <v>449</v>
      </c>
      <c r="C333" s="190"/>
      <c r="D333" s="191"/>
      <c r="E333" s="105"/>
      <c r="F333" s="216" t="s">
        <v>135</v>
      </c>
    </row>
    <row r="334" spans="1:6">
      <c r="A334" s="217"/>
      <c r="B334" s="190" t="s">
        <v>374</v>
      </c>
      <c r="C334" s="190"/>
      <c r="D334" s="191"/>
      <c r="E334" s="105"/>
      <c r="F334" s="216" t="s">
        <v>135</v>
      </c>
    </row>
    <row r="335" spans="1:6">
      <c r="A335" s="217" t="s">
        <v>153</v>
      </c>
      <c r="B335" s="190" t="s">
        <v>361</v>
      </c>
      <c r="C335" s="190" t="s">
        <v>41</v>
      </c>
      <c r="D335" s="191">
        <v>4</v>
      </c>
      <c r="E335" s="105">
        <v>0</v>
      </c>
      <c r="F335" s="216">
        <f t="shared" si="11"/>
        <v>0</v>
      </c>
    </row>
    <row r="336" spans="1:6">
      <c r="A336" s="217"/>
      <c r="B336" s="190" t="s">
        <v>446</v>
      </c>
      <c r="C336" s="190"/>
      <c r="D336" s="191"/>
      <c r="E336" s="105"/>
      <c r="F336" s="216" t="s">
        <v>135</v>
      </c>
    </row>
    <row r="337" spans="1:6">
      <c r="A337" s="217"/>
      <c r="B337" s="190" t="s">
        <v>449</v>
      </c>
      <c r="C337" s="190"/>
      <c r="D337" s="191"/>
      <c r="E337" s="105"/>
      <c r="F337" s="216" t="s">
        <v>135</v>
      </c>
    </row>
    <row r="338" spans="1:6">
      <c r="A338" s="217"/>
      <c r="B338" s="190" t="s">
        <v>375</v>
      </c>
      <c r="C338" s="190"/>
      <c r="D338" s="191"/>
      <c r="E338" s="105"/>
      <c r="F338" s="216" t="s">
        <v>135</v>
      </c>
    </row>
    <row r="339" spans="1:6">
      <c r="A339" s="217" t="s">
        <v>153</v>
      </c>
      <c r="B339" s="190" t="s">
        <v>362</v>
      </c>
      <c r="C339" s="190" t="s">
        <v>41</v>
      </c>
      <c r="D339" s="191">
        <v>2</v>
      </c>
      <c r="E339" s="105">
        <v>0</v>
      </c>
      <c r="F339" s="216">
        <f t="shared" si="11"/>
        <v>0</v>
      </c>
    </row>
    <row r="340" spans="1:6">
      <c r="A340" s="217"/>
      <c r="B340" s="190" t="s">
        <v>446</v>
      </c>
      <c r="C340" s="190"/>
      <c r="D340" s="191"/>
      <c r="E340" s="105"/>
      <c r="F340" s="216" t="s">
        <v>135</v>
      </c>
    </row>
    <row r="341" spans="1:6">
      <c r="A341" s="217"/>
      <c r="B341" s="190" t="s">
        <v>449</v>
      </c>
      <c r="C341" s="190"/>
      <c r="D341" s="191"/>
      <c r="E341" s="105"/>
      <c r="F341" s="216" t="s">
        <v>135</v>
      </c>
    </row>
    <row r="342" spans="1:6">
      <c r="A342" s="217"/>
      <c r="B342" s="190" t="s">
        <v>375</v>
      </c>
      <c r="C342" s="190"/>
      <c r="D342" s="191"/>
      <c r="E342" s="105"/>
      <c r="F342" s="216" t="s">
        <v>135</v>
      </c>
    </row>
    <row r="343" spans="1:6">
      <c r="A343" s="217" t="s">
        <v>153</v>
      </c>
      <c r="B343" s="190" t="s">
        <v>363</v>
      </c>
      <c r="C343" s="190" t="s">
        <v>41</v>
      </c>
      <c r="D343" s="191">
        <v>2</v>
      </c>
      <c r="E343" s="105">
        <v>0</v>
      </c>
      <c r="F343" s="216">
        <f t="shared" si="11"/>
        <v>0</v>
      </c>
    </row>
    <row r="344" spans="1:6">
      <c r="A344" s="217"/>
      <c r="B344" s="190" t="s">
        <v>446</v>
      </c>
      <c r="C344" s="190"/>
      <c r="D344" s="191"/>
      <c r="E344" s="105"/>
      <c r="F344" s="216" t="s">
        <v>135</v>
      </c>
    </row>
    <row r="345" spans="1:6">
      <c r="A345" s="217"/>
      <c r="B345" s="190" t="s">
        <v>449</v>
      </c>
      <c r="C345" s="190"/>
      <c r="D345" s="191"/>
      <c r="E345" s="105"/>
      <c r="F345" s="216" t="s">
        <v>135</v>
      </c>
    </row>
    <row r="346" spans="1:6">
      <c r="A346" s="217"/>
      <c r="B346" s="190" t="s">
        <v>375</v>
      </c>
      <c r="C346" s="190"/>
      <c r="D346" s="191"/>
      <c r="E346" s="105"/>
      <c r="F346" s="216" t="s">
        <v>135</v>
      </c>
    </row>
    <row r="347" spans="1:6">
      <c r="A347" s="217" t="s">
        <v>153</v>
      </c>
      <c r="B347" s="190" t="s">
        <v>364</v>
      </c>
      <c r="C347" s="190" t="s">
        <v>41</v>
      </c>
      <c r="D347" s="191">
        <v>1</v>
      </c>
      <c r="E347" s="105">
        <v>0</v>
      </c>
      <c r="F347" s="216">
        <f t="shared" si="11"/>
        <v>0</v>
      </c>
    </row>
    <row r="348" spans="1:6">
      <c r="A348" s="217"/>
      <c r="B348" s="190" t="s">
        <v>446</v>
      </c>
      <c r="C348" s="190"/>
      <c r="D348" s="191"/>
      <c r="E348" s="105"/>
      <c r="F348" s="216" t="s">
        <v>135</v>
      </c>
    </row>
    <row r="349" spans="1:6">
      <c r="A349" s="217"/>
      <c r="B349" s="190" t="s">
        <v>449</v>
      </c>
      <c r="C349" s="190"/>
      <c r="D349" s="191"/>
      <c r="E349" s="105"/>
      <c r="F349" s="216" t="s">
        <v>135</v>
      </c>
    </row>
    <row r="350" spans="1:6">
      <c r="A350" s="217"/>
      <c r="B350" s="190" t="s">
        <v>151</v>
      </c>
      <c r="C350" s="190"/>
      <c r="D350" s="191"/>
      <c r="E350" s="105"/>
      <c r="F350" s="216" t="s">
        <v>135</v>
      </c>
    </row>
    <row r="351" spans="1:6">
      <c r="A351" s="217" t="s">
        <v>153</v>
      </c>
      <c r="B351" s="190" t="s">
        <v>365</v>
      </c>
      <c r="C351" s="190" t="s">
        <v>41</v>
      </c>
      <c r="D351" s="191">
        <v>2</v>
      </c>
      <c r="E351" s="105">
        <v>0</v>
      </c>
      <c r="F351" s="216">
        <f t="shared" si="11"/>
        <v>0</v>
      </c>
    </row>
    <row r="352" spans="1:6">
      <c r="A352" s="217"/>
      <c r="B352" s="190" t="s">
        <v>446</v>
      </c>
      <c r="C352" s="190"/>
      <c r="D352" s="191"/>
      <c r="E352" s="105"/>
      <c r="F352" s="216" t="s">
        <v>135</v>
      </c>
    </row>
    <row r="353" spans="1:6">
      <c r="A353" s="217"/>
      <c r="B353" s="190" t="s">
        <v>449</v>
      </c>
      <c r="C353" s="190"/>
      <c r="D353" s="191"/>
      <c r="E353" s="105"/>
      <c r="F353" s="216" t="s">
        <v>135</v>
      </c>
    </row>
    <row r="354" spans="1:6">
      <c r="A354" s="217"/>
      <c r="B354" s="190" t="s">
        <v>375</v>
      </c>
      <c r="C354" s="190"/>
      <c r="D354" s="191"/>
      <c r="E354" s="105"/>
      <c r="F354" s="216" t="s">
        <v>135</v>
      </c>
    </row>
    <row r="355" spans="1:6">
      <c r="A355" s="217" t="s">
        <v>153</v>
      </c>
      <c r="B355" s="190" t="s">
        <v>393</v>
      </c>
      <c r="C355" s="190" t="s">
        <v>41</v>
      </c>
      <c r="D355" s="191">
        <v>2</v>
      </c>
      <c r="E355" s="105">
        <v>0</v>
      </c>
      <c r="F355" s="216">
        <f t="shared" si="11"/>
        <v>0</v>
      </c>
    </row>
    <row r="356" spans="1:6">
      <c r="A356" s="217"/>
      <c r="B356" s="190" t="s">
        <v>392</v>
      </c>
      <c r="C356" s="190"/>
      <c r="D356" s="191"/>
      <c r="E356" s="105"/>
      <c r="F356" s="216" t="s">
        <v>135</v>
      </c>
    </row>
    <row r="357" spans="1:6">
      <c r="A357" s="217" t="s">
        <v>153</v>
      </c>
      <c r="B357" s="190" t="s">
        <v>367</v>
      </c>
      <c r="C357" s="190" t="s">
        <v>41</v>
      </c>
      <c r="D357" s="191">
        <v>4</v>
      </c>
      <c r="E357" s="105">
        <v>0</v>
      </c>
      <c r="F357" s="216">
        <f t="shared" si="11"/>
        <v>0</v>
      </c>
    </row>
    <row r="358" spans="1:6">
      <c r="A358" s="217"/>
      <c r="B358" s="190" t="s">
        <v>446</v>
      </c>
      <c r="C358" s="190"/>
      <c r="D358" s="191"/>
      <c r="E358" s="105"/>
      <c r="F358" s="216" t="s">
        <v>135</v>
      </c>
    </row>
    <row r="359" spans="1:6">
      <c r="A359" s="217"/>
      <c r="B359" s="190" t="s">
        <v>448</v>
      </c>
      <c r="C359" s="190"/>
      <c r="D359" s="191"/>
      <c r="E359" s="105"/>
      <c r="F359" s="216" t="s">
        <v>135</v>
      </c>
    </row>
    <row r="360" spans="1:6">
      <c r="A360" s="217"/>
      <c r="B360" s="190" t="s">
        <v>375</v>
      </c>
      <c r="C360" s="190"/>
      <c r="D360" s="191"/>
      <c r="E360" s="105"/>
      <c r="F360" s="216" t="s">
        <v>135</v>
      </c>
    </row>
    <row r="361" spans="1:6">
      <c r="A361" s="217" t="s">
        <v>153</v>
      </c>
      <c r="B361" s="190" t="s">
        <v>366</v>
      </c>
      <c r="C361" s="190" t="s">
        <v>41</v>
      </c>
      <c r="D361" s="191">
        <v>6</v>
      </c>
      <c r="E361" s="105">
        <v>0</v>
      </c>
      <c r="F361" s="216">
        <f t="shared" si="11"/>
        <v>0</v>
      </c>
    </row>
    <row r="362" spans="1:6">
      <c r="A362" s="217"/>
      <c r="B362" s="190" t="s">
        <v>446</v>
      </c>
      <c r="C362" s="190"/>
      <c r="D362" s="191"/>
      <c r="E362" s="105"/>
      <c r="F362" s="216" t="s">
        <v>135</v>
      </c>
    </row>
    <row r="363" spans="1:6">
      <c r="A363" s="217"/>
      <c r="B363" s="190" t="s">
        <v>447</v>
      </c>
      <c r="C363" s="190"/>
      <c r="D363" s="191"/>
      <c r="E363" s="105"/>
      <c r="F363" s="216" t="s">
        <v>135</v>
      </c>
    </row>
    <row r="364" spans="1:6">
      <c r="A364" s="217"/>
      <c r="B364" s="190" t="s">
        <v>376</v>
      </c>
      <c r="C364" s="190"/>
      <c r="D364" s="191"/>
      <c r="E364" s="105"/>
      <c r="F364" s="216" t="s">
        <v>135</v>
      </c>
    </row>
    <row r="365" spans="1:6">
      <c r="A365" s="217" t="s">
        <v>104</v>
      </c>
      <c r="B365" s="190" t="s">
        <v>105</v>
      </c>
      <c r="C365" s="190" t="s">
        <v>41</v>
      </c>
      <c r="D365" s="191">
        <v>20</v>
      </c>
      <c r="E365" s="105">
        <v>0</v>
      </c>
      <c r="F365" s="216">
        <f t="shared" si="11"/>
        <v>0</v>
      </c>
    </row>
    <row r="366" spans="1:6">
      <c r="A366" s="217" t="s">
        <v>106</v>
      </c>
      <c r="B366" s="190" t="s">
        <v>107</v>
      </c>
      <c r="C366" s="190" t="s">
        <v>41</v>
      </c>
      <c r="D366" s="191">
        <v>4</v>
      </c>
      <c r="E366" s="105">
        <v>0</v>
      </c>
      <c r="F366" s="216">
        <f t="shared" si="11"/>
        <v>0</v>
      </c>
    </row>
    <row r="367" spans="1:6">
      <c r="A367" s="217" t="s">
        <v>108</v>
      </c>
      <c r="B367" s="190" t="s">
        <v>109</v>
      </c>
      <c r="C367" s="190" t="s">
        <v>41</v>
      </c>
      <c r="D367" s="191">
        <v>2</v>
      </c>
      <c r="E367" s="105">
        <v>0</v>
      </c>
      <c r="F367" s="216">
        <f t="shared" si="11"/>
        <v>0</v>
      </c>
    </row>
    <row r="368" spans="1:6">
      <c r="A368" s="217" t="s">
        <v>153</v>
      </c>
      <c r="B368" s="190" t="s">
        <v>110</v>
      </c>
      <c r="C368" s="190" t="s">
        <v>13</v>
      </c>
      <c r="D368" s="191">
        <v>24.96</v>
      </c>
      <c r="E368" s="105">
        <v>0</v>
      </c>
      <c r="F368" s="216">
        <f t="shared" si="11"/>
        <v>0</v>
      </c>
    </row>
    <row r="369" spans="1:7">
      <c r="A369" s="217"/>
      <c r="B369" s="190" t="s">
        <v>150</v>
      </c>
      <c r="C369" s="190"/>
      <c r="D369" s="191"/>
      <c r="E369" s="105"/>
      <c r="F369" s="216" t="s">
        <v>135</v>
      </c>
    </row>
    <row r="370" spans="1:7">
      <c r="A370" s="217"/>
      <c r="B370" s="190" t="s">
        <v>351</v>
      </c>
      <c r="C370" s="190"/>
      <c r="D370" s="191">
        <v>24.96</v>
      </c>
      <c r="E370" s="105"/>
      <c r="F370" s="216" t="s">
        <v>135</v>
      </c>
    </row>
    <row r="371" spans="1:7">
      <c r="A371" s="217" t="s">
        <v>111</v>
      </c>
      <c r="B371" s="190" t="s">
        <v>112</v>
      </c>
      <c r="C371" s="190" t="s">
        <v>135</v>
      </c>
      <c r="D371" s="191">
        <f>F330+F331+F335+F339+F343+F347+F351+F355+F357+F361+F365+F366+F367+F368</f>
        <v>0</v>
      </c>
      <c r="E371" s="112">
        <v>0</v>
      </c>
      <c r="F371" s="216">
        <f t="shared" si="11"/>
        <v>0</v>
      </c>
    </row>
    <row r="372" spans="1:7">
      <c r="A372" s="217"/>
      <c r="B372" s="208" t="s">
        <v>119</v>
      </c>
      <c r="C372" s="208"/>
      <c r="D372" s="209"/>
      <c r="E372" s="110"/>
      <c r="F372" s="219">
        <f>SUM(F330:F371)</f>
        <v>0</v>
      </c>
    </row>
    <row r="373" spans="1:7">
      <c r="A373" s="217"/>
      <c r="B373" s="197"/>
      <c r="C373" s="197"/>
      <c r="D373" s="198"/>
      <c r="E373" s="107"/>
      <c r="F373" s="220" t="s">
        <v>135</v>
      </c>
    </row>
    <row r="374" spans="1:7">
      <c r="A374" s="217"/>
      <c r="B374" s="218" t="s">
        <v>131</v>
      </c>
      <c r="C374" s="190"/>
      <c r="D374" s="191"/>
      <c r="E374" s="105"/>
      <c r="F374" s="220"/>
    </row>
    <row r="375" spans="1:7">
      <c r="A375" s="217" t="s">
        <v>154</v>
      </c>
      <c r="B375" s="190" t="s">
        <v>113</v>
      </c>
      <c r="C375" s="190" t="s">
        <v>41</v>
      </c>
      <c r="D375" s="191">
        <v>1</v>
      </c>
      <c r="E375" s="105">
        <v>0</v>
      </c>
      <c r="F375" s="216">
        <f>D375*E375</f>
        <v>0</v>
      </c>
    </row>
    <row r="376" spans="1:7">
      <c r="A376" s="217"/>
      <c r="B376" s="190" t="s">
        <v>146</v>
      </c>
      <c r="C376" s="190"/>
      <c r="D376" s="191"/>
      <c r="E376" s="105"/>
      <c r="F376" s="216" t="s">
        <v>135</v>
      </c>
    </row>
    <row r="377" spans="1:7">
      <c r="A377" s="217"/>
      <c r="B377" s="190" t="s">
        <v>147</v>
      </c>
      <c r="C377" s="190"/>
      <c r="D377" s="191"/>
      <c r="E377" s="105"/>
      <c r="F377" s="216"/>
    </row>
    <row r="378" spans="1:7">
      <c r="A378" s="217"/>
      <c r="B378" s="190" t="s">
        <v>148</v>
      </c>
      <c r="C378" s="190"/>
      <c r="D378" s="191"/>
      <c r="E378" s="105"/>
      <c r="F378" s="216"/>
    </row>
    <row r="379" spans="1:7">
      <c r="A379" s="217"/>
      <c r="B379" s="190" t="s">
        <v>149</v>
      </c>
      <c r="C379" s="190"/>
      <c r="D379" s="191"/>
      <c r="E379" s="105"/>
      <c r="F379" s="216"/>
    </row>
    <row r="380" spans="1:7">
      <c r="A380" s="217" t="s">
        <v>154</v>
      </c>
      <c r="B380" s="190" t="s">
        <v>430</v>
      </c>
      <c r="C380" s="190" t="s">
        <v>318</v>
      </c>
      <c r="D380" s="191">
        <v>8</v>
      </c>
      <c r="E380" s="105">
        <v>0</v>
      </c>
      <c r="F380" s="216">
        <f>D380*E380</f>
        <v>0</v>
      </c>
      <c r="G380" s="229"/>
    </row>
    <row r="381" spans="1:7">
      <c r="A381" s="217">
        <v>998767201</v>
      </c>
      <c r="B381" s="190" t="s">
        <v>134</v>
      </c>
      <c r="C381" s="190"/>
      <c r="D381" s="191">
        <f>F375+F380</f>
        <v>0</v>
      </c>
      <c r="E381" s="112">
        <v>0</v>
      </c>
      <c r="F381" s="216">
        <f>D381*E381</f>
        <v>0</v>
      </c>
    </row>
    <row r="382" spans="1:7">
      <c r="A382" s="217"/>
      <c r="B382" s="208" t="s">
        <v>119</v>
      </c>
      <c r="C382" s="208"/>
      <c r="D382" s="209"/>
      <c r="E382" s="110"/>
      <c r="F382" s="219">
        <f>SUM(F375:F381)</f>
        <v>0</v>
      </c>
    </row>
    <row r="383" spans="1:7">
      <c r="A383" s="217"/>
      <c r="B383" s="190"/>
      <c r="C383" s="190"/>
      <c r="D383" s="191"/>
      <c r="E383" s="105"/>
      <c r="F383" s="220" t="s">
        <v>135</v>
      </c>
    </row>
    <row r="384" spans="1:7">
      <c r="A384" s="217"/>
      <c r="B384" s="190"/>
      <c r="C384" s="190"/>
      <c r="D384" s="191"/>
      <c r="E384" s="105"/>
      <c r="F384" s="220"/>
    </row>
    <row r="385" spans="1:6">
      <c r="A385" s="217"/>
      <c r="B385" s="230" t="s">
        <v>411</v>
      </c>
      <c r="C385" s="190"/>
      <c r="D385" s="191"/>
      <c r="E385" s="105"/>
      <c r="F385" s="220"/>
    </row>
    <row r="386" spans="1:6">
      <c r="A386" s="217">
        <v>783221114</v>
      </c>
      <c r="B386" s="190" t="s">
        <v>429</v>
      </c>
      <c r="C386" s="190" t="s">
        <v>7</v>
      </c>
      <c r="D386" s="191">
        <v>15</v>
      </c>
      <c r="E386" s="105">
        <v>0</v>
      </c>
      <c r="F386" s="220">
        <f>D386*E386</f>
        <v>0</v>
      </c>
    </row>
    <row r="387" spans="1:6">
      <c r="A387" s="217"/>
      <c r="B387" s="190"/>
      <c r="C387" s="190"/>
      <c r="D387" s="191"/>
      <c r="E387" s="105"/>
      <c r="F387" s="220"/>
    </row>
    <row r="388" spans="1:6">
      <c r="A388" s="217"/>
      <c r="B388" s="218" t="s">
        <v>132</v>
      </c>
      <c r="C388" s="190"/>
      <c r="D388" s="191"/>
      <c r="E388" s="105"/>
      <c r="F388" s="216"/>
    </row>
    <row r="389" spans="1:6">
      <c r="A389" s="217" t="s">
        <v>114</v>
      </c>
      <c r="B389" s="190" t="s">
        <v>424</v>
      </c>
      <c r="C389" s="190" t="s">
        <v>7</v>
      </c>
      <c r="D389" s="191">
        <f>D390+D391+D392+D393</f>
        <v>595.404</v>
      </c>
      <c r="E389" s="105">
        <v>0</v>
      </c>
      <c r="F389" s="216">
        <f>D389*E389</f>
        <v>0</v>
      </c>
    </row>
    <row r="390" spans="1:6">
      <c r="A390" s="217" t="s">
        <v>349</v>
      </c>
      <c r="B390" s="190" t="s">
        <v>425</v>
      </c>
      <c r="C390" s="190"/>
      <c r="D390" s="191">
        <v>124.836</v>
      </c>
      <c r="E390" s="105"/>
      <c r="F390" s="216" t="s">
        <v>135</v>
      </c>
    </row>
    <row r="391" spans="1:6">
      <c r="A391" s="217"/>
      <c r="B391" s="190" t="s">
        <v>350</v>
      </c>
      <c r="C391" s="190"/>
      <c r="D391" s="191">
        <v>141.108</v>
      </c>
      <c r="E391" s="105"/>
      <c r="F391" s="216" t="s">
        <v>135</v>
      </c>
    </row>
    <row r="392" spans="1:6">
      <c r="A392" s="217" t="s">
        <v>426</v>
      </c>
      <c r="B392" s="190" t="s">
        <v>428</v>
      </c>
      <c r="C392" s="190"/>
      <c r="D392" s="191">
        <v>125</v>
      </c>
      <c r="E392" s="105"/>
      <c r="F392" s="216"/>
    </row>
    <row r="393" spans="1:6">
      <c r="A393" s="217" t="s">
        <v>135</v>
      </c>
      <c r="B393" s="190" t="s">
        <v>427</v>
      </c>
      <c r="C393" s="190"/>
      <c r="D393" s="191">
        <v>204.46</v>
      </c>
      <c r="E393" s="105"/>
      <c r="F393" s="216" t="s">
        <v>135</v>
      </c>
    </row>
    <row r="394" spans="1:6">
      <c r="A394" s="217">
        <v>784121001</v>
      </c>
      <c r="B394" s="190" t="s">
        <v>431</v>
      </c>
      <c r="C394" s="190" t="s">
        <v>7</v>
      </c>
      <c r="D394" s="191">
        <f>D389</f>
        <v>595.404</v>
      </c>
      <c r="E394" s="105">
        <v>0</v>
      </c>
      <c r="F394" s="216">
        <f t="shared" ref="F394:F396" si="12">D394*E394</f>
        <v>0</v>
      </c>
    </row>
    <row r="395" spans="1:6">
      <c r="A395" s="217">
        <v>784121011</v>
      </c>
      <c r="B395" s="190" t="s">
        <v>432</v>
      </c>
      <c r="C395" s="190" t="s">
        <v>7</v>
      </c>
      <c r="D395" s="191">
        <v>595.404</v>
      </c>
      <c r="E395" s="105">
        <v>0</v>
      </c>
      <c r="F395" s="216">
        <f t="shared" si="12"/>
        <v>0</v>
      </c>
    </row>
    <row r="396" spans="1:6">
      <c r="A396" s="228" t="s">
        <v>155</v>
      </c>
      <c r="B396" s="222" t="s">
        <v>115</v>
      </c>
      <c r="C396" s="222" t="s">
        <v>7</v>
      </c>
      <c r="D396" s="223">
        <v>10</v>
      </c>
      <c r="E396" s="114">
        <v>0</v>
      </c>
      <c r="F396" s="224">
        <f t="shared" si="12"/>
        <v>0</v>
      </c>
    </row>
    <row r="397" spans="1:6">
      <c r="A397" s="217"/>
      <c r="B397" s="208" t="s">
        <v>119</v>
      </c>
      <c r="C397" s="208"/>
      <c r="D397" s="209"/>
      <c r="E397" s="110"/>
      <c r="F397" s="227">
        <f>SUM(F389:F396)</f>
        <v>0</v>
      </c>
    </row>
    <row r="398" spans="1:6">
      <c r="A398" s="217"/>
      <c r="B398" s="197"/>
      <c r="C398" s="197"/>
      <c r="D398" s="198"/>
      <c r="E398" s="107"/>
      <c r="F398" s="220" t="s">
        <v>135</v>
      </c>
    </row>
    <row r="399" spans="1:6">
      <c r="A399" s="217"/>
      <c r="B399" s="218" t="s">
        <v>133</v>
      </c>
      <c r="C399" s="190"/>
      <c r="D399" s="191"/>
      <c r="E399" s="105"/>
      <c r="F399" s="220"/>
    </row>
    <row r="400" spans="1:6">
      <c r="A400" s="217" t="s">
        <v>156</v>
      </c>
      <c r="B400" s="190" t="s">
        <v>116</v>
      </c>
      <c r="C400" s="190" t="s">
        <v>41</v>
      </c>
      <c r="D400" s="191">
        <v>5</v>
      </c>
      <c r="E400" s="105">
        <v>0</v>
      </c>
      <c r="F400" s="216">
        <f>D400*E400</f>
        <v>0</v>
      </c>
    </row>
    <row r="401" spans="1:6">
      <c r="A401" s="217" t="s">
        <v>157</v>
      </c>
      <c r="B401" s="190" t="s">
        <v>117</v>
      </c>
      <c r="C401" s="190" t="s">
        <v>41</v>
      </c>
      <c r="D401" s="191">
        <v>1</v>
      </c>
      <c r="E401" s="105">
        <v>0</v>
      </c>
      <c r="F401" s="216">
        <f t="shared" ref="F401:F402" si="13">D401*E401</f>
        <v>0</v>
      </c>
    </row>
    <row r="402" spans="1:6">
      <c r="A402" s="217" t="s">
        <v>157</v>
      </c>
      <c r="B402" s="190" t="s">
        <v>458</v>
      </c>
      <c r="C402" s="190" t="s">
        <v>41</v>
      </c>
      <c r="D402" s="191">
        <v>1</v>
      </c>
      <c r="E402" s="105">
        <v>0</v>
      </c>
      <c r="F402" s="216">
        <f t="shared" si="13"/>
        <v>0</v>
      </c>
    </row>
    <row r="403" spans="1:6">
      <c r="A403" s="217"/>
      <c r="B403" s="208" t="s">
        <v>119</v>
      </c>
      <c r="C403" s="208"/>
      <c r="D403" s="209"/>
      <c r="E403" s="110"/>
      <c r="F403" s="219">
        <f>SUM(F400:F402)</f>
        <v>0</v>
      </c>
    </row>
    <row r="404" spans="1:6">
      <c r="A404" s="231"/>
      <c r="B404" s="232"/>
      <c r="C404" s="232"/>
      <c r="D404" s="233"/>
      <c r="E404" s="117"/>
      <c r="F404" s="220" t="s">
        <v>135</v>
      </c>
    </row>
    <row r="405" spans="1:6">
      <c r="A405" s="231"/>
      <c r="B405" s="232"/>
      <c r="C405" s="232"/>
      <c r="D405" s="233"/>
      <c r="E405" s="117"/>
      <c r="F405" s="234"/>
    </row>
    <row r="406" spans="1:6">
      <c r="A406" s="231"/>
      <c r="B406" s="235" t="s">
        <v>174</v>
      </c>
      <c r="F406" s="234"/>
    </row>
    <row r="407" spans="1:6">
      <c r="A407" s="231"/>
      <c r="B407" s="236" t="s">
        <v>203</v>
      </c>
      <c r="C407" s="236"/>
      <c r="D407" s="237"/>
      <c r="E407" s="118"/>
    </row>
    <row r="408" spans="1:6">
      <c r="A408" s="231"/>
      <c r="B408" s="190" t="s">
        <v>204</v>
      </c>
      <c r="C408" s="190"/>
      <c r="D408" s="191"/>
      <c r="E408" s="105"/>
    </row>
    <row r="409" spans="1:6">
      <c r="A409" s="231"/>
      <c r="B409" s="190" t="s">
        <v>205</v>
      </c>
      <c r="C409" s="190"/>
      <c r="D409" s="191"/>
      <c r="E409" s="105"/>
      <c r="F409" s="216"/>
    </row>
    <row r="410" spans="1:6">
      <c r="A410" s="231"/>
      <c r="B410" s="190" t="s">
        <v>391</v>
      </c>
      <c r="C410" s="190"/>
      <c r="D410" s="191"/>
      <c r="E410" s="105"/>
      <c r="F410" s="216"/>
    </row>
    <row r="411" spans="1:6">
      <c r="A411" s="231"/>
      <c r="B411" s="190" t="s">
        <v>206</v>
      </c>
      <c r="C411" s="190"/>
      <c r="D411" s="191"/>
      <c r="E411" s="105"/>
      <c r="F411" s="216"/>
    </row>
    <row r="412" spans="1:6">
      <c r="A412" s="231"/>
      <c r="B412" s="190" t="s">
        <v>207</v>
      </c>
      <c r="C412" s="190"/>
      <c r="D412" s="191"/>
      <c r="E412" s="105"/>
      <c r="F412" s="216"/>
    </row>
    <row r="413" spans="1:6">
      <c r="A413" s="231"/>
      <c r="B413" s="190" t="s">
        <v>208</v>
      </c>
      <c r="C413" s="190" t="s">
        <v>224</v>
      </c>
      <c r="D413" s="191">
        <v>1</v>
      </c>
      <c r="E413" s="105">
        <v>0</v>
      </c>
      <c r="F413" s="216">
        <f>D413*E413</f>
        <v>0</v>
      </c>
    </row>
    <row r="414" spans="1:6">
      <c r="A414" s="231"/>
      <c r="F414" s="216"/>
    </row>
    <row r="415" spans="1:6">
      <c r="A415" s="238"/>
      <c r="B415" s="236"/>
      <c r="C415" s="236"/>
      <c r="D415" s="237"/>
      <c r="E415" s="118"/>
      <c r="F415" s="216"/>
    </row>
    <row r="416" spans="1:6">
      <c r="A416" s="238"/>
      <c r="B416" s="236" t="s">
        <v>474</v>
      </c>
      <c r="C416" s="236"/>
      <c r="D416" s="237"/>
      <c r="E416" s="118"/>
      <c r="F416" s="216"/>
    </row>
    <row r="417" spans="1:6">
      <c r="A417" s="231"/>
      <c r="B417" s="190" t="s">
        <v>209</v>
      </c>
      <c r="C417" s="190"/>
      <c r="D417" s="191"/>
      <c r="E417" s="105"/>
      <c r="F417" s="216"/>
    </row>
    <row r="418" spans="1:6">
      <c r="A418" s="231"/>
      <c r="B418" s="190" t="s">
        <v>475</v>
      </c>
      <c r="C418" s="190" t="s">
        <v>224</v>
      </c>
      <c r="D418" s="191">
        <v>1</v>
      </c>
      <c r="E418" s="105">
        <v>0</v>
      </c>
      <c r="F418" s="216">
        <f>D418*E418</f>
        <v>0</v>
      </c>
    </row>
    <row r="419" spans="1:6">
      <c r="A419" s="231"/>
      <c r="B419" s="208" t="s">
        <v>119</v>
      </c>
      <c r="C419" s="208"/>
      <c r="D419" s="209"/>
      <c r="E419" s="110"/>
      <c r="F419" s="219">
        <f>F413+F418</f>
        <v>0</v>
      </c>
    </row>
    <row r="420" spans="1:6">
      <c r="A420" s="231"/>
      <c r="F420" s="220"/>
    </row>
    <row r="421" spans="1:6">
      <c r="A421" s="231"/>
      <c r="B421" s="235" t="s">
        <v>210</v>
      </c>
      <c r="F421" s="216"/>
    </row>
    <row r="422" spans="1:6">
      <c r="A422" s="231"/>
      <c r="B422" s="236" t="s">
        <v>176</v>
      </c>
      <c r="C422" s="190" t="s">
        <v>224</v>
      </c>
      <c r="D422" s="191">
        <v>1</v>
      </c>
      <c r="E422" s="105">
        <v>0</v>
      </c>
      <c r="F422" s="216">
        <f>D422*E422</f>
        <v>0</v>
      </c>
    </row>
    <row r="423" spans="1:6">
      <c r="A423" s="217"/>
      <c r="B423" s="190" t="s">
        <v>211</v>
      </c>
      <c r="C423" s="190"/>
      <c r="D423" s="191"/>
      <c r="E423" s="105"/>
      <c r="F423" s="216" t="s">
        <v>135</v>
      </c>
    </row>
    <row r="424" spans="1:6">
      <c r="A424" s="217"/>
      <c r="B424" s="190" t="s">
        <v>212</v>
      </c>
      <c r="C424" s="190"/>
      <c r="D424" s="191"/>
      <c r="E424" s="105"/>
      <c r="F424" s="216" t="s">
        <v>135</v>
      </c>
    </row>
    <row r="425" spans="1:6">
      <c r="A425" s="217"/>
      <c r="B425" s="190" t="s">
        <v>213</v>
      </c>
      <c r="C425" s="190"/>
      <c r="D425" s="191"/>
      <c r="E425" s="105"/>
      <c r="F425" s="216" t="s">
        <v>135</v>
      </c>
    </row>
    <row r="426" spans="1:6">
      <c r="A426" s="217"/>
      <c r="B426" s="190" t="s">
        <v>214</v>
      </c>
      <c r="C426" s="190"/>
      <c r="D426" s="191"/>
      <c r="E426" s="105"/>
      <c r="F426" s="216" t="s">
        <v>135</v>
      </c>
    </row>
    <row r="427" spans="1:6">
      <c r="A427" s="231"/>
      <c r="B427" s="236"/>
      <c r="D427" s="191"/>
      <c r="E427" s="105"/>
      <c r="F427" s="216" t="s">
        <v>135</v>
      </c>
    </row>
    <row r="428" spans="1:6">
      <c r="A428" s="231"/>
      <c r="B428" s="236" t="s">
        <v>215</v>
      </c>
      <c r="C428" s="190" t="s">
        <v>224</v>
      </c>
      <c r="D428" s="191">
        <v>1</v>
      </c>
      <c r="E428" s="105">
        <v>0</v>
      </c>
      <c r="F428" s="216">
        <f t="shared" ref="F428:F442" si="14">D428*E428</f>
        <v>0</v>
      </c>
    </row>
    <row r="429" spans="1:6">
      <c r="A429" s="217"/>
      <c r="B429" s="190" t="s">
        <v>216</v>
      </c>
      <c r="C429" s="190"/>
      <c r="D429" s="191"/>
      <c r="E429" s="105"/>
      <c r="F429" s="216" t="s">
        <v>135</v>
      </c>
    </row>
    <row r="430" spans="1:6">
      <c r="A430" s="217"/>
      <c r="B430" s="190" t="s">
        <v>217</v>
      </c>
      <c r="C430" s="190"/>
      <c r="D430" s="191"/>
      <c r="E430" s="105"/>
      <c r="F430" s="216" t="s">
        <v>135</v>
      </c>
    </row>
    <row r="431" spans="1:6">
      <c r="A431" s="217"/>
      <c r="B431" s="190" t="s">
        <v>218</v>
      </c>
      <c r="C431" s="190"/>
      <c r="D431" s="191"/>
      <c r="E431" s="105"/>
      <c r="F431" s="216" t="s">
        <v>135</v>
      </c>
    </row>
    <row r="432" spans="1:6">
      <c r="A432" s="217"/>
      <c r="B432" s="190" t="s">
        <v>219</v>
      </c>
      <c r="C432" s="190"/>
      <c r="D432" s="191"/>
      <c r="E432" s="105"/>
      <c r="F432" s="216" t="s">
        <v>135</v>
      </c>
    </row>
    <row r="433" spans="1:6">
      <c r="A433" s="231"/>
      <c r="D433" s="191"/>
      <c r="E433" s="105"/>
      <c r="F433" s="216" t="s">
        <v>135</v>
      </c>
    </row>
    <row r="434" spans="1:6">
      <c r="A434" s="239"/>
      <c r="B434" s="236" t="s">
        <v>470</v>
      </c>
      <c r="C434" s="190" t="s">
        <v>224</v>
      </c>
      <c r="D434" s="191">
        <v>1</v>
      </c>
      <c r="E434" s="105">
        <v>0</v>
      </c>
      <c r="F434" s="216">
        <f>D434*E434</f>
        <v>0</v>
      </c>
    </row>
    <row r="435" spans="1:6">
      <c r="A435" s="231"/>
      <c r="D435" s="191"/>
      <c r="E435" s="105"/>
      <c r="F435" s="216"/>
    </row>
    <row r="436" spans="1:6">
      <c r="A436" s="231"/>
      <c r="B436" s="236" t="s">
        <v>178</v>
      </c>
      <c r="C436" s="190" t="s">
        <v>224</v>
      </c>
      <c r="D436" s="191">
        <v>1</v>
      </c>
      <c r="E436" s="105">
        <v>0</v>
      </c>
      <c r="F436" s="216">
        <f t="shared" si="14"/>
        <v>0</v>
      </c>
    </row>
    <row r="437" spans="1:6">
      <c r="A437" s="217"/>
      <c r="B437" s="190" t="s">
        <v>220</v>
      </c>
      <c r="C437" s="190"/>
      <c r="D437" s="191"/>
      <c r="E437" s="105"/>
      <c r="F437" s="216" t="s">
        <v>135</v>
      </c>
    </row>
    <row r="438" spans="1:6">
      <c r="A438" s="217"/>
      <c r="B438" s="190" t="s">
        <v>221</v>
      </c>
      <c r="C438" s="190"/>
      <c r="D438" s="191"/>
      <c r="E438" s="105"/>
      <c r="F438" s="216" t="s">
        <v>135</v>
      </c>
    </row>
    <row r="439" spans="1:6">
      <c r="A439" s="217"/>
      <c r="B439" s="190" t="s">
        <v>222</v>
      </c>
      <c r="C439" s="190"/>
      <c r="D439" s="191"/>
      <c r="E439" s="105"/>
      <c r="F439" s="216" t="s">
        <v>135</v>
      </c>
    </row>
    <row r="440" spans="1:6">
      <c r="A440" s="217"/>
      <c r="B440" s="190" t="s">
        <v>223</v>
      </c>
      <c r="C440" s="190"/>
      <c r="D440" s="191"/>
      <c r="E440" s="105"/>
      <c r="F440" s="216" t="s">
        <v>135</v>
      </c>
    </row>
    <row r="441" spans="1:6">
      <c r="A441" s="217"/>
      <c r="B441" s="190"/>
      <c r="C441" s="190"/>
      <c r="D441" s="191"/>
      <c r="E441" s="105"/>
      <c r="F441" s="216" t="s">
        <v>135</v>
      </c>
    </row>
    <row r="442" spans="1:6">
      <c r="A442" s="231"/>
      <c r="B442" s="236" t="s">
        <v>179</v>
      </c>
      <c r="C442" s="190" t="s">
        <v>224</v>
      </c>
      <c r="D442" s="191">
        <v>1</v>
      </c>
      <c r="E442" s="105">
        <v>0</v>
      </c>
      <c r="F442" s="216">
        <f t="shared" si="14"/>
        <v>0</v>
      </c>
    </row>
    <row r="443" spans="1:6">
      <c r="A443" s="217"/>
      <c r="B443" s="190" t="s">
        <v>225</v>
      </c>
      <c r="C443" s="190"/>
      <c r="D443" s="191"/>
      <c r="E443" s="105"/>
      <c r="F443" s="216" t="s">
        <v>135</v>
      </c>
    </row>
    <row r="444" spans="1:6">
      <c r="A444" s="217"/>
      <c r="B444" s="190" t="s">
        <v>226</v>
      </c>
      <c r="C444" s="190"/>
      <c r="D444" s="191"/>
      <c r="E444" s="105"/>
      <c r="F444" s="216" t="s">
        <v>135</v>
      </c>
    </row>
    <row r="445" spans="1:6">
      <c r="A445" s="231"/>
      <c r="B445" s="240" t="s">
        <v>119</v>
      </c>
      <c r="C445" s="240"/>
      <c r="D445" s="209"/>
      <c r="E445" s="110"/>
      <c r="F445" s="219">
        <f>F422+F428+F434+F436+F442</f>
        <v>0</v>
      </c>
    </row>
    <row r="446" spans="1:6">
      <c r="A446" s="231"/>
      <c r="D446" s="191"/>
      <c r="E446" s="105"/>
      <c r="F446" s="220"/>
    </row>
  </sheetData>
  <sheetProtection algorithmName="SHA-512" hashValue="Nak3tYDHG4aNQgbQhlSX/6Pwh7QhBpeqfwGf6cnVj3ruIPrTGmlSChx+vP4zRwsbZ1mJUo7r9gEZq93RPryWWA==" saltValue="dJmhRI9d4zuljMOI4ZseUg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1)KRYCÍ LIST</vt:lpstr>
      <vt:lpstr>2)STAVEBNÍ ÚPRAVY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FN</cp:lastModifiedBy>
  <cp:lastPrinted>2018-11-13T16:35:38Z</cp:lastPrinted>
  <dcterms:created xsi:type="dcterms:W3CDTF">2017-02-09T12:46:12Z</dcterms:created>
  <dcterms:modified xsi:type="dcterms:W3CDTF">2018-11-14T14:08:17Z</dcterms:modified>
</cp:coreProperties>
</file>