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ecar\Desktop\stromy\výsadba\zakázka\aktualizace 2026\"/>
    </mc:Choice>
  </mc:AlternateContent>
  <xr:revisionPtr revIDLastSave="0" documentId="13_ncr:1_{F9BD4F41-3276-4C07-8D66-E42C9DFBA4F5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1 - Místo setkávání - rel..." sheetId="2" r:id="rId2"/>
    <sheet name="2 - Multisenzorická zahrada" sheetId="3" r:id="rId3"/>
    <sheet name="3 - Obvodová zeleň v areá..." sheetId="4" r:id="rId4"/>
    <sheet name="4 - Relaxační atrium -  C..." sheetId="5" r:id="rId5"/>
    <sheet name="5 - Doprovodná zeleň park..." sheetId="6" r:id="rId6"/>
    <sheet name="6 - Terapeutický biobazén " sheetId="7" r:id="rId7"/>
  </sheets>
  <definedNames>
    <definedName name="_xlnm._FilterDatabase" localSheetId="1" hidden="1">'1 - Místo setkávání - rel...'!$C$118:$K$145</definedName>
    <definedName name="_xlnm._FilterDatabase" localSheetId="2" hidden="1">'2 - Multisenzorická zahrada'!$C$118:$K$145</definedName>
    <definedName name="_xlnm._FilterDatabase" localSheetId="3" hidden="1">'3 - Obvodová zeleň v areá...'!$C$118:$K$132</definedName>
    <definedName name="_xlnm._FilterDatabase" localSheetId="4" hidden="1">'4 - Relaxační atrium -  C...'!$C$118:$K$132</definedName>
    <definedName name="_xlnm._FilterDatabase" localSheetId="5" hidden="1">'5 - Doprovodná zeleň park...'!$C$118:$K$145</definedName>
    <definedName name="_xlnm._FilterDatabase" localSheetId="6" hidden="1">'6 - Terapeutický biobazén '!$C$119:$K$140</definedName>
    <definedName name="_xlnm.Print_Titles" localSheetId="1">'1 - Místo setkávání - rel...'!$118:$118</definedName>
    <definedName name="_xlnm.Print_Titles" localSheetId="2">'2 - Multisenzorická zahrada'!$118:$118</definedName>
    <definedName name="_xlnm.Print_Titles" localSheetId="3">'3 - Obvodová zeleň v areá...'!$118:$118</definedName>
    <definedName name="_xlnm.Print_Titles" localSheetId="4">'4 - Relaxační atrium -  C...'!$118:$118</definedName>
    <definedName name="_xlnm.Print_Titles" localSheetId="5">'5 - Doprovodná zeleň park...'!$118:$118</definedName>
    <definedName name="_xlnm.Print_Titles" localSheetId="6">'6 - Terapeutický biobazén '!$119:$119</definedName>
    <definedName name="_xlnm.Print_Titles" localSheetId="0">'Rekapitulace stavby'!$92:$92</definedName>
    <definedName name="_xlnm.Print_Area" localSheetId="1">'1 - Místo setkávání - rel...'!$C$4:$J$76,'1 - Místo setkávání - rel...'!$C$82:$J$100,'1 - Místo setkávání - rel...'!$C$106:$K$145</definedName>
    <definedName name="_xlnm.Print_Area" localSheetId="2">'2 - Multisenzorická zahrada'!$C$4:$J$76,'2 - Multisenzorická zahrada'!$C$82:$J$100,'2 - Multisenzorická zahrada'!$C$106:$K$145</definedName>
    <definedName name="_xlnm.Print_Area" localSheetId="3">'3 - Obvodová zeleň v areá...'!$C$4:$J$76,'3 - Obvodová zeleň v areá...'!$C$82:$J$100,'3 - Obvodová zeleň v areá...'!$C$106:$K$132</definedName>
    <definedName name="_xlnm.Print_Area" localSheetId="4">'4 - Relaxační atrium -  C...'!$C$4:$J$76,'4 - Relaxační atrium -  C...'!$C$82:$J$100,'4 - Relaxační atrium -  C...'!$C$106:$K$132</definedName>
    <definedName name="_xlnm.Print_Area" localSheetId="5">'5 - Doprovodná zeleň park...'!$C$4:$J$76,'5 - Doprovodná zeleň park...'!$C$82:$J$100,'5 - Doprovodná zeleň park...'!$C$106:$K$145</definedName>
    <definedName name="_xlnm.Print_Area" localSheetId="6">'6 - Terapeutický biobazén '!$C$4:$J$76,'6 - Terapeutický biobazén '!$C$82:$J$101,'6 - Terapeutický biobazén '!$C$107:$K$140</definedName>
    <definedName name="_xlnm.Print_Area" localSheetId="0">'Rekapitulace stavby'!$D$4:$AO$76,'Rekapitulace stavby'!$C$82:$AQ$101</definedName>
  </definedNames>
  <calcPr calcId="191029"/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F114" i="7"/>
  <c r="E112" i="7"/>
  <c r="F89" i="7"/>
  <c r="E87" i="7"/>
  <c r="J24" i="7"/>
  <c r="E24" i="7"/>
  <c r="J117" i="7"/>
  <c r="J23" i="7"/>
  <c r="J21" i="7"/>
  <c r="E21" i="7"/>
  <c r="J116" i="7"/>
  <c r="J20" i="7"/>
  <c r="J18" i="7"/>
  <c r="E18" i="7"/>
  <c r="F117" i="7"/>
  <c r="J17" i="7"/>
  <c r="J15" i="7"/>
  <c r="E15" i="7"/>
  <c r="F116" i="7" s="1"/>
  <c r="J14" i="7"/>
  <c r="J12" i="7"/>
  <c r="J114" i="7"/>
  <c r="E7" i="7"/>
  <c r="E110" i="7"/>
  <c r="J37" i="6"/>
  <c r="J36" i="6"/>
  <c r="AY99" i="1"/>
  <c r="J35" i="6"/>
  <c r="AX99" i="1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F113" i="6"/>
  <c r="E111" i="6"/>
  <c r="F89" i="6"/>
  <c r="E87" i="6"/>
  <c r="J24" i="6"/>
  <c r="E24" i="6"/>
  <c r="J92" i="6"/>
  <c r="J23" i="6"/>
  <c r="J21" i="6"/>
  <c r="E21" i="6"/>
  <c r="J115" i="6"/>
  <c r="J20" i="6"/>
  <c r="J18" i="6"/>
  <c r="E18" i="6"/>
  <c r="F116" i="6"/>
  <c r="J17" i="6"/>
  <c r="J15" i="6"/>
  <c r="E15" i="6"/>
  <c r="F91" i="6" s="1"/>
  <c r="J14" i="6"/>
  <c r="J12" i="6"/>
  <c r="J89" i="6" s="1"/>
  <c r="E7" i="6"/>
  <c r="E109" i="6"/>
  <c r="J37" i="5"/>
  <c r="J36" i="5"/>
  <c r="AY98" i="1"/>
  <c r="J35" i="5"/>
  <c r="AX98" i="1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F113" i="5"/>
  <c r="E111" i="5"/>
  <c r="F89" i="5"/>
  <c r="E87" i="5"/>
  <c r="J24" i="5"/>
  <c r="E24" i="5"/>
  <c r="J92" i="5"/>
  <c r="J23" i="5"/>
  <c r="J21" i="5"/>
  <c r="E21" i="5"/>
  <c r="J115" i="5"/>
  <c r="J20" i="5"/>
  <c r="J18" i="5"/>
  <c r="E18" i="5"/>
  <c r="F92" i="5"/>
  <c r="J17" i="5"/>
  <c r="J15" i="5"/>
  <c r="E15" i="5"/>
  <c r="F115" i="5" s="1"/>
  <c r="J14" i="5"/>
  <c r="J12" i="5"/>
  <c r="J89" i="5"/>
  <c r="E7" i="5"/>
  <c r="E85" i="5"/>
  <c r="J37" i="4"/>
  <c r="J36" i="4"/>
  <c r="AY97" i="1"/>
  <c r="J35" i="4"/>
  <c r="AX97" i="1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F113" i="4"/>
  <c r="E111" i="4"/>
  <c r="F89" i="4"/>
  <c r="E87" i="4"/>
  <c r="J24" i="4"/>
  <c r="E24" i="4"/>
  <c r="J92" i="4"/>
  <c r="J23" i="4"/>
  <c r="J21" i="4"/>
  <c r="E21" i="4"/>
  <c r="J91" i="4"/>
  <c r="J20" i="4"/>
  <c r="J18" i="4"/>
  <c r="E18" i="4"/>
  <c r="F116" i="4"/>
  <c r="J17" i="4"/>
  <c r="J15" i="4"/>
  <c r="E15" i="4"/>
  <c r="F115" i="4"/>
  <c r="J14" i="4"/>
  <c r="J12" i="4"/>
  <c r="J89" i="4" s="1"/>
  <c r="E7" i="4"/>
  <c r="E109" i="4"/>
  <c r="J37" i="3"/>
  <c r="J36" i="3"/>
  <c r="AY96" i="1"/>
  <c r="J35" i="3"/>
  <c r="AX96" i="1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F113" i="3"/>
  <c r="E111" i="3"/>
  <c r="F89" i="3"/>
  <c r="E87" i="3"/>
  <c r="J24" i="3"/>
  <c r="E24" i="3"/>
  <c r="J116" i="3"/>
  <c r="J23" i="3"/>
  <c r="J21" i="3"/>
  <c r="E21" i="3"/>
  <c r="J115" i="3"/>
  <c r="J20" i="3"/>
  <c r="J18" i="3"/>
  <c r="E18" i="3"/>
  <c r="F116" i="3"/>
  <c r="J17" i="3"/>
  <c r="J15" i="3"/>
  <c r="E15" i="3"/>
  <c r="F115" i="3" s="1"/>
  <c r="J14" i="3"/>
  <c r="J12" i="3"/>
  <c r="J89" i="3"/>
  <c r="E7" i="3"/>
  <c r="E109" i="3"/>
  <c r="J37" i="2"/>
  <c r="J36" i="2"/>
  <c r="AY95" i="1"/>
  <c r="J35" i="2"/>
  <c r="AX95" i="1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F113" i="2"/>
  <c r="E111" i="2"/>
  <c r="F89" i="2"/>
  <c r="E87" i="2"/>
  <c r="J24" i="2"/>
  <c r="E24" i="2"/>
  <c r="J92" i="2"/>
  <c r="J23" i="2"/>
  <c r="J21" i="2"/>
  <c r="E21" i="2"/>
  <c r="J115" i="2"/>
  <c r="J20" i="2"/>
  <c r="J18" i="2"/>
  <c r="E18" i="2"/>
  <c r="F116" i="2"/>
  <c r="J17" i="2"/>
  <c r="J15" i="2"/>
  <c r="E15" i="2"/>
  <c r="F91" i="2"/>
  <c r="J14" i="2"/>
  <c r="J12" i="2"/>
  <c r="J113" i="2" s="1"/>
  <c r="E7" i="2"/>
  <c r="E109" i="2"/>
  <c r="L90" i="1"/>
  <c r="AM90" i="1"/>
  <c r="AM89" i="1"/>
  <c r="L89" i="1"/>
  <c r="AM87" i="1"/>
  <c r="L87" i="1"/>
  <c r="L85" i="1"/>
  <c r="L84" i="1"/>
  <c r="BK139" i="7"/>
  <c r="BK137" i="7"/>
  <c r="BK130" i="7"/>
  <c r="BK145" i="6"/>
  <c r="BK143" i="6"/>
  <c r="J140" i="6"/>
  <c r="BK138" i="6"/>
  <c r="BK137" i="6"/>
  <c r="J136" i="6"/>
  <c r="BK134" i="6"/>
  <c r="J133" i="6"/>
  <c r="BK132" i="6"/>
  <c r="J130" i="6"/>
  <c r="BK129" i="6"/>
  <c r="BK126" i="6"/>
  <c r="J124" i="6"/>
  <c r="BK131" i="5"/>
  <c r="J128" i="5"/>
  <c r="BK127" i="5"/>
  <c r="BK125" i="5"/>
  <c r="BK123" i="5"/>
  <c r="J131" i="4"/>
  <c r="BK130" i="4"/>
  <c r="BK127" i="4"/>
  <c r="J126" i="4"/>
  <c r="J125" i="4"/>
  <c r="BK124" i="4"/>
  <c r="J122" i="4"/>
  <c r="BK144" i="3"/>
  <c r="BK143" i="3"/>
  <c r="BK142" i="3"/>
  <c r="J141" i="3"/>
  <c r="BK140" i="3"/>
  <c r="BK137" i="3"/>
  <c r="BK136" i="3"/>
  <c r="BK134" i="3"/>
  <c r="J132" i="3"/>
  <c r="BK131" i="3"/>
  <c r="BK128" i="3"/>
  <c r="J126" i="3"/>
  <c r="BK123" i="3"/>
  <c r="J122" i="3"/>
  <c r="BK144" i="2"/>
  <c r="BK143" i="2"/>
  <c r="J143" i="2"/>
  <c r="BK142" i="2"/>
  <c r="J141" i="2"/>
  <c r="BK138" i="2"/>
  <c r="BK136" i="2"/>
  <c r="J135" i="2"/>
  <c r="J133" i="2"/>
  <c r="BK131" i="2"/>
  <c r="J130" i="2"/>
  <c r="BK129" i="2"/>
  <c r="BK128" i="2"/>
  <c r="J127" i="2"/>
  <c r="BK125" i="2"/>
  <c r="BK123" i="2"/>
  <c r="BK122" i="2"/>
  <c r="BK140" i="7"/>
  <c r="J137" i="7"/>
  <c r="J144" i="6"/>
  <c r="J143" i="6"/>
  <c r="BK142" i="6"/>
  <c r="J141" i="6"/>
  <c r="BK136" i="6"/>
  <c r="J131" i="6"/>
  <c r="BK130" i="6"/>
  <c r="BK128" i="6"/>
  <c r="BK127" i="6"/>
  <c r="BK125" i="6"/>
  <c r="J123" i="6"/>
  <c r="BK122" i="6"/>
  <c r="J132" i="5"/>
  <c r="J131" i="5"/>
  <c r="BK130" i="5"/>
  <c r="BK126" i="5"/>
  <c r="J125" i="5"/>
  <c r="J124" i="5"/>
  <c r="J122" i="5"/>
  <c r="BK128" i="4"/>
  <c r="J127" i="4"/>
  <c r="BK126" i="4"/>
  <c r="BK122" i="4"/>
  <c r="J143" i="3"/>
  <c r="BK135" i="3"/>
  <c r="J133" i="3"/>
  <c r="BK132" i="3"/>
  <c r="J131" i="3"/>
  <c r="J130" i="3"/>
  <c r="BK129" i="3"/>
  <c r="J128" i="3"/>
  <c r="BK127" i="3"/>
  <c r="BK126" i="3"/>
  <c r="BK124" i="3"/>
  <c r="J142" i="2"/>
  <c r="BK137" i="2"/>
  <c r="J136" i="2"/>
  <c r="BK134" i="2"/>
  <c r="BK130" i="2"/>
  <c r="BK124" i="2"/>
  <c r="J140" i="7"/>
  <c r="BK138" i="7"/>
  <c r="J138" i="7"/>
  <c r="BK136" i="7"/>
  <c r="J136" i="7"/>
  <c r="BK135" i="7"/>
  <c r="J135" i="7"/>
  <c r="BK134" i="7"/>
  <c r="J134" i="7"/>
  <c r="BK132" i="7"/>
  <c r="J132" i="7"/>
  <c r="BK131" i="7"/>
  <c r="J131" i="7"/>
  <c r="J130" i="7"/>
  <c r="BK129" i="7"/>
  <c r="J129" i="7"/>
  <c r="BK127" i="7"/>
  <c r="J127" i="7"/>
  <c r="BK126" i="7"/>
  <c r="J126" i="7"/>
  <c r="BK125" i="7"/>
  <c r="J125" i="7"/>
  <c r="BK124" i="7"/>
  <c r="BK123" i="7"/>
  <c r="J145" i="6"/>
  <c r="BK140" i="6"/>
  <c r="J135" i="6"/>
  <c r="J132" i="6"/>
  <c r="BK131" i="6"/>
  <c r="J129" i="6"/>
  <c r="J128" i="6"/>
  <c r="J127" i="6"/>
  <c r="J126" i="6"/>
  <c r="BK128" i="5"/>
  <c r="J127" i="5"/>
  <c r="J126" i="5"/>
  <c r="J123" i="5"/>
  <c r="J132" i="4"/>
  <c r="J124" i="4"/>
  <c r="J123" i="4"/>
  <c r="BK145" i="3"/>
  <c r="J142" i="3"/>
  <c r="J140" i="3"/>
  <c r="BK138" i="3"/>
  <c r="J134" i="3"/>
  <c r="BK133" i="3"/>
  <c r="BK130" i="3"/>
  <c r="J129" i="3"/>
  <c r="J125" i="3"/>
  <c r="J145" i="2"/>
  <c r="J140" i="2"/>
  <c r="BK135" i="2"/>
  <c r="BK133" i="2"/>
  <c r="BK132" i="2"/>
  <c r="J131" i="2"/>
  <c r="J126" i="2"/>
  <c r="J124" i="2"/>
  <c r="J123" i="2"/>
  <c r="AS94" i="1"/>
  <c r="J139" i="7"/>
  <c r="J124" i="7"/>
  <c r="J123" i="7"/>
  <c r="BK144" i="6"/>
  <c r="J142" i="6"/>
  <c r="BK141" i="6"/>
  <c r="J138" i="6"/>
  <c r="J137" i="6"/>
  <c r="BK135" i="6"/>
  <c r="J134" i="6"/>
  <c r="BK133" i="6"/>
  <c r="J125" i="6"/>
  <c r="BK124" i="6"/>
  <c r="BK123" i="6"/>
  <c r="J122" i="6"/>
  <c r="BK132" i="5"/>
  <c r="J130" i="5"/>
  <c r="BK124" i="5"/>
  <c r="BK122" i="5"/>
  <c r="BK132" i="4"/>
  <c r="BK131" i="4"/>
  <c r="J130" i="4"/>
  <c r="J128" i="4"/>
  <c r="BK125" i="4"/>
  <c r="BK123" i="4"/>
  <c r="J145" i="3"/>
  <c r="J144" i="3"/>
  <c r="BK141" i="3"/>
  <c r="J138" i="3"/>
  <c r="J137" i="3"/>
  <c r="J136" i="3"/>
  <c r="J135" i="3"/>
  <c r="J127" i="3"/>
  <c r="BK125" i="3"/>
  <c r="J124" i="3"/>
  <c r="J123" i="3"/>
  <c r="BK122" i="3"/>
  <c r="BK145" i="2"/>
  <c r="J144" i="2"/>
  <c r="BK141" i="2"/>
  <c r="BK140" i="2"/>
  <c r="J138" i="2"/>
  <c r="J137" i="2"/>
  <c r="J134" i="2"/>
  <c r="J132" i="2"/>
  <c r="J129" i="2"/>
  <c r="J128" i="2"/>
  <c r="BK127" i="2"/>
  <c r="BK126" i="2"/>
  <c r="J125" i="2"/>
  <c r="J122" i="2"/>
  <c r="R121" i="2" l="1"/>
  <c r="P139" i="2"/>
  <c r="T121" i="3"/>
  <c r="R139" i="3"/>
  <c r="T121" i="4"/>
  <c r="R129" i="4"/>
  <c r="P121" i="5"/>
  <c r="BK129" i="5"/>
  <c r="J129" i="5" s="1"/>
  <c r="J99" i="5" s="1"/>
  <c r="T129" i="5"/>
  <c r="T121" i="6"/>
  <c r="R139" i="6"/>
  <c r="BK133" i="7"/>
  <c r="J133" i="7" s="1"/>
  <c r="J100" i="7" s="1"/>
  <c r="P121" i="2"/>
  <c r="P120" i="2"/>
  <c r="P119" i="2"/>
  <c r="AU95" i="1"/>
  <c r="T139" i="2"/>
  <c r="R121" i="3"/>
  <c r="R120" i="3"/>
  <c r="R119" i="3"/>
  <c r="T139" i="3"/>
  <c r="BK121" i="4"/>
  <c r="J121" i="4" s="1"/>
  <c r="J98" i="4" s="1"/>
  <c r="BK129" i="4"/>
  <c r="J129" i="4" s="1"/>
  <c r="J99" i="4" s="1"/>
  <c r="P121" i="6"/>
  <c r="P139" i="6"/>
  <c r="P120" i="6" s="1"/>
  <c r="P119" i="6" s="1"/>
  <c r="AU99" i="1" s="1"/>
  <c r="BK122" i="7"/>
  <c r="J122" i="7"/>
  <c r="J98" i="7" s="1"/>
  <c r="P122" i="7"/>
  <c r="R122" i="7"/>
  <c r="T122" i="7"/>
  <c r="BK128" i="7"/>
  <c r="J128" i="7" s="1"/>
  <c r="J99" i="7" s="1"/>
  <c r="P128" i="7"/>
  <c r="R128" i="7"/>
  <c r="T128" i="7"/>
  <c r="R133" i="7"/>
  <c r="BK121" i="2"/>
  <c r="BK139" i="2"/>
  <c r="J139" i="2" s="1"/>
  <c r="J99" i="2" s="1"/>
  <c r="P121" i="3"/>
  <c r="P139" i="3"/>
  <c r="P120" i="3" s="1"/>
  <c r="P119" i="3" s="1"/>
  <c r="AU96" i="1" s="1"/>
  <c r="P121" i="4"/>
  <c r="P129" i="4"/>
  <c r="R121" i="5"/>
  <c r="P129" i="5"/>
  <c r="R121" i="6"/>
  <c r="R120" i="6"/>
  <c r="R119" i="6"/>
  <c r="BK139" i="6"/>
  <c r="J139" i="6"/>
  <c r="J99" i="6" s="1"/>
  <c r="P133" i="7"/>
  <c r="T121" i="2"/>
  <c r="T120" i="2"/>
  <c r="T119" i="2"/>
  <c r="R139" i="2"/>
  <c r="BK121" i="3"/>
  <c r="J121" i="3"/>
  <c r="J98" i="3" s="1"/>
  <c r="BK139" i="3"/>
  <c r="J139" i="3"/>
  <c r="J99" i="3" s="1"/>
  <c r="R121" i="4"/>
  <c r="R120" i="4"/>
  <c r="R119" i="4"/>
  <c r="T129" i="4"/>
  <c r="BK121" i="5"/>
  <c r="J121" i="5"/>
  <c r="J98" i="5" s="1"/>
  <c r="T121" i="5"/>
  <c r="T120" i="5"/>
  <c r="T119" i="5"/>
  <c r="R129" i="5"/>
  <c r="BK121" i="6"/>
  <c r="J121" i="6"/>
  <c r="J98" i="6" s="1"/>
  <c r="T139" i="6"/>
  <c r="T133" i="7"/>
  <c r="E85" i="2"/>
  <c r="J89" i="2"/>
  <c r="F92" i="2"/>
  <c r="BE122" i="2"/>
  <c r="BE132" i="2"/>
  <c r="BE138" i="2"/>
  <c r="BE142" i="2"/>
  <c r="E85" i="3"/>
  <c r="J91" i="3"/>
  <c r="J113" i="3"/>
  <c r="BE125" i="3"/>
  <c r="BE142" i="3"/>
  <c r="BE145" i="3"/>
  <c r="E85" i="4"/>
  <c r="F91" i="4"/>
  <c r="J113" i="4"/>
  <c r="J115" i="4"/>
  <c r="BE127" i="4"/>
  <c r="BE132" i="4"/>
  <c r="J91" i="5"/>
  <c r="E109" i="5"/>
  <c r="J113" i="5"/>
  <c r="J116" i="5"/>
  <c r="BE122" i="5"/>
  <c r="BE123" i="5"/>
  <c r="BE125" i="5"/>
  <c r="BE126" i="5"/>
  <c r="BE127" i="5"/>
  <c r="BE131" i="5"/>
  <c r="BE132" i="5"/>
  <c r="F92" i="6"/>
  <c r="J116" i="6"/>
  <c r="BE122" i="6"/>
  <c r="BE125" i="6"/>
  <c r="BE127" i="6"/>
  <c r="BE135" i="6"/>
  <c r="BE138" i="6"/>
  <c r="E85" i="7"/>
  <c r="J89" i="7"/>
  <c r="F91" i="7"/>
  <c r="J91" i="7"/>
  <c r="F92" i="7"/>
  <c r="J92" i="7"/>
  <c r="BE123" i="7"/>
  <c r="J91" i="2"/>
  <c r="F115" i="2"/>
  <c r="BE123" i="2"/>
  <c r="BE124" i="2"/>
  <c r="BE128" i="2"/>
  <c r="BE134" i="2"/>
  <c r="J92" i="3"/>
  <c r="BE124" i="3"/>
  <c r="BE128" i="3"/>
  <c r="BE134" i="3"/>
  <c r="BE136" i="3"/>
  <c r="BE137" i="3"/>
  <c r="BE140" i="3"/>
  <c r="BE141" i="3"/>
  <c r="BE143" i="3"/>
  <c r="J116" i="4"/>
  <c r="BE122" i="4"/>
  <c r="BE123" i="4"/>
  <c r="BE125" i="4"/>
  <c r="BE130" i="4"/>
  <c r="F91" i="5"/>
  <c r="F116" i="5"/>
  <c r="BE124" i="5"/>
  <c r="E85" i="6"/>
  <c r="J91" i="6"/>
  <c r="J113" i="6"/>
  <c r="BE123" i="6"/>
  <c r="BE132" i="6"/>
  <c r="BE133" i="6"/>
  <c r="BE134" i="6"/>
  <c r="BE137" i="6"/>
  <c r="BE142" i="6"/>
  <c r="BE144" i="6"/>
  <c r="BE124" i="7"/>
  <c r="BE125" i="7"/>
  <c r="BE126" i="7"/>
  <c r="BE127" i="7"/>
  <c r="BE129" i="7"/>
  <c r="BE130" i="7"/>
  <c r="BE131" i="7"/>
  <c r="BE132" i="7"/>
  <c r="BE134" i="7"/>
  <c r="BE135" i="7"/>
  <c r="BE138" i="7"/>
  <c r="BE140" i="7"/>
  <c r="J116" i="2"/>
  <c r="BE127" i="2"/>
  <c r="BE130" i="2"/>
  <c r="BE135" i="2"/>
  <c r="BE140" i="2"/>
  <c r="BE143" i="2"/>
  <c r="F92" i="3"/>
  <c r="BE122" i="3"/>
  <c r="BE123" i="3"/>
  <c r="BE133" i="3"/>
  <c r="BE144" i="3"/>
  <c r="F115" i="6"/>
  <c r="BE126" i="6"/>
  <c r="BE131" i="6"/>
  <c r="BE141" i="6"/>
  <c r="BE143" i="6"/>
  <c r="BE145" i="6"/>
  <c r="BE136" i="7"/>
  <c r="BE125" i="2"/>
  <c r="BE126" i="2"/>
  <c r="BE129" i="2"/>
  <c r="BE131" i="2"/>
  <c r="BE133" i="2"/>
  <c r="BE136" i="2"/>
  <c r="BE137" i="2"/>
  <c r="BE141" i="2"/>
  <c r="BE144" i="2"/>
  <c r="BE145" i="2"/>
  <c r="F91" i="3"/>
  <c r="BE126" i="3"/>
  <c r="BE127" i="3"/>
  <c r="BE129" i="3"/>
  <c r="BE130" i="3"/>
  <c r="BE131" i="3"/>
  <c r="BE132" i="3"/>
  <c r="BE135" i="3"/>
  <c r="BE138" i="3"/>
  <c r="F92" i="4"/>
  <c r="BE124" i="4"/>
  <c r="BE126" i="4"/>
  <c r="BE128" i="4"/>
  <c r="BE131" i="4"/>
  <c r="BE128" i="5"/>
  <c r="BE130" i="5"/>
  <c r="BE124" i="6"/>
  <c r="BE128" i="6"/>
  <c r="BE129" i="6"/>
  <c r="BE130" i="6"/>
  <c r="BE136" i="6"/>
  <c r="BE140" i="6"/>
  <c r="BE137" i="7"/>
  <c r="BE139" i="7"/>
  <c r="F34" i="2"/>
  <c r="BA95" i="1" s="1"/>
  <c r="F37" i="4"/>
  <c r="BD97" i="1" s="1"/>
  <c r="F35" i="5"/>
  <c r="BB98" i="1"/>
  <c r="F35" i="4"/>
  <c r="BB97" i="1" s="1"/>
  <c r="J34" i="6"/>
  <c r="AW99" i="1"/>
  <c r="F36" i="2"/>
  <c r="BC95" i="1" s="1"/>
  <c r="J34" i="7"/>
  <c r="AW100" i="1" s="1"/>
  <c r="J34" i="4"/>
  <c r="AW97" i="1" s="1"/>
  <c r="F37" i="5"/>
  <c r="BD98" i="1"/>
  <c r="F37" i="2"/>
  <c r="BD95" i="1" s="1"/>
  <c r="F34" i="3"/>
  <c r="BA96" i="1"/>
  <c r="F34" i="4"/>
  <c r="BA97" i="1"/>
  <c r="F34" i="5"/>
  <c r="BA98" i="1" s="1"/>
  <c r="F37" i="6"/>
  <c r="BD99" i="1" s="1"/>
  <c r="J34" i="2"/>
  <c r="AW95" i="1" s="1"/>
  <c r="F37" i="3"/>
  <c r="BD96" i="1" s="1"/>
  <c r="F36" i="4"/>
  <c r="BC97" i="1" s="1"/>
  <c r="J34" i="5"/>
  <c r="AW98" i="1"/>
  <c r="F36" i="6"/>
  <c r="BC99" i="1"/>
  <c r="J34" i="3"/>
  <c r="AW96" i="1" s="1"/>
  <c r="F35" i="7"/>
  <c r="BB100" i="1" s="1"/>
  <c r="F35" i="2"/>
  <c r="BB95" i="1" s="1"/>
  <c r="F36" i="3"/>
  <c r="BC96" i="1" s="1"/>
  <c r="F36" i="7"/>
  <c r="BC100" i="1"/>
  <c r="F35" i="3"/>
  <c r="BB96" i="1" s="1"/>
  <c r="F36" i="5"/>
  <c r="BC98" i="1"/>
  <c r="F35" i="6"/>
  <c r="BB99" i="1"/>
  <c r="F34" i="6"/>
  <c r="BA99" i="1"/>
  <c r="F34" i="7"/>
  <c r="BA100" i="1" s="1"/>
  <c r="F37" i="7"/>
  <c r="BD100" i="1" s="1"/>
  <c r="P120" i="4" l="1"/>
  <c r="P119" i="4"/>
  <c r="AU97" i="1"/>
  <c r="BK120" i="2"/>
  <c r="J120" i="2" s="1"/>
  <c r="J97" i="2" s="1"/>
  <c r="T121" i="7"/>
  <c r="T120" i="7"/>
  <c r="T120" i="6"/>
  <c r="T119" i="6"/>
  <c r="P120" i="5"/>
  <c r="P119" i="5"/>
  <c r="AU98" i="1"/>
  <c r="T120" i="4"/>
  <c r="T119" i="4"/>
  <c r="T120" i="3"/>
  <c r="T119" i="3"/>
  <c r="R120" i="2"/>
  <c r="R119" i="2"/>
  <c r="P121" i="7"/>
  <c r="P120" i="7"/>
  <c r="AU100" i="1"/>
  <c r="R120" i="5"/>
  <c r="R119" i="5"/>
  <c r="R121" i="7"/>
  <c r="R120" i="7"/>
  <c r="BK120" i="4"/>
  <c r="J120" i="4"/>
  <c r="J97" i="4" s="1"/>
  <c r="BK120" i="5"/>
  <c r="BK119" i="5" s="1"/>
  <c r="J119" i="5" s="1"/>
  <c r="J30" i="5" s="1"/>
  <c r="AG98" i="1" s="1"/>
  <c r="BK121" i="7"/>
  <c r="J121" i="7"/>
  <c r="J97" i="7"/>
  <c r="J121" i="2"/>
  <c r="J98" i="2" s="1"/>
  <c r="BK120" i="3"/>
  <c r="J120" i="3" s="1"/>
  <c r="J97" i="3" s="1"/>
  <c r="BK120" i="6"/>
  <c r="BK119" i="6" s="1"/>
  <c r="J119" i="6" s="1"/>
  <c r="J30" i="6" s="1"/>
  <c r="AG99" i="1" s="1"/>
  <c r="J33" i="6"/>
  <c r="AV99" i="1"/>
  <c r="AT99" i="1" s="1"/>
  <c r="F33" i="6"/>
  <c r="AZ99" i="1" s="1"/>
  <c r="F33" i="2"/>
  <c r="AZ95" i="1" s="1"/>
  <c r="J33" i="2"/>
  <c r="AV95" i="1" s="1"/>
  <c r="AT95" i="1" s="1"/>
  <c r="F33" i="7"/>
  <c r="AZ100" i="1"/>
  <c r="J33" i="3"/>
  <c r="AV96" i="1" s="1"/>
  <c r="AT96" i="1" s="1"/>
  <c r="BC94" i="1"/>
  <c r="W32" i="1" s="1"/>
  <c r="F33" i="3"/>
  <c r="AZ96" i="1" s="1"/>
  <c r="BB94" i="1"/>
  <c r="AX94" i="1" s="1"/>
  <c r="F33" i="5"/>
  <c r="AZ98" i="1" s="1"/>
  <c r="BD94" i="1"/>
  <c r="W33" i="1" s="1"/>
  <c r="BA94" i="1"/>
  <c r="W30" i="1" s="1"/>
  <c r="J33" i="4"/>
  <c r="AV97" i="1" s="1"/>
  <c r="AT97" i="1" s="1"/>
  <c r="J33" i="5"/>
  <c r="AV98" i="1" s="1"/>
  <c r="AT98" i="1" s="1"/>
  <c r="F33" i="4"/>
  <c r="AZ97" i="1" s="1"/>
  <c r="J33" i="7"/>
  <c r="AV100" i="1"/>
  <c r="AT100" i="1"/>
  <c r="J39" i="6" l="1"/>
  <c r="J39" i="5"/>
  <c r="BK119" i="2"/>
  <c r="J119" i="2" s="1"/>
  <c r="J96" i="2" s="1"/>
  <c r="BK119" i="3"/>
  <c r="J119" i="3"/>
  <c r="J96" i="3" s="1"/>
  <c r="BK119" i="4"/>
  <c r="J119" i="4"/>
  <c r="J96" i="5"/>
  <c r="J120" i="5"/>
  <c r="J97" i="5"/>
  <c r="BK120" i="7"/>
  <c r="J120" i="7"/>
  <c r="J96" i="7" s="1"/>
  <c r="J96" i="6"/>
  <c r="J120" i="6"/>
  <c r="J97" i="6"/>
  <c r="AN99" i="1"/>
  <c r="AN98" i="1"/>
  <c r="AZ94" i="1"/>
  <c r="AV94" i="1" s="1"/>
  <c r="AK29" i="1" s="1"/>
  <c r="W31" i="1"/>
  <c r="J30" i="4"/>
  <c r="AG97" i="1"/>
  <c r="AN97" i="1"/>
  <c r="AY94" i="1"/>
  <c r="AW94" i="1"/>
  <c r="AK30" i="1" s="1"/>
  <c r="AU94" i="1"/>
  <c r="J96" i="4" l="1"/>
  <c r="J39" i="4"/>
  <c r="W29" i="1"/>
  <c r="J30" i="2"/>
  <c r="AG95" i="1" s="1"/>
  <c r="AN95" i="1" s="1"/>
  <c r="J30" i="3"/>
  <c r="AG96" i="1"/>
  <c r="AN96" i="1"/>
  <c r="J30" i="7"/>
  <c r="AG100" i="1"/>
  <c r="AN100" i="1"/>
  <c r="AT94" i="1"/>
  <c r="J39" i="7" l="1"/>
  <c r="J39" i="2"/>
  <c r="J39" i="3"/>
  <c r="AG94" i="1"/>
  <c r="AN94" i="1" s="1"/>
  <c r="AK26" i="1" l="1"/>
  <c r="AK35" i="1" s="1"/>
</calcChain>
</file>

<file path=xl/sharedStrings.xml><?xml version="1.0" encoding="utf-8"?>
<sst xmlns="http://schemas.openxmlformats.org/spreadsheetml/2006/main" count="2497" uniqueCount="262">
  <si>
    <t>Export Komplet</t>
  </si>
  <si>
    <t/>
  </si>
  <si>
    <t>2.0</t>
  </si>
  <si>
    <t>False</t>
  </si>
  <si>
    <t>{032a017e-b285-4d07-8fb1-9c0cdcfc3e03}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</si>
  <si>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</si>
  <si>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</si>
  <si>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</si>
  <si>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</si>
  <si>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</si>
  <si>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</si>
  <si>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Kód:</t>
  </si>
  <si>
    <t>Stavba:</t>
  </si>
  <si>
    <t>Údržba zahradních ploch, květin a stromů - Centrum Rožmitál pod Třemšínem</t>
  </si>
  <si>
    <t>KSO:</t>
  </si>
  <si>
    <t>CC-CZ:</t>
  </si>
  <si>
    <t>Místo:</t>
  </si>
  <si>
    <t xml:space="preserve"> </t>
  </si>
  <si>
    <t>Datum:</t>
  </si>
  <si>
    <t>Zadavatel:</t>
  </si>
  <si>
    <t>IČ:</t>
  </si>
  <si>
    <t xml:space="preserve"> 42727219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</si>
  <si>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</si>
  <si>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</si>
  <si>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</si>
  <si>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</si>
  <si>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</si>
  <si>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</si>
  <si>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</si>
  <si>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</si>
  <si>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</si>
  <si>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</si>
  <si>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</si>
  <si>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</si>
  <si>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</si>
  <si>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</si>
  <si>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</si>
  <si>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</si>
  <si>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</si>
  <si>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</si>
  <si>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</si>
  <si>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</si>
  <si>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</si>
  <si>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</si>
  <si>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</si>
  <si>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</si>
  <si>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</si>
  <si>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</si>
  <si>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</si>
  <si>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</si>
  <si>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</si>
  <si>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</si>
  <si>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</si>
  <si>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</si>
  <si>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</si>
  <si>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</si>
  <si>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</si>
  <si>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</si>
  <si>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</si>
  <si>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</si>
  <si>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</si>
  <si>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</si>
  <si>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</si>
  <si>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</si>
  <si>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</si>
  <si>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</si>
  <si>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</si>
  <si>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</si>
  <si>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</si>
  <si>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</si>
  <si>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</si>
  <si>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</si>
  <si>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</si>
  <si>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</si>
  <si>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 xml:space="preserve">Místo setkávání - relaxační zahrada Centrum Rožmitál </t>
  </si>
  <si>
    <t>STA</t>
  </si>
  <si>
    <t>{ac4a34fd-7212-4488-89bb-b16cacecdd96}</t>
  </si>
  <si>
    <t>2</t>
  </si>
  <si>
    <t>Multisenzorická zahrada</t>
  </si>
  <si>
    <t>{33a3fee5-75b0-4123-8ae8-d7aeff3dd141}</t>
  </si>
  <si>
    <t>3</t>
  </si>
  <si>
    <t xml:space="preserve">Obvodová zeleň v areálu Centra Rožmitál pod Třemšínem </t>
  </si>
  <si>
    <t>{0ad4fdf9-5531-4048-a679-78c2fa99cf54}</t>
  </si>
  <si>
    <t>4</t>
  </si>
  <si>
    <t xml:space="preserve">Relaxační atrium -  Centrum Rožmitál pod Třemšínem </t>
  </si>
  <si>
    <t>{a1dbe85e-0fc6-4283-9cb4-e876df4a6fdf}</t>
  </si>
  <si>
    <t>5</t>
  </si>
  <si>
    <t>Doprovodná zeleň parkoviště</t>
  </si>
  <si>
    <t>{922ba05c-d935-4c88-a4b8-d01a0d4c8ed5}</t>
  </si>
  <si>
    <t>6</t>
  </si>
  <si>
    <t xml:space="preserve">Terapeutický biobazén </t>
  </si>
  <si>
    <t>{fd10b1e6-fd7e-49ea-a2a1-5b15a9eb1035}</t>
  </si>
  <si>
    <t>KRYCÍ LIST SOUPISU PRACÍ</t>
  </si>
  <si>
    <t>Objekt:</t>
  </si>
  <si>
    <t xml:space="preserve">1 - Místo setkávání - relaxační zahrada Centrum Rožmitál </t>
  </si>
  <si>
    <t xml:space="preserve">HARMONOGRAM PRACÍ: pletí (duben, květen 1x - červen - srpen 2x- září,říjen -1x -celkem - 10x), ošetření rostlin - odstranění listí - vegetační porosty (jaro,podzim - 2x), ošetření trvalek a trav - odstranění odumřelých částí rostlin (jaro 1x), ošetření vegetačních porostů systemickými herbicidy (1 x za měsíc: duben - říjen - 7x), ošetření keřů - řez (1x za vegetaci - jaro), ošetření trvalek - ořez odkvetlých částí (1x za měsíc: duben - září 5x), ochrana rostlin před mrazem - svázání trav (1x - podzim),  hnojení trvalek, keřů, stromů (6x za vegetaci), odstranění drnu z okraje výsadeb - ořez (1x za vegetaci), pokosení trávníku - vegetace (duben - říjen - 20x), ožnutí okrajů výsadeb (vždy při sečení - 20x), prořezání trávníku (1x),  hnojení trávníků (3 x za rok: základní hnojení - březen,červen, podzimní hnojení - listopad), řez živých plotů - Cotoneaster (2x za vegetaci),  postřik proti houbovým chorobám a škůdcům </t>
  </si>
  <si>
    <t>REKAPITULACE ČLENĚNÍ SOUPISU PRACÍ</t>
  </si>
  <si>
    <t>Kód dílu - Popis</t>
  </si>
  <si>
    <t>Cena celkem [CZK]</t>
  </si>
  <si>
    <t>Náklady ze soupisu prací</t>
  </si>
  <si>
    <t>-1</t>
  </si>
  <si>
    <t>D1 - Údržba zahradních ploch, květin a stromů - plocha záhonů 565,89 m2, plocha trávníků 3 484,60 m2</t>
  </si>
  <si>
    <t xml:space="preserve">    D1a - Práce</t>
  </si>
  <si>
    <t xml:space="preserve">    D1b - Pomocný materiál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</si>
  <si>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</si>
  <si>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</si>
  <si>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</si>
  <si>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</si>
  <si>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</si>
  <si>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</si>
  <si>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</si>
  <si>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</si>
  <si>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</si>
  <si>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</si>
  <si>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</si>
  <si>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</si>
  <si>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</si>
  <si>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</si>
  <si>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Údržba zahradních ploch, květin a stromů - plocha záhonů 565,89 m2, plocha trávníků 3 484,60 m2</t>
  </si>
  <si>
    <t>ROZPOCET</t>
  </si>
  <si>
    <t>D1a</t>
  </si>
  <si>
    <t>Práce</t>
  </si>
  <si>
    <t>K</t>
  </si>
  <si>
    <t>Odstranění listí z vegetačních porostů - 2x ročně (2x 565,89 m2)</t>
  </si>
  <si>
    <t>m2</t>
  </si>
  <si>
    <t>Odstranění odumřelých částí rostlin - jaro -1x ročně (1x 509,90 m2)</t>
  </si>
  <si>
    <t>Ošetření vegetačních porostů- pletím - 10x ročně (10x 565,89 m2)</t>
  </si>
  <si>
    <t>Ošetření vegetačních porostů - postřikem - bodově -7x ročně (7x 565,89 m2)</t>
  </si>
  <si>
    <t>8</t>
  </si>
  <si>
    <t>Ošetření dřevin řezem - 1x ročně (1x 77 ks)</t>
  </si>
  <si>
    <t>ks</t>
  </si>
  <si>
    <t>10</t>
  </si>
  <si>
    <t>Ošetření trvalek - odstranění odkvetlých částí - 5x ročně (5x 565,89 m2)</t>
  </si>
  <si>
    <t>7</t>
  </si>
  <si>
    <t>Ochrana rostlin před mrazem - svázání trav - 1x ročně (1x 60 ks)</t>
  </si>
  <si>
    <t>14</t>
  </si>
  <si>
    <t>Hnojení umělým hnojivem - trvalky,keře,stromy - 6x ročně (6x 565,89 m2)</t>
  </si>
  <si>
    <t>16</t>
  </si>
  <si>
    <t>9</t>
  </si>
  <si>
    <t>Odstranění drnu z okraje výsadeb - ořez -1x ročně (1x 449,10 m)</t>
  </si>
  <si>
    <t>m</t>
  </si>
  <si>
    <t>18</t>
  </si>
  <si>
    <t>Doplnění mulče - 1x ročně (1x 565,89 m2)</t>
  </si>
  <si>
    <t>20</t>
  </si>
  <si>
    <t>11</t>
  </si>
  <si>
    <t>Ožnutí okrajů výsadeb - 20x ročně (20x 372,40 m)</t>
  </si>
  <si>
    <t>22</t>
  </si>
  <si>
    <t>Prořezání trávníku - bez přísevu -1x ročně (1x 3484,60 m2)</t>
  </si>
  <si>
    <t>24</t>
  </si>
  <si>
    <t>13</t>
  </si>
  <si>
    <t>Řez živých plotů - 2x ročně (2x 63 m2)</t>
  </si>
  <si>
    <t>26</t>
  </si>
  <si>
    <t>Pokosení trávníku v rovině - 20x ročně (20x 3 484,60 m2)</t>
  </si>
  <si>
    <t>28</t>
  </si>
  <si>
    <t>15</t>
  </si>
  <si>
    <t>Hnojení trávníku  3x za vegetaci</t>
  </si>
  <si>
    <t>kpl</t>
  </si>
  <si>
    <t>30</t>
  </si>
  <si>
    <t>Postřik proti chorobám a škůdcům</t>
  </si>
  <si>
    <t>32</t>
  </si>
  <si>
    <t>17</t>
  </si>
  <si>
    <t>Přesun hmot pro sadovnické úpravy</t>
  </si>
  <si>
    <t>34</t>
  </si>
  <si>
    <t>D1b</t>
  </si>
  <si>
    <t>Pomocný materiál</t>
  </si>
  <si>
    <t>Postřiky proti chorobám a škůdcům</t>
  </si>
  <si>
    <t>36</t>
  </si>
  <si>
    <t>19</t>
  </si>
  <si>
    <t>Hnojivo pro trávníky/základní - jarní, plná vegetace, podzimní</t>
  </si>
  <si>
    <t>kg</t>
  </si>
  <si>
    <t>38</t>
  </si>
  <si>
    <t>Bužírka - svázání trav</t>
  </si>
  <si>
    <t>40</t>
  </si>
  <si>
    <t>Systémové herbicidy</t>
  </si>
  <si>
    <t>l</t>
  </si>
  <si>
    <t>42</t>
  </si>
  <si>
    <t>Kůra mulčovací</t>
  </si>
  <si>
    <t>m3</t>
  </si>
  <si>
    <t>44</t>
  </si>
  <si>
    <t>23</t>
  </si>
  <si>
    <t>Hnojivo - trvalky a keře</t>
  </si>
  <si>
    <t>46</t>
  </si>
  <si>
    <t>2 - Multisenzorická zahrada</t>
  </si>
  <si>
    <t xml:space="preserve">HARMONOGRAM PRACÍ: pletí (duben, květen 1x – červen - srpen 2x- září, říjen -1x -celkem - 10x), ošetření rostlin - odstranění listí - vegetační porosty (jaro, podzim - 2x), ošetření trvalek a trav - odstranění odumřelých částí rostlin (jaro 1x), ošetření vegetačních porostů systemickými herbicidy (1 x za měsíc: duben - říjen - 7x), ošetření keřů - řez (1x za vegetaci – jaro), ošetření trvalek - ořez odkvetlých částí (1x za měsíc: duben - září 5x), ochrana rostlin před mrazem - svázání trav (1x – podzim), hnojení trvalek ,keřů, stromů (6x za vegetaci), odstranění drnu z okraje výsadeb - ořez (1x za vegetaci), doplnění mulčovací kůry po ořezu (1x za vegetaci), prořezání trávníku (1x za vegetaci), hnojení trávníků (3 x za rok: základní hnojení - březen,červen, podzimní hnojení – listopad), pokosení trávníku - vegetace (duben - říjen - 20x), ožnutí okrajů výsadeb (vždy při sečení - 20x), řez živých plotů - Spiraea, Forsythia (2x za vegetaci), postřik proti houbovým chorobám a škůdcům </t>
  </si>
  <si>
    <t>D1 - Údržba zahradních ploch, květin a stromů - plocha záhonů 294,40 m2, plocha trávníků 611,50 m2</t>
  </si>
  <si>
    <t>Údržba zahradních ploch, květin a stromů - plocha záhonů 294,40 m2, plocha trávníků 611,50 m2</t>
  </si>
  <si>
    <t>Odstranění listí z vegetačních porostů - 2x ročně (2x 294,40 m2)</t>
  </si>
  <si>
    <t>Odstranění odumřelých částí rostlin - jaro -1x ročně (1x 294,40 m2)</t>
  </si>
  <si>
    <t>Ošetření vegetačních porostů- pletím - 10x ročně (10x 294,40 m2)</t>
  </si>
  <si>
    <t>Ošetření vegetačních porostů - postřikem - bodově - 7x ročně (7x 294,40 m2)</t>
  </si>
  <si>
    <t>Ošetření dřevin řezem - 1x ročně (1x 173 ks)</t>
  </si>
  <si>
    <t>Ošetření trvalek - odstranění odkvetlých částí - 5x ročně (5x 294,40 m2)</t>
  </si>
  <si>
    <t>Ochrana rostlin před mrazem - svázání trav - 1x ročně (1x 64 ks)</t>
  </si>
  <si>
    <t>Hnojení umělým hnojivem - trvalky+ keře - 6x ročně (6x 294,40 m2)</t>
  </si>
  <si>
    <t>Odstranění drnu z okraje výsadeb - ořez - 1x ročně (1x 165,50 m)</t>
  </si>
  <si>
    <t>Doplnění mulče po ořezu - 1x ročně (1x 165,50 m2)</t>
  </si>
  <si>
    <t>Pokosení trávníku v rovině - 20x ročně (20x 611,50 m2)</t>
  </si>
  <si>
    <t>Prořezání trávníku - bez přísevu- 1x ročně (1x 611,50 m2)</t>
  </si>
  <si>
    <t>Ožnutí okrajů výsadeb - 20x ročně (20x 165,50 m)</t>
  </si>
  <si>
    <t>Řez živých plotů - 2x za vegetaci (2x 116,20 m2)</t>
  </si>
  <si>
    <t>Kůra mulčovací - doplnění po ořezu</t>
  </si>
  <si>
    <t xml:space="preserve">3 - Obvodová zeleň v areálu Centra Rožmitál pod Třemšínem </t>
  </si>
  <si>
    <t>HARMONOGRAM PRACÍ: prořezání trávníku (1x), hnojení trávníků (3 x za rok: základní hnojení - březen, červen, podzimní hnojení – listopad), hnojení stromů (2x za vegetaci), postřik proti houbovým chorobám a škůdcům, pletí závlahových misek stromů (duben, květen 1x – červen - srpen 2x- září, říjen -1x -celkem - 10x)</t>
  </si>
  <si>
    <t>D1 - Údržba zahradních ploch, květin a stromů - plocha trávníků 751,90 m2</t>
  </si>
  <si>
    <t>Údržba zahradních ploch, květin a stromů - plocha trávníků 751,90 m2</t>
  </si>
  <si>
    <t>Prořezání trávníku - bez přísevu -1x ročně (1x 751,90 m2)</t>
  </si>
  <si>
    <t>Pokosení trávníku - 20x ročně (20x 751,90 m2)</t>
  </si>
  <si>
    <t>Hnojení umělým hnojivem - stromy - 2x ročně (2x 243,30 m2)</t>
  </si>
  <si>
    <t>Ošetření vegetačních porostů- pletím - 10x ročně (1x 19 m2)</t>
  </si>
  <si>
    <t>Hnojivo - rostliny</t>
  </si>
  <si>
    <t xml:space="preserve">4 - Relaxační atrium -  Centrum Rožmitál pod Třemšínem </t>
  </si>
  <si>
    <t>HARMONOGRAM PRACÍ: pletí (duben, květen 1x – červen - srpen 2x- září, říjen -1x -celkem - 10x), ošetření rostlin - odstranění listí - vegetační porosty (podzim - 1x), ošetření vegetačních porostů systemickými herbicidy (1 x za měsíc: červenec - říjen - 4x), ošetření trvalek - ořez odkvetlých částí (3x), hnojení trvalek a keřů (3x za vegetaci), postřik proti houbovým chorobám a škůdcům</t>
  </si>
  <si>
    <t>D1 - Údržba zahradních ploch, květin a stromů - plocha záhonů 260,80 m2</t>
  </si>
  <si>
    <t>Údržba zahradních ploch, květin a stromů - plocha záhonů 260,80 m2</t>
  </si>
  <si>
    <t>Odstranění listí z vegetačních porostů - 1x ročně (1x 260,80 m2)</t>
  </si>
  <si>
    <t>Ošetření vegetačních porostů- pletím - 10x ročně (10x 260,80 m2)</t>
  </si>
  <si>
    <t>Ošetření vegetačních porostů - postřikem - bodově - 4x ročně (4x 260,80 m2)</t>
  </si>
  <si>
    <t>Ošetření trvalek - odstranění odkvetlých částí - 3x ročně (3x 260,80 m2)</t>
  </si>
  <si>
    <t>Hnojení umělým hnojivem - trvalky + keře - 3x ročně (3x 243,29 m2)</t>
  </si>
  <si>
    <t>5 - Doprovodná zeleň parkoviště</t>
  </si>
  <si>
    <t xml:space="preserve">HARMONOGRAM PRACÍ: pletí ((duben, květen 1x – červen - srpen 2x- září, říjen -1x -celkem - 10x), ošetření rostlin - odstranění listí - vegetační porosty (jaro, podzim - 2x), ošetření trvalek a trav - odstranění odumřelých částí rostlin (jaro 1x), ošetření vegetačních porostů systemickými herbicidy (1 x za měsíc: duben - říjen - 7x), ošetření keřů - řez (1x za vegetaci – jaro), ošetření trvalek - ořez odkvetlých částí (1x za měsíc: duben - září 5x), ochrana rostlin před mrazem - svázání trav (1x – podzim), hnojení trvalek ,keřů, stromů (6x za vegetaci), odstranění drnu z okraje výsadeb - ořez (1x za vegetaci), doplnění mulčovací kůry  (1x za vegetaci), prořezání trávníku (1x za vegetaci), hnojení trávníků (3 x za rok: základní hnojení - březen, červen, podzimní hnojení – listopad), pokosení trávníku - vegetace (duben - říjen - 20x), ožnutí okrajů výsadeb (vždy při sečení - 20x), řez živých plotů - Spiraea, Forsythia (2x za vegetaci), postřik proti houbovým chorobám a škůdcům	</t>
  </si>
  <si>
    <t>D1 - Údržba zahradních ploch, květin a stromů - plocha záhonů 254 m2, plocha trávníků 378 m2</t>
  </si>
  <si>
    <t>Údržba zahradních ploch, květin a stromů - plocha záhonů 254 m2, plocha trávníků 378 m2</t>
  </si>
  <si>
    <t>Odstranění listí z vegetačních porostů - 2x ročně (2x 254 m2)</t>
  </si>
  <si>
    <t>Odstranění odumřelých částí rostlin - jaro - 1x ročně (1x 254 m2)</t>
  </si>
  <si>
    <t>Ošetření vegetačních porostů- pletím - 10x ročně (10x 254 m2)</t>
  </si>
  <si>
    <t>Ošetření vegetačních porostů - postřikem - bodově - 7x ročně (7x 254 m2)</t>
  </si>
  <si>
    <t>Ošetření dřevin řezem - 1x ročně (1x 563 ks)</t>
  </si>
  <si>
    <t>Ošetření trvalek - odstranění odkvetlých částí - 5x ročně (5x 27 m2)</t>
  </si>
  <si>
    <t>Hnojení umělým hnojivem - trvalky + keře - 6x ročně (6x 254 m2)</t>
  </si>
  <si>
    <t>Odstranění drnu z okraje výsadeb - ořez - 1x ročně (1x 35 m)</t>
  </si>
  <si>
    <t>Doplnění mulče 1x ročně (1x 254 m2)</t>
  </si>
  <si>
    <t>Pokosení trávníku v rovině - 20x ročně (20x 378 m2)</t>
  </si>
  <si>
    <t>Prořezání trávníku - bez přísevu -1x ročně (1x 378 m2)</t>
  </si>
  <si>
    <t>Ožnutí okrajů výsadeb - 20x ročně (20x 165,5 m)</t>
  </si>
  <si>
    <t>Řez živých plotů - 2x za vegetaci (2x 55 m2)</t>
  </si>
  <si>
    <t xml:space="preserve">6 - Terapeutický biobazén </t>
  </si>
  <si>
    <t xml:space="preserve">D1 - Údržba Terapeutického  bioazenu - 1 rok </t>
  </si>
  <si>
    <t xml:space="preserve">    1 - Jarní zprovoznění</t>
  </si>
  <si>
    <t xml:space="preserve">    2 - Podzimní zazimování </t>
  </si>
  <si>
    <t xml:space="preserve">    3 - Údržba - v průběhu sezóny ( duben - říjen ) 1x za 2 týdny </t>
  </si>
  <si>
    <t xml:space="preserve">Údržba Terapeutického  bioazenu - 1 rok </t>
  </si>
  <si>
    <t>Jarní zprovoznění</t>
  </si>
  <si>
    <t>Čistení čerpadel, montáž , nastavení a zprovoznění čerpadel biologické a mechanické filtrace</t>
  </si>
  <si>
    <t>Kontrola řádné činnosti veškerých částí technologie biobazénu</t>
  </si>
  <si>
    <t>Střih rostlin</t>
  </si>
  <si>
    <t>Aplikace srážedla živin, odsátí sedimentů, proplach biologické filtrace - odtěžení živin</t>
  </si>
  <si>
    <t>Kontrola potrubí a celkového stavu jezírka</t>
  </si>
  <si>
    <t xml:space="preserve">Podzimní zazimování </t>
  </si>
  <si>
    <t>Odčerpání přebytečné vody</t>
  </si>
  <si>
    <t>Vyfouknutí potrubí</t>
  </si>
  <si>
    <t>Demontáž čerpadel biologické a  mechanické filtrace</t>
  </si>
  <si>
    <t>Číštění leknínů, odstraňování odhnilých částí rostlin, proplach přebytečných živin biologické filtrace</t>
  </si>
  <si>
    <t xml:space="preserve">Údržba - v průběhu sezóny ( duben - říjen ) 1x za 2 týdny </t>
  </si>
  <si>
    <t>Strojové vysátí sedimentu ze dna, čištění stěn aku kartáčem a ručně</t>
  </si>
  <si>
    <t>Kontrola mechanické filtrace, těsnost spojů, průplach filtrace</t>
  </si>
  <si>
    <t>Údržba rostlin, letní střih, čištění odhnilých částí</t>
  </si>
  <si>
    <t>Hnojení rostlin - viz. návod</t>
  </si>
  <si>
    <t>Kontrola parametrů vody ( vzorkování ) pro zajištění předepsaného výkonu biologické filtrace  - viz. návod</t>
  </si>
  <si>
    <t>Proplach biologické filtace</t>
  </si>
  <si>
    <t>Další standartní činnosti nutné pro zajištění provozu jezírka</t>
  </si>
  <si>
    <t>Centrum Rožmitál pod Třemšínem, poskytovatel sociálních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</si>
</sst>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topLeftCell="A82" workbookViewId="0">
      <selection activeCell="AO20" sqref="AO2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40" t="s">
        <v>5</v>
      </c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6</v>
      </c>
    </row>
    <row r="5" spans="1:74" ht="12" customHeight="1">
      <c r="B5" s="16"/>
      <c r="D5" s="19" t="s">
        <v>11</v>
      </c>
      <c r="K5" s="149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R5" s="16"/>
      <c r="BS5" s="13" t="s">
        <v>6</v>
      </c>
    </row>
    <row r="6" spans="1:74" ht="36.950000000000003" customHeight="1">
      <c r="B6" s="16"/>
      <c r="D6" s="21" t="s">
        <v>12</v>
      </c>
      <c r="K6" s="150" t="s">
        <v>13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177">
        <v>46069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19</v>
      </c>
      <c r="AK10" s="22" t="s">
        <v>20</v>
      </c>
      <c r="AN10" s="20" t="s">
        <v>21</v>
      </c>
      <c r="AR10" s="16"/>
      <c r="BS10" s="13" t="s">
        <v>6</v>
      </c>
    </row>
    <row r="11" spans="1:74" ht="18.399999999999999" customHeight="1">
      <c r="B11" s="16"/>
      <c r="E11" s="20" t="s">
        <v>261</v>
      </c>
      <c r="AK11" s="22" t="s">
        <v>22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23</v>
      </c>
      <c r="AK13" s="22" t="s">
        <v>20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17</v>
      </c>
      <c r="AK14" s="22" t="s">
        <v>22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24</v>
      </c>
      <c r="AK16" s="22" t="s">
        <v>20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17</v>
      </c>
      <c r="AK17" s="22" t="s">
        <v>22</v>
      </c>
      <c r="AN17" s="20" t="s">
        <v>1</v>
      </c>
      <c r="AR17" s="16"/>
      <c r="BS17" s="13" t="s">
        <v>25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26</v>
      </c>
      <c r="AK19" s="22" t="s">
        <v>20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17</v>
      </c>
      <c r="AK20" s="22" t="s">
        <v>22</v>
      </c>
      <c r="AN20" s="20" t="s">
        <v>1</v>
      </c>
      <c r="AR20" s="16"/>
      <c r="BS20" s="13" t="s">
        <v>25</v>
      </c>
    </row>
    <row r="21" spans="2:71" ht="6.95" customHeight="1">
      <c r="B21" s="16"/>
      <c r="AR21" s="16"/>
    </row>
    <row r="22" spans="2:71" ht="12" customHeight="1">
      <c r="B22" s="16"/>
      <c r="D22" s="22" t="s">
        <v>27</v>
      </c>
      <c r="AR22" s="16"/>
    </row>
    <row r="23" spans="2:71" ht="16.5" customHeight="1">
      <c r="B23" s="16"/>
      <c r="E23" s="151" t="s">
        <v>1</v>
      </c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28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2">
        <f>ROUND(AG94,2)</f>
        <v>0</v>
      </c>
      <c r="AL26" s="153"/>
      <c r="AM26" s="153"/>
      <c r="AN26" s="153"/>
      <c r="AO26" s="153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54" t="s">
        <v>29</v>
      </c>
      <c r="M28" s="154"/>
      <c r="N28" s="154"/>
      <c r="O28" s="154"/>
      <c r="P28" s="154"/>
      <c r="W28" s="154" t="s">
        <v>30</v>
      </c>
      <c r="X28" s="154"/>
      <c r="Y28" s="154"/>
      <c r="Z28" s="154"/>
      <c r="AA28" s="154"/>
      <c r="AB28" s="154"/>
      <c r="AC28" s="154"/>
      <c r="AD28" s="154"/>
      <c r="AE28" s="154"/>
      <c r="AK28" s="154" t="s">
        <v>31</v>
      </c>
      <c r="AL28" s="154"/>
      <c r="AM28" s="154"/>
      <c r="AN28" s="154"/>
      <c r="AO28" s="154"/>
      <c r="AR28" s="25"/>
    </row>
    <row r="29" spans="2:71" s="2" customFormat="1" ht="14.45" customHeight="1">
      <c r="B29" s="29"/>
      <c r="D29" s="22" t="s">
        <v>32</v>
      </c>
      <c r="F29" s="22" t="s">
        <v>33</v>
      </c>
      <c r="L29" s="142">
        <v>0.21</v>
      </c>
      <c r="M29" s="143"/>
      <c r="N29" s="143"/>
      <c r="O29" s="143"/>
      <c r="P29" s="143"/>
      <c r="W29" s="144">
        <f>ROUND(AZ94, 2)</f>
        <v>0</v>
      </c>
      <c r="X29" s="143"/>
      <c r="Y29" s="143"/>
      <c r="Z29" s="143"/>
      <c r="AA29" s="143"/>
      <c r="AB29" s="143"/>
      <c r="AC29" s="143"/>
      <c r="AD29" s="143"/>
      <c r="AE29" s="143"/>
      <c r="AK29" s="144">
        <f>ROUND(AV94, 2)</f>
        <v>0</v>
      </c>
      <c r="AL29" s="143"/>
      <c r="AM29" s="143"/>
      <c r="AN29" s="143"/>
      <c r="AO29" s="143"/>
      <c r="AR29" s="29"/>
    </row>
    <row r="30" spans="2:71" s="2" customFormat="1" ht="14.45" customHeight="1">
      <c r="B30" s="29"/>
      <c r="F30" s="22" t="s">
        <v>34</v>
      </c>
      <c r="L30" s="142">
        <v>0.12</v>
      </c>
      <c r="M30" s="143"/>
      <c r="N30" s="143"/>
      <c r="O30" s="143"/>
      <c r="P30" s="143"/>
      <c r="W30" s="144">
        <f>ROUND(BA94, 2)</f>
        <v>0</v>
      </c>
      <c r="X30" s="143"/>
      <c r="Y30" s="143"/>
      <c r="Z30" s="143"/>
      <c r="AA30" s="143"/>
      <c r="AB30" s="143"/>
      <c r="AC30" s="143"/>
      <c r="AD30" s="143"/>
      <c r="AE30" s="143"/>
      <c r="AK30" s="144">
        <f>ROUND(AW94, 2)</f>
        <v>0</v>
      </c>
      <c r="AL30" s="143"/>
      <c r="AM30" s="143"/>
      <c r="AN30" s="143"/>
      <c r="AO30" s="143"/>
      <c r="AR30" s="29"/>
    </row>
    <row r="31" spans="2:71" s="2" customFormat="1" ht="14.45" hidden="1" customHeight="1">
      <c r="B31" s="29"/>
      <c r="F31" s="22" t="s">
        <v>35</v>
      </c>
      <c r="L31" s="142">
        <v>0.21</v>
      </c>
      <c r="M31" s="143"/>
      <c r="N31" s="143"/>
      <c r="O31" s="143"/>
      <c r="P31" s="143"/>
      <c r="W31" s="144">
        <f>ROUND(BB94, 2)</f>
        <v>0</v>
      </c>
      <c r="X31" s="143"/>
      <c r="Y31" s="143"/>
      <c r="Z31" s="143"/>
      <c r="AA31" s="143"/>
      <c r="AB31" s="143"/>
      <c r="AC31" s="143"/>
      <c r="AD31" s="143"/>
      <c r="AE31" s="143"/>
      <c r="AK31" s="144">
        <v>0</v>
      </c>
      <c r="AL31" s="143"/>
      <c r="AM31" s="143"/>
      <c r="AN31" s="143"/>
      <c r="AO31" s="143"/>
      <c r="AR31" s="29"/>
    </row>
    <row r="32" spans="2:71" s="2" customFormat="1" ht="14.45" hidden="1" customHeight="1">
      <c r="B32" s="29"/>
      <c r="F32" s="22" t="s">
        <v>36</v>
      </c>
      <c r="L32" s="142">
        <v>0.12</v>
      </c>
      <c r="M32" s="143"/>
      <c r="N32" s="143"/>
      <c r="O32" s="143"/>
      <c r="P32" s="143"/>
      <c r="W32" s="144">
        <f>ROUND(BC94, 2)</f>
        <v>0</v>
      </c>
      <c r="X32" s="143"/>
      <c r="Y32" s="143"/>
      <c r="Z32" s="143"/>
      <c r="AA32" s="143"/>
      <c r="AB32" s="143"/>
      <c r="AC32" s="143"/>
      <c r="AD32" s="143"/>
      <c r="AE32" s="143"/>
      <c r="AK32" s="144">
        <v>0</v>
      </c>
      <c r="AL32" s="143"/>
      <c r="AM32" s="143"/>
      <c r="AN32" s="143"/>
      <c r="AO32" s="143"/>
      <c r="AR32" s="29"/>
    </row>
    <row r="33" spans="2:44" s="2" customFormat="1" ht="14.45" hidden="1" customHeight="1">
      <c r="B33" s="29"/>
      <c r="F33" s="22" t="s">
        <v>37</v>
      </c>
      <c r="L33" s="142">
        <v>0</v>
      </c>
      <c r="M33" s="143"/>
      <c r="N33" s="143"/>
      <c r="O33" s="143"/>
      <c r="P33" s="143"/>
      <c r="W33" s="144">
        <f>ROUND(BD94, 2)</f>
        <v>0</v>
      </c>
      <c r="X33" s="143"/>
      <c r="Y33" s="143"/>
      <c r="Z33" s="143"/>
      <c r="AA33" s="143"/>
      <c r="AB33" s="143"/>
      <c r="AC33" s="143"/>
      <c r="AD33" s="143"/>
      <c r="AE33" s="143"/>
      <c r="AK33" s="144">
        <v>0</v>
      </c>
      <c r="AL33" s="143"/>
      <c r="AM33" s="143"/>
      <c r="AN33" s="143"/>
      <c r="AO33" s="143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38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39</v>
      </c>
      <c r="U35" s="32"/>
      <c r="V35" s="32"/>
      <c r="W35" s="32"/>
      <c r="X35" s="148" t="s">
        <v>40</v>
      </c>
      <c r="Y35" s="146"/>
      <c r="Z35" s="146"/>
      <c r="AA35" s="146"/>
      <c r="AB35" s="146"/>
      <c r="AC35" s="32"/>
      <c r="AD35" s="32"/>
      <c r="AE35" s="32"/>
      <c r="AF35" s="32"/>
      <c r="AG35" s="32"/>
      <c r="AH35" s="32"/>
      <c r="AI35" s="32"/>
      <c r="AJ35" s="32"/>
      <c r="AK35" s="145">
        <f>SUM(AK26:AK33)</f>
        <v>0</v>
      </c>
      <c r="AL35" s="146"/>
      <c r="AM35" s="146"/>
      <c r="AN35" s="146"/>
      <c r="AO35" s="147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41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42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43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44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43</v>
      </c>
      <c r="AI60" s="27"/>
      <c r="AJ60" s="27"/>
      <c r="AK60" s="27"/>
      <c r="AL60" s="27"/>
      <c r="AM60" s="36" t="s">
        <v>44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45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46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43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44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43</v>
      </c>
      <c r="AI75" s="27"/>
      <c r="AJ75" s="27"/>
      <c r="AK75" s="27"/>
      <c r="AL75" s="27"/>
      <c r="AM75" s="36" t="s">
        <v>44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47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11</v>
      </c>
      <c r="L84" s="3">
        <f>K5</f>
        <v>0</v>
      </c>
      <c r="AR84" s="41"/>
    </row>
    <row r="85" spans="1:91" s="4" customFormat="1" ht="36.950000000000003" customHeight="1">
      <c r="B85" s="42"/>
      <c r="C85" s="43" t="s">
        <v>12</v>
      </c>
      <c r="L85" s="165" t="str">
        <f>K6</f>
        <v>Údržba zahradních ploch, květin a stromů - Centrum Rožmitál pod Třemšínem</v>
      </c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16</v>
      </c>
      <c r="L87" s="44" t="str">
        <f>IF(K8="","",K8)</f>
        <v xml:space="preserve"> </v>
      </c>
      <c r="AI87" s="22" t="s">
        <v>18</v>
      </c>
      <c r="AM87" s="167">
        <f>IF(AN8= "","",AN8)</f>
        <v>46069</v>
      </c>
      <c r="AN87" s="167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19</v>
      </c>
      <c r="L89" s="3" t="str">
        <f>IF(E11= "","",E11)</f>
        <v>Centrum Rožmitál pod Třemšínem, poskytovatel sociálních služeb</v>
      </c>
      <c r="AI89" s="22" t="s">
        <v>24</v>
      </c>
      <c r="AM89" s="168" t="str">
        <f>IF(E17="","",E17)</f>
        <v xml:space="preserve"> </v>
      </c>
      <c r="AN89" s="169"/>
      <c r="AO89" s="169"/>
      <c r="AP89" s="169"/>
      <c r="AR89" s="25"/>
      <c r="AS89" s="170" t="s">
        <v>48</v>
      </c>
      <c r="AT89" s="171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23</v>
      </c>
      <c r="L90" s="3" t="str">
        <f>IF(E14="","",E14)</f>
        <v xml:space="preserve"> </v>
      </c>
      <c r="AI90" s="22" t="s">
        <v>26</v>
      </c>
      <c r="AM90" s="168" t="str">
        <f>IF(E20="","",E20)</f>
        <v xml:space="preserve"> </v>
      </c>
      <c r="AN90" s="169"/>
      <c r="AO90" s="169"/>
      <c r="AP90" s="169"/>
      <c r="AR90" s="25"/>
      <c r="AS90" s="172"/>
      <c r="AT90" s="173"/>
      <c r="BD90" s="49"/>
    </row>
    <row r="91" spans="1:91" s="1" customFormat="1" ht="10.9" customHeight="1">
      <c r="B91" s="25"/>
      <c r="AR91" s="25"/>
      <c r="AS91" s="172"/>
      <c r="AT91" s="173"/>
      <c r="BD91" s="49"/>
    </row>
    <row r="92" spans="1:91" s="1" customFormat="1" ht="29.25" customHeight="1">
      <c r="B92" s="25"/>
      <c r="C92" s="160" t="s">
        <v>49</v>
      </c>
      <c r="D92" s="161"/>
      <c r="E92" s="161"/>
      <c r="F92" s="161"/>
      <c r="G92" s="161"/>
      <c r="H92" s="50"/>
      <c r="I92" s="162" t="s">
        <v>50</v>
      </c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4" t="s">
        <v>51</v>
      </c>
      <c r="AH92" s="161"/>
      <c r="AI92" s="161"/>
      <c r="AJ92" s="161"/>
      <c r="AK92" s="161"/>
      <c r="AL92" s="161"/>
      <c r="AM92" s="161"/>
      <c r="AN92" s="162" t="s">
        <v>52</v>
      </c>
      <c r="AO92" s="161"/>
      <c r="AP92" s="163"/>
      <c r="AQ92" s="51" t="s">
        <v>53</v>
      </c>
      <c r="AR92" s="25"/>
      <c r="AS92" s="52" t="s">
        <v>54</v>
      </c>
      <c r="AT92" s="53" t="s">
        <v>55</v>
      </c>
      <c r="AU92" s="53" t="s">
        <v>56</v>
      </c>
      <c r="AV92" s="53" t="s">
        <v>57</v>
      </c>
      <c r="AW92" s="53" t="s">
        <v>58</v>
      </c>
      <c r="AX92" s="53" t="s">
        <v>59</v>
      </c>
      <c r="AY92" s="53" t="s">
        <v>60</v>
      </c>
      <c r="AZ92" s="53" t="s">
        <v>61</v>
      </c>
      <c r="BA92" s="53" t="s">
        <v>62</v>
      </c>
      <c r="BB92" s="53" t="s">
        <v>63</v>
      </c>
      <c r="BC92" s="53" t="s">
        <v>64</v>
      </c>
      <c r="BD92" s="54" t="s">
        <v>65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66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58">
        <f>ROUND(SUM(AG95:AG100),2)</f>
        <v>0</v>
      </c>
      <c r="AH94" s="158"/>
      <c r="AI94" s="158"/>
      <c r="AJ94" s="158"/>
      <c r="AK94" s="158"/>
      <c r="AL94" s="158"/>
      <c r="AM94" s="158"/>
      <c r="AN94" s="159">
        <f t="shared" ref="AN94:AN100" si="0">SUM(AG94,AT94)</f>
        <v>0</v>
      </c>
      <c r="AO94" s="159"/>
      <c r="AP94" s="159"/>
      <c r="AQ94" s="60" t="s">
        <v>1</v>
      </c>
      <c r="AR94" s="56"/>
      <c r="AS94" s="61">
        <f>ROUND(SUM(AS95:AS100),2)</f>
        <v>0</v>
      </c>
      <c r="AT94" s="62">
        <f t="shared" ref="AT94:AT100" si="1">ROUND(SUM(AV94:AW94),2)</f>
        <v>0</v>
      </c>
      <c r="AU94" s="63">
        <f>ROUND(SUM(AU95:AU100),5)</f>
        <v>0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ROUND(SUM(AZ95:AZ100),2)</f>
        <v>0</v>
      </c>
      <c r="BA94" s="62">
        <f>ROUND(SUM(BA95:BA100),2)</f>
        <v>0</v>
      </c>
      <c r="BB94" s="62">
        <f>ROUND(SUM(BB95:BB100),2)</f>
        <v>0</v>
      </c>
      <c r="BC94" s="62">
        <f>ROUND(SUM(BC95:BC100),2)</f>
        <v>0</v>
      </c>
      <c r="BD94" s="64">
        <f>ROUND(SUM(BD95:BD100),2)</f>
        <v>0</v>
      </c>
      <c r="BS94" s="65" t="s">
        <v>67</v>
      </c>
      <c r="BT94" s="65" t="s">
        <v>68</v>
      </c>
      <c r="BU94" s="66" t="s">
        <v>69</v>
      </c>
      <c r="BV94" s="65" t="s">
        <v>70</v>
      </c>
      <c r="BW94" s="65" t="s">
        <v>4</v>
      </c>
      <c r="BX94" s="65" t="s">
        <v>71</v>
      </c>
      <c r="CL94" s="65" t="s">
        <v>1</v>
      </c>
    </row>
    <row r="95" spans="1:91" s="6" customFormat="1" ht="24.75" customHeight="1">
      <c r="A95" s="67" t="s">
        <v>72</v>
      </c>
      <c r="B95" s="68"/>
      <c r="C95" s="69"/>
      <c r="D95" s="157" t="s">
        <v>73</v>
      </c>
      <c r="E95" s="157"/>
      <c r="F95" s="157"/>
      <c r="G95" s="157"/>
      <c r="H95" s="157"/>
      <c r="I95" s="70"/>
      <c r="J95" s="157" t="s">
        <v>74</v>
      </c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5">
        <f>'1 - Místo setkávání - rel...'!J30</f>
        <v>0</v>
      </c>
      <c r="AH95" s="156"/>
      <c r="AI95" s="156"/>
      <c r="AJ95" s="156"/>
      <c r="AK95" s="156"/>
      <c r="AL95" s="156"/>
      <c r="AM95" s="156"/>
      <c r="AN95" s="155">
        <f t="shared" si="0"/>
        <v>0</v>
      </c>
      <c r="AO95" s="156"/>
      <c r="AP95" s="156"/>
      <c r="AQ95" s="71" t="s">
        <v>75</v>
      </c>
      <c r="AR95" s="68"/>
      <c r="AS95" s="72">
        <v>0</v>
      </c>
      <c r="AT95" s="73">
        <f t="shared" si="1"/>
        <v>0</v>
      </c>
      <c r="AU95" s="74">
        <f>'1 - Místo setkávání - rel...'!P119</f>
        <v>0</v>
      </c>
      <c r="AV95" s="73">
        <f>'1 - Místo setkávání - rel...'!J33</f>
        <v>0</v>
      </c>
      <c r="AW95" s="73">
        <f>'1 - Místo setkávání - rel...'!J34</f>
        <v>0</v>
      </c>
      <c r="AX95" s="73">
        <f>'1 - Místo setkávání - rel...'!J35</f>
        <v>0</v>
      </c>
      <c r="AY95" s="73">
        <f>'1 - Místo setkávání - rel...'!J36</f>
        <v>0</v>
      </c>
      <c r="AZ95" s="73">
        <f>'1 - Místo setkávání - rel...'!F33</f>
        <v>0</v>
      </c>
      <c r="BA95" s="73">
        <f>'1 - Místo setkávání - rel...'!F34</f>
        <v>0</v>
      </c>
      <c r="BB95" s="73">
        <f>'1 - Místo setkávání - rel...'!F35</f>
        <v>0</v>
      </c>
      <c r="BC95" s="73">
        <f>'1 - Místo setkávání - rel...'!F36</f>
        <v>0</v>
      </c>
      <c r="BD95" s="75">
        <f>'1 - Místo setkávání - rel...'!F37</f>
        <v>0</v>
      </c>
      <c r="BT95" s="76" t="s">
        <v>73</v>
      </c>
      <c r="BV95" s="76" t="s">
        <v>70</v>
      </c>
      <c r="BW95" s="76" t="s">
        <v>76</v>
      </c>
      <c r="BX95" s="76" t="s">
        <v>4</v>
      </c>
      <c r="CL95" s="76" t="s">
        <v>1</v>
      </c>
      <c r="CM95" s="76" t="s">
        <v>77</v>
      </c>
    </row>
    <row r="96" spans="1:91" s="6" customFormat="1" ht="16.5" customHeight="1">
      <c r="A96" s="67" t="s">
        <v>72</v>
      </c>
      <c r="B96" s="68"/>
      <c r="C96" s="69"/>
      <c r="D96" s="157" t="s">
        <v>77</v>
      </c>
      <c r="E96" s="157"/>
      <c r="F96" s="157"/>
      <c r="G96" s="157"/>
      <c r="H96" s="157"/>
      <c r="I96" s="70"/>
      <c r="J96" s="157" t="s">
        <v>78</v>
      </c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5">
        <f>'2 - Multisenzorická zahrada'!J30</f>
        <v>0</v>
      </c>
      <c r="AH96" s="156"/>
      <c r="AI96" s="156"/>
      <c r="AJ96" s="156"/>
      <c r="AK96" s="156"/>
      <c r="AL96" s="156"/>
      <c r="AM96" s="156"/>
      <c r="AN96" s="155">
        <f t="shared" si="0"/>
        <v>0</v>
      </c>
      <c r="AO96" s="156"/>
      <c r="AP96" s="156"/>
      <c r="AQ96" s="71" t="s">
        <v>75</v>
      </c>
      <c r="AR96" s="68"/>
      <c r="AS96" s="72">
        <v>0</v>
      </c>
      <c r="AT96" s="73">
        <f t="shared" si="1"/>
        <v>0</v>
      </c>
      <c r="AU96" s="74">
        <f>'2 - Multisenzorická zahrada'!P119</f>
        <v>0</v>
      </c>
      <c r="AV96" s="73">
        <f>'2 - Multisenzorická zahrada'!J33</f>
        <v>0</v>
      </c>
      <c r="AW96" s="73">
        <f>'2 - Multisenzorická zahrada'!J34</f>
        <v>0</v>
      </c>
      <c r="AX96" s="73">
        <f>'2 - Multisenzorická zahrada'!J35</f>
        <v>0</v>
      </c>
      <c r="AY96" s="73">
        <f>'2 - Multisenzorická zahrada'!J36</f>
        <v>0</v>
      </c>
      <c r="AZ96" s="73">
        <f>'2 - Multisenzorická zahrada'!F33</f>
        <v>0</v>
      </c>
      <c r="BA96" s="73">
        <f>'2 - Multisenzorická zahrada'!F34</f>
        <v>0</v>
      </c>
      <c r="BB96" s="73">
        <f>'2 - Multisenzorická zahrada'!F35</f>
        <v>0</v>
      </c>
      <c r="BC96" s="73">
        <f>'2 - Multisenzorická zahrada'!F36</f>
        <v>0</v>
      </c>
      <c r="BD96" s="75">
        <f>'2 - Multisenzorická zahrada'!F37</f>
        <v>0</v>
      </c>
      <c r="BT96" s="76" t="s">
        <v>73</v>
      </c>
      <c r="BV96" s="76" t="s">
        <v>70</v>
      </c>
      <c r="BW96" s="76" t="s">
        <v>79</v>
      </c>
      <c r="BX96" s="76" t="s">
        <v>4</v>
      </c>
      <c r="CL96" s="76" t="s">
        <v>1</v>
      </c>
      <c r="CM96" s="76" t="s">
        <v>77</v>
      </c>
    </row>
    <row r="97" spans="1:91" s="6" customFormat="1" ht="24.75" customHeight="1">
      <c r="A97" s="67" t="s">
        <v>72</v>
      </c>
      <c r="B97" s="68"/>
      <c r="C97" s="69"/>
      <c r="D97" s="157" t="s">
        <v>80</v>
      </c>
      <c r="E97" s="157"/>
      <c r="F97" s="157"/>
      <c r="G97" s="157"/>
      <c r="H97" s="157"/>
      <c r="I97" s="70"/>
      <c r="J97" s="157" t="s">
        <v>81</v>
      </c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5">
        <f>'3 - Obvodová zeleň v areá...'!J30</f>
        <v>0</v>
      </c>
      <c r="AH97" s="156"/>
      <c r="AI97" s="156"/>
      <c r="AJ97" s="156"/>
      <c r="AK97" s="156"/>
      <c r="AL97" s="156"/>
      <c r="AM97" s="156"/>
      <c r="AN97" s="155">
        <f t="shared" si="0"/>
        <v>0</v>
      </c>
      <c r="AO97" s="156"/>
      <c r="AP97" s="156"/>
      <c r="AQ97" s="71" t="s">
        <v>75</v>
      </c>
      <c r="AR97" s="68"/>
      <c r="AS97" s="72">
        <v>0</v>
      </c>
      <c r="AT97" s="73">
        <f t="shared" si="1"/>
        <v>0</v>
      </c>
      <c r="AU97" s="74">
        <f>'3 - Obvodová zeleň v areá...'!P119</f>
        <v>0</v>
      </c>
      <c r="AV97" s="73">
        <f>'3 - Obvodová zeleň v areá...'!J33</f>
        <v>0</v>
      </c>
      <c r="AW97" s="73">
        <f>'3 - Obvodová zeleň v areá...'!J34</f>
        <v>0</v>
      </c>
      <c r="AX97" s="73">
        <f>'3 - Obvodová zeleň v areá...'!J35</f>
        <v>0</v>
      </c>
      <c r="AY97" s="73">
        <f>'3 - Obvodová zeleň v areá...'!J36</f>
        <v>0</v>
      </c>
      <c r="AZ97" s="73">
        <f>'3 - Obvodová zeleň v areá...'!F33</f>
        <v>0</v>
      </c>
      <c r="BA97" s="73">
        <f>'3 - Obvodová zeleň v areá...'!F34</f>
        <v>0</v>
      </c>
      <c r="BB97" s="73">
        <f>'3 - Obvodová zeleň v areá...'!F35</f>
        <v>0</v>
      </c>
      <c r="BC97" s="73">
        <f>'3 - Obvodová zeleň v areá...'!F36</f>
        <v>0</v>
      </c>
      <c r="BD97" s="75">
        <f>'3 - Obvodová zeleň v areá...'!F37</f>
        <v>0</v>
      </c>
      <c r="BT97" s="76" t="s">
        <v>73</v>
      </c>
      <c r="BV97" s="76" t="s">
        <v>70</v>
      </c>
      <c r="BW97" s="76" t="s">
        <v>82</v>
      </c>
      <c r="BX97" s="76" t="s">
        <v>4</v>
      </c>
      <c r="CL97" s="76" t="s">
        <v>1</v>
      </c>
      <c r="CM97" s="76" t="s">
        <v>77</v>
      </c>
    </row>
    <row r="98" spans="1:91" s="6" customFormat="1" ht="24.75" customHeight="1">
      <c r="A98" s="67" t="s">
        <v>72</v>
      </c>
      <c r="B98" s="68"/>
      <c r="C98" s="69"/>
      <c r="D98" s="157" t="s">
        <v>83</v>
      </c>
      <c r="E98" s="157"/>
      <c r="F98" s="157"/>
      <c r="G98" s="157"/>
      <c r="H98" s="157"/>
      <c r="I98" s="70"/>
      <c r="J98" s="157" t="s">
        <v>84</v>
      </c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5">
        <f>'4 - Relaxační atrium -  C...'!J30</f>
        <v>0</v>
      </c>
      <c r="AH98" s="156"/>
      <c r="AI98" s="156"/>
      <c r="AJ98" s="156"/>
      <c r="AK98" s="156"/>
      <c r="AL98" s="156"/>
      <c r="AM98" s="156"/>
      <c r="AN98" s="155">
        <f t="shared" si="0"/>
        <v>0</v>
      </c>
      <c r="AO98" s="156"/>
      <c r="AP98" s="156"/>
      <c r="AQ98" s="71" t="s">
        <v>75</v>
      </c>
      <c r="AR98" s="68"/>
      <c r="AS98" s="72">
        <v>0</v>
      </c>
      <c r="AT98" s="73">
        <f t="shared" si="1"/>
        <v>0</v>
      </c>
      <c r="AU98" s="74">
        <f>'4 - Relaxační atrium -  C...'!P119</f>
        <v>0</v>
      </c>
      <c r="AV98" s="73">
        <f>'4 - Relaxační atrium -  C...'!J33</f>
        <v>0</v>
      </c>
      <c r="AW98" s="73">
        <f>'4 - Relaxační atrium -  C...'!J34</f>
        <v>0</v>
      </c>
      <c r="AX98" s="73">
        <f>'4 - Relaxační atrium -  C...'!J35</f>
        <v>0</v>
      </c>
      <c r="AY98" s="73">
        <f>'4 - Relaxační atrium -  C...'!J36</f>
        <v>0</v>
      </c>
      <c r="AZ98" s="73">
        <f>'4 - Relaxační atrium -  C...'!F33</f>
        <v>0</v>
      </c>
      <c r="BA98" s="73">
        <f>'4 - Relaxační atrium -  C...'!F34</f>
        <v>0</v>
      </c>
      <c r="BB98" s="73">
        <f>'4 - Relaxační atrium -  C...'!F35</f>
        <v>0</v>
      </c>
      <c r="BC98" s="73">
        <f>'4 - Relaxační atrium -  C...'!F36</f>
        <v>0</v>
      </c>
      <c r="BD98" s="75">
        <f>'4 - Relaxační atrium -  C...'!F37</f>
        <v>0</v>
      </c>
      <c r="BT98" s="76" t="s">
        <v>73</v>
      </c>
      <c r="BV98" s="76" t="s">
        <v>70</v>
      </c>
      <c r="BW98" s="76" t="s">
        <v>85</v>
      </c>
      <c r="BX98" s="76" t="s">
        <v>4</v>
      </c>
      <c r="CL98" s="76" t="s">
        <v>1</v>
      </c>
      <c r="CM98" s="76" t="s">
        <v>77</v>
      </c>
    </row>
    <row r="99" spans="1:91" s="6" customFormat="1" ht="16.5" customHeight="1">
      <c r="A99" s="67" t="s">
        <v>72</v>
      </c>
      <c r="B99" s="68"/>
      <c r="C99" s="69"/>
      <c r="D99" s="157" t="s">
        <v>86</v>
      </c>
      <c r="E99" s="157"/>
      <c r="F99" s="157"/>
      <c r="G99" s="157"/>
      <c r="H99" s="157"/>
      <c r="I99" s="70"/>
      <c r="J99" s="157" t="s">
        <v>87</v>
      </c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5">
        <f>'5 - Doprovodná zeleň park...'!J30</f>
        <v>0</v>
      </c>
      <c r="AH99" s="156"/>
      <c r="AI99" s="156"/>
      <c r="AJ99" s="156"/>
      <c r="AK99" s="156"/>
      <c r="AL99" s="156"/>
      <c r="AM99" s="156"/>
      <c r="AN99" s="155">
        <f t="shared" si="0"/>
        <v>0</v>
      </c>
      <c r="AO99" s="156"/>
      <c r="AP99" s="156"/>
      <c r="AQ99" s="71" t="s">
        <v>75</v>
      </c>
      <c r="AR99" s="68"/>
      <c r="AS99" s="72">
        <v>0</v>
      </c>
      <c r="AT99" s="73">
        <f t="shared" si="1"/>
        <v>0</v>
      </c>
      <c r="AU99" s="74">
        <f>'5 - Doprovodná zeleň park...'!P119</f>
        <v>0</v>
      </c>
      <c r="AV99" s="73">
        <f>'5 - Doprovodná zeleň park...'!J33</f>
        <v>0</v>
      </c>
      <c r="AW99" s="73">
        <f>'5 - Doprovodná zeleň park...'!J34</f>
        <v>0</v>
      </c>
      <c r="AX99" s="73">
        <f>'5 - Doprovodná zeleň park...'!J35</f>
        <v>0</v>
      </c>
      <c r="AY99" s="73">
        <f>'5 - Doprovodná zeleň park...'!J36</f>
        <v>0</v>
      </c>
      <c r="AZ99" s="73">
        <f>'5 - Doprovodná zeleň park...'!F33</f>
        <v>0</v>
      </c>
      <c r="BA99" s="73">
        <f>'5 - Doprovodná zeleň park...'!F34</f>
        <v>0</v>
      </c>
      <c r="BB99" s="73">
        <f>'5 - Doprovodná zeleň park...'!F35</f>
        <v>0</v>
      </c>
      <c r="BC99" s="73">
        <f>'5 - Doprovodná zeleň park...'!F36</f>
        <v>0</v>
      </c>
      <c r="BD99" s="75">
        <f>'5 - Doprovodná zeleň park...'!F37</f>
        <v>0</v>
      </c>
      <c r="BT99" s="76" t="s">
        <v>73</v>
      </c>
      <c r="BV99" s="76" t="s">
        <v>70</v>
      </c>
      <c r="BW99" s="76" t="s">
        <v>88</v>
      </c>
      <c r="BX99" s="76" t="s">
        <v>4</v>
      </c>
      <c r="CL99" s="76" t="s">
        <v>1</v>
      </c>
      <c r="CM99" s="76" t="s">
        <v>77</v>
      </c>
    </row>
    <row r="100" spans="1:91" s="6" customFormat="1" ht="16.5" customHeight="1">
      <c r="A100" s="67" t="s">
        <v>72</v>
      </c>
      <c r="B100" s="68"/>
      <c r="C100" s="69"/>
      <c r="D100" s="157" t="s">
        <v>89</v>
      </c>
      <c r="E100" s="157"/>
      <c r="F100" s="157"/>
      <c r="G100" s="157"/>
      <c r="H100" s="157"/>
      <c r="I100" s="70"/>
      <c r="J100" s="157" t="s">
        <v>90</v>
      </c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5">
        <f>'6 - Terapeutický biobazén '!J30</f>
        <v>0</v>
      </c>
      <c r="AH100" s="156"/>
      <c r="AI100" s="156"/>
      <c r="AJ100" s="156"/>
      <c r="AK100" s="156"/>
      <c r="AL100" s="156"/>
      <c r="AM100" s="156"/>
      <c r="AN100" s="155">
        <f t="shared" si="0"/>
        <v>0</v>
      </c>
      <c r="AO100" s="156"/>
      <c r="AP100" s="156"/>
      <c r="AQ100" s="71" t="s">
        <v>75</v>
      </c>
      <c r="AR100" s="68"/>
      <c r="AS100" s="77">
        <v>0</v>
      </c>
      <c r="AT100" s="78">
        <f t="shared" si="1"/>
        <v>0</v>
      </c>
      <c r="AU100" s="79">
        <f>'6 - Terapeutický biobazén '!P120</f>
        <v>0</v>
      </c>
      <c r="AV100" s="78">
        <f>'6 - Terapeutický biobazén '!J33</f>
        <v>0</v>
      </c>
      <c r="AW100" s="78">
        <f>'6 - Terapeutický biobazén '!J34</f>
        <v>0</v>
      </c>
      <c r="AX100" s="78">
        <f>'6 - Terapeutický biobazén '!J35</f>
        <v>0</v>
      </c>
      <c r="AY100" s="78">
        <f>'6 - Terapeutický biobazén '!J36</f>
        <v>0</v>
      </c>
      <c r="AZ100" s="78">
        <f>'6 - Terapeutický biobazén '!F33</f>
        <v>0</v>
      </c>
      <c r="BA100" s="78">
        <f>'6 - Terapeutický biobazén '!F34</f>
        <v>0</v>
      </c>
      <c r="BB100" s="78">
        <f>'6 - Terapeutický biobazén '!F35</f>
        <v>0</v>
      </c>
      <c r="BC100" s="78">
        <f>'6 - Terapeutický biobazén '!F36</f>
        <v>0</v>
      </c>
      <c r="BD100" s="80">
        <f>'6 - Terapeutický biobazén '!F37</f>
        <v>0</v>
      </c>
      <c r="BT100" s="76" t="s">
        <v>73</v>
      </c>
      <c r="BV100" s="76" t="s">
        <v>70</v>
      </c>
      <c r="BW100" s="76" t="s">
        <v>91</v>
      </c>
      <c r="BX100" s="76" t="s">
        <v>4</v>
      </c>
      <c r="CL100" s="76" t="s">
        <v>1</v>
      </c>
      <c r="CM100" s="76" t="s">
        <v>77</v>
      </c>
    </row>
    <row r="101" spans="1:91" s="1" customFormat="1" ht="30" customHeight="1">
      <c r="B101" s="25"/>
      <c r="AR101" s="25"/>
    </row>
    <row r="102" spans="1:91" s="1" customFormat="1" ht="6.95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25"/>
    </row>
  </sheetData>
  <mergeCells count="60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N96:AP96"/>
    <mergeCell ref="AG96:AM96"/>
    <mergeCell ref="J97:AF97"/>
    <mergeCell ref="AG97:AM97"/>
    <mergeCell ref="D97:H97"/>
    <mergeCell ref="AN97:AP97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1 - Místo setkávání - rel...'!C2" display="/" xr:uid="{00000000-0004-0000-0000-000000000000}"/>
    <hyperlink ref="A96" location="'2 - Multisenzorická zahrada'!C2" display="/" xr:uid="{00000000-0004-0000-0000-000001000000}"/>
    <hyperlink ref="A97" location="'3 - Obvodová zeleň v areá...'!C2" display="/" xr:uid="{00000000-0004-0000-0000-000002000000}"/>
    <hyperlink ref="A98" location="'4 - Relaxační atrium -  C...'!C2" display="/" xr:uid="{00000000-0004-0000-0000-000003000000}"/>
    <hyperlink ref="A99" location="'5 - Doprovodná zeleň park...'!C2" display="/" xr:uid="{00000000-0004-0000-0000-000004000000}"/>
    <hyperlink ref="A100" location="'6 - Terapeutický biobazén 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6"/>
  <sheetViews>
    <sheetView showGridLines="0" topLeftCell="A86" workbookViewId="0">
      <selection activeCell="I145" sqref="I14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0" t="s">
        <v>5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AT2" s="13" t="s">
        <v>76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4.95" customHeight="1">
      <c r="B4" s="16"/>
      <c r="D4" s="17" t="s">
        <v>92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75" t="str">
        <f>'Rekapitulace stavby'!K6</f>
        <v>Údržba zahradních ploch, květin a stromů - Centrum Rožmitál pod Třemšínem</v>
      </c>
      <c r="F7" s="176"/>
      <c r="G7" s="176"/>
      <c r="H7" s="176"/>
      <c r="L7" s="16"/>
    </row>
    <row r="8" spans="2:46" s="1" customFormat="1" ht="12" customHeight="1">
      <c r="B8" s="25"/>
      <c r="D8" s="22" t="s">
        <v>93</v>
      </c>
      <c r="L8" s="25"/>
    </row>
    <row r="9" spans="2:46" s="1" customFormat="1" ht="16.5" customHeight="1">
      <c r="B9" s="25"/>
      <c r="E9" s="165" t="s">
        <v>94</v>
      </c>
      <c r="F9" s="174"/>
      <c r="G9" s="174"/>
      <c r="H9" s="17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5">
        <f>'Rekapitulace stavby'!AN8</f>
        <v>46069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19</v>
      </c>
      <c r="I14" s="22" t="s">
        <v>20</v>
      </c>
      <c r="J14" s="20" t="str">
        <f>IF('Rekapitulace stavby'!AN10="","",'Rekapitulace stavby'!AN10)</f>
        <v xml:space="preserve"> 42727219</v>
      </c>
      <c r="L14" s="25"/>
    </row>
    <row r="15" spans="2:46" s="1" customFormat="1" ht="18" customHeight="1">
      <c r="B15" s="25"/>
      <c r="E15" s="20" t="str">
        <f>IF('Rekapitulace stavby'!E11="","",'Rekapitulace stavby'!E11)</f>
        <v>Centrum Rožmitál pod Třemšínem, poskytovatel sociálních služeb</v>
      </c>
      <c r="I15" s="22" t="s">
        <v>22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20</v>
      </c>
      <c r="J17" s="20" t="str">
        <f>'Rekapitulace stavby'!AN13</f>
        <v/>
      </c>
      <c r="L17" s="25"/>
    </row>
    <row r="18" spans="2:12" s="1" customFormat="1" ht="18" customHeight="1">
      <c r="B18" s="25"/>
      <c r="E18" s="149" t="str">
        <f>'Rekapitulace stavby'!E14</f>
        <v xml:space="preserve"> </v>
      </c>
      <c r="F18" s="149"/>
      <c r="G18" s="149"/>
      <c r="H18" s="149"/>
      <c r="I18" s="22" t="s">
        <v>22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20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22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20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22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55.25" customHeight="1">
      <c r="B27" s="82"/>
      <c r="E27" s="151" t="s">
        <v>95</v>
      </c>
      <c r="F27" s="151"/>
      <c r="G27" s="151"/>
      <c r="H27" s="151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28</v>
      </c>
      <c r="J30" s="59">
        <f>ROUND(J119,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5" customHeight="1">
      <c r="B33" s="25"/>
      <c r="D33" s="48" t="s">
        <v>32</v>
      </c>
      <c r="E33" s="22" t="s">
        <v>33</v>
      </c>
      <c r="F33" s="84">
        <f>ROUND((SUM(BE119:BE145)),  2)</f>
        <v>0</v>
      </c>
      <c r="I33" s="85">
        <v>0.21</v>
      </c>
      <c r="J33" s="84">
        <f>ROUND(((SUM(BE119:BE145))*I33),  2)</f>
        <v>0</v>
      </c>
      <c r="L33" s="25"/>
    </row>
    <row r="34" spans="2:12" s="1" customFormat="1" ht="14.45" customHeight="1">
      <c r="B34" s="25"/>
      <c r="E34" s="22" t="s">
        <v>34</v>
      </c>
      <c r="F34" s="84">
        <f>ROUND((SUM(BF119:BF145)),  2)</f>
        <v>0</v>
      </c>
      <c r="I34" s="85">
        <v>0.12</v>
      </c>
      <c r="J34" s="84">
        <f>ROUND(((SUM(BF119:BF145))*I34),  2)</f>
        <v>0</v>
      </c>
      <c r="L34" s="25"/>
    </row>
    <row r="35" spans="2:12" s="1" customFormat="1" ht="14.45" hidden="1" customHeight="1">
      <c r="B35" s="25"/>
      <c r="E35" s="22" t="s">
        <v>35</v>
      </c>
      <c r="F35" s="84">
        <f>ROUND((SUM(BG119:BG145)),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36</v>
      </c>
      <c r="F36" s="84">
        <f>ROUND((SUM(BH119:BH145)),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37</v>
      </c>
      <c r="F37" s="84">
        <f>ROUND((SUM(BI119:BI145)),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38</v>
      </c>
      <c r="E39" s="50"/>
      <c r="F39" s="50"/>
      <c r="G39" s="88" t="s">
        <v>39</v>
      </c>
      <c r="H39" s="89" t="s">
        <v>40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96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26.25" customHeight="1">
      <c r="B85" s="25"/>
      <c r="E85" s="175" t="str">
        <f>E7</f>
        <v>Údržba zahradních ploch, květin a stromů - Centrum Rožmitál pod Třemšínem</v>
      </c>
      <c r="F85" s="176"/>
      <c r="G85" s="176"/>
      <c r="H85" s="176"/>
      <c r="L85" s="25"/>
    </row>
    <row r="86" spans="2:47" s="1" customFormat="1" ht="12" customHeight="1">
      <c r="B86" s="25"/>
      <c r="C86" s="22" t="s">
        <v>93</v>
      </c>
      <c r="L86" s="25"/>
    </row>
    <row r="87" spans="2:47" s="1" customFormat="1" ht="16.5" customHeight="1">
      <c r="B87" s="25"/>
      <c r="E87" s="165" t="str">
        <f>E9</f>
        <v xml:space="preserve">1 - Místo setkávání - relaxační zahrada Centrum Rožmitál </v>
      </c>
      <c r="F87" s="174"/>
      <c r="G87" s="174"/>
      <c r="H87" s="17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5">
        <f>IF(J12="","",J12)</f>
        <v>46069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19</v>
      </c>
      <c r="F91" s="20" t="str">
        <f>E15</f>
        <v>Centrum Rožmitál pod Třemšínem, poskytovatel sociálních služeb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97</v>
      </c>
      <c r="D94" s="86"/>
      <c r="E94" s="86"/>
      <c r="F94" s="86"/>
      <c r="G94" s="86"/>
      <c r="H94" s="86"/>
      <c r="I94" s="86"/>
      <c r="J94" s="95" t="s">
        <v>98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99</v>
      </c>
      <c r="J96" s="59">
        <f>J119</f>
        <v>0</v>
      </c>
      <c r="L96" s="25"/>
      <c r="AU96" s="13" t="s">
        <v>100</v>
      </c>
    </row>
    <row r="97" spans="2:12" s="8" customFormat="1" ht="24.95" customHeight="1">
      <c r="B97" s="97"/>
      <c r="D97" s="98" t="s">
        <v>101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899999999999999" customHeight="1">
      <c r="B98" s="101"/>
      <c r="D98" s="102" t="s">
        <v>102</v>
      </c>
      <c r="E98" s="103"/>
      <c r="F98" s="103"/>
      <c r="G98" s="103"/>
      <c r="H98" s="103"/>
      <c r="I98" s="103"/>
      <c r="J98" s="104">
        <f>J121</f>
        <v>0</v>
      </c>
      <c r="L98" s="101"/>
    </row>
    <row r="99" spans="2:12" s="9" customFormat="1" ht="19.899999999999999" customHeight="1">
      <c r="B99" s="101"/>
      <c r="D99" s="102" t="s">
        <v>103</v>
      </c>
      <c r="E99" s="103"/>
      <c r="F99" s="103"/>
      <c r="G99" s="103"/>
      <c r="H99" s="103"/>
      <c r="I99" s="103"/>
      <c r="J99" s="104">
        <f>J139</f>
        <v>0</v>
      </c>
      <c r="L99" s="101"/>
    </row>
    <row r="100" spans="2:12" s="1" customFormat="1" ht="21.75" customHeight="1">
      <c r="B100" s="25"/>
      <c r="L100" s="25"/>
    </row>
    <row r="101" spans="2:12" s="1" customFormat="1" ht="6.95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4.95" customHeight="1">
      <c r="B106" s="25"/>
      <c r="C106" s="17" t="s">
        <v>104</v>
      </c>
      <c r="L106" s="25"/>
    </row>
    <row r="107" spans="2:12" s="1" customFormat="1" ht="6.95" customHeight="1">
      <c r="B107" s="25"/>
      <c r="L107" s="25"/>
    </row>
    <row r="108" spans="2:12" s="1" customFormat="1" ht="12" customHeight="1">
      <c r="B108" s="25"/>
      <c r="C108" s="22" t="s">
        <v>12</v>
      </c>
      <c r="L108" s="25"/>
    </row>
    <row r="109" spans="2:12" s="1" customFormat="1" ht="26.25" customHeight="1">
      <c r="B109" s="25"/>
      <c r="E109" s="175" t="str">
        <f>E7</f>
        <v>Údržba zahradních ploch, květin a stromů - Centrum Rožmitál pod Třemšínem</v>
      </c>
      <c r="F109" s="176"/>
      <c r="G109" s="176"/>
      <c r="H109" s="176"/>
      <c r="L109" s="25"/>
    </row>
    <row r="110" spans="2:12" s="1" customFormat="1" ht="12" customHeight="1">
      <c r="B110" s="25"/>
      <c r="C110" s="22" t="s">
        <v>93</v>
      </c>
      <c r="L110" s="25"/>
    </row>
    <row r="111" spans="2:12" s="1" customFormat="1" ht="16.5" customHeight="1">
      <c r="B111" s="25"/>
      <c r="E111" s="165" t="str">
        <f>E9</f>
        <v xml:space="preserve">1 - Místo setkávání - relaxační zahrada Centrum Rožmitál </v>
      </c>
      <c r="F111" s="174"/>
      <c r="G111" s="174"/>
      <c r="H111" s="174"/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16</v>
      </c>
      <c r="F113" s="20" t="str">
        <f>F12</f>
        <v xml:space="preserve"> </v>
      </c>
      <c r="I113" s="22" t="s">
        <v>18</v>
      </c>
      <c r="J113" s="45">
        <f>IF(J12="","",J12)</f>
        <v>46069</v>
      </c>
      <c r="L113" s="25"/>
    </row>
    <row r="114" spans="2:65" s="1" customFormat="1" ht="6.95" customHeight="1">
      <c r="B114" s="25"/>
      <c r="L114" s="25"/>
    </row>
    <row r="115" spans="2:65" s="1" customFormat="1" ht="15.2" customHeight="1">
      <c r="B115" s="25"/>
      <c r="C115" s="22" t="s">
        <v>19</v>
      </c>
      <c r="F115" s="20" t="str">
        <f>E15</f>
        <v>Centrum Rožmitál pod Třemšínem, poskytovatel sociálních služeb</v>
      </c>
      <c r="I115" s="22" t="s">
        <v>24</v>
      </c>
      <c r="J115" s="23" t="str">
        <f>E21</f>
        <v xml:space="preserve"> </v>
      </c>
      <c r="L115" s="25"/>
    </row>
    <row r="116" spans="2:65" s="1" customFormat="1" ht="15.2" customHeight="1">
      <c r="B116" s="25"/>
      <c r="C116" s="22" t="s">
        <v>23</v>
      </c>
      <c r="F116" s="20" t="str">
        <f>IF(E18="","",E18)</f>
        <v xml:space="preserve"> </v>
      </c>
      <c r="I116" s="22" t="s">
        <v>26</v>
      </c>
      <c r="J116" s="23" t="str">
        <f>E24</f>
        <v xml:space="preserve"> </v>
      </c>
      <c r="L116" s="25"/>
    </row>
    <row r="117" spans="2:65" s="1" customFormat="1" ht="10.35" customHeight="1">
      <c r="B117" s="25"/>
      <c r="L117" s="25"/>
    </row>
    <row r="118" spans="2:65" s="10" customFormat="1" ht="29.25" customHeight="1">
      <c r="B118" s="105"/>
      <c r="C118" s="106" t="s">
        <v>105</v>
      </c>
      <c r="D118" s="107" t="s">
        <v>53</v>
      </c>
      <c r="E118" s="107" t="s">
        <v>49</v>
      </c>
      <c r="F118" s="107" t="s">
        <v>50</v>
      </c>
      <c r="G118" s="107" t="s">
        <v>106</v>
      </c>
      <c r="H118" s="107" t="s">
        <v>107</v>
      </c>
      <c r="I118" s="107" t="s">
        <v>108</v>
      </c>
      <c r="J118" s="107" t="s">
        <v>98</v>
      </c>
      <c r="K118" s="108" t="s">
        <v>109</v>
      </c>
      <c r="L118" s="105"/>
      <c r="M118" s="52" t="s">
        <v>1</v>
      </c>
      <c r="N118" s="53" t="s">
        <v>32</v>
      </c>
      <c r="O118" s="53" t="s">
        <v>110</v>
      </c>
      <c r="P118" s="53" t="s">
        <v>111</v>
      </c>
      <c r="Q118" s="53" t="s">
        <v>112</v>
      </c>
      <c r="R118" s="53" t="s">
        <v>113</v>
      </c>
      <c r="S118" s="53" t="s">
        <v>114</v>
      </c>
      <c r="T118" s="54" t="s">
        <v>115</v>
      </c>
    </row>
    <row r="119" spans="2:65" s="1" customFormat="1" ht="22.9" customHeight="1">
      <c r="B119" s="25"/>
      <c r="C119" s="57" t="s">
        <v>116</v>
      </c>
      <c r="J119" s="109">
        <f>BK119</f>
        <v>0</v>
      </c>
      <c r="L119" s="25"/>
      <c r="M119" s="55"/>
      <c r="N119" s="46"/>
      <c r="O119" s="46"/>
      <c r="P119" s="110">
        <f>P120</f>
        <v>0</v>
      </c>
      <c r="Q119" s="46"/>
      <c r="R119" s="110">
        <f>R120</f>
        <v>0</v>
      </c>
      <c r="S119" s="46"/>
      <c r="T119" s="111">
        <f>T120</f>
        <v>0</v>
      </c>
      <c r="AT119" s="13" t="s">
        <v>67</v>
      </c>
      <c r="AU119" s="13" t="s">
        <v>100</v>
      </c>
      <c r="BK119" s="112">
        <f>BK120</f>
        <v>0</v>
      </c>
    </row>
    <row r="120" spans="2:65" s="11" customFormat="1" ht="25.9" customHeight="1">
      <c r="B120" s="113"/>
      <c r="D120" s="114" t="s">
        <v>67</v>
      </c>
      <c r="E120" s="115" t="s">
        <v>117</v>
      </c>
      <c r="F120" s="115" t="s">
        <v>118</v>
      </c>
      <c r="J120" s="116">
        <f>BK120</f>
        <v>0</v>
      </c>
      <c r="L120" s="113"/>
      <c r="M120" s="117"/>
      <c r="P120" s="118">
        <f>P121+P139</f>
        <v>0</v>
      </c>
      <c r="R120" s="118">
        <f>R121+R139</f>
        <v>0</v>
      </c>
      <c r="T120" s="119">
        <f>T121+T139</f>
        <v>0</v>
      </c>
      <c r="AR120" s="114" t="s">
        <v>73</v>
      </c>
      <c r="AT120" s="120" t="s">
        <v>67</v>
      </c>
      <c r="AU120" s="120" t="s">
        <v>68</v>
      </c>
      <c r="AY120" s="114" t="s">
        <v>119</v>
      </c>
      <c r="BK120" s="121">
        <f>BK121+BK139</f>
        <v>0</v>
      </c>
    </row>
    <row r="121" spans="2:65" s="11" customFormat="1" ht="22.9" customHeight="1">
      <c r="B121" s="113"/>
      <c r="D121" s="114" t="s">
        <v>67</v>
      </c>
      <c r="E121" s="122" t="s">
        <v>120</v>
      </c>
      <c r="F121" s="122" t="s">
        <v>121</v>
      </c>
      <c r="J121" s="123">
        <f>BK121</f>
        <v>0</v>
      </c>
      <c r="L121" s="113"/>
      <c r="M121" s="117"/>
      <c r="P121" s="118">
        <f>SUM(P122:P138)</f>
        <v>0</v>
      </c>
      <c r="R121" s="118">
        <f>SUM(R122:R138)</f>
        <v>0</v>
      </c>
      <c r="T121" s="119">
        <f>SUM(T122:T138)</f>
        <v>0</v>
      </c>
      <c r="AR121" s="114" t="s">
        <v>73</v>
      </c>
      <c r="AT121" s="120" t="s">
        <v>67</v>
      </c>
      <c r="AU121" s="120" t="s">
        <v>73</v>
      </c>
      <c r="AY121" s="114" t="s">
        <v>119</v>
      </c>
      <c r="BK121" s="121">
        <f>SUM(BK122:BK138)</f>
        <v>0</v>
      </c>
    </row>
    <row r="122" spans="2:65" s="1" customFormat="1" ht="24.2" customHeight="1">
      <c r="B122" s="124"/>
      <c r="C122" s="125" t="s">
        <v>68</v>
      </c>
      <c r="D122" s="125" t="s">
        <v>122</v>
      </c>
      <c r="E122" s="126" t="s">
        <v>73</v>
      </c>
      <c r="F122" s="127" t="s">
        <v>123</v>
      </c>
      <c r="G122" s="128" t="s">
        <v>124</v>
      </c>
      <c r="H122" s="129">
        <v>1131.78</v>
      </c>
      <c r="I122" s="129"/>
      <c r="J122" s="129">
        <f t="shared" ref="J122:J138" si="0">ROUND(I122*H122,2)</f>
        <v>0</v>
      </c>
      <c r="K122" s="127" t="s">
        <v>1</v>
      </c>
      <c r="L122" s="25"/>
      <c r="M122" s="130" t="s">
        <v>1</v>
      </c>
      <c r="N122" s="131" t="s">
        <v>33</v>
      </c>
      <c r="O122" s="132">
        <v>0</v>
      </c>
      <c r="P122" s="132">
        <f t="shared" ref="P122:P138" si="1">O122*H122</f>
        <v>0</v>
      </c>
      <c r="Q122" s="132">
        <v>0</v>
      </c>
      <c r="R122" s="132">
        <f t="shared" ref="R122:R138" si="2">Q122*H122</f>
        <v>0</v>
      </c>
      <c r="S122" s="132">
        <v>0</v>
      </c>
      <c r="T122" s="133">
        <f t="shared" ref="T122:T138" si="3">S122*H122</f>
        <v>0</v>
      </c>
      <c r="AR122" s="134" t="s">
        <v>83</v>
      </c>
      <c r="AT122" s="134" t="s">
        <v>122</v>
      </c>
      <c r="AU122" s="134" t="s">
        <v>77</v>
      </c>
      <c r="AY122" s="13" t="s">
        <v>119</v>
      </c>
      <c r="BE122" s="135">
        <f t="shared" ref="BE122:BE138" si="4">IF(N122="základní",J122,0)</f>
        <v>0</v>
      </c>
      <c r="BF122" s="135">
        <f t="shared" ref="BF122:BF138" si="5">IF(N122="snížená",J122,0)</f>
        <v>0</v>
      </c>
      <c r="BG122" s="135">
        <f t="shared" ref="BG122:BG138" si="6">IF(N122="zákl. přenesená",J122,0)</f>
        <v>0</v>
      </c>
      <c r="BH122" s="135">
        <f t="shared" ref="BH122:BH138" si="7">IF(N122="sníž. přenesená",J122,0)</f>
        <v>0</v>
      </c>
      <c r="BI122" s="135">
        <f t="shared" ref="BI122:BI138" si="8">IF(N122="nulová",J122,0)</f>
        <v>0</v>
      </c>
      <c r="BJ122" s="13" t="s">
        <v>73</v>
      </c>
      <c r="BK122" s="135">
        <f t="shared" ref="BK122:BK138" si="9">ROUND(I122*H122,2)</f>
        <v>0</v>
      </c>
      <c r="BL122" s="13" t="s">
        <v>83</v>
      </c>
      <c r="BM122" s="134" t="s">
        <v>77</v>
      </c>
    </row>
    <row r="123" spans="2:65" s="1" customFormat="1" ht="24.2" customHeight="1">
      <c r="B123" s="124"/>
      <c r="C123" s="125" t="s">
        <v>68</v>
      </c>
      <c r="D123" s="125" t="s">
        <v>122</v>
      </c>
      <c r="E123" s="126" t="s">
        <v>77</v>
      </c>
      <c r="F123" s="127" t="s">
        <v>125</v>
      </c>
      <c r="G123" s="128" t="s">
        <v>124</v>
      </c>
      <c r="H123" s="129">
        <v>509.9</v>
      </c>
      <c r="I123" s="129"/>
      <c r="J123" s="129">
        <f t="shared" si="0"/>
        <v>0</v>
      </c>
      <c r="K123" s="127" t="s">
        <v>1</v>
      </c>
      <c r="L123" s="25"/>
      <c r="M123" s="130" t="s">
        <v>1</v>
      </c>
      <c r="N123" s="131" t="s">
        <v>33</v>
      </c>
      <c r="O123" s="132">
        <v>0</v>
      </c>
      <c r="P123" s="132">
        <f t="shared" si="1"/>
        <v>0</v>
      </c>
      <c r="Q123" s="132">
        <v>0</v>
      </c>
      <c r="R123" s="132">
        <f t="shared" si="2"/>
        <v>0</v>
      </c>
      <c r="S123" s="132">
        <v>0</v>
      </c>
      <c r="T123" s="133">
        <f t="shared" si="3"/>
        <v>0</v>
      </c>
      <c r="AR123" s="134" t="s">
        <v>83</v>
      </c>
      <c r="AT123" s="134" t="s">
        <v>122</v>
      </c>
      <c r="AU123" s="134" t="s">
        <v>77</v>
      </c>
      <c r="AY123" s="13" t="s">
        <v>119</v>
      </c>
      <c r="BE123" s="135">
        <f t="shared" si="4"/>
        <v>0</v>
      </c>
      <c r="BF123" s="135">
        <f t="shared" si="5"/>
        <v>0</v>
      </c>
      <c r="BG123" s="135">
        <f t="shared" si="6"/>
        <v>0</v>
      </c>
      <c r="BH123" s="135">
        <f t="shared" si="7"/>
        <v>0</v>
      </c>
      <c r="BI123" s="135">
        <f t="shared" si="8"/>
        <v>0</v>
      </c>
      <c r="BJ123" s="13" t="s">
        <v>73</v>
      </c>
      <c r="BK123" s="135">
        <f t="shared" si="9"/>
        <v>0</v>
      </c>
      <c r="BL123" s="13" t="s">
        <v>83</v>
      </c>
      <c r="BM123" s="134" t="s">
        <v>83</v>
      </c>
    </row>
    <row r="124" spans="2:65" s="1" customFormat="1" ht="24.2" customHeight="1">
      <c r="B124" s="124"/>
      <c r="C124" s="125" t="s">
        <v>68</v>
      </c>
      <c r="D124" s="125" t="s">
        <v>122</v>
      </c>
      <c r="E124" s="126" t="s">
        <v>80</v>
      </c>
      <c r="F124" s="127" t="s">
        <v>126</v>
      </c>
      <c r="G124" s="128" t="s">
        <v>124</v>
      </c>
      <c r="H124" s="129">
        <v>5658.9</v>
      </c>
      <c r="I124" s="129"/>
      <c r="J124" s="129">
        <f t="shared" si="0"/>
        <v>0</v>
      </c>
      <c r="K124" s="127" t="s">
        <v>1</v>
      </c>
      <c r="L124" s="25"/>
      <c r="M124" s="130" t="s">
        <v>1</v>
      </c>
      <c r="N124" s="131" t="s">
        <v>33</v>
      </c>
      <c r="O124" s="132">
        <v>0</v>
      </c>
      <c r="P124" s="132">
        <f t="shared" si="1"/>
        <v>0</v>
      </c>
      <c r="Q124" s="132">
        <v>0</v>
      </c>
      <c r="R124" s="132">
        <f t="shared" si="2"/>
        <v>0</v>
      </c>
      <c r="S124" s="132">
        <v>0</v>
      </c>
      <c r="T124" s="133">
        <f t="shared" si="3"/>
        <v>0</v>
      </c>
      <c r="AR124" s="134" t="s">
        <v>83</v>
      </c>
      <c r="AT124" s="134" t="s">
        <v>122</v>
      </c>
      <c r="AU124" s="134" t="s">
        <v>77</v>
      </c>
      <c r="AY124" s="13" t="s">
        <v>119</v>
      </c>
      <c r="BE124" s="135">
        <f t="shared" si="4"/>
        <v>0</v>
      </c>
      <c r="BF124" s="135">
        <f t="shared" si="5"/>
        <v>0</v>
      </c>
      <c r="BG124" s="135">
        <f t="shared" si="6"/>
        <v>0</v>
      </c>
      <c r="BH124" s="135">
        <f t="shared" si="7"/>
        <v>0</v>
      </c>
      <c r="BI124" s="135">
        <f t="shared" si="8"/>
        <v>0</v>
      </c>
      <c r="BJ124" s="13" t="s">
        <v>73</v>
      </c>
      <c r="BK124" s="135">
        <f t="shared" si="9"/>
        <v>0</v>
      </c>
      <c r="BL124" s="13" t="s">
        <v>83</v>
      </c>
      <c r="BM124" s="134" t="s">
        <v>89</v>
      </c>
    </row>
    <row r="125" spans="2:65" s="1" customFormat="1" ht="24.2" customHeight="1">
      <c r="B125" s="124"/>
      <c r="C125" s="125" t="s">
        <v>68</v>
      </c>
      <c r="D125" s="125" t="s">
        <v>122</v>
      </c>
      <c r="E125" s="126" t="s">
        <v>83</v>
      </c>
      <c r="F125" s="127" t="s">
        <v>127</v>
      </c>
      <c r="G125" s="128" t="s">
        <v>124</v>
      </c>
      <c r="H125" s="129">
        <v>3961.23</v>
      </c>
      <c r="I125" s="129"/>
      <c r="J125" s="129">
        <f t="shared" si="0"/>
        <v>0</v>
      </c>
      <c r="K125" s="127" t="s">
        <v>1</v>
      </c>
      <c r="L125" s="25"/>
      <c r="M125" s="130" t="s">
        <v>1</v>
      </c>
      <c r="N125" s="131" t="s">
        <v>33</v>
      </c>
      <c r="O125" s="132">
        <v>0</v>
      </c>
      <c r="P125" s="132">
        <f t="shared" si="1"/>
        <v>0</v>
      </c>
      <c r="Q125" s="132">
        <v>0</v>
      </c>
      <c r="R125" s="132">
        <f t="shared" si="2"/>
        <v>0</v>
      </c>
      <c r="S125" s="132">
        <v>0</v>
      </c>
      <c r="T125" s="133">
        <f t="shared" si="3"/>
        <v>0</v>
      </c>
      <c r="AR125" s="134" t="s">
        <v>83</v>
      </c>
      <c r="AT125" s="134" t="s">
        <v>122</v>
      </c>
      <c r="AU125" s="134" t="s">
        <v>77</v>
      </c>
      <c r="AY125" s="13" t="s">
        <v>119</v>
      </c>
      <c r="BE125" s="135">
        <f t="shared" si="4"/>
        <v>0</v>
      </c>
      <c r="BF125" s="135">
        <f t="shared" si="5"/>
        <v>0</v>
      </c>
      <c r="BG125" s="135">
        <f t="shared" si="6"/>
        <v>0</v>
      </c>
      <c r="BH125" s="135">
        <f t="shared" si="7"/>
        <v>0</v>
      </c>
      <c r="BI125" s="135">
        <f t="shared" si="8"/>
        <v>0</v>
      </c>
      <c r="BJ125" s="13" t="s">
        <v>73</v>
      </c>
      <c r="BK125" s="135">
        <f t="shared" si="9"/>
        <v>0</v>
      </c>
      <c r="BL125" s="13" t="s">
        <v>83</v>
      </c>
      <c r="BM125" s="134" t="s">
        <v>128</v>
      </c>
    </row>
    <row r="126" spans="2:65" s="1" customFormat="1" ht="16.5" customHeight="1">
      <c r="B126" s="124"/>
      <c r="C126" s="125" t="s">
        <v>68</v>
      </c>
      <c r="D126" s="125" t="s">
        <v>122</v>
      </c>
      <c r="E126" s="126" t="s">
        <v>86</v>
      </c>
      <c r="F126" s="127" t="s">
        <v>129</v>
      </c>
      <c r="G126" s="128" t="s">
        <v>130</v>
      </c>
      <c r="H126" s="129">
        <v>77</v>
      </c>
      <c r="I126" s="129"/>
      <c r="J126" s="129">
        <f t="shared" si="0"/>
        <v>0</v>
      </c>
      <c r="K126" s="127" t="s">
        <v>1</v>
      </c>
      <c r="L126" s="25"/>
      <c r="M126" s="130" t="s">
        <v>1</v>
      </c>
      <c r="N126" s="131" t="s">
        <v>33</v>
      </c>
      <c r="O126" s="132">
        <v>0</v>
      </c>
      <c r="P126" s="132">
        <f t="shared" si="1"/>
        <v>0</v>
      </c>
      <c r="Q126" s="132">
        <v>0</v>
      </c>
      <c r="R126" s="132">
        <f t="shared" si="2"/>
        <v>0</v>
      </c>
      <c r="S126" s="132">
        <v>0</v>
      </c>
      <c r="T126" s="133">
        <f t="shared" si="3"/>
        <v>0</v>
      </c>
      <c r="AR126" s="134" t="s">
        <v>83</v>
      </c>
      <c r="AT126" s="134" t="s">
        <v>122</v>
      </c>
      <c r="AU126" s="134" t="s">
        <v>77</v>
      </c>
      <c r="AY126" s="13" t="s">
        <v>119</v>
      </c>
      <c r="BE126" s="135">
        <f t="shared" si="4"/>
        <v>0</v>
      </c>
      <c r="BF126" s="135">
        <f t="shared" si="5"/>
        <v>0</v>
      </c>
      <c r="BG126" s="135">
        <f t="shared" si="6"/>
        <v>0</v>
      </c>
      <c r="BH126" s="135">
        <f t="shared" si="7"/>
        <v>0</v>
      </c>
      <c r="BI126" s="135">
        <f t="shared" si="8"/>
        <v>0</v>
      </c>
      <c r="BJ126" s="13" t="s">
        <v>73</v>
      </c>
      <c r="BK126" s="135">
        <f t="shared" si="9"/>
        <v>0</v>
      </c>
      <c r="BL126" s="13" t="s">
        <v>83</v>
      </c>
      <c r="BM126" s="134" t="s">
        <v>131</v>
      </c>
    </row>
    <row r="127" spans="2:65" s="1" customFormat="1" ht="24.2" customHeight="1">
      <c r="B127" s="124"/>
      <c r="C127" s="125" t="s">
        <v>68</v>
      </c>
      <c r="D127" s="125" t="s">
        <v>122</v>
      </c>
      <c r="E127" s="126" t="s">
        <v>89</v>
      </c>
      <c r="F127" s="127" t="s">
        <v>132</v>
      </c>
      <c r="G127" s="128" t="s">
        <v>124</v>
      </c>
      <c r="H127" s="129">
        <v>2829.45</v>
      </c>
      <c r="I127" s="129"/>
      <c r="J127" s="129">
        <f t="shared" si="0"/>
        <v>0</v>
      </c>
      <c r="K127" s="127" t="s">
        <v>1</v>
      </c>
      <c r="L127" s="25"/>
      <c r="M127" s="130" t="s">
        <v>1</v>
      </c>
      <c r="N127" s="131" t="s">
        <v>33</v>
      </c>
      <c r="O127" s="132">
        <v>0</v>
      </c>
      <c r="P127" s="132">
        <f t="shared" si="1"/>
        <v>0</v>
      </c>
      <c r="Q127" s="132">
        <v>0</v>
      </c>
      <c r="R127" s="132">
        <f t="shared" si="2"/>
        <v>0</v>
      </c>
      <c r="S127" s="132">
        <v>0</v>
      </c>
      <c r="T127" s="133">
        <f t="shared" si="3"/>
        <v>0</v>
      </c>
      <c r="AR127" s="134" t="s">
        <v>83</v>
      </c>
      <c r="AT127" s="134" t="s">
        <v>122</v>
      </c>
      <c r="AU127" s="134" t="s">
        <v>77</v>
      </c>
      <c r="AY127" s="13" t="s">
        <v>119</v>
      </c>
      <c r="BE127" s="135">
        <f t="shared" si="4"/>
        <v>0</v>
      </c>
      <c r="BF127" s="135">
        <f t="shared" si="5"/>
        <v>0</v>
      </c>
      <c r="BG127" s="135">
        <f t="shared" si="6"/>
        <v>0</v>
      </c>
      <c r="BH127" s="135">
        <f t="shared" si="7"/>
        <v>0</v>
      </c>
      <c r="BI127" s="135">
        <f t="shared" si="8"/>
        <v>0</v>
      </c>
      <c r="BJ127" s="13" t="s">
        <v>73</v>
      </c>
      <c r="BK127" s="135">
        <f t="shared" si="9"/>
        <v>0</v>
      </c>
      <c r="BL127" s="13" t="s">
        <v>83</v>
      </c>
      <c r="BM127" s="134" t="s">
        <v>8</v>
      </c>
    </row>
    <row r="128" spans="2:65" s="1" customFormat="1" ht="24.2" customHeight="1">
      <c r="B128" s="124"/>
      <c r="C128" s="125" t="s">
        <v>68</v>
      </c>
      <c r="D128" s="125" t="s">
        <v>122</v>
      </c>
      <c r="E128" s="126" t="s">
        <v>133</v>
      </c>
      <c r="F128" s="127" t="s">
        <v>134</v>
      </c>
      <c r="G128" s="128" t="s">
        <v>130</v>
      </c>
      <c r="H128" s="129">
        <v>60</v>
      </c>
      <c r="I128" s="129"/>
      <c r="J128" s="129">
        <f t="shared" si="0"/>
        <v>0</v>
      </c>
      <c r="K128" s="127" t="s">
        <v>1</v>
      </c>
      <c r="L128" s="25"/>
      <c r="M128" s="130" t="s">
        <v>1</v>
      </c>
      <c r="N128" s="131" t="s">
        <v>33</v>
      </c>
      <c r="O128" s="132">
        <v>0</v>
      </c>
      <c r="P128" s="132">
        <f t="shared" si="1"/>
        <v>0</v>
      </c>
      <c r="Q128" s="132">
        <v>0</v>
      </c>
      <c r="R128" s="132">
        <f t="shared" si="2"/>
        <v>0</v>
      </c>
      <c r="S128" s="132">
        <v>0</v>
      </c>
      <c r="T128" s="133">
        <f t="shared" si="3"/>
        <v>0</v>
      </c>
      <c r="AR128" s="134" t="s">
        <v>83</v>
      </c>
      <c r="AT128" s="134" t="s">
        <v>122</v>
      </c>
      <c r="AU128" s="134" t="s">
        <v>77</v>
      </c>
      <c r="AY128" s="13" t="s">
        <v>119</v>
      </c>
      <c r="BE128" s="135">
        <f t="shared" si="4"/>
        <v>0</v>
      </c>
      <c r="BF128" s="135">
        <f t="shared" si="5"/>
        <v>0</v>
      </c>
      <c r="BG128" s="135">
        <f t="shared" si="6"/>
        <v>0</v>
      </c>
      <c r="BH128" s="135">
        <f t="shared" si="7"/>
        <v>0</v>
      </c>
      <c r="BI128" s="135">
        <f t="shared" si="8"/>
        <v>0</v>
      </c>
      <c r="BJ128" s="13" t="s">
        <v>73</v>
      </c>
      <c r="BK128" s="135">
        <f t="shared" si="9"/>
        <v>0</v>
      </c>
      <c r="BL128" s="13" t="s">
        <v>83</v>
      </c>
      <c r="BM128" s="134" t="s">
        <v>135</v>
      </c>
    </row>
    <row r="129" spans="2:65" s="1" customFormat="1" ht="24.2" customHeight="1">
      <c r="B129" s="124"/>
      <c r="C129" s="125" t="s">
        <v>68</v>
      </c>
      <c r="D129" s="125" t="s">
        <v>122</v>
      </c>
      <c r="E129" s="126" t="s">
        <v>128</v>
      </c>
      <c r="F129" s="127" t="s">
        <v>136</v>
      </c>
      <c r="G129" s="128" t="s">
        <v>124</v>
      </c>
      <c r="H129" s="129">
        <v>3395.34</v>
      </c>
      <c r="I129" s="129"/>
      <c r="J129" s="129">
        <f t="shared" si="0"/>
        <v>0</v>
      </c>
      <c r="K129" s="127" t="s">
        <v>1</v>
      </c>
      <c r="L129" s="25"/>
      <c r="M129" s="130" t="s">
        <v>1</v>
      </c>
      <c r="N129" s="131" t="s">
        <v>33</v>
      </c>
      <c r="O129" s="132">
        <v>0</v>
      </c>
      <c r="P129" s="132">
        <f t="shared" si="1"/>
        <v>0</v>
      </c>
      <c r="Q129" s="132">
        <v>0</v>
      </c>
      <c r="R129" s="132">
        <f t="shared" si="2"/>
        <v>0</v>
      </c>
      <c r="S129" s="132">
        <v>0</v>
      </c>
      <c r="T129" s="133">
        <f t="shared" si="3"/>
        <v>0</v>
      </c>
      <c r="AR129" s="134" t="s">
        <v>83</v>
      </c>
      <c r="AT129" s="134" t="s">
        <v>122</v>
      </c>
      <c r="AU129" s="134" t="s">
        <v>77</v>
      </c>
      <c r="AY129" s="13" t="s">
        <v>119</v>
      </c>
      <c r="BE129" s="135">
        <f t="shared" si="4"/>
        <v>0</v>
      </c>
      <c r="BF129" s="135">
        <f t="shared" si="5"/>
        <v>0</v>
      </c>
      <c r="BG129" s="135">
        <f t="shared" si="6"/>
        <v>0</v>
      </c>
      <c r="BH129" s="135">
        <f t="shared" si="7"/>
        <v>0</v>
      </c>
      <c r="BI129" s="135">
        <f t="shared" si="8"/>
        <v>0</v>
      </c>
      <c r="BJ129" s="13" t="s">
        <v>73</v>
      </c>
      <c r="BK129" s="135">
        <f t="shared" si="9"/>
        <v>0</v>
      </c>
      <c r="BL129" s="13" t="s">
        <v>83</v>
      </c>
      <c r="BM129" s="134" t="s">
        <v>137</v>
      </c>
    </row>
    <row r="130" spans="2:65" s="1" customFormat="1" ht="24.2" customHeight="1">
      <c r="B130" s="124"/>
      <c r="C130" s="125" t="s">
        <v>68</v>
      </c>
      <c r="D130" s="125" t="s">
        <v>122</v>
      </c>
      <c r="E130" s="126" t="s">
        <v>138</v>
      </c>
      <c r="F130" s="127" t="s">
        <v>139</v>
      </c>
      <c r="G130" s="128" t="s">
        <v>140</v>
      </c>
      <c r="H130" s="129">
        <v>449.1</v>
      </c>
      <c r="I130" s="129"/>
      <c r="J130" s="129">
        <f t="shared" si="0"/>
        <v>0</v>
      </c>
      <c r="K130" s="127" t="s">
        <v>1</v>
      </c>
      <c r="L130" s="25"/>
      <c r="M130" s="130" t="s">
        <v>1</v>
      </c>
      <c r="N130" s="131" t="s">
        <v>33</v>
      </c>
      <c r="O130" s="132">
        <v>0</v>
      </c>
      <c r="P130" s="132">
        <f t="shared" si="1"/>
        <v>0</v>
      </c>
      <c r="Q130" s="132">
        <v>0</v>
      </c>
      <c r="R130" s="132">
        <f t="shared" si="2"/>
        <v>0</v>
      </c>
      <c r="S130" s="132">
        <v>0</v>
      </c>
      <c r="T130" s="133">
        <f t="shared" si="3"/>
        <v>0</v>
      </c>
      <c r="AR130" s="134" t="s">
        <v>83</v>
      </c>
      <c r="AT130" s="134" t="s">
        <v>122</v>
      </c>
      <c r="AU130" s="134" t="s">
        <v>77</v>
      </c>
      <c r="AY130" s="13" t="s">
        <v>119</v>
      </c>
      <c r="BE130" s="135">
        <f t="shared" si="4"/>
        <v>0</v>
      </c>
      <c r="BF130" s="135">
        <f t="shared" si="5"/>
        <v>0</v>
      </c>
      <c r="BG130" s="135">
        <f t="shared" si="6"/>
        <v>0</v>
      </c>
      <c r="BH130" s="135">
        <f t="shared" si="7"/>
        <v>0</v>
      </c>
      <c r="BI130" s="135">
        <f t="shared" si="8"/>
        <v>0</v>
      </c>
      <c r="BJ130" s="13" t="s">
        <v>73</v>
      </c>
      <c r="BK130" s="135">
        <f t="shared" si="9"/>
        <v>0</v>
      </c>
      <c r="BL130" s="13" t="s">
        <v>83</v>
      </c>
      <c r="BM130" s="134" t="s">
        <v>141</v>
      </c>
    </row>
    <row r="131" spans="2:65" s="1" customFormat="1" ht="16.5" customHeight="1">
      <c r="B131" s="124"/>
      <c r="C131" s="125" t="s">
        <v>68</v>
      </c>
      <c r="D131" s="125" t="s">
        <v>122</v>
      </c>
      <c r="E131" s="126" t="s">
        <v>131</v>
      </c>
      <c r="F131" s="127" t="s">
        <v>142</v>
      </c>
      <c r="G131" s="128" t="s">
        <v>124</v>
      </c>
      <c r="H131" s="129">
        <v>565.89</v>
      </c>
      <c r="I131" s="129"/>
      <c r="J131" s="129">
        <f t="shared" si="0"/>
        <v>0</v>
      </c>
      <c r="K131" s="127" t="s">
        <v>1</v>
      </c>
      <c r="L131" s="25"/>
      <c r="M131" s="130" t="s">
        <v>1</v>
      </c>
      <c r="N131" s="131" t="s">
        <v>33</v>
      </c>
      <c r="O131" s="132">
        <v>0</v>
      </c>
      <c r="P131" s="132">
        <f t="shared" si="1"/>
        <v>0</v>
      </c>
      <c r="Q131" s="132">
        <v>0</v>
      </c>
      <c r="R131" s="132">
        <f t="shared" si="2"/>
        <v>0</v>
      </c>
      <c r="S131" s="132">
        <v>0</v>
      </c>
      <c r="T131" s="133">
        <f t="shared" si="3"/>
        <v>0</v>
      </c>
      <c r="AR131" s="134" t="s">
        <v>83</v>
      </c>
      <c r="AT131" s="134" t="s">
        <v>122</v>
      </c>
      <c r="AU131" s="134" t="s">
        <v>77</v>
      </c>
      <c r="AY131" s="13" t="s">
        <v>119</v>
      </c>
      <c r="BE131" s="135">
        <f t="shared" si="4"/>
        <v>0</v>
      </c>
      <c r="BF131" s="135">
        <f t="shared" si="5"/>
        <v>0</v>
      </c>
      <c r="BG131" s="135">
        <f t="shared" si="6"/>
        <v>0</v>
      </c>
      <c r="BH131" s="135">
        <f t="shared" si="7"/>
        <v>0</v>
      </c>
      <c r="BI131" s="135">
        <f t="shared" si="8"/>
        <v>0</v>
      </c>
      <c r="BJ131" s="13" t="s">
        <v>73</v>
      </c>
      <c r="BK131" s="135">
        <f t="shared" si="9"/>
        <v>0</v>
      </c>
      <c r="BL131" s="13" t="s">
        <v>83</v>
      </c>
      <c r="BM131" s="134" t="s">
        <v>143</v>
      </c>
    </row>
    <row r="132" spans="2:65" s="1" customFormat="1" ht="21.75" customHeight="1">
      <c r="B132" s="124"/>
      <c r="C132" s="125" t="s">
        <v>68</v>
      </c>
      <c r="D132" s="125" t="s">
        <v>122</v>
      </c>
      <c r="E132" s="126" t="s">
        <v>144</v>
      </c>
      <c r="F132" s="127" t="s">
        <v>145</v>
      </c>
      <c r="G132" s="128" t="s">
        <v>140</v>
      </c>
      <c r="H132" s="129">
        <v>7448</v>
      </c>
      <c r="I132" s="129"/>
      <c r="J132" s="129">
        <f t="shared" si="0"/>
        <v>0</v>
      </c>
      <c r="K132" s="127" t="s">
        <v>1</v>
      </c>
      <c r="L132" s="25"/>
      <c r="M132" s="130" t="s">
        <v>1</v>
      </c>
      <c r="N132" s="131" t="s">
        <v>33</v>
      </c>
      <c r="O132" s="132">
        <v>0</v>
      </c>
      <c r="P132" s="132">
        <f t="shared" si="1"/>
        <v>0</v>
      </c>
      <c r="Q132" s="132">
        <v>0</v>
      </c>
      <c r="R132" s="132">
        <f t="shared" si="2"/>
        <v>0</v>
      </c>
      <c r="S132" s="132">
        <v>0</v>
      </c>
      <c r="T132" s="133">
        <f t="shared" si="3"/>
        <v>0</v>
      </c>
      <c r="AR132" s="134" t="s">
        <v>83</v>
      </c>
      <c r="AT132" s="134" t="s">
        <v>122</v>
      </c>
      <c r="AU132" s="134" t="s">
        <v>77</v>
      </c>
      <c r="AY132" s="13" t="s">
        <v>119</v>
      </c>
      <c r="BE132" s="135">
        <f t="shared" si="4"/>
        <v>0</v>
      </c>
      <c r="BF132" s="135">
        <f t="shared" si="5"/>
        <v>0</v>
      </c>
      <c r="BG132" s="135">
        <f t="shared" si="6"/>
        <v>0</v>
      </c>
      <c r="BH132" s="135">
        <f t="shared" si="7"/>
        <v>0</v>
      </c>
      <c r="BI132" s="135">
        <f t="shared" si="8"/>
        <v>0</v>
      </c>
      <c r="BJ132" s="13" t="s">
        <v>73</v>
      </c>
      <c r="BK132" s="135">
        <f t="shared" si="9"/>
        <v>0</v>
      </c>
      <c r="BL132" s="13" t="s">
        <v>83</v>
      </c>
      <c r="BM132" s="134" t="s">
        <v>146</v>
      </c>
    </row>
    <row r="133" spans="2:65" s="1" customFormat="1" ht="24.2" customHeight="1">
      <c r="B133" s="124"/>
      <c r="C133" s="125" t="s">
        <v>68</v>
      </c>
      <c r="D133" s="125" t="s">
        <v>122</v>
      </c>
      <c r="E133" s="126" t="s">
        <v>8</v>
      </c>
      <c r="F133" s="127" t="s">
        <v>147</v>
      </c>
      <c r="G133" s="128" t="s">
        <v>124</v>
      </c>
      <c r="H133" s="129">
        <v>3484.6</v>
      </c>
      <c r="I133" s="129"/>
      <c r="J133" s="129">
        <f t="shared" si="0"/>
        <v>0</v>
      </c>
      <c r="K133" s="127" t="s">
        <v>1</v>
      </c>
      <c r="L133" s="25"/>
      <c r="M133" s="130" t="s">
        <v>1</v>
      </c>
      <c r="N133" s="131" t="s">
        <v>33</v>
      </c>
      <c r="O133" s="132">
        <v>0</v>
      </c>
      <c r="P133" s="132">
        <f t="shared" si="1"/>
        <v>0</v>
      </c>
      <c r="Q133" s="132">
        <v>0</v>
      </c>
      <c r="R133" s="132">
        <f t="shared" si="2"/>
        <v>0</v>
      </c>
      <c r="S133" s="132">
        <v>0</v>
      </c>
      <c r="T133" s="133">
        <f t="shared" si="3"/>
        <v>0</v>
      </c>
      <c r="AR133" s="134" t="s">
        <v>83</v>
      </c>
      <c r="AT133" s="134" t="s">
        <v>122</v>
      </c>
      <c r="AU133" s="134" t="s">
        <v>77</v>
      </c>
      <c r="AY133" s="13" t="s">
        <v>119</v>
      </c>
      <c r="BE133" s="135">
        <f t="shared" si="4"/>
        <v>0</v>
      </c>
      <c r="BF133" s="135">
        <f t="shared" si="5"/>
        <v>0</v>
      </c>
      <c r="BG133" s="135">
        <f t="shared" si="6"/>
        <v>0</v>
      </c>
      <c r="BH133" s="135">
        <f t="shared" si="7"/>
        <v>0</v>
      </c>
      <c r="BI133" s="135">
        <f t="shared" si="8"/>
        <v>0</v>
      </c>
      <c r="BJ133" s="13" t="s">
        <v>73</v>
      </c>
      <c r="BK133" s="135">
        <f t="shared" si="9"/>
        <v>0</v>
      </c>
      <c r="BL133" s="13" t="s">
        <v>83</v>
      </c>
      <c r="BM133" s="134" t="s">
        <v>148</v>
      </c>
    </row>
    <row r="134" spans="2:65" s="1" customFormat="1" ht="16.5" customHeight="1">
      <c r="B134" s="124"/>
      <c r="C134" s="125" t="s">
        <v>68</v>
      </c>
      <c r="D134" s="125" t="s">
        <v>122</v>
      </c>
      <c r="E134" s="126" t="s">
        <v>149</v>
      </c>
      <c r="F134" s="127" t="s">
        <v>150</v>
      </c>
      <c r="G134" s="128" t="s">
        <v>124</v>
      </c>
      <c r="H134" s="129">
        <v>126</v>
      </c>
      <c r="I134" s="129"/>
      <c r="J134" s="129">
        <f t="shared" si="0"/>
        <v>0</v>
      </c>
      <c r="K134" s="127" t="s">
        <v>1</v>
      </c>
      <c r="L134" s="25"/>
      <c r="M134" s="130" t="s">
        <v>1</v>
      </c>
      <c r="N134" s="131" t="s">
        <v>33</v>
      </c>
      <c r="O134" s="132">
        <v>0</v>
      </c>
      <c r="P134" s="132">
        <f t="shared" si="1"/>
        <v>0</v>
      </c>
      <c r="Q134" s="132">
        <v>0</v>
      </c>
      <c r="R134" s="132">
        <f t="shared" si="2"/>
        <v>0</v>
      </c>
      <c r="S134" s="132">
        <v>0</v>
      </c>
      <c r="T134" s="133">
        <f t="shared" si="3"/>
        <v>0</v>
      </c>
      <c r="AR134" s="134" t="s">
        <v>83</v>
      </c>
      <c r="AT134" s="134" t="s">
        <v>122</v>
      </c>
      <c r="AU134" s="134" t="s">
        <v>77</v>
      </c>
      <c r="AY134" s="13" t="s">
        <v>119</v>
      </c>
      <c r="BE134" s="135">
        <f t="shared" si="4"/>
        <v>0</v>
      </c>
      <c r="BF134" s="135">
        <f t="shared" si="5"/>
        <v>0</v>
      </c>
      <c r="BG134" s="135">
        <f t="shared" si="6"/>
        <v>0</v>
      </c>
      <c r="BH134" s="135">
        <f t="shared" si="7"/>
        <v>0</v>
      </c>
      <c r="BI134" s="135">
        <f t="shared" si="8"/>
        <v>0</v>
      </c>
      <c r="BJ134" s="13" t="s">
        <v>73</v>
      </c>
      <c r="BK134" s="135">
        <f t="shared" si="9"/>
        <v>0</v>
      </c>
      <c r="BL134" s="13" t="s">
        <v>83</v>
      </c>
      <c r="BM134" s="134" t="s">
        <v>151</v>
      </c>
    </row>
    <row r="135" spans="2:65" s="1" customFormat="1" ht="24.2" customHeight="1">
      <c r="B135" s="124"/>
      <c r="C135" s="125" t="s">
        <v>68</v>
      </c>
      <c r="D135" s="125" t="s">
        <v>122</v>
      </c>
      <c r="E135" s="126" t="s">
        <v>135</v>
      </c>
      <c r="F135" s="127" t="s">
        <v>152</v>
      </c>
      <c r="G135" s="128" t="s">
        <v>124</v>
      </c>
      <c r="H135" s="129">
        <v>69692</v>
      </c>
      <c r="I135" s="129"/>
      <c r="J135" s="129">
        <f t="shared" si="0"/>
        <v>0</v>
      </c>
      <c r="K135" s="127" t="s">
        <v>1</v>
      </c>
      <c r="L135" s="25"/>
      <c r="M135" s="130" t="s">
        <v>1</v>
      </c>
      <c r="N135" s="131" t="s">
        <v>33</v>
      </c>
      <c r="O135" s="132">
        <v>0</v>
      </c>
      <c r="P135" s="132">
        <f t="shared" si="1"/>
        <v>0</v>
      </c>
      <c r="Q135" s="132">
        <v>0</v>
      </c>
      <c r="R135" s="132">
        <f t="shared" si="2"/>
        <v>0</v>
      </c>
      <c r="S135" s="132">
        <v>0</v>
      </c>
      <c r="T135" s="133">
        <f t="shared" si="3"/>
        <v>0</v>
      </c>
      <c r="AR135" s="134" t="s">
        <v>83</v>
      </c>
      <c r="AT135" s="134" t="s">
        <v>122</v>
      </c>
      <c r="AU135" s="134" t="s">
        <v>77</v>
      </c>
      <c r="AY135" s="13" t="s">
        <v>119</v>
      </c>
      <c r="BE135" s="135">
        <f t="shared" si="4"/>
        <v>0</v>
      </c>
      <c r="BF135" s="135">
        <f t="shared" si="5"/>
        <v>0</v>
      </c>
      <c r="BG135" s="135">
        <f t="shared" si="6"/>
        <v>0</v>
      </c>
      <c r="BH135" s="135">
        <f t="shared" si="7"/>
        <v>0</v>
      </c>
      <c r="BI135" s="135">
        <f t="shared" si="8"/>
        <v>0</v>
      </c>
      <c r="BJ135" s="13" t="s">
        <v>73</v>
      </c>
      <c r="BK135" s="135">
        <f t="shared" si="9"/>
        <v>0</v>
      </c>
      <c r="BL135" s="13" t="s">
        <v>83</v>
      </c>
      <c r="BM135" s="134" t="s">
        <v>153</v>
      </c>
    </row>
    <row r="136" spans="2:65" s="1" customFormat="1" ht="16.5" customHeight="1">
      <c r="B136" s="124"/>
      <c r="C136" s="125" t="s">
        <v>68</v>
      </c>
      <c r="D136" s="125" t="s">
        <v>122</v>
      </c>
      <c r="E136" s="126" t="s">
        <v>154</v>
      </c>
      <c r="F136" s="127" t="s">
        <v>155</v>
      </c>
      <c r="G136" s="128" t="s">
        <v>156</v>
      </c>
      <c r="H136" s="129">
        <v>1</v>
      </c>
      <c r="I136" s="129"/>
      <c r="J136" s="129">
        <f t="shared" si="0"/>
        <v>0</v>
      </c>
      <c r="K136" s="127" t="s">
        <v>1</v>
      </c>
      <c r="L136" s="25"/>
      <c r="M136" s="130" t="s">
        <v>1</v>
      </c>
      <c r="N136" s="131" t="s">
        <v>33</v>
      </c>
      <c r="O136" s="132">
        <v>0</v>
      </c>
      <c r="P136" s="132">
        <f t="shared" si="1"/>
        <v>0</v>
      </c>
      <c r="Q136" s="132">
        <v>0</v>
      </c>
      <c r="R136" s="132">
        <f t="shared" si="2"/>
        <v>0</v>
      </c>
      <c r="S136" s="132">
        <v>0</v>
      </c>
      <c r="T136" s="133">
        <f t="shared" si="3"/>
        <v>0</v>
      </c>
      <c r="AR136" s="134" t="s">
        <v>83</v>
      </c>
      <c r="AT136" s="134" t="s">
        <v>122</v>
      </c>
      <c r="AU136" s="134" t="s">
        <v>77</v>
      </c>
      <c r="AY136" s="13" t="s">
        <v>119</v>
      </c>
      <c r="BE136" s="135">
        <f t="shared" si="4"/>
        <v>0</v>
      </c>
      <c r="BF136" s="135">
        <f t="shared" si="5"/>
        <v>0</v>
      </c>
      <c r="BG136" s="135">
        <f t="shared" si="6"/>
        <v>0</v>
      </c>
      <c r="BH136" s="135">
        <f t="shared" si="7"/>
        <v>0</v>
      </c>
      <c r="BI136" s="135">
        <f t="shared" si="8"/>
        <v>0</v>
      </c>
      <c r="BJ136" s="13" t="s">
        <v>73</v>
      </c>
      <c r="BK136" s="135">
        <f t="shared" si="9"/>
        <v>0</v>
      </c>
      <c r="BL136" s="13" t="s">
        <v>83</v>
      </c>
      <c r="BM136" s="134" t="s">
        <v>157</v>
      </c>
    </row>
    <row r="137" spans="2:65" s="1" customFormat="1" ht="16.5" customHeight="1">
      <c r="B137" s="124"/>
      <c r="C137" s="125" t="s">
        <v>68</v>
      </c>
      <c r="D137" s="125" t="s">
        <v>122</v>
      </c>
      <c r="E137" s="126" t="s">
        <v>137</v>
      </c>
      <c r="F137" s="127" t="s">
        <v>158</v>
      </c>
      <c r="G137" s="128" t="s">
        <v>156</v>
      </c>
      <c r="H137" s="129">
        <v>1</v>
      </c>
      <c r="I137" s="129"/>
      <c r="J137" s="129">
        <f t="shared" si="0"/>
        <v>0</v>
      </c>
      <c r="K137" s="127" t="s">
        <v>1</v>
      </c>
      <c r="L137" s="25"/>
      <c r="M137" s="130" t="s">
        <v>1</v>
      </c>
      <c r="N137" s="131" t="s">
        <v>33</v>
      </c>
      <c r="O137" s="132">
        <v>0</v>
      </c>
      <c r="P137" s="132">
        <f t="shared" si="1"/>
        <v>0</v>
      </c>
      <c r="Q137" s="132">
        <v>0</v>
      </c>
      <c r="R137" s="132">
        <f t="shared" si="2"/>
        <v>0</v>
      </c>
      <c r="S137" s="132">
        <v>0</v>
      </c>
      <c r="T137" s="133">
        <f t="shared" si="3"/>
        <v>0</v>
      </c>
      <c r="AR137" s="134" t="s">
        <v>83</v>
      </c>
      <c r="AT137" s="134" t="s">
        <v>122</v>
      </c>
      <c r="AU137" s="134" t="s">
        <v>77</v>
      </c>
      <c r="AY137" s="13" t="s">
        <v>119</v>
      </c>
      <c r="BE137" s="135">
        <f t="shared" si="4"/>
        <v>0</v>
      </c>
      <c r="BF137" s="135">
        <f t="shared" si="5"/>
        <v>0</v>
      </c>
      <c r="BG137" s="135">
        <f t="shared" si="6"/>
        <v>0</v>
      </c>
      <c r="BH137" s="135">
        <f t="shared" si="7"/>
        <v>0</v>
      </c>
      <c r="BI137" s="135">
        <f t="shared" si="8"/>
        <v>0</v>
      </c>
      <c r="BJ137" s="13" t="s">
        <v>73</v>
      </c>
      <c r="BK137" s="135">
        <f t="shared" si="9"/>
        <v>0</v>
      </c>
      <c r="BL137" s="13" t="s">
        <v>83</v>
      </c>
      <c r="BM137" s="134" t="s">
        <v>159</v>
      </c>
    </row>
    <row r="138" spans="2:65" s="1" customFormat="1" ht="16.5" customHeight="1">
      <c r="B138" s="124"/>
      <c r="C138" s="125" t="s">
        <v>68</v>
      </c>
      <c r="D138" s="125" t="s">
        <v>122</v>
      </c>
      <c r="E138" s="126" t="s">
        <v>160</v>
      </c>
      <c r="F138" s="127" t="s">
        <v>161</v>
      </c>
      <c r="G138" s="128" t="s">
        <v>156</v>
      </c>
      <c r="H138" s="129">
        <v>1</v>
      </c>
      <c r="I138" s="129"/>
      <c r="J138" s="129">
        <f t="shared" si="0"/>
        <v>0</v>
      </c>
      <c r="K138" s="127" t="s">
        <v>1</v>
      </c>
      <c r="L138" s="25"/>
      <c r="M138" s="130" t="s">
        <v>1</v>
      </c>
      <c r="N138" s="131" t="s">
        <v>33</v>
      </c>
      <c r="O138" s="132">
        <v>0</v>
      </c>
      <c r="P138" s="132">
        <f t="shared" si="1"/>
        <v>0</v>
      </c>
      <c r="Q138" s="132">
        <v>0</v>
      </c>
      <c r="R138" s="132">
        <f t="shared" si="2"/>
        <v>0</v>
      </c>
      <c r="S138" s="132">
        <v>0</v>
      </c>
      <c r="T138" s="133">
        <f t="shared" si="3"/>
        <v>0</v>
      </c>
      <c r="AR138" s="134" t="s">
        <v>83</v>
      </c>
      <c r="AT138" s="134" t="s">
        <v>122</v>
      </c>
      <c r="AU138" s="134" t="s">
        <v>77</v>
      </c>
      <c r="AY138" s="13" t="s">
        <v>119</v>
      </c>
      <c r="BE138" s="135">
        <f t="shared" si="4"/>
        <v>0</v>
      </c>
      <c r="BF138" s="135">
        <f t="shared" si="5"/>
        <v>0</v>
      </c>
      <c r="BG138" s="135">
        <f t="shared" si="6"/>
        <v>0</v>
      </c>
      <c r="BH138" s="135">
        <f t="shared" si="7"/>
        <v>0</v>
      </c>
      <c r="BI138" s="135">
        <f t="shared" si="8"/>
        <v>0</v>
      </c>
      <c r="BJ138" s="13" t="s">
        <v>73</v>
      </c>
      <c r="BK138" s="135">
        <f t="shared" si="9"/>
        <v>0</v>
      </c>
      <c r="BL138" s="13" t="s">
        <v>83</v>
      </c>
      <c r="BM138" s="134" t="s">
        <v>162</v>
      </c>
    </row>
    <row r="139" spans="2:65" s="11" customFormat="1" ht="22.9" customHeight="1">
      <c r="B139" s="113"/>
      <c r="D139" s="114" t="s">
        <v>67</v>
      </c>
      <c r="E139" s="122" t="s">
        <v>163</v>
      </c>
      <c r="F139" s="122" t="s">
        <v>164</v>
      </c>
      <c r="J139" s="123">
        <f>BK139</f>
        <v>0</v>
      </c>
      <c r="L139" s="113"/>
      <c r="M139" s="117"/>
      <c r="P139" s="118">
        <f>SUM(P140:P145)</f>
        <v>0</v>
      </c>
      <c r="R139" s="118">
        <f>SUM(R140:R145)</f>
        <v>0</v>
      </c>
      <c r="T139" s="119">
        <f>SUM(T140:T145)</f>
        <v>0</v>
      </c>
      <c r="AR139" s="114" t="s">
        <v>73</v>
      </c>
      <c r="AT139" s="120" t="s">
        <v>67</v>
      </c>
      <c r="AU139" s="120" t="s">
        <v>73</v>
      </c>
      <c r="AY139" s="114" t="s">
        <v>119</v>
      </c>
      <c r="BK139" s="121">
        <f>SUM(BK140:BK145)</f>
        <v>0</v>
      </c>
    </row>
    <row r="140" spans="2:65" s="1" customFormat="1" ht="16.5" customHeight="1">
      <c r="B140" s="124"/>
      <c r="C140" s="125" t="s">
        <v>68</v>
      </c>
      <c r="D140" s="125" t="s">
        <v>122</v>
      </c>
      <c r="E140" s="126" t="s">
        <v>141</v>
      </c>
      <c r="F140" s="127" t="s">
        <v>165</v>
      </c>
      <c r="G140" s="128" t="s">
        <v>156</v>
      </c>
      <c r="H140" s="129">
        <v>1</v>
      </c>
      <c r="I140" s="129"/>
      <c r="J140" s="129">
        <f t="shared" ref="J140:J145" si="10">ROUND(I140*H140,2)</f>
        <v>0</v>
      </c>
      <c r="K140" s="127" t="s">
        <v>1</v>
      </c>
      <c r="L140" s="25"/>
      <c r="M140" s="130" t="s">
        <v>1</v>
      </c>
      <c r="N140" s="131" t="s">
        <v>33</v>
      </c>
      <c r="O140" s="132">
        <v>0</v>
      </c>
      <c r="P140" s="132">
        <f t="shared" ref="P140:P145" si="11">O140*H140</f>
        <v>0</v>
      </c>
      <c r="Q140" s="132">
        <v>0</v>
      </c>
      <c r="R140" s="132">
        <f t="shared" ref="R140:R145" si="12">Q140*H140</f>
        <v>0</v>
      </c>
      <c r="S140" s="132">
        <v>0</v>
      </c>
      <c r="T140" s="133">
        <f t="shared" ref="T140:T145" si="13">S140*H140</f>
        <v>0</v>
      </c>
      <c r="AR140" s="134" t="s">
        <v>83</v>
      </c>
      <c r="AT140" s="134" t="s">
        <v>122</v>
      </c>
      <c r="AU140" s="134" t="s">
        <v>77</v>
      </c>
      <c r="AY140" s="13" t="s">
        <v>119</v>
      </c>
      <c r="BE140" s="135">
        <f t="shared" ref="BE140:BE145" si="14">IF(N140="základní",J140,0)</f>
        <v>0</v>
      </c>
      <c r="BF140" s="135">
        <f t="shared" ref="BF140:BF145" si="15">IF(N140="snížená",J140,0)</f>
        <v>0</v>
      </c>
      <c r="BG140" s="135">
        <f t="shared" ref="BG140:BG145" si="16">IF(N140="zákl. přenesená",J140,0)</f>
        <v>0</v>
      </c>
      <c r="BH140" s="135">
        <f t="shared" ref="BH140:BH145" si="17">IF(N140="sníž. přenesená",J140,0)</f>
        <v>0</v>
      </c>
      <c r="BI140" s="135">
        <f t="shared" ref="BI140:BI145" si="18">IF(N140="nulová",J140,0)</f>
        <v>0</v>
      </c>
      <c r="BJ140" s="13" t="s">
        <v>73</v>
      </c>
      <c r="BK140" s="135">
        <f t="shared" ref="BK140:BK145" si="19">ROUND(I140*H140,2)</f>
        <v>0</v>
      </c>
      <c r="BL140" s="13" t="s">
        <v>83</v>
      </c>
      <c r="BM140" s="134" t="s">
        <v>166</v>
      </c>
    </row>
    <row r="141" spans="2:65" s="1" customFormat="1" ht="24.2" customHeight="1">
      <c r="B141" s="124"/>
      <c r="C141" s="125" t="s">
        <v>68</v>
      </c>
      <c r="D141" s="125" t="s">
        <v>122</v>
      </c>
      <c r="E141" s="126" t="s">
        <v>167</v>
      </c>
      <c r="F141" s="127" t="s">
        <v>168</v>
      </c>
      <c r="G141" s="128" t="s">
        <v>169</v>
      </c>
      <c r="H141" s="129">
        <v>1045.4000000000001</v>
      </c>
      <c r="I141" s="129"/>
      <c r="J141" s="129">
        <f t="shared" si="10"/>
        <v>0</v>
      </c>
      <c r="K141" s="127" t="s">
        <v>1</v>
      </c>
      <c r="L141" s="25"/>
      <c r="M141" s="130" t="s">
        <v>1</v>
      </c>
      <c r="N141" s="131" t="s">
        <v>33</v>
      </c>
      <c r="O141" s="132">
        <v>0</v>
      </c>
      <c r="P141" s="132">
        <f t="shared" si="11"/>
        <v>0</v>
      </c>
      <c r="Q141" s="132">
        <v>0</v>
      </c>
      <c r="R141" s="132">
        <f t="shared" si="12"/>
        <v>0</v>
      </c>
      <c r="S141" s="132">
        <v>0</v>
      </c>
      <c r="T141" s="133">
        <f t="shared" si="13"/>
        <v>0</v>
      </c>
      <c r="AR141" s="134" t="s">
        <v>83</v>
      </c>
      <c r="AT141" s="134" t="s">
        <v>122</v>
      </c>
      <c r="AU141" s="134" t="s">
        <v>77</v>
      </c>
      <c r="AY141" s="13" t="s">
        <v>119</v>
      </c>
      <c r="BE141" s="135">
        <f t="shared" si="14"/>
        <v>0</v>
      </c>
      <c r="BF141" s="135">
        <f t="shared" si="15"/>
        <v>0</v>
      </c>
      <c r="BG141" s="135">
        <f t="shared" si="16"/>
        <v>0</v>
      </c>
      <c r="BH141" s="135">
        <f t="shared" si="17"/>
        <v>0</v>
      </c>
      <c r="BI141" s="135">
        <f t="shared" si="18"/>
        <v>0</v>
      </c>
      <c r="BJ141" s="13" t="s">
        <v>73</v>
      </c>
      <c r="BK141" s="135">
        <f t="shared" si="19"/>
        <v>0</v>
      </c>
      <c r="BL141" s="13" t="s">
        <v>83</v>
      </c>
      <c r="BM141" s="134" t="s">
        <v>170</v>
      </c>
    </row>
    <row r="142" spans="2:65" s="1" customFormat="1" ht="16.5" customHeight="1">
      <c r="B142" s="124"/>
      <c r="C142" s="125" t="s">
        <v>68</v>
      </c>
      <c r="D142" s="125" t="s">
        <v>122</v>
      </c>
      <c r="E142" s="126" t="s">
        <v>143</v>
      </c>
      <c r="F142" s="127" t="s">
        <v>171</v>
      </c>
      <c r="G142" s="128" t="s">
        <v>140</v>
      </c>
      <c r="H142" s="129">
        <v>108</v>
      </c>
      <c r="I142" s="129"/>
      <c r="J142" s="129">
        <f t="shared" si="10"/>
        <v>0</v>
      </c>
      <c r="K142" s="127" t="s">
        <v>1</v>
      </c>
      <c r="L142" s="25"/>
      <c r="M142" s="130" t="s">
        <v>1</v>
      </c>
      <c r="N142" s="131" t="s">
        <v>33</v>
      </c>
      <c r="O142" s="132">
        <v>0</v>
      </c>
      <c r="P142" s="132">
        <f t="shared" si="11"/>
        <v>0</v>
      </c>
      <c r="Q142" s="132">
        <v>0</v>
      </c>
      <c r="R142" s="132">
        <f t="shared" si="12"/>
        <v>0</v>
      </c>
      <c r="S142" s="132">
        <v>0</v>
      </c>
      <c r="T142" s="133">
        <f t="shared" si="13"/>
        <v>0</v>
      </c>
      <c r="AR142" s="134" t="s">
        <v>83</v>
      </c>
      <c r="AT142" s="134" t="s">
        <v>122</v>
      </c>
      <c r="AU142" s="134" t="s">
        <v>77</v>
      </c>
      <c r="AY142" s="13" t="s">
        <v>119</v>
      </c>
      <c r="BE142" s="135">
        <f t="shared" si="14"/>
        <v>0</v>
      </c>
      <c r="BF142" s="135">
        <f t="shared" si="15"/>
        <v>0</v>
      </c>
      <c r="BG142" s="135">
        <f t="shared" si="16"/>
        <v>0</v>
      </c>
      <c r="BH142" s="135">
        <f t="shared" si="17"/>
        <v>0</v>
      </c>
      <c r="BI142" s="135">
        <f t="shared" si="18"/>
        <v>0</v>
      </c>
      <c r="BJ142" s="13" t="s">
        <v>73</v>
      </c>
      <c r="BK142" s="135">
        <f t="shared" si="19"/>
        <v>0</v>
      </c>
      <c r="BL142" s="13" t="s">
        <v>83</v>
      </c>
      <c r="BM142" s="134" t="s">
        <v>172</v>
      </c>
    </row>
    <row r="143" spans="2:65" s="1" customFormat="1" ht="16.5" customHeight="1">
      <c r="B143" s="124"/>
      <c r="C143" s="125" t="s">
        <v>68</v>
      </c>
      <c r="D143" s="125" t="s">
        <v>122</v>
      </c>
      <c r="E143" s="126" t="s">
        <v>7</v>
      </c>
      <c r="F143" s="127" t="s">
        <v>173</v>
      </c>
      <c r="G143" s="128" t="s">
        <v>174</v>
      </c>
      <c r="H143" s="129">
        <v>18.5</v>
      </c>
      <c r="I143" s="129"/>
      <c r="J143" s="129">
        <f t="shared" si="10"/>
        <v>0</v>
      </c>
      <c r="K143" s="127" t="s">
        <v>1</v>
      </c>
      <c r="L143" s="25"/>
      <c r="M143" s="130" t="s">
        <v>1</v>
      </c>
      <c r="N143" s="131" t="s">
        <v>33</v>
      </c>
      <c r="O143" s="132">
        <v>0</v>
      </c>
      <c r="P143" s="132">
        <f t="shared" si="11"/>
        <v>0</v>
      </c>
      <c r="Q143" s="132">
        <v>0</v>
      </c>
      <c r="R143" s="132">
        <f t="shared" si="12"/>
        <v>0</v>
      </c>
      <c r="S143" s="132">
        <v>0</v>
      </c>
      <c r="T143" s="133">
        <f t="shared" si="13"/>
        <v>0</v>
      </c>
      <c r="AR143" s="134" t="s">
        <v>83</v>
      </c>
      <c r="AT143" s="134" t="s">
        <v>122</v>
      </c>
      <c r="AU143" s="134" t="s">
        <v>77</v>
      </c>
      <c r="AY143" s="13" t="s">
        <v>119</v>
      </c>
      <c r="BE143" s="135">
        <f t="shared" si="14"/>
        <v>0</v>
      </c>
      <c r="BF143" s="135">
        <f t="shared" si="15"/>
        <v>0</v>
      </c>
      <c r="BG143" s="135">
        <f t="shared" si="16"/>
        <v>0</v>
      </c>
      <c r="BH143" s="135">
        <f t="shared" si="17"/>
        <v>0</v>
      </c>
      <c r="BI143" s="135">
        <f t="shared" si="18"/>
        <v>0</v>
      </c>
      <c r="BJ143" s="13" t="s">
        <v>73</v>
      </c>
      <c r="BK143" s="135">
        <f t="shared" si="19"/>
        <v>0</v>
      </c>
      <c r="BL143" s="13" t="s">
        <v>83</v>
      </c>
      <c r="BM143" s="134" t="s">
        <v>175</v>
      </c>
    </row>
    <row r="144" spans="2:65" s="1" customFormat="1" ht="16.5" customHeight="1">
      <c r="B144" s="124"/>
      <c r="C144" s="125" t="s">
        <v>68</v>
      </c>
      <c r="D144" s="125" t="s">
        <v>122</v>
      </c>
      <c r="E144" s="126" t="s">
        <v>146</v>
      </c>
      <c r="F144" s="127" t="s">
        <v>176</v>
      </c>
      <c r="G144" s="128" t="s">
        <v>177</v>
      </c>
      <c r="H144" s="129">
        <v>48</v>
      </c>
      <c r="I144" s="129"/>
      <c r="J144" s="129">
        <f t="shared" si="10"/>
        <v>0</v>
      </c>
      <c r="K144" s="127" t="s">
        <v>1</v>
      </c>
      <c r="L144" s="25"/>
      <c r="M144" s="130" t="s">
        <v>1</v>
      </c>
      <c r="N144" s="131" t="s">
        <v>33</v>
      </c>
      <c r="O144" s="132">
        <v>0</v>
      </c>
      <c r="P144" s="132">
        <f t="shared" si="11"/>
        <v>0</v>
      </c>
      <c r="Q144" s="132">
        <v>0</v>
      </c>
      <c r="R144" s="132">
        <f t="shared" si="12"/>
        <v>0</v>
      </c>
      <c r="S144" s="132">
        <v>0</v>
      </c>
      <c r="T144" s="133">
        <f t="shared" si="13"/>
        <v>0</v>
      </c>
      <c r="AR144" s="134" t="s">
        <v>83</v>
      </c>
      <c r="AT144" s="134" t="s">
        <v>122</v>
      </c>
      <c r="AU144" s="134" t="s">
        <v>77</v>
      </c>
      <c r="AY144" s="13" t="s">
        <v>119</v>
      </c>
      <c r="BE144" s="135">
        <f t="shared" si="14"/>
        <v>0</v>
      </c>
      <c r="BF144" s="135">
        <f t="shared" si="15"/>
        <v>0</v>
      </c>
      <c r="BG144" s="135">
        <f t="shared" si="16"/>
        <v>0</v>
      </c>
      <c r="BH144" s="135">
        <f t="shared" si="17"/>
        <v>0</v>
      </c>
      <c r="BI144" s="135">
        <f t="shared" si="18"/>
        <v>0</v>
      </c>
      <c r="BJ144" s="13" t="s">
        <v>73</v>
      </c>
      <c r="BK144" s="135">
        <f t="shared" si="19"/>
        <v>0</v>
      </c>
      <c r="BL144" s="13" t="s">
        <v>83</v>
      </c>
      <c r="BM144" s="134" t="s">
        <v>178</v>
      </c>
    </row>
    <row r="145" spans="2:65" s="1" customFormat="1" ht="16.5" customHeight="1">
      <c r="B145" s="124"/>
      <c r="C145" s="125" t="s">
        <v>68</v>
      </c>
      <c r="D145" s="125" t="s">
        <v>122</v>
      </c>
      <c r="E145" s="126" t="s">
        <v>179</v>
      </c>
      <c r="F145" s="127" t="s">
        <v>180</v>
      </c>
      <c r="G145" s="128" t="s">
        <v>169</v>
      </c>
      <c r="H145" s="129">
        <v>467</v>
      </c>
      <c r="I145" s="129"/>
      <c r="J145" s="129">
        <f t="shared" si="10"/>
        <v>0</v>
      </c>
      <c r="K145" s="127" t="s">
        <v>1</v>
      </c>
      <c r="L145" s="25"/>
      <c r="M145" s="136" t="s">
        <v>1</v>
      </c>
      <c r="N145" s="137" t="s">
        <v>33</v>
      </c>
      <c r="O145" s="138">
        <v>0</v>
      </c>
      <c r="P145" s="138">
        <f t="shared" si="11"/>
        <v>0</v>
      </c>
      <c r="Q145" s="138">
        <v>0</v>
      </c>
      <c r="R145" s="138">
        <f t="shared" si="12"/>
        <v>0</v>
      </c>
      <c r="S145" s="138">
        <v>0</v>
      </c>
      <c r="T145" s="139">
        <f t="shared" si="13"/>
        <v>0</v>
      </c>
      <c r="AR145" s="134" t="s">
        <v>83</v>
      </c>
      <c r="AT145" s="134" t="s">
        <v>122</v>
      </c>
      <c r="AU145" s="134" t="s">
        <v>77</v>
      </c>
      <c r="AY145" s="13" t="s">
        <v>119</v>
      </c>
      <c r="BE145" s="135">
        <f t="shared" si="14"/>
        <v>0</v>
      </c>
      <c r="BF145" s="135">
        <f t="shared" si="15"/>
        <v>0</v>
      </c>
      <c r="BG145" s="135">
        <f t="shared" si="16"/>
        <v>0</v>
      </c>
      <c r="BH145" s="135">
        <f t="shared" si="17"/>
        <v>0</v>
      </c>
      <c r="BI145" s="135">
        <f t="shared" si="18"/>
        <v>0</v>
      </c>
      <c r="BJ145" s="13" t="s">
        <v>73</v>
      </c>
      <c r="BK145" s="135">
        <f t="shared" si="19"/>
        <v>0</v>
      </c>
      <c r="BL145" s="13" t="s">
        <v>83</v>
      </c>
      <c r="BM145" s="134" t="s">
        <v>181</v>
      </c>
    </row>
    <row r="146" spans="2:65" s="1" customFormat="1" ht="6.95" customHeight="1">
      <c r="B146" s="37"/>
      <c r="C146" s="38"/>
      <c r="D146" s="38"/>
      <c r="E146" s="38"/>
      <c r="F146" s="38"/>
      <c r="G146" s="38"/>
      <c r="H146" s="38"/>
      <c r="I146" s="38"/>
      <c r="J146" s="38"/>
      <c r="K146" s="38"/>
      <c r="L146" s="25"/>
    </row>
  </sheetData>
  <autoFilter ref="C118:K145" xr:uid="{00000000-0009-0000-0000-000001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6"/>
  <sheetViews>
    <sheetView showGridLines="0" topLeftCell="A95" workbookViewId="0">
      <selection activeCell="I140" sqref="I140:I14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0" t="s">
        <v>5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AT2" s="13" t="s">
        <v>79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4.95" customHeight="1">
      <c r="B4" s="16"/>
      <c r="D4" s="17" t="s">
        <v>92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75" t="str">
        <f>'Rekapitulace stavby'!K6</f>
        <v>Údržba zahradních ploch, květin a stromů - Centrum Rožmitál pod Třemšínem</v>
      </c>
      <c r="F7" s="176"/>
      <c r="G7" s="176"/>
      <c r="H7" s="176"/>
      <c r="L7" s="16"/>
    </row>
    <row r="8" spans="2:46" s="1" customFormat="1" ht="12" customHeight="1">
      <c r="B8" s="25"/>
      <c r="D8" s="22" t="s">
        <v>93</v>
      </c>
      <c r="L8" s="25"/>
    </row>
    <row r="9" spans="2:46" s="1" customFormat="1" ht="16.5" customHeight="1">
      <c r="B9" s="25"/>
      <c r="E9" s="165" t="s">
        <v>182</v>
      </c>
      <c r="F9" s="174"/>
      <c r="G9" s="174"/>
      <c r="H9" s="17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5">
        <f>'Rekapitulace stavby'!AN8</f>
        <v>46069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19</v>
      </c>
      <c r="I14" s="22" t="s">
        <v>20</v>
      </c>
      <c r="J14" s="20" t="str">
        <f>IF('Rekapitulace stavby'!AN10="","",'Rekapitulace stavby'!AN10)</f>
        <v xml:space="preserve"> 42727219</v>
      </c>
      <c r="L14" s="25"/>
    </row>
    <row r="15" spans="2:46" s="1" customFormat="1" ht="18" customHeight="1">
      <c r="B15" s="25"/>
      <c r="E15" s="20" t="str">
        <f>IF('Rekapitulace stavby'!E11="","",'Rekapitulace stavby'!E11)</f>
        <v>Centrum Rožmitál pod Třemšínem, poskytovatel sociálních služeb</v>
      </c>
      <c r="I15" s="22" t="s">
        <v>22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20</v>
      </c>
      <c r="J17" s="20" t="str">
        <f>'Rekapitulace stavby'!AN13</f>
        <v/>
      </c>
      <c r="L17" s="25"/>
    </row>
    <row r="18" spans="2:12" s="1" customFormat="1" ht="18" customHeight="1">
      <c r="B18" s="25"/>
      <c r="E18" s="149" t="str">
        <f>'Rekapitulace stavby'!E14</f>
        <v xml:space="preserve"> </v>
      </c>
      <c r="F18" s="149"/>
      <c r="G18" s="149"/>
      <c r="H18" s="149"/>
      <c r="I18" s="22" t="s">
        <v>22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20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22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20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22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7.25" customHeight="1">
      <c r="B27" s="82"/>
      <c r="E27" s="151" t="s">
        <v>183</v>
      </c>
      <c r="F27" s="151"/>
      <c r="G27" s="151"/>
      <c r="H27" s="151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28</v>
      </c>
      <c r="J30" s="59">
        <f>ROUND(J119,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5" customHeight="1">
      <c r="B33" s="25"/>
      <c r="D33" s="48" t="s">
        <v>32</v>
      </c>
      <c r="E33" s="22" t="s">
        <v>33</v>
      </c>
      <c r="F33" s="84">
        <f>ROUND((SUM(BE119:BE145)),  2)</f>
        <v>0</v>
      </c>
      <c r="I33" s="85">
        <v>0.21</v>
      </c>
      <c r="J33" s="84">
        <f>ROUND(((SUM(BE119:BE145))*I33),  2)</f>
        <v>0</v>
      </c>
      <c r="L33" s="25"/>
    </row>
    <row r="34" spans="2:12" s="1" customFormat="1" ht="14.45" customHeight="1">
      <c r="B34" s="25"/>
      <c r="E34" s="22" t="s">
        <v>34</v>
      </c>
      <c r="F34" s="84">
        <f>ROUND((SUM(BF119:BF145)),  2)</f>
        <v>0</v>
      </c>
      <c r="I34" s="85">
        <v>0.12</v>
      </c>
      <c r="J34" s="84">
        <f>ROUND(((SUM(BF119:BF145))*I34),  2)</f>
        <v>0</v>
      </c>
      <c r="L34" s="25"/>
    </row>
    <row r="35" spans="2:12" s="1" customFormat="1" ht="14.45" hidden="1" customHeight="1">
      <c r="B35" s="25"/>
      <c r="E35" s="22" t="s">
        <v>35</v>
      </c>
      <c r="F35" s="84">
        <f>ROUND((SUM(BG119:BG145)),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36</v>
      </c>
      <c r="F36" s="84">
        <f>ROUND((SUM(BH119:BH145)),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37</v>
      </c>
      <c r="F37" s="84">
        <f>ROUND((SUM(BI119:BI145)),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38</v>
      </c>
      <c r="E39" s="50"/>
      <c r="F39" s="50"/>
      <c r="G39" s="88" t="s">
        <v>39</v>
      </c>
      <c r="H39" s="89" t="s">
        <v>40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96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26.25" customHeight="1">
      <c r="B85" s="25"/>
      <c r="E85" s="175" t="str">
        <f>E7</f>
        <v>Údržba zahradních ploch, květin a stromů - Centrum Rožmitál pod Třemšínem</v>
      </c>
      <c r="F85" s="176"/>
      <c r="G85" s="176"/>
      <c r="H85" s="176"/>
      <c r="L85" s="25"/>
    </row>
    <row r="86" spans="2:47" s="1" customFormat="1" ht="12" customHeight="1">
      <c r="B86" s="25"/>
      <c r="C86" s="22" t="s">
        <v>93</v>
      </c>
      <c r="L86" s="25"/>
    </row>
    <row r="87" spans="2:47" s="1" customFormat="1" ht="16.5" customHeight="1">
      <c r="B87" s="25"/>
      <c r="E87" s="165" t="str">
        <f>E9</f>
        <v>2 - Multisenzorická zahrada</v>
      </c>
      <c r="F87" s="174"/>
      <c r="G87" s="174"/>
      <c r="H87" s="17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5">
        <f>IF(J12="","",J12)</f>
        <v>46069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19</v>
      </c>
      <c r="F91" s="20" t="str">
        <f>E15</f>
        <v>Centrum Rožmitál pod Třemšínem, poskytovatel sociálních služeb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97</v>
      </c>
      <c r="D94" s="86"/>
      <c r="E94" s="86"/>
      <c r="F94" s="86"/>
      <c r="G94" s="86"/>
      <c r="H94" s="86"/>
      <c r="I94" s="86"/>
      <c r="J94" s="95" t="s">
        <v>98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99</v>
      </c>
      <c r="J96" s="59">
        <f>J119</f>
        <v>0</v>
      </c>
      <c r="L96" s="25"/>
      <c r="AU96" s="13" t="s">
        <v>100</v>
      </c>
    </row>
    <row r="97" spans="2:12" s="8" customFormat="1" ht="24.95" customHeight="1">
      <c r="B97" s="97"/>
      <c r="D97" s="98" t="s">
        <v>184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899999999999999" customHeight="1">
      <c r="B98" s="101"/>
      <c r="D98" s="102" t="s">
        <v>102</v>
      </c>
      <c r="E98" s="103"/>
      <c r="F98" s="103"/>
      <c r="G98" s="103"/>
      <c r="H98" s="103"/>
      <c r="I98" s="103"/>
      <c r="J98" s="104">
        <f>J121</f>
        <v>0</v>
      </c>
      <c r="L98" s="101"/>
    </row>
    <row r="99" spans="2:12" s="9" customFormat="1" ht="19.899999999999999" customHeight="1">
      <c r="B99" s="101"/>
      <c r="D99" s="102" t="s">
        <v>103</v>
      </c>
      <c r="E99" s="103"/>
      <c r="F99" s="103"/>
      <c r="G99" s="103"/>
      <c r="H99" s="103"/>
      <c r="I99" s="103"/>
      <c r="J99" s="104">
        <f>J139</f>
        <v>0</v>
      </c>
      <c r="L99" s="101"/>
    </row>
    <row r="100" spans="2:12" s="1" customFormat="1" ht="21.75" customHeight="1">
      <c r="B100" s="25"/>
      <c r="L100" s="25"/>
    </row>
    <row r="101" spans="2:12" s="1" customFormat="1" ht="6.95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4.95" customHeight="1">
      <c r="B106" s="25"/>
      <c r="C106" s="17" t="s">
        <v>104</v>
      </c>
      <c r="L106" s="25"/>
    </row>
    <row r="107" spans="2:12" s="1" customFormat="1" ht="6.95" customHeight="1">
      <c r="B107" s="25"/>
      <c r="L107" s="25"/>
    </row>
    <row r="108" spans="2:12" s="1" customFormat="1" ht="12" customHeight="1">
      <c r="B108" s="25"/>
      <c r="C108" s="22" t="s">
        <v>12</v>
      </c>
      <c r="L108" s="25"/>
    </row>
    <row r="109" spans="2:12" s="1" customFormat="1" ht="26.25" customHeight="1">
      <c r="B109" s="25"/>
      <c r="E109" s="175" t="str">
        <f>E7</f>
        <v>Údržba zahradních ploch, květin a stromů - Centrum Rožmitál pod Třemšínem</v>
      </c>
      <c r="F109" s="176"/>
      <c r="G109" s="176"/>
      <c r="H109" s="176"/>
      <c r="L109" s="25"/>
    </row>
    <row r="110" spans="2:12" s="1" customFormat="1" ht="12" customHeight="1">
      <c r="B110" s="25"/>
      <c r="C110" s="22" t="s">
        <v>93</v>
      </c>
      <c r="L110" s="25"/>
    </row>
    <row r="111" spans="2:12" s="1" customFormat="1" ht="16.5" customHeight="1">
      <c r="B111" s="25"/>
      <c r="E111" s="165" t="str">
        <f>E9</f>
        <v>2 - Multisenzorická zahrada</v>
      </c>
      <c r="F111" s="174"/>
      <c r="G111" s="174"/>
      <c r="H111" s="174"/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16</v>
      </c>
      <c r="F113" s="20" t="str">
        <f>F12</f>
        <v xml:space="preserve"> </v>
      </c>
      <c r="I113" s="22" t="s">
        <v>18</v>
      </c>
      <c r="J113" s="45">
        <f>IF(J12="","",J12)</f>
        <v>46069</v>
      </c>
      <c r="L113" s="25"/>
    </row>
    <row r="114" spans="2:65" s="1" customFormat="1" ht="6.95" customHeight="1">
      <c r="B114" s="25"/>
      <c r="L114" s="25"/>
    </row>
    <row r="115" spans="2:65" s="1" customFormat="1" ht="15.2" customHeight="1">
      <c r="B115" s="25"/>
      <c r="C115" s="22" t="s">
        <v>19</v>
      </c>
      <c r="F115" s="20" t="str">
        <f>E15</f>
        <v>Centrum Rožmitál pod Třemšínem, poskytovatel sociálních služeb</v>
      </c>
      <c r="I115" s="22" t="s">
        <v>24</v>
      </c>
      <c r="J115" s="23" t="str">
        <f>E21</f>
        <v xml:space="preserve"> </v>
      </c>
      <c r="L115" s="25"/>
    </row>
    <row r="116" spans="2:65" s="1" customFormat="1" ht="15.2" customHeight="1">
      <c r="B116" s="25"/>
      <c r="C116" s="22" t="s">
        <v>23</v>
      </c>
      <c r="F116" s="20" t="str">
        <f>IF(E18="","",E18)</f>
        <v xml:space="preserve"> </v>
      </c>
      <c r="I116" s="22" t="s">
        <v>26</v>
      </c>
      <c r="J116" s="23" t="str">
        <f>E24</f>
        <v xml:space="preserve"> </v>
      </c>
      <c r="L116" s="25"/>
    </row>
    <row r="117" spans="2:65" s="1" customFormat="1" ht="10.35" customHeight="1">
      <c r="B117" s="25"/>
      <c r="L117" s="25"/>
    </row>
    <row r="118" spans="2:65" s="10" customFormat="1" ht="29.25" customHeight="1">
      <c r="B118" s="105"/>
      <c r="C118" s="106" t="s">
        <v>105</v>
      </c>
      <c r="D118" s="107" t="s">
        <v>53</v>
      </c>
      <c r="E118" s="107" t="s">
        <v>49</v>
      </c>
      <c r="F118" s="107" t="s">
        <v>50</v>
      </c>
      <c r="G118" s="107" t="s">
        <v>106</v>
      </c>
      <c r="H118" s="107" t="s">
        <v>107</v>
      </c>
      <c r="I118" s="107" t="s">
        <v>108</v>
      </c>
      <c r="J118" s="107" t="s">
        <v>98</v>
      </c>
      <c r="K118" s="108" t="s">
        <v>109</v>
      </c>
      <c r="L118" s="105"/>
      <c r="M118" s="52" t="s">
        <v>1</v>
      </c>
      <c r="N118" s="53" t="s">
        <v>32</v>
      </c>
      <c r="O118" s="53" t="s">
        <v>110</v>
      </c>
      <c r="P118" s="53" t="s">
        <v>111</v>
      </c>
      <c r="Q118" s="53" t="s">
        <v>112</v>
      </c>
      <c r="R118" s="53" t="s">
        <v>113</v>
      </c>
      <c r="S118" s="53" t="s">
        <v>114</v>
      </c>
      <c r="T118" s="54" t="s">
        <v>115</v>
      </c>
    </row>
    <row r="119" spans="2:65" s="1" customFormat="1" ht="22.9" customHeight="1">
      <c r="B119" s="25"/>
      <c r="C119" s="57" t="s">
        <v>116</v>
      </c>
      <c r="J119" s="109">
        <f>BK119</f>
        <v>0</v>
      </c>
      <c r="L119" s="25"/>
      <c r="M119" s="55"/>
      <c r="N119" s="46"/>
      <c r="O119" s="46"/>
      <c r="P119" s="110">
        <f>P120</f>
        <v>0</v>
      </c>
      <c r="Q119" s="46"/>
      <c r="R119" s="110">
        <f>R120</f>
        <v>0</v>
      </c>
      <c r="S119" s="46"/>
      <c r="T119" s="111">
        <f>T120</f>
        <v>0</v>
      </c>
      <c r="AT119" s="13" t="s">
        <v>67</v>
      </c>
      <c r="AU119" s="13" t="s">
        <v>100</v>
      </c>
      <c r="BK119" s="112">
        <f>BK120</f>
        <v>0</v>
      </c>
    </row>
    <row r="120" spans="2:65" s="11" customFormat="1" ht="25.9" customHeight="1">
      <c r="B120" s="113"/>
      <c r="D120" s="114" t="s">
        <v>67</v>
      </c>
      <c r="E120" s="115" t="s">
        <v>117</v>
      </c>
      <c r="F120" s="115" t="s">
        <v>185</v>
      </c>
      <c r="J120" s="116">
        <f>BK120</f>
        <v>0</v>
      </c>
      <c r="L120" s="113"/>
      <c r="M120" s="117"/>
      <c r="P120" s="118">
        <f>P121+P139</f>
        <v>0</v>
      </c>
      <c r="R120" s="118">
        <f>R121+R139</f>
        <v>0</v>
      </c>
      <c r="T120" s="119">
        <f>T121+T139</f>
        <v>0</v>
      </c>
      <c r="AR120" s="114" t="s">
        <v>73</v>
      </c>
      <c r="AT120" s="120" t="s">
        <v>67</v>
      </c>
      <c r="AU120" s="120" t="s">
        <v>68</v>
      </c>
      <c r="AY120" s="114" t="s">
        <v>119</v>
      </c>
      <c r="BK120" s="121">
        <f>BK121+BK139</f>
        <v>0</v>
      </c>
    </row>
    <row r="121" spans="2:65" s="11" customFormat="1" ht="22.9" customHeight="1">
      <c r="B121" s="113"/>
      <c r="D121" s="114" t="s">
        <v>67</v>
      </c>
      <c r="E121" s="122" t="s">
        <v>120</v>
      </c>
      <c r="F121" s="122" t="s">
        <v>121</v>
      </c>
      <c r="J121" s="123">
        <f>BK121</f>
        <v>0</v>
      </c>
      <c r="L121" s="113"/>
      <c r="M121" s="117"/>
      <c r="P121" s="118">
        <f>SUM(P122:P138)</f>
        <v>0</v>
      </c>
      <c r="R121" s="118">
        <f>SUM(R122:R138)</f>
        <v>0</v>
      </c>
      <c r="T121" s="119">
        <f>SUM(T122:T138)</f>
        <v>0</v>
      </c>
      <c r="AR121" s="114" t="s">
        <v>73</v>
      </c>
      <c r="AT121" s="120" t="s">
        <v>67</v>
      </c>
      <c r="AU121" s="120" t="s">
        <v>73</v>
      </c>
      <c r="AY121" s="114" t="s">
        <v>119</v>
      </c>
      <c r="BK121" s="121">
        <f>SUM(BK122:BK138)</f>
        <v>0</v>
      </c>
    </row>
    <row r="122" spans="2:65" s="1" customFormat="1" ht="24.2" customHeight="1">
      <c r="B122" s="124"/>
      <c r="C122" s="125" t="s">
        <v>68</v>
      </c>
      <c r="D122" s="125" t="s">
        <v>122</v>
      </c>
      <c r="E122" s="126" t="s">
        <v>73</v>
      </c>
      <c r="F122" s="127" t="s">
        <v>186</v>
      </c>
      <c r="G122" s="128" t="s">
        <v>124</v>
      </c>
      <c r="H122" s="129">
        <v>588.79999999999995</v>
      </c>
      <c r="I122" s="129"/>
      <c r="J122" s="129">
        <f t="shared" ref="J122:J138" si="0">ROUND(I122*H122,2)</f>
        <v>0</v>
      </c>
      <c r="K122" s="127" t="s">
        <v>1</v>
      </c>
      <c r="L122" s="25"/>
      <c r="M122" s="130" t="s">
        <v>1</v>
      </c>
      <c r="N122" s="131" t="s">
        <v>33</v>
      </c>
      <c r="O122" s="132">
        <v>0</v>
      </c>
      <c r="P122" s="132">
        <f t="shared" ref="P122:P138" si="1">O122*H122</f>
        <v>0</v>
      </c>
      <c r="Q122" s="132">
        <v>0</v>
      </c>
      <c r="R122" s="132">
        <f t="shared" ref="R122:R138" si="2">Q122*H122</f>
        <v>0</v>
      </c>
      <c r="S122" s="132">
        <v>0</v>
      </c>
      <c r="T122" s="133">
        <f t="shared" ref="T122:T138" si="3">S122*H122</f>
        <v>0</v>
      </c>
      <c r="AR122" s="134" t="s">
        <v>83</v>
      </c>
      <c r="AT122" s="134" t="s">
        <v>122</v>
      </c>
      <c r="AU122" s="134" t="s">
        <v>77</v>
      </c>
      <c r="AY122" s="13" t="s">
        <v>119</v>
      </c>
      <c r="BE122" s="135">
        <f t="shared" ref="BE122:BE138" si="4">IF(N122="základní",J122,0)</f>
        <v>0</v>
      </c>
      <c r="BF122" s="135">
        <f t="shared" ref="BF122:BF138" si="5">IF(N122="snížená",J122,0)</f>
        <v>0</v>
      </c>
      <c r="BG122" s="135">
        <f t="shared" ref="BG122:BG138" si="6">IF(N122="zákl. přenesená",J122,0)</f>
        <v>0</v>
      </c>
      <c r="BH122" s="135">
        <f t="shared" ref="BH122:BH138" si="7">IF(N122="sníž. přenesená",J122,0)</f>
        <v>0</v>
      </c>
      <c r="BI122" s="135">
        <f t="shared" ref="BI122:BI138" si="8">IF(N122="nulová",J122,0)</f>
        <v>0</v>
      </c>
      <c r="BJ122" s="13" t="s">
        <v>73</v>
      </c>
      <c r="BK122" s="135">
        <f t="shared" ref="BK122:BK138" si="9">ROUND(I122*H122,2)</f>
        <v>0</v>
      </c>
      <c r="BL122" s="13" t="s">
        <v>83</v>
      </c>
      <c r="BM122" s="134" t="s">
        <v>77</v>
      </c>
    </row>
    <row r="123" spans="2:65" s="1" customFormat="1" ht="24.2" customHeight="1">
      <c r="B123" s="124"/>
      <c r="C123" s="125" t="s">
        <v>68</v>
      </c>
      <c r="D123" s="125" t="s">
        <v>122</v>
      </c>
      <c r="E123" s="126" t="s">
        <v>77</v>
      </c>
      <c r="F123" s="127" t="s">
        <v>187</v>
      </c>
      <c r="G123" s="128" t="s">
        <v>124</v>
      </c>
      <c r="H123" s="129">
        <v>294.39999999999998</v>
      </c>
      <c r="I123" s="129"/>
      <c r="J123" s="129">
        <f t="shared" si="0"/>
        <v>0</v>
      </c>
      <c r="K123" s="127" t="s">
        <v>1</v>
      </c>
      <c r="L123" s="25"/>
      <c r="M123" s="130" t="s">
        <v>1</v>
      </c>
      <c r="N123" s="131" t="s">
        <v>33</v>
      </c>
      <c r="O123" s="132">
        <v>0</v>
      </c>
      <c r="P123" s="132">
        <f t="shared" si="1"/>
        <v>0</v>
      </c>
      <c r="Q123" s="132">
        <v>0</v>
      </c>
      <c r="R123" s="132">
        <f t="shared" si="2"/>
        <v>0</v>
      </c>
      <c r="S123" s="132">
        <v>0</v>
      </c>
      <c r="T123" s="133">
        <f t="shared" si="3"/>
        <v>0</v>
      </c>
      <c r="AR123" s="134" t="s">
        <v>83</v>
      </c>
      <c r="AT123" s="134" t="s">
        <v>122</v>
      </c>
      <c r="AU123" s="134" t="s">
        <v>77</v>
      </c>
      <c r="AY123" s="13" t="s">
        <v>119</v>
      </c>
      <c r="BE123" s="135">
        <f t="shared" si="4"/>
        <v>0</v>
      </c>
      <c r="BF123" s="135">
        <f t="shared" si="5"/>
        <v>0</v>
      </c>
      <c r="BG123" s="135">
        <f t="shared" si="6"/>
        <v>0</v>
      </c>
      <c r="BH123" s="135">
        <f t="shared" si="7"/>
        <v>0</v>
      </c>
      <c r="BI123" s="135">
        <f t="shared" si="8"/>
        <v>0</v>
      </c>
      <c r="BJ123" s="13" t="s">
        <v>73</v>
      </c>
      <c r="BK123" s="135">
        <f t="shared" si="9"/>
        <v>0</v>
      </c>
      <c r="BL123" s="13" t="s">
        <v>83</v>
      </c>
      <c r="BM123" s="134" t="s">
        <v>83</v>
      </c>
    </row>
    <row r="124" spans="2:65" s="1" customFormat="1" ht="24.2" customHeight="1">
      <c r="B124" s="124"/>
      <c r="C124" s="125" t="s">
        <v>68</v>
      </c>
      <c r="D124" s="125" t="s">
        <v>122</v>
      </c>
      <c r="E124" s="126" t="s">
        <v>80</v>
      </c>
      <c r="F124" s="127" t="s">
        <v>188</v>
      </c>
      <c r="G124" s="128" t="s">
        <v>124</v>
      </c>
      <c r="H124" s="129">
        <v>2944</v>
      </c>
      <c r="I124" s="129"/>
      <c r="J124" s="129">
        <f t="shared" si="0"/>
        <v>0</v>
      </c>
      <c r="K124" s="127" t="s">
        <v>1</v>
      </c>
      <c r="L124" s="25"/>
      <c r="M124" s="130" t="s">
        <v>1</v>
      </c>
      <c r="N124" s="131" t="s">
        <v>33</v>
      </c>
      <c r="O124" s="132">
        <v>0</v>
      </c>
      <c r="P124" s="132">
        <f t="shared" si="1"/>
        <v>0</v>
      </c>
      <c r="Q124" s="132">
        <v>0</v>
      </c>
      <c r="R124" s="132">
        <f t="shared" si="2"/>
        <v>0</v>
      </c>
      <c r="S124" s="132">
        <v>0</v>
      </c>
      <c r="T124" s="133">
        <f t="shared" si="3"/>
        <v>0</v>
      </c>
      <c r="AR124" s="134" t="s">
        <v>83</v>
      </c>
      <c r="AT124" s="134" t="s">
        <v>122</v>
      </c>
      <c r="AU124" s="134" t="s">
        <v>77</v>
      </c>
      <c r="AY124" s="13" t="s">
        <v>119</v>
      </c>
      <c r="BE124" s="135">
        <f t="shared" si="4"/>
        <v>0</v>
      </c>
      <c r="BF124" s="135">
        <f t="shared" si="5"/>
        <v>0</v>
      </c>
      <c r="BG124" s="135">
        <f t="shared" si="6"/>
        <v>0</v>
      </c>
      <c r="BH124" s="135">
        <f t="shared" si="7"/>
        <v>0</v>
      </c>
      <c r="BI124" s="135">
        <f t="shared" si="8"/>
        <v>0</v>
      </c>
      <c r="BJ124" s="13" t="s">
        <v>73</v>
      </c>
      <c r="BK124" s="135">
        <f t="shared" si="9"/>
        <v>0</v>
      </c>
      <c r="BL124" s="13" t="s">
        <v>83</v>
      </c>
      <c r="BM124" s="134" t="s">
        <v>89</v>
      </c>
    </row>
    <row r="125" spans="2:65" s="1" customFormat="1" ht="24.2" customHeight="1">
      <c r="B125" s="124"/>
      <c r="C125" s="125" t="s">
        <v>68</v>
      </c>
      <c r="D125" s="125" t="s">
        <v>122</v>
      </c>
      <c r="E125" s="126" t="s">
        <v>83</v>
      </c>
      <c r="F125" s="127" t="s">
        <v>189</v>
      </c>
      <c r="G125" s="128" t="s">
        <v>124</v>
      </c>
      <c r="H125" s="129">
        <v>2060.8000000000002</v>
      </c>
      <c r="I125" s="129"/>
      <c r="J125" s="129">
        <f t="shared" si="0"/>
        <v>0</v>
      </c>
      <c r="K125" s="127" t="s">
        <v>1</v>
      </c>
      <c r="L125" s="25"/>
      <c r="M125" s="130" t="s">
        <v>1</v>
      </c>
      <c r="N125" s="131" t="s">
        <v>33</v>
      </c>
      <c r="O125" s="132">
        <v>0</v>
      </c>
      <c r="P125" s="132">
        <f t="shared" si="1"/>
        <v>0</v>
      </c>
      <c r="Q125" s="132">
        <v>0</v>
      </c>
      <c r="R125" s="132">
        <f t="shared" si="2"/>
        <v>0</v>
      </c>
      <c r="S125" s="132">
        <v>0</v>
      </c>
      <c r="T125" s="133">
        <f t="shared" si="3"/>
        <v>0</v>
      </c>
      <c r="AR125" s="134" t="s">
        <v>83</v>
      </c>
      <c r="AT125" s="134" t="s">
        <v>122</v>
      </c>
      <c r="AU125" s="134" t="s">
        <v>77</v>
      </c>
      <c r="AY125" s="13" t="s">
        <v>119</v>
      </c>
      <c r="BE125" s="135">
        <f t="shared" si="4"/>
        <v>0</v>
      </c>
      <c r="BF125" s="135">
        <f t="shared" si="5"/>
        <v>0</v>
      </c>
      <c r="BG125" s="135">
        <f t="shared" si="6"/>
        <v>0</v>
      </c>
      <c r="BH125" s="135">
        <f t="shared" si="7"/>
        <v>0</v>
      </c>
      <c r="BI125" s="135">
        <f t="shared" si="8"/>
        <v>0</v>
      </c>
      <c r="BJ125" s="13" t="s">
        <v>73</v>
      </c>
      <c r="BK125" s="135">
        <f t="shared" si="9"/>
        <v>0</v>
      </c>
      <c r="BL125" s="13" t="s">
        <v>83</v>
      </c>
      <c r="BM125" s="134" t="s">
        <v>128</v>
      </c>
    </row>
    <row r="126" spans="2:65" s="1" customFormat="1" ht="16.5" customHeight="1">
      <c r="B126" s="124"/>
      <c r="C126" s="125" t="s">
        <v>68</v>
      </c>
      <c r="D126" s="125" t="s">
        <v>122</v>
      </c>
      <c r="E126" s="126" t="s">
        <v>86</v>
      </c>
      <c r="F126" s="127" t="s">
        <v>190</v>
      </c>
      <c r="G126" s="128" t="s">
        <v>130</v>
      </c>
      <c r="H126" s="129">
        <v>173</v>
      </c>
      <c r="I126" s="129"/>
      <c r="J126" s="129">
        <f t="shared" si="0"/>
        <v>0</v>
      </c>
      <c r="K126" s="127" t="s">
        <v>1</v>
      </c>
      <c r="L126" s="25"/>
      <c r="M126" s="130" t="s">
        <v>1</v>
      </c>
      <c r="N126" s="131" t="s">
        <v>33</v>
      </c>
      <c r="O126" s="132">
        <v>0</v>
      </c>
      <c r="P126" s="132">
        <f t="shared" si="1"/>
        <v>0</v>
      </c>
      <c r="Q126" s="132">
        <v>0</v>
      </c>
      <c r="R126" s="132">
        <f t="shared" si="2"/>
        <v>0</v>
      </c>
      <c r="S126" s="132">
        <v>0</v>
      </c>
      <c r="T126" s="133">
        <f t="shared" si="3"/>
        <v>0</v>
      </c>
      <c r="AR126" s="134" t="s">
        <v>83</v>
      </c>
      <c r="AT126" s="134" t="s">
        <v>122</v>
      </c>
      <c r="AU126" s="134" t="s">
        <v>77</v>
      </c>
      <c r="AY126" s="13" t="s">
        <v>119</v>
      </c>
      <c r="BE126" s="135">
        <f t="shared" si="4"/>
        <v>0</v>
      </c>
      <c r="BF126" s="135">
        <f t="shared" si="5"/>
        <v>0</v>
      </c>
      <c r="BG126" s="135">
        <f t="shared" si="6"/>
        <v>0</v>
      </c>
      <c r="BH126" s="135">
        <f t="shared" si="7"/>
        <v>0</v>
      </c>
      <c r="BI126" s="135">
        <f t="shared" si="8"/>
        <v>0</v>
      </c>
      <c r="BJ126" s="13" t="s">
        <v>73</v>
      </c>
      <c r="BK126" s="135">
        <f t="shared" si="9"/>
        <v>0</v>
      </c>
      <c r="BL126" s="13" t="s">
        <v>83</v>
      </c>
      <c r="BM126" s="134" t="s">
        <v>131</v>
      </c>
    </row>
    <row r="127" spans="2:65" s="1" customFormat="1" ht="24.2" customHeight="1">
      <c r="B127" s="124"/>
      <c r="C127" s="125" t="s">
        <v>68</v>
      </c>
      <c r="D127" s="125" t="s">
        <v>122</v>
      </c>
      <c r="E127" s="126" t="s">
        <v>89</v>
      </c>
      <c r="F127" s="127" t="s">
        <v>191</v>
      </c>
      <c r="G127" s="128" t="s">
        <v>124</v>
      </c>
      <c r="H127" s="129">
        <v>1472</v>
      </c>
      <c r="I127" s="129"/>
      <c r="J127" s="129">
        <f t="shared" si="0"/>
        <v>0</v>
      </c>
      <c r="K127" s="127" t="s">
        <v>1</v>
      </c>
      <c r="L127" s="25"/>
      <c r="M127" s="130" t="s">
        <v>1</v>
      </c>
      <c r="N127" s="131" t="s">
        <v>33</v>
      </c>
      <c r="O127" s="132">
        <v>0</v>
      </c>
      <c r="P127" s="132">
        <f t="shared" si="1"/>
        <v>0</v>
      </c>
      <c r="Q127" s="132">
        <v>0</v>
      </c>
      <c r="R127" s="132">
        <f t="shared" si="2"/>
        <v>0</v>
      </c>
      <c r="S127" s="132">
        <v>0</v>
      </c>
      <c r="T127" s="133">
        <f t="shared" si="3"/>
        <v>0</v>
      </c>
      <c r="AR127" s="134" t="s">
        <v>83</v>
      </c>
      <c r="AT127" s="134" t="s">
        <v>122</v>
      </c>
      <c r="AU127" s="134" t="s">
        <v>77</v>
      </c>
      <c r="AY127" s="13" t="s">
        <v>119</v>
      </c>
      <c r="BE127" s="135">
        <f t="shared" si="4"/>
        <v>0</v>
      </c>
      <c r="BF127" s="135">
        <f t="shared" si="5"/>
        <v>0</v>
      </c>
      <c r="BG127" s="135">
        <f t="shared" si="6"/>
        <v>0</v>
      </c>
      <c r="BH127" s="135">
        <f t="shared" si="7"/>
        <v>0</v>
      </c>
      <c r="BI127" s="135">
        <f t="shared" si="8"/>
        <v>0</v>
      </c>
      <c r="BJ127" s="13" t="s">
        <v>73</v>
      </c>
      <c r="BK127" s="135">
        <f t="shared" si="9"/>
        <v>0</v>
      </c>
      <c r="BL127" s="13" t="s">
        <v>83</v>
      </c>
      <c r="BM127" s="134" t="s">
        <v>8</v>
      </c>
    </row>
    <row r="128" spans="2:65" s="1" customFormat="1" ht="24.2" customHeight="1">
      <c r="B128" s="124"/>
      <c r="C128" s="125" t="s">
        <v>68</v>
      </c>
      <c r="D128" s="125" t="s">
        <v>122</v>
      </c>
      <c r="E128" s="126" t="s">
        <v>133</v>
      </c>
      <c r="F128" s="127" t="s">
        <v>192</v>
      </c>
      <c r="G128" s="128" t="s">
        <v>130</v>
      </c>
      <c r="H128" s="129">
        <v>64</v>
      </c>
      <c r="I128" s="129"/>
      <c r="J128" s="129">
        <f t="shared" si="0"/>
        <v>0</v>
      </c>
      <c r="K128" s="127" t="s">
        <v>1</v>
      </c>
      <c r="L128" s="25"/>
      <c r="M128" s="130" t="s">
        <v>1</v>
      </c>
      <c r="N128" s="131" t="s">
        <v>33</v>
      </c>
      <c r="O128" s="132">
        <v>0</v>
      </c>
      <c r="P128" s="132">
        <f t="shared" si="1"/>
        <v>0</v>
      </c>
      <c r="Q128" s="132">
        <v>0</v>
      </c>
      <c r="R128" s="132">
        <f t="shared" si="2"/>
        <v>0</v>
      </c>
      <c r="S128" s="132">
        <v>0</v>
      </c>
      <c r="T128" s="133">
        <f t="shared" si="3"/>
        <v>0</v>
      </c>
      <c r="AR128" s="134" t="s">
        <v>83</v>
      </c>
      <c r="AT128" s="134" t="s">
        <v>122</v>
      </c>
      <c r="AU128" s="134" t="s">
        <v>77</v>
      </c>
      <c r="AY128" s="13" t="s">
        <v>119</v>
      </c>
      <c r="BE128" s="135">
        <f t="shared" si="4"/>
        <v>0</v>
      </c>
      <c r="BF128" s="135">
        <f t="shared" si="5"/>
        <v>0</v>
      </c>
      <c r="BG128" s="135">
        <f t="shared" si="6"/>
        <v>0</v>
      </c>
      <c r="BH128" s="135">
        <f t="shared" si="7"/>
        <v>0</v>
      </c>
      <c r="BI128" s="135">
        <f t="shared" si="8"/>
        <v>0</v>
      </c>
      <c r="BJ128" s="13" t="s">
        <v>73</v>
      </c>
      <c r="BK128" s="135">
        <f t="shared" si="9"/>
        <v>0</v>
      </c>
      <c r="BL128" s="13" t="s">
        <v>83</v>
      </c>
      <c r="BM128" s="134" t="s">
        <v>135</v>
      </c>
    </row>
    <row r="129" spans="2:65" s="1" customFormat="1" ht="24.2" customHeight="1">
      <c r="B129" s="124"/>
      <c r="C129" s="125" t="s">
        <v>68</v>
      </c>
      <c r="D129" s="125" t="s">
        <v>122</v>
      </c>
      <c r="E129" s="126" t="s">
        <v>128</v>
      </c>
      <c r="F129" s="127" t="s">
        <v>193</v>
      </c>
      <c r="G129" s="128" t="s">
        <v>124</v>
      </c>
      <c r="H129" s="129">
        <v>1766.4</v>
      </c>
      <c r="I129" s="129"/>
      <c r="J129" s="129">
        <f t="shared" si="0"/>
        <v>0</v>
      </c>
      <c r="K129" s="127" t="s">
        <v>1</v>
      </c>
      <c r="L129" s="25"/>
      <c r="M129" s="130" t="s">
        <v>1</v>
      </c>
      <c r="N129" s="131" t="s">
        <v>33</v>
      </c>
      <c r="O129" s="132">
        <v>0</v>
      </c>
      <c r="P129" s="132">
        <f t="shared" si="1"/>
        <v>0</v>
      </c>
      <c r="Q129" s="132">
        <v>0</v>
      </c>
      <c r="R129" s="132">
        <f t="shared" si="2"/>
        <v>0</v>
      </c>
      <c r="S129" s="132">
        <v>0</v>
      </c>
      <c r="T129" s="133">
        <f t="shared" si="3"/>
        <v>0</v>
      </c>
      <c r="AR129" s="134" t="s">
        <v>83</v>
      </c>
      <c r="AT129" s="134" t="s">
        <v>122</v>
      </c>
      <c r="AU129" s="134" t="s">
        <v>77</v>
      </c>
      <c r="AY129" s="13" t="s">
        <v>119</v>
      </c>
      <c r="BE129" s="135">
        <f t="shared" si="4"/>
        <v>0</v>
      </c>
      <c r="BF129" s="135">
        <f t="shared" si="5"/>
        <v>0</v>
      </c>
      <c r="BG129" s="135">
        <f t="shared" si="6"/>
        <v>0</v>
      </c>
      <c r="BH129" s="135">
        <f t="shared" si="7"/>
        <v>0</v>
      </c>
      <c r="BI129" s="135">
        <f t="shared" si="8"/>
        <v>0</v>
      </c>
      <c r="BJ129" s="13" t="s">
        <v>73</v>
      </c>
      <c r="BK129" s="135">
        <f t="shared" si="9"/>
        <v>0</v>
      </c>
      <c r="BL129" s="13" t="s">
        <v>83</v>
      </c>
      <c r="BM129" s="134" t="s">
        <v>137</v>
      </c>
    </row>
    <row r="130" spans="2:65" s="1" customFormat="1" ht="24.2" customHeight="1">
      <c r="B130" s="124"/>
      <c r="C130" s="125" t="s">
        <v>68</v>
      </c>
      <c r="D130" s="125" t="s">
        <v>122</v>
      </c>
      <c r="E130" s="126" t="s">
        <v>138</v>
      </c>
      <c r="F130" s="127" t="s">
        <v>194</v>
      </c>
      <c r="G130" s="128" t="s">
        <v>140</v>
      </c>
      <c r="H130" s="129">
        <v>165.5</v>
      </c>
      <c r="I130" s="129"/>
      <c r="J130" s="129">
        <f t="shared" si="0"/>
        <v>0</v>
      </c>
      <c r="K130" s="127" t="s">
        <v>1</v>
      </c>
      <c r="L130" s="25"/>
      <c r="M130" s="130" t="s">
        <v>1</v>
      </c>
      <c r="N130" s="131" t="s">
        <v>33</v>
      </c>
      <c r="O130" s="132">
        <v>0</v>
      </c>
      <c r="P130" s="132">
        <f t="shared" si="1"/>
        <v>0</v>
      </c>
      <c r="Q130" s="132">
        <v>0</v>
      </c>
      <c r="R130" s="132">
        <f t="shared" si="2"/>
        <v>0</v>
      </c>
      <c r="S130" s="132">
        <v>0</v>
      </c>
      <c r="T130" s="133">
        <f t="shared" si="3"/>
        <v>0</v>
      </c>
      <c r="AR130" s="134" t="s">
        <v>83</v>
      </c>
      <c r="AT130" s="134" t="s">
        <v>122</v>
      </c>
      <c r="AU130" s="134" t="s">
        <v>77</v>
      </c>
      <c r="AY130" s="13" t="s">
        <v>119</v>
      </c>
      <c r="BE130" s="135">
        <f t="shared" si="4"/>
        <v>0</v>
      </c>
      <c r="BF130" s="135">
        <f t="shared" si="5"/>
        <v>0</v>
      </c>
      <c r="BG130" s="135">
        <f t="shared" si="6"/>
        <v>0</v>
      </c>
      <c r="BH130" s="135">
        <f t="shared" si="7"/>
        <v>0</v>
      </c>
      <c r="BI130" s="135">
        <f t="shared" si="8"/>
        <v>0</v>
      </c>
      <c r="BJ130" s="13" t="s">
        <v>73</v>
      </c>
      <c r="BK130" s="135">
        <f t="shared" si="9"/>
        <v>0</v>
      </c>
      <c r="BL130" s="13" t="s">
        <v>83</v>
      </c>
      <c r="BM130" s="134" t="s">
        <v>141</v>
      </c>
    </row>
    <row r="131" spans="2:65" s="1" customFormat="1" ht="21.75" customHeight="1">
      <c r="B131" s="124"/>
      <c r="C131" s="125" t="s">
        <v>68</v>
      </c>
      <c r="D131" s="125" t="s">
        <v>122</v>
      </c>
      <c r="E131" s="126" t="s">
        <v>131</v>
      </c>
      <c r="F131" s="127" t="s">
        <v>195</v>
      </c>
      <c r="G131" s="128" t="s">
        <v>124</v>
      </c>
      <c r="H131" s="129">
        <v>165.5</v>
      </c>
      <c r="I131" s="129"/>
      <c r="J131" s="129">
        <f t="shared" si="0"/>
        <v>0</v>
      </c>
      <c r="K131" s="127" t="s">
        <v>1</v>
      </c>
      <c r="L131" s="25"/>
      <c r="M131" s="130" t="s">
        <v>1</v>
      </c>
      <c r="N131" s="131" t="s">
        <v>33</v>
      </c>
      <c r="O131" s="132">
        <v>0</v>
      </c>
      <c r="P131" s="132">
        <f t="shared" si="1"/>
        <v>0</v>
      </c>
      <c r="Q131" s="132">
        <v>0</v>
      </c>
      <c r="R131" s="132">
        <f t="shared" si="2"/>
        <v>0</v>
      </c>
      <c r="S131" s="132">
        <v>0</v>
      </c>
      <c r="T131" s="133">
        <f t="shared" si="3"/>
        <v>0</v>
      </c>
      <c r="AR131" s="134" t="s">
        <v>83</v>
      </c>
      <c r="AT131" s="134" t="s">
        <v>122</v>
      </c>
      <c r="AU131" s="134" t="s">
        <v>77</v>
      </c>
      <c r="AY131" s="13" t="s">
        <v>119</v>
      </c>
      <c r="BE131" s="135">
        <f t="shared" si="4"/>
        <v>0</v>
      </c>
      <c r="BF131" s="135">
        <f t="shared" si="5"/>
        <v>0</v>
      </c>
      <c r="BG131" s="135">
        <f t="shared" si="6"/>
        <v>0</v>
      </c>
      <c r="BH131" s="135">
        <f t="shared" si="7"/>
        <v>0</v>
      </c>
      <c r="BI131" s="135">
        <f t="shared" si="8"/>
        <v>0</v>
      </c>
      <c r="BJ131" s="13" t="s">
        <v>73</v>
      </c>
      <c r="BK131" s="135">
        <f t="shared" si="9"/>
        <v>0</v>
      </c>
      <c r="BL131" s="13" t="s">
        <v>83</v>
      </c>
      <c r="BM131" s="134" t="s">
        <v>143</v>
      </c>
    </row>
    <row r="132" spans="2:65" s="1" customFormat="1" ht="21.75" customHeight="1">
      <c r="B132" s="124"/>
      <c r="C132" s="125" t="s">
        <v>68</v>
      </c>
      <c r="D132" s="125" t="s">
        <v>122</v>
      </c>
      <c r="E132" s="126" t="s">
        <v>144</v>
      </c>
      <c r="F132" s="127" t="s">
        <v>196</v>
      </c>
      <c r="G132" s="128" t="s">
        <v>124</v>
      </c>
      <c r="H132" s="129">
        <v>12230</v>
      </c>
      <c r="I132" s="129"/>
      <c r="J132" s="129">
        <f t="shared" si="0"/>
        <v>0</v>
      </c>
      <c r="K132" s="127" t="s">
        <v>1</v>
      </c>
      <c r="L132" s="25"/>
      <c r="M132" s="130" t="s">
        <v>1</v>
      </c>
      <c r="N132" s="131" t="s">
        <v>33</v>
      </c>
      <c r="O132" s="132">
        <v>0</v>
      </c>
      <c r="P132" s="132">
        <f t="shared" si="1"/>
        <v>0</v>
      </c>
      <c r="Q132" s="132">
        <v>0</v>
      </c>
      <c r="R132" s="132">
        <f t="shared" si="2"/>
        <v>0</v>
      </c>
      <c r="S132" s="132">
        <v>0</v>
      </c>
      <c r="T132" s="133">
        <f t="shared" si="3"/>
        <v>0</v>
      </c>
      <c r="AR132" s="134" t="s">
        <v>83</v>
      </c>
      <c r="AT132" s="134" t="s">
        <v>122</v>
      </c>
      <c r="AU132" s="134" t="s">
        <v>77</v>
      </c>
      <c r="AY132" s="13" t="s">
        <v>119</v>
      </c>
      <c r="BE132" s="135">
        <f t="shared" si="4"/>
        <v>0</v>
      </c>
      <c r="BF132" s="135">
        <f t="shared" si="5"/>
        <v>0</v>
      </c>
      <c r="BG132" s="135">
        <f t="shared" si="6"/>
        <v>0</v>
      </c>
      <c r="BH132" s="135">
        <f t="shared" si="7"/>
        <v>0</v>
      </c>
      <c r="BI132" s="135">
        <f t="shared" si="8"/>
        <v>0</v>
      </c>
      <c r="BJ132" s="13" t="s">
        <v>73</v>
      </c>
      <c r="BK132" s="135">
        <f t="shared" si="9"/>
        <v>0</v>
      </c>
      <c r="BL132" s="13" t="s">
        <v>83</v>
      </c>
      <c r="BM132" s="134" t="s">
        <v>146</v>
      </c>
    </row>
    <row r="133" spans="2:65" s="1" customFormat="1" ht="24.2" customHeight="1">
      <c r="B133" s="124"/>
      <c r="C133" s="125" t="s">
        <v>68</v>
      </c>
      <c r="D133" s="125" t="s">
        <v>122</v>
      </c>
      <c r="E133" s="126" t="s">
        <v>8</v>
      </c>
      <c r="F133" s="127" t="s">
        <v>197</v>
      </c>
      <c r="G133" s="128" t="s">
        <v>124</v>
      </c>
      <c r="H133" s="129">
        <v>611.5</v>
      </c>
      <c r="I133" s="129"/>
      <c r="J133" s="129">
        <f t="shared" si="0"/>
        <v>0</v>
      </c>
      <c r="K133" s="127" t="s">
        <v>1</v>
      </c>
      <c r="L133" s="25"/>
      <c r="M133" s="130" t="s">
        <v>1</v>
      </c>
      <c r="N133" s="131" t="s">
        <v>33</v>
      </c>
      <c r="O133" s="132">
        <v>0</v>
      </c>
      <c r="P133" s="132">
        <f t="shared" si="1"/>
        <v>0</v>
      </c>
      <c r="Q133" s="132">
        <v>0</v>
      </c>
      <c r="R133" s="132">
        <f t="shared" si="2"/>
        <v>0</v>
      </c>
      <c r="S133" s="132">
        <v>0</v>
      </c>
      <c r="T133" s="133">
        <f t="shared" si="3"/>
        <v>0</v>
      </c>
      <c r="AR133" s="134" t="s">
        <v>83</v>
      </c>
      <c r="AT133" s="134" t="s">
        <v>122</v>
      </c>
      <c r="AU133" s="134" t="s">
        <v>77</v>
      </c>
      <c r="AY133" s="13" t="s">
        <v>119</v>
      </c>
      <c r="BE133" s="135">
        <f t="shared" si="4"/>
        <v>0</v>
      </c>
      <c r="BF133" s="135">
        <f t="shared" si="5"/>
        <v>0</v>
      </c>
      <c r="BG133" s="135">
        <f t="shared" si="6"/>
        <v>0</v>
      </c>
      <c r="BH133" s="135">
        <f t="shared" si="7"/>
        <v>0</v>
      </c>
      <c r="BI133" s="135">
        <f t="shared" si="8"/>
        <v>0</v>
      </c>
      <c r="BJ133" s="13" t="s">
        <v>73</v>
      </c>
      <c r="BK133" s="135">
        <f t="shared" si="9"/>
        <v>0</v>
      </c>
      <c r="BL133" s="13" t="s">
        <v>83</v>
      </c>
      <c r="BM133" s="134" t="s">
        <v>148</v>
      </c>
    </row>
    <row r="134" spans="2:65" s="1" customFormat="1" ht="21.75" customHeight="1">
      <c r="B134" s="124"/>
      <c r="C134" s="125" t="s">
        <v>68</v>
      </c>
      <c r="D134" s="125" t="s">
        <v>122</v>
      </c>
      <c r="E134" s="126" t="s">
        <v>149</v>
      </c>
      <c r="F134" s="127" t="s">
        <v>198</v>
      </c>
      <c r="G134" s="128" t="s">
        <v>140</v>
      </c>
      <c r="H134" s="129">
        <v>3310</v>
      </c>
      <c r="I134" s="129"/>
      <c r="J134" s="129">
        <f t="shared" si="0"/>
        <v>0</v>
      </c>
      <c r="K134" s="127" t="s">
        <v>1</v>
      </c>
      <c r="L134" s="25"/>
      <c r="M134" s="130" t="s">
        <v>1</v>
      </c>
      <c r="N134" s="131" t="s">
        <v>33</v>
      </c>
      <c r="O134" s="132">
        <v>0</v>
      </c>
      <c r="P134" s="132">
        <f t="shared" si="1"/>
        <v>0</v>
      </c>
      <c r="Q134" s="132">
        <v>0</v>
      </c>
      <c r="R134" s="132">
        <f t="shared" si="2"/>
        <v>0</v>
      </c>
      <c r="S134" s="132">
        <v>0</v>
      </c>
      <c r="T134" s="133">
        <f t="shared" si="3"/>
        <v>0</v>
      </c>
      <c r="AR134" s="134" t="s">
        <v>83</v>
      </c>
      <c r="AT134" s="134" t="s">
        <v>122</v>
      </c>
      <c r="AU134" s="134" t="s">
        <v>77</v>
      </c>
      <c r="AY134" s="13" t="s">
        <v>119</v>
      </c>
      <c r="BE134" s="135">
        <f t="shared" si="4"/>
        <v>0</v>
      </c>
      <c r="BF134" s="135">
        <f t="shared" si="5"/>
        <v>0</v>
      </c>
      <c r="BG134" s="135">
        <f t="shared" si="6"/>
        <v>0</v>
      </c>
      <c r="BH134" s="135">
        <f t="shared" si="7"/>
        <v>0</v>
      </c>
      <c r="BI134" s="135">
        <f t="shared" si="8"/>
        <v>0</v>
      </c>
      <c r="BJ134" s="13" t="s">
        <v>73</v>
      </c>
      <c r="BK134" s="135">
        <f t="shared" si="9"/>
        <v>0</v>
      </c>
      <c r="BL134" s="13" t="s">
        <v>83</v>
      </c>
      <c r="BM134" s="134" t="s">
        <v>151</v>
      </c>
    </row>
    <row r="135" spans="2:65" s="1" customFormat="1" ht="21.75" customHeight="1">
      <c r="B135" s="124"/>
      <c r="C135" s="125" t="s">
        <v>68</v>
      </c>
      <c r="D135" s="125" t="s">
        <v>122</v>
      </c>
      <c r="E135" s="126" t="s">
        <v>135</v>
      </c>
      <c r="F135" s="127" t="s">
        <v>199</v>
      </c>
      <c r="G135" s="128" t="s">
        <v>124</v>
      </c>
      <c r="H135" s="129">
        <v>232.4</v>
      </c>
      <c r="I135" s="129"/>
      <c r="J135" s="129">
        <f t="shared" si="0"/>
        <v>0</v>
      </c>
      <c r="K135" s="127" t="s">
        <v>1</v>
      </c>
      <c r="L135" s="25"/>
      <c r="M135" s="130" t="s">
        <v>1</v>
      </c>
      <c r="N135" s="131" t="s">
        <v>33</v>
      </c>
      <c r="O135" s="132">
        <v>0</v>
      </c>
      <c r="P135" s="132">
        <f t="shared" si="1"/>
        <v>0</v>
      </c>
      <c r="Q135" s="132">
        <v>0</v>
      </c>
      <c r="R135" s="132">
        <f t="shared" si="2"/>
        <v>0</v>
      </c>
      <c r="S135" s="132">
        <v>0</v>
      </c>
      <c r="T135" s="133">
        <f t="shared" si="3"/>
        <v>0</v>
      </c>
      <c r="AR135" s="134" t="s">
        <v>83</v>
      </c>
      <c r="AT135" s="134" t="s">
        <v>122</v>
      </c>
      <c r="AU135" s="134" t="s">
        <v>77</v>
      </c>
      <c r="AY135" s="13" t="s">
        <v>119</v>
      </c>
      <c r="BE135" s="135">
        <f t="shared" si="4"/>
        <v>0</v>
      </c>
      <c r="BF135" s="135">
        <f t="shared" si="5"/>
        <v>0</v>
      </c>
      <c r="BG135" s="135">
        <f t="shared" si="6"/>
        <v>0</v>
      </c>
      <c r="BH135" s="135">
        <f t="shared" si="7"/>
        <v>0</v>
      </c>
      <c r="BI135" s="135">
        <f t="shared" si="8"/>
        <v>0</v>
      </c>
      <c r="BJ135" s="13" t="s">
        <v>73</v>
      </c>
      <c r="BK135" s="135">
        <f t="shared" si="9"/>
        <v>0</v>
      </c>
      <c r="BL135" s="13" t="s">
        <v>83</v>
      </c>
      <c r="BM135" s="134" t="s">
        <v>153</v>
      </c>
    </row>
    <row r="136" spans="2:65" s="1" customFormat="1" ht="16.5" customHeight="1">
      <c r="B136" s="124"/>
      <c r="C136" s="125" t="s">
        <v>68</v>
      </c>
      <c r="D136" s="125" t="s">
        <v>122</v>
      </c>
      <c r="E136" s="126" t="s">
        <v>154</v>
      </c>
      <c r="F136" s="127" t="s">
        <v>155</v>
      </c>
      <c r="G136" s="128" t="s">
        <v>156</v>
      </c>
      <c r="H136" s="129">
        <v>1</v>
      </c>
      <c r="I136" s="129"/>
      <c r="J136" s="129">
        <f t="shared" si="0"/>
        <v>0</v>
      </c>
      <c r="K136" s="127" t="s">
        <v>1</v>
      </c>
      <c r="L136" s="25"/>
      <c r="M136" s="130" t="s">
        <v>1</v>
      </c>
      <c r="N136" s="131" t="s">
        <v>33</v>
      </c>
      <c r="O136" s="132">
        <v>0</v>
      </c>
      <c r="P136" s="132">
        <f t="shared" si="1"/>
        <v>0</v>
      </c>
      <c r="Q136" s="132">
        <v>0</v>
      </c>
      <c r="R136" s="132">
        <f t="shared" si="2"/>
        <v>0</v>
      </c>
      <c r="S136" s="132">
        <v>0</v>
      </c>
      <c r="T136" s="133">
        <f t="shared" si="3"/>
        <v>0</v>
      </c>
      <c r="AR136" s="134" t="s">
        <v>83</v>
      </c>
      <c r="AT136" s="134" t="s">
        <v>122</v>
      </c>
      <c r="AU136" s="134" t="s">
        <v>77</v>
      </c>
      <c r="AY136" s="13" t="s">
        <v>119</v>
      </c>
      <c r="BE136" s="135">
        <f t="shared" si="4"/>
        <v>0</v>
      </c>
      <c r="BF136" s="135">
        <f t="shared" si="5"/>
        <v>0</v>
      </c>
      <c r="BG136" s="135">
        <f t="shared" si="6"/>
        <v>0</v>
      </c>
      <c r="BH136" s="135">
        <f t="shared" si="7"/>
        <v>0</v>
      </c>
      <c r="BI136" s="135">
        <f t="shared" si="8"/>
        <v>0</v>
      </c>
      <c r="BJ136" s="13" t="s">
        <v>73</v>
      </c>
      <c r="BK136" s="135">
        <f t="shared" si="9"/>
        <v>0</v>
      </c>
      <c r="BL136" s="13" t="s">
        <v>83</v>
      </c>
      <c r="BM136" s="134" t="s">
        <v>157</v>
      </c>
    </row>
    <row r="137" spans="2:65" s="1" customFormat="1" ht="16.5" customHeight="1">
      <c r="B137" s="124"/>
      <c r="C137" s="125" t="s">
        <v>68</v>
      </c>
      <c r="D137" s="125" t="s">
        <v>122</v>
      </c>
      <c r="E137" s="126" t="s">
        <v>137</v>
      </c>
      <c r="F137" s="127" t="s">
        <v>158</v>
      </c>
      <c r="G137" s="128" t="s">
        <v>156</v>
      </c>
      <c r="H137" s="129">
        <v>1</v>
      </c>
      <c r="I137" s="129"/>
      <c r="J137" s="129">
        <f t="shared" si="0"/>
        <v>0</v>
      </c>
      <c r="K137" s="127" t="s">
        <v>1</v>
      </c>
      <c r="L137" s="25"/>
      <c r="M137" s="130" t="s">
        <v>1</v>
      </c>
      <c r="N137" s="131" t="s">
        <v>33</v>
      </c>
      <c r="O137" s="132">
        <v>0</v>
      </c>
      <c r="P137" s="132">
        <f t="shared" si="1"/>
        <v>0</v>
      </c>
      <c r="Q137" s="132">
        <v>0</v>
      </c>
      <c r="R137" s="132">
        <f t="shared" si="2"/>
        <v>0</v>
      </c>
      <c r="S137" s="132">
        <v>0</v>
      </c>
      <c r="T137" s="133">
        <f t="shared" si="3"/>
        <v>0</v>
      </c>
      <c r="AR137" s="134" t="s">
        <v>83</v>
      </c>
      <c r="AT137" s="134" t="s">
        <v>122</v>
      </c>
      <c r="AU137" s="134" t="s">
        <v>77</v>
      </c>
      <c r="AY137" s="13" t="s">
        <v>119</v>
      </c>
      <c r="BE137" s="135">
        <f t="shared" si="4"/>
        <v>0</v>
      </c>
      <c r="BF137" s="135">
        <f t="shared" si="5"/>
        <v>0</v>
      </c>
      <c r="BG137" s="135">
        <f t="shared" si="6"/>
        <v>0</v>
      </c>
      <c r="BH137" s="135">
        <f t="shared" si="7"/>
        <v>0</v>
      </c>
      <c r="BI137" s="135">
        <f t="shared" si="8"/>
        <v>0</v>
      </c>
      <c r="BJ137" s="13" t="s">
        <v>73</v>
      </c>
      <c r="BK137" s="135">
        <f t="shared" si="9"/>
        <v>0</v>
      </c>
      <c r="BL137" s="13" t="s">
        <v>83</v>
      </c>
      <c r="BM137" s="134" t="s">
        <v>159</v>
      </c>
    </row>
    <row r="138" spans="2:65" s="1" customFormat="1" ht="16.5" customHeight="1">
      <c r="B138" s="124"/>
      <c r="C138" s="125" t="s">
        <v>68</v>
      </c>
      <c r="D138" s="125" t="s">
        <v>122</v>
      </c>
      <c r="E138" s="126" t="s">
        <v>160</v>
      </c>
      <c r="F138" s="127" t="s">
        <v>161</v>
      </c>
      <c r="G138" s="128" t="s">
        <v>156</v>
      </c>
      <c r="H138" s="129">
        <v>1</v>
      </c>
      <c r="I138" s="129"/>
      <c r="J138" s="129">
        <f t="shared" si="0"/>
        <v>0</v>
      </c>
      <c r="K138" s="127" t="s">
        <v>1</v>
      </c>
      <c r="L138" s="25"/>
      <c r="M138" s="130" t="s">
        <v>1</v>
      </c>
      <c r="N138" s="131" t="s">
        <v>33</v>
      </c>
      <c r="O138" s="132">
        <v>0</v>
      </c>
      <c r="P138" s="132">
        <f t="shared" si="1"/>
        <v>0</v>
      </c>
      <c r="Q138" s="132">
        <v>0</v>
      </c>
      <c r="R138" s="132">
        <f t="shared" si="2"/>
        <v>0</v>
      </c>
      <c r="S138" s="132">
        <v>0</v>
      </c>
      <c r="T138" s="133">
        <f t="shared" si="3"/>
        <v>0</v>
      </c>
      <c r="AR138" s="134" t="s">
        <v>83</v>
      </c>
      <c r="AT138" s="134" t="s">
        <v>122</v>
      </c>
      <c r="AU138" s="134" t="s">
        <v>77</v>
      </c>
      <c r="AY138" s="13" t="s">
        <v>119</v>
      </c>
      <c r="BE138" s="135">
        <f t="shared" si="4"/>
        <v>0</v>
      </c>
      <c r="BF138" s="135">
        <f t="shared" si="5"/>
        <v>0</v>
      </c>
      <c r="BG138" s="135">
        <f t="shared" si="6"/>
        <v>0</v>
      </c>
      <c r="BH138" s="135">
        <f t="shared" si="7"/>
        <v>0</v>
      </c>
      <c r="BI138" s="135">
        <f t="shared" si="8"/>
        <v>0</v>
      </c>
      <c r="BJ138" s="13" t="s">
        <v>73</v>
      </c>
      <c r="BK138" s="135">
        <f t="shared" si="9"/>
        <v>0</v>
      </c>
      <c r="BL138" s="13" t="s">
        <v>83</v>
      </c>
      <c r="BM138" s="134" t="s">
        <v>162</v>
      </c>
    </row>
    <row r="139" spans="2:65" s="11" customFormat="1" ht="22.9" customHeight="1">
      <c r="B139" s="113"/>
      <c r="D139" s="114" t="s">
        <v>67</v>
      </c>
      <c r="E139" s="122" t="s">
        <v>163</v>
      </c>
      <c r="F139" s="122" t="s">
        <v>164</v>
      </c>
      <c r="J139" s="123">
        <f>BK139</f>
        <v>0</v>
      </c>
      <c r="L139" s="113"/>
      <c r="M139" s="117"/>
      <c r="P139" s="118">
        <f>SUM(P140:P145)</f>
        <v>0</v>
      </c>
      <c r="R139" s="118">
        <f>SUM(R140:R145)</f>
        <v>0</v>
      </c>
      <c r="T139" s="119">
        <f>SUM(T140:T145)</f>
        <v>0</v>
      </c>
      <c r="AR139" s="114" t="s">
        <v>73</v>
      </c>
      <c r="AT139" s="120" t="s">
        <v>67</v>
      </c>
      <c r="AU139" s="120" t="s">
        <v>73</v>
      </c>
      <c r="AY139" s="114" t="s">
        <v>119</v>
      </c>
      <c r="BK139" s="121">
        <f>SUM(BK140:BK145)</f>
        <v>0</v>
      </c>
    </row>
    <row r="140" spans="2:65" s="1" customFormat="1" ht="16.5" customHeight="1">
      <c r="B140" s="124"/>
      <c r="C140" s="125" t="s">
        <v>68</v>
      </c>
      <c r="D140" s="125" t="s">
        <v>122</v>
      </c>
      <c r="E140" s="126" t="s">
        <v>167</v>
      </c>
      <c r="F140" s="127" t="s">
        <v>165</v>
      </c>
      <c r="G140" s="128" t="s">
        <v>156</v>
      </c>
      <c r="H140" s="129">
        <v>1</v>
      </c>
      <c r="I140" s="129"/>
      <c r="J140" s="129">
        <f t="shared" ref="J140:J145" si="10">ROUND(I140*H140,2)</f>
        <v>0</v>
      </c>
      <c r="K140" s="127" t="s">
        <v>1</v>
      </c>
      <c r="L140" s="25"/>
      <c r="M140" s="130" t="s">
        <v>1</v>
      </c>
      <c r="N140" s="131" t="s">
        <v>33</v>
      </c>
      <c r="O140" s="132">
        <v>0</v>
      </c>
      <c r="P140" s="132">
        <f t="shared" ref="P140:P145" si="11">O140*H140</f>
        <v>0</v>
      </c>
      <c r="Q140" s="132">
        <v>0</v>
      </c>
      <c r="R140" s="132">
        <f t="shared" ref="R140:R145" si="12">Q140*H140</f>
        <v>0</v>
      </c>
      <c r="S140" s="132">
        <v>0</v>
      </c>
      <c r="T140" s="133">
        <f t="shared" ref="T140:T145" si="13">S140*H140</f>
        <v>0</v>
      </c>
      <c r="AR140" s="134" t="s">
        <v>83</v>
      </c>
      <c r="AT140" s="134" t="s">
        <v>122</v>
      </c>
      <c r="AU140" s="134" t="s">
        <v>77</v>
      </c>
      <c r="AY140" s="13" t="s">
        <v>119</v>
      </c>
      <c r="BE140" s="135">
        <f t="shared" ref="BE140:BE145" si="14">IF(N140="základní",J140,0)</f>
        <v>0</v>
      </c>
      <c r="BF140" s="135">
        <f t="shared" ref="BF140:BF145" si="15">IF(N140="snížená",J140,0)</f>
        <v>0</v>
      </c>
      <c r="BG140" s="135">
        <f t="shared" ref="BG140:BG145" si="16">IF(N140="zákl. přenesená",J140,0)</f>
        <v>0</v>
      </c>
      <c r="BH140" s="135">
        <f t="shared" ref="BH140:BH145" si="17">IF(N140="sníž. přenesená",J140,0)</f>
        <v>0</v>
      </c>
      <c r="BI140" s="135">
        <f t="shared" ref="BI140:BI145" si="18">IF(N140="nulová",J140,0)</f>
        <v>0</v>
      </c>
      <c r="BJ140" s="13" t="s">
        <v>73</v>
      </c>
      <c r="BK140" s="135">
        <f t="shared" ref="BK140:BK145" si="19">ROUND(I140*H140,2)</f>
        <v>0</v>
      </c>
      <c r="BL140" s="13" t="s">
        <v>83</v>
      </c>
      <c r="BM140" s="134" t="s">
        <v>166</v>
      </c>
    </row>
    <row r="141" spans="2:65" s="1" customFormat="1" ht="24.2" customHeight="1">
      <c r="B141" s="124"/>
      <c r="C141" s="125" t="s">
        <v>68</v>
      </c>
      <c r="D141" s="125" t="s">
        <v>122</v>
      </c>
      <c r="E141" s="126" t="s">
        <v>143</v>
      </c>
      <c r="F141" s="127" t="s">
        <v>168</v>
      </c>
      <c r="G141" s="128" t="s">
        <v>169</v>
      </c>
      <c r="H141" s="129">
        <v>190</v>
      </c>
      <c r="I141" s="129"/>
      <c r="J141" s="129">
        <f t="shared" si="10"/>
        <v>0</v>
      </c>
      <c r="K141" s="127" t="s">
        <v>1</v>
      </c>
      <c r="L141" s="25"/>
      <c r="M141" s="130" t="s">
        <v>1</v>
      </c>
      <c r="N141" s="131" t="s">
        <v>33</v>
      </c>
      <c r="O141" s="132">
        <v>0</v>
      </c>
      <c r="P141" s="132">
        <f t="shared" si="11"/>
        <v>0</v>
      </c>
      <c r="Q141" s="132">
        <v>0</v>
      </c>
      <c r="R141" s="132">
        <f t="shared" si="12"/>
        <v>0</v>
      </c>
      <c r="S141" s="132">
        <v>0</v>
      </c>
      <c r="T141" s="133">
        <f t="shared" si="13"/>
        <v>0</v>
      </c>
      <c r="AR141" s="134" t="s">
        <v>83</v>
      </c>
      <c r="AT141" s="134" t="s">
        <v>122</v>
      </c>
      <c r="AU141" s="134" t="s">
        <v>77</v>
      </c>
      <c r="AY141" s="13" t="s">
        <v>119</v>
      </c>
      <c r="BE141" s="135">
        <f t="shared" si="14"/>
        <v>0</v>
      </c>
      <c r="BF141" s="135">
        <f t="shared" si="15"/>
        <v>0</v>
      </c>
      <c r="BG141" s="135">
        <f t="shared" si="16"/>
        <v>0</v>
      </c>
      <c r="BH141" s="135">
        <f t="shared" si="17"/>
        <v>0</v>
      </c>
      <c r="BI141" s="135">
        <f t="shared" si="18"/>
        <v>0</v>
      </c>
      <c r="BJ141" s="13" t="s">
        <v>73</v>
      </c>
      <c r="BK141" s="135">
        <f t="shared" si="19"/>
        <v>0</v>
      </c>
      <c r="BL141" s="13" t="s">
        <v>83</v>
      </c>
      <c r="BM141" s="134" t="s">
        <v>170</v>
      </c>
    </row>
    <row r="142" spans="2:65" s="1" customFormat="1" ht="16.5" customHeight="1">
      <c r="B142" s="124"/>
      <c r="C142" s="125" t="s">
        <v>68</v>
      </c>
      <c r="D142" s="125" t="s">
        <v>122</v>
      </c>
      <c r="E142" s="126" t="s">
        <v>7</v>
      </c>
      <c r="F142" s="127" t="s">
        <v>171</v>
      </c>
      <c r="G142" s="128" t="s">
        <v>140</v>
      </c>
      <c r="H142" s="129">
        <v>135</v>
      </c>
      <c r="I142" s="129"/>
      <c r="J142" s="129">
        <f t="shared" si="10"/>
        <v>0</v>
      </c>
      <c r="K142" s="127" t="s">
        <v>1</v>
      </c>
      <c r="L142" s="25"/>
      <c r="M142" s="130" t="s">
        <v>1</v>
      </c>
      <c r="N142" s="131" t="s">
        <v>33</v>
      </c>
      <c r="O142" s="132">
        <v>0</v>
      </c>
      <c r="P142" s="132">
        <f t="shared" si="11"/>
        <v>0</v>
      </c>
      <c r="Q142" s="132">
        <v>0</v>
      </c>
      <c r="R142" s="132">
        <f t="shared" si="12"/>
        <v>0</v>
      </c>
      <c r="S142" s="132">
        <v>0</v>
      </c>
      <c r="T142" s="133">
        <f t="shared" si="13"/>
        <v>0</v>
      </c>
      <c r="AR142" s="134" t="s">
        <v>83</v>
      </c>
      <c r="AT142" s="134" t="s">
        <v>122</v>
      </c>
      <c r="AU142" s="134" t="s">
        <v>77</v>
      </c>
      <c r="AY142" s="13" t="s">
        <v>119</v>
      </c>
      <c r="BE142" s="135">
        <f t="shared" si="14"/>
        <v>0</v>
      </c>
      <c r="BF142" s="135">
        <f t="shared" si="15"/>
        <v>0</v>
      </c>
      <c r="BG142" s="135">
        <f t="shared" si="16"/>
        <v>0</v>
      </c>
      <c r="BH142" s="135">
        <f t="shared" si="17"/>
        <v>0</v>
      </c>
      <c r="BI142" s="135">
        <f t="shared" si="18"/>
        <v>0</v>
      </c>
      <c r="BJ142" s="13" t="s">
        <v>73</v>
      </c>
      <c r="BK142" s="135">
        <f t="shared" si="19"/>
        <v>0</v>
      </c>
      <c r="BL142" s="13" t="s">
        <v>83</v>
      </c>
      <c r="BM142" s="134" t="s">
        <v>172</v>
      </c>
    </row>
    <row r="143" spans="2:65" s="1" customFormat="1" ht="16.5" customHeight="1">
      <c r="B143" s="124"/>
      <c r="C143" s="125" t="s">
        <v>68</v>
      </c>
      <c r="D143" s="125" t="s">
        <v>122</v>
      </c>
      <c r="E143" s="126" t="s">
        <v>146</v>
      </c>
      <c r="F143" s="127" t="s">
        <v>173</v>
      </c>
      <c r="G143" s="128" t="s">
        <v>174</v>
      </c>
      <c r="H143" s="129">
        <v>12.8</v>
      </c>
      <c r="I143" s="129"/>
      <c r="J143" s="129">
        <f t="shared" si="10"/>
        <v>0</v>
      </c>
      <c r="K143" s="127" t="s">
        <v>1</v>
      </c>
      <c r="L143" s="25"/>
      <c r="M143" s="130" t="s">
        <v>1</v>
      </c>
      <c r="N143" s="131" t="s">
        <v>33</v>
      </c>
      <c r="O143" s="132">
        <v>0</v>
      </c>
      <c r="P143" s="132">
        <f t="shared" si="11"/>
        <v>0</v>
      </c>
      <c r="Q143" s="132">
        <v>0</v>
      </c>
      <c r="R143" s="132">
        <f t="shared" si="12"/>
        <v>0</v>
      </c>
      <c r="S143" s="132">
        <v>0</v>
      </c>
      <c r="T143" s="133">
        <f t="shared" si="13"/>
        <v>0</v>
      </c>
      <c r="AR143" s="134" t="s">
        <v>83</v>
      </c>
      <c r="AT143" s="134" t="s">
        <v>122</v>
      </c>
      <c r="AU143" s="134" t="s">
        <v>77</v>
      </c>
      <c r="AY143" s="13" t="s">
        <v>119</v>
      </c>
      <c r="BE143" s="135">
        <f t="shared" si="14"/>
        <v>0</v>
      </c>
      <c r="BF143" s="135">
        <f t="shared" si="15"/>
        <v>0</v>
      </c>
      <c r="BG143" s="135">
        <f t="shared" si="16"/>
        <v>0</v>
      </c>
      <c r="BH143" s="135">
        <f t="shared" si="17"/>
        <v>0</v>
      </c>
      <c r="BI143" s="135">
        <f t="shared" si="18"/>
        <v>0</v>
      </c>
      <c r="BJ143" s="13" t="s">
        <v>73</v>
      </c>
      <c r="BK143" s="135">
        <f t="shared" si="19"/>
        <v>0</v>
      </c>
      <c r="BL143" s="13" t="s">
        <v>83</v>
      </c>
      <c r="BM143" s="134" t="s">
        <v>175</v>
      </c>
    </row>
    <row r="144" spans="2:65" s="1" customFormat="1" ht="16.5" customHeight="1">
      <c r="B144" s="124"/>
      <c r="C144" s="125" t="s">
        <v>68</v>
      </c>
      <c r="D144" s="125" t="s">
        <v>122</v>
      </c>
      <c r="E144" s="126" t="s">
        <v>179</v>
      </c>
      <c r="F144" s="127" t="s">
        <v>200</v>
      </c>
      <c r="G144" s="128" t="s">
        <v>177</v>
      </c>
      <c r="H144" s="129">
        <v>11</v>
      </c>
      <c r="I144" s="129"/>
      <c r="J144" s="129">
        <f t="shared" si="10"/>
        <v>0</v>
      </c>
      <c r="K144" s="127" t="s">
        <v>1</v>
      </c>
      <c r="L144" s="25"/>
      <c r="M144" s="130" t="s">
        <v>1</v>
      </c>
      <c r="N144" s="131" t="s">
        <v>33</v>
      </c>
      <c r="O144" s="132">
        <v>0</v>
      </c>
      <c r="P144" s="132">
        <f t="shared" si="11"/>
        <v>0</v>
      </c>
      <c r="Q144" s="132">
        <v>0</v>
      </c>
      <c r="R144" s="132">
        <f t="shared" si="12"/>
        <v>0</v>
      </c>
      <c r="S144" s="132">
        <v>0</v>
      </c>
      <c r="T144" s="133">
        <f t="shared" si="13"/>
        <v>0</v>
      </c>
      <c r="AR144" s="134" t="s">
        <v>83</v>
      </c>
      <c r="AT144" s="134" t="s">
        <v>122</v>
      </c>
      <c r="AU144" s="134" t="s">
        <v>77</v>
      </c>
      <c r="AY144" s="13" t="s">
        <v>119</v>
      </c>
      <c r="BE144" s="135">
        <f t="shared" si="14"/>
        <v>0</v>
      </c>
      <c r="BF144" s="135">
        <f t="shared" si="15"/>
        <v>0</v>
      </c>
      <c r="BG144" s="135">
        <f t="shared" si="16"/>
        <v>0</v>
      </c>
      <c r="BH144" s="135">
        <f t="shared" si="17"/>
        <v>0</v>
      </c>
      <c r="BI144" s="135">
        <f t="shared" si="18"/>
        <v>0</v>
      </c>
      <c r="BJ144" s="13" t="s">
        <v>73</v>
      </c>
      <c r="BK144" s="135">
        <f t="shared" si="19"/>
        <v>0</v>
      </c>
      <c r="BL144" s="13" t="s">
        <v>83</v>
      </c>
      <c r="BM144" s="134" t="s">
        <v>178</v>
      </c>
    </row>
    <row r="145" spans="2:65" s="1" customFormat="1" ht="16.5" customHeight="1">
      <c r="B145" s="124"/>
      <c r="C145" s="125" t="s">
        <v>68</v>
      </c>
      <c r="D145" s="125" t="s">
        <v>122</v>
      </c>
      <c r="E145" s="126" t="s">
        <v>148</v>
      </c>
      <c r="F145" s="127" t="s">
        <v>180</v>
      </c>
      <c r="G145" s="128" t="s">
        <v>169</v>
      </c>
      <c r="H145" s="129">
        <v>225</v>
      </c>
      <c r="I145" s="129"/>
      <c r="J145" s="129">
        <f t="shared" si="10"/>
        <v>0</v>
      </c>
      <c r="K145" s="127" t="s">
        <v>1</v>
      </c>
      <c r="L145" s="25"/>
      <c r="M145" s="136" t="s">
        <v>1</v>
      </c>
      <c r="N145" s="137" t="s">
        <v>33</v>
      </c>
      <c r="O145" s="138">
        <v>0</v>
      </c>
      <c r="P145" s="138">
        <f t="shared" si="11"/>
        <v>0</v>
      </c>
      <c r="Q145" s="138">
        <v>0</v>
      </c>
      <c r="R145" s="138">
        <f t="shared" si="12"/>
        <v>0</v>
      </c>
      <c r="S145" s="138">
        <v>0</v>
      </c>
      <c r="T145" s="139">
        <f t="shared" si="13"/>
        <v>0</v>
      </c>
      <c r="AR145" s="134" t="s">
        <v>83</v>
      </c>
      <c r="AT145" s="134" t="s">
        <v>122</v>
      </c>
      <c r="AU145" s="134" t="s">
        <v>77</v>
      </c>
      <c r="AY145" s="13" t="s">
        <v>119</v>
      </c>
      <c r="BE145" s="135">
        <f t="shared" si="14"/>
        <v>0</v>
      </c>
      <c r="BF145" s="135">
        <f t="shared" si="15"/>
        <v>0</v>
      </c>
      <c r="BG145" s="135">
        <f t="shared" si="16"/>
        <v>0</v>
      </c>
      <c r="BH145" s="135">
        <f t="shared" si="17"/>
        <v>0</v>
      </c>
      <c r="BI145" s="135">
        <f t="shared" si="18"/>
        <v>0</v>
      </c>
      <c r="BJ145" s="13" t="s">
        <v>73</v>
      </c>
      <c r="BK145" s="135">
        <f t="shared" si="19"/>
        <v>0</v>
      </c>
      <c r="BL145" s="13" t="s">
        <v>83</v>
      </c>
      <c r="BM145" s="134" t="s">
        <v>181</v>
      </c>
    </row>
    <row r="146" spans="2:65" s="1" customFormat="1" ht="6.95" customHeight="1">
      <c r="B146" s="37"/>
      <c r="C146" s="38"/>
      <c r="D146" s="38"/>
      <c r="E146" s="38"/>
      <c r="F146" s="38"/>
      <c r="G146" s="38"/>
      <c r="H146" s="38"/>
      <c r="I146" s="38"/>
      <c r="J146" s="38"/>
      <c r="K146" s="38"/>
      <c r="L146" s="25"/>
    </row>
  </sheetData>
  <autoFilter ref="C118:K145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3"/>
  <sheetViews>
    <sheetView showGridLines="0" topLeftCell="A104" workbookViewId="0">
      <selection activeCell="I122" sqref="I122:I13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0" t="s">
        <v>5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AT2" s="13" t="s">
        <v>82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4.95" customHeight="1">
      <c r="B4" s="16"/>
      <c r="D4" s="17" t="s">
        <v>92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75" t="str">
        <f>'Rekapitulace stavby'!K6</f>
        <v>Údržba zahradních ploch, květin a stromů - Centrum Rožmitál pod Třemšínem</v>
      </c>
      <c r="F7" s="176"/>
      <c r="G7" s="176"/>
      <c r="H7" s="176"/>
      <c r="L7" s="16"/>
    </row>
    <row r="8" spans="2:46" s="1" customFormat="1" ht="12" customHeight="1">
      <c r="B8" s="25"/>
      <c r="D8" s="22" t="s">
        <v>93</v>
      </c>
      <c r="L8" s="25"/>
    </row>
    <row r="9" spans="2:46" s="1" customFormat="1" ht="30" customHeight="1">
      <c r="B9" s="25"/>
      <c r="E9" s="165" t="s">
        <v>201</v>
      </c>
      <c r="F9" s="174"/>
      <c r="G9" s="174"/>
      <c r="H9" s="17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5">
        <f>'Rekapitulace stavby'!AN8</f>
        <v>46069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19</v>
      </c>
      <c r="I14" s="22" t="s">
        <v>20</v>
      </c>
      <c r="J14" s="20" t="str">
        <f>IF('Rekapitulace stavby'!AN10="","",'Rekapitulace stavby'!AN10)</f>
        <v xml:space="preserve"> 42727219</v>
      </c>
      <c r="L14" s="25"/>
    </row>
    <row r="15" spans="2:46" s="1" customFormat="1" ht="18" customHeight="1">
      <c r="B15" s="25"/>
      <c r="E15" s="20" t="str">
        <f>IF('Rekapitulace stavby'!E11="","",'Rekapitulace stavby'!E11)</f>
        <v>Centrum Rožmitál pod Třemšínem, poskytovatel sociálních služeb</v>
      </c>
      <c r="I15" s="22" t="s">
        <v>22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20</v>
      </c>
      <c r="J17" s="20" t="str">
        <f>'Rekapitulace stavby'!AN13</f>
        <v/>
      </c>
      <c r="L17" s="25"/>
    </row>
    <row r="18" spans="2:12" s="1" customFormat="1" ht="18" customHeight="1">
      <c r="B18" s="25"/>
      <c r="E18" s="149" t="str">
        <f>'Rekapitulace stavby'!E14</f>
        <v xml:space="preserve"> </v>
      </c>
      <c r="F18" s="149"/>
      <c r="G18" s="149"/>
      <c r="H18" s="149"/>
      <c r="I18" s="22" t="s">
        <v>22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20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22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20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22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59.25" customHeight="1">
      <c r="B27" s="82"/>
      <c r="E27" s="151" t="s">
        <v>202</v>
      </c>
      <c r="F27" s="151"/>
      <c r="G27" s="151"/>
      <c r="H27" s="151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28</v>
      </c>
      <c r="J30" s="59">
        <f>ROUND(J119,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5" customHeight="1">
      <c r="B33" s="25"/>
      <c r="D33" s="48" t="s">
        <v>32</v>
      </c>
      <c r="E33" s="22" t="s">
        <v>33</v>
      </c>
      <c r="F33" s="84">
        <f>ROUND((SUM(BE119:BE132)),  2)</f>
        <v>0</v>
      </c>
      <c r="I33" s="85">
        <v>0.21</v>
      </c>
      <c r="J33" s="84">
        <f>ROUND(((SUM(BE119:BE132))*I33),  2)</f>
        <v>0</v>
      </c>
      <c r="L33" s="25"/>
    </row>
    <row r="34" spans="2:12" s="1" customFormat="1" ht="14.45" customHeight="1">
      <c r="B34" s="25"/>
      <c r="E34" s="22" t="s">
        <v>34</v>
      </c>
      <c r="F34" s="84">
        <f>ROUND((SUM(BF119:BF132)),  2)</f>
        <v>0</v>
      </c>
      <c r="I34" s="85">
        <v>0.12</v>
      </c>
      <c r="J34" s="84">
        <f>ROUND(((SUM(BF119:BF132))*I34),  2)</f>
        <v>0</v>
      </c>
      <c r="L34" s="25"/>
    </row>
    <row r="35" spans="2:12" s="1" customFormat="1" ht="14.45" hidden="1" customHeight="1">
      <c r="B35" s="25"/>
      <c r="E35" s="22" t="s">
        <v>35</v>
      </c>
      <c r="F35" s="84">
        <f>ROUND((SUM(BG119:BG132)),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36</v>
      </c>
      <c r="F36" s="84">
        <f>ROUND((SUM(BH119:BH132)),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37</v>
      </c>
      <c r="F37" s="84">
        <f>ROUND((SUM(BI119:BI132)),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38</v>
      </c>
      <c r="E39" s="50"/>
      <c r="F39" s="50"/>
      <c r="G39" s="88" t="s">
        <v>39</v>
      </c>
      <c r="H39" s="89" t="s">
        <v>40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96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26.25" customHeight="1">
      <c r="B85" s="25"/>
      <c r="E85" s="175" t="str">
        <f>E7</f>
        <v>Údržba zahradních ploch, květin a stromů - Centrum Rožmitál pod Třemšínem</v>
      </c>
      <c r="F85" s="176"/>
      <c r="G85" s="176"/>
      <c r="H85" s="176"/>
      <c r="L85" s="25"/>
    </row>
    <row r="86" spans="2:47" s="1" customFormat="1" ht="12" customHeight="1">
      <c r="B86" s="25"/>
      <c r="C86" s="22" t="s">
        <v>93</v>
      </c>
      <c r="L86" s="25"/>
    </row>
    <row r="87" spans="2:47" s="1" customFormat="1" ht="30" customHeight="1">
      <c r="B87" s="25"/>
      <c r="E87" s="165" t="str">
        <f>E9</f>
        <v xml:space="preserve">3 - Obvodová zeleň v areálu Centra Rožmitál pod Třemšínem </v>
      </c>
      <c r="F87" s="174"/>
      <c r="G87" s="174"/>
      <c r="H87" s="17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5">
        <f>IF(J12="","",J12)</f>
        <v>46069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19</v>
      </c>
      <c r="F91" s="20" t="str">
        <f>E15</f>
        <v>Centrum Rožmitál pod Třemšínem, poskytovatel sociálních služeb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97</v>
      </c>
      <c r="D94" s="86"/>
      <c r="E94" s="86"/>
      <c r="F94" s="86"/>
      <c r="G94" s="86"/>
      <c r="H94" s="86"/>
      <c r="I94" s="86"/>
      <c r="J94" s="95" t="s">
        <v>98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99</v>
      </c>
      <c r="J96" s="59">
        <f>J119</f>
        <v>0</v>
      </c>
      <c r="L96" s="25"/>
      <c r="AU96" s="13" t="s">
        <v>100</v>
      </c>
    </row>
    <row r="97" spans="2:12" s="8" customFormat="1" ht="24.95" customHeight="1">
      <c r="B97" s="97"/>
      <c r="D97" s="98" t="s">
        <v>203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899999999999999" customHeight="1">
      <c r="B98" s="101"/>
      <c r="D98" s="102" t="s">
        <v>102</v>
      </c>
      <c r="E98" s="103"/>
      <c r="F98" s="103"/>
      <c r="G98" s="103"/>
      <c r="H98" s="103"/>
      <c r="I98" s="103"/>
      <c r="J98" s="104">
        <f>J121</f>
        <v>0</v>
      </c>
      <c r="L98" s="101"/>
    </row>
    <row r="99" spans="2:12" s="9" customFormat="1" ht="19.899999999999999" customHeight="1">
      <c r="B99" s="101"/>
      <c r="D99" s="102" t="s">
        <v>103</v>
      </c>
      <c r="E99" s="103"/>
      <c r="F99" s="103"/>
      <c r="G99" s="103"/>
      <c r="H99" s="103"/>
      <c r="I99" s="103"/>
      <c r="J99" s="104">
        <f>J129</f>
        <v>0</v>
      </c>
      <c r="L99" s="101"/>
    </row>
    <row r="100" spans="2:12" s="1" customFormat="1" ht="21.75" customHeight="1">
      <c r="B100" s="25"/>
      <c r="L100" s="25"/>
    </row>
    <row r="101" spans="2:12" s="1" customFormat="1" ht="6.95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4.95" customHeight="1">
      <c r="B106" s="25"/>
      <c r="C106" s="17" t="s">
        <v>104</v>
      </c>
      <c r="L106" s="25"/>
    </row>
    <row r="107" spans="2:12" s="1" customFormat="1" ht="6.95" customHeight="1">
      <c r="B107" s="25"/>
      <c r="L107" s="25"/>
    </row>
    <row r="108" spans="2:12" s="1" customFormat="1" ht="12" customHeight="1">
      <c r="B108" s="25"/>
      <c r="C108" s="22" t="s">
        <v>12</v>
      </c>
      <c r="L108" s="25"/>
    </row>
    <row r="109" spans="2:12" s="1" customFormat="1" ht="26.25" customHeight="1">
      <c r="B109" s="25"/>
      <c r="E109" s="175" t="str">
        <f>E7</f>
        <v>Údržba zahradních ploch, květin a stromů - Centrum Rožmitál pod Třemšínem</v>
      </c>
      <c r="F109" s="176"/>
      <c r="G109" s="176"/>
      <c r="H109" s="176"/>
      <c r="L109" s="25"/>
    </row>
    <row r="110" spans="2:12" s="1" customFormat="1" ht="12" customHeight="1">
      <c r="B110" s="25"/>
      <c r="C110" s="22" t="s">
        <v>93</v>
      </c>
      <c r="L110" s="25"/>
    </row>
    <row r="111" spans="2:12" s="1" customFormat="1" ht="30" customHeight="1">
      <c r="B111" s="25"/>
      <c r="E111" s="165" t="str">
        <f>E9</f>
        <v xml:space="preserve">3 - Obvodová zeleň v areálu Centra Rožmitál pod Třemšínem </v>
      </c>
      <c r="F111" s="174"/>
      <c r="G111" s="174"/>
      <c r="H111" s="174"/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16</v>
      </c>
      <c r="F113" s="20" t="str">
        <f>F12</f>
        <v xml:space="preserve"> </v>
      </c>
      <c r="I113" s="22" t="s">
        <v>18</v>
      </c>
      <c r="J113" s="45">
        <f>IF(J12="","",J12)</f>
        <v>46069</v>
      </c>
      <c r="L113" s="25"/>
    </row>
    <row r="114" spans="2:65" s="1" customFormat="1" ht="6.95" customHeight="1">
      <c r="B114" s="25"/>
      <c r="L114" s="25"/>
    </row>
    <row r="115" spans="2:65" s="1" customFormat="1" ht="15.2" customHeight="1">
      <c r="B115" s="25"/>
      <c r="C115" s="22" t="s">
        <v>19</v>
      </c>
      <c r="F115" s="20" t="str">
        <f>E15</f>
        <v>Centrum Rožmitál pod Třemšínem, poskytovatel sociálních služeb</v>
      </c>
      <c r="I115" s="22" t="s">
        <v>24</v>
      </c>
      <c r="J115" s="23" t="str">
        <f>E21</f>
        <v xml:space="preserve"> </v>
      </c>
      <c r="L115" s="25"/>
    </row>
    <row r="116" spans="2:65" s="1" customFormat="1" ht="15.2" customHeight="1">
      <c r="B116" s="25"/>
      <c r="C116" s="22" t="s">
        <v>23</v>
      </c>
      <c r="F116" s="20" t="str">
        <f>IF(E18="","",E18)</f>
        <v xml:space="preserve"> </v>
      </c>
      <c r="I116" s="22" t="s">
        <v>26</v>
      </c>
      <c r="J116" s="23" t="str">
        <f>E24</f>
        <v xml:space="preserve"> </v>
      </c>
      <c r="L116" s="25"/>
    </row>
    <row r="117" spans="2:65" s="1" customFormat="1" ht="10.35" customHeight="1">
      <c r="B117" s="25"/>
      <c r="L117" s="25"/>
    </row>
    <row r="118" spans="2:65" s="10" customFormat="1" ht="29.25" customHeight="1">
      <c r="B118" s="105"/>
      <c r="C118" s="106" t="s">
        <v>105</v>
      </c>
      <c r="D118" s="107" t="s">
        <v>53</v>
      </c>
      <c r="E118" s="107" t="s">
        <v>49</v>
      </c>
      <c r="F118" s="107" t="s">
        <v>50</v>
      </c>
      <c r="G118" s="107" t="s">
        <v>106</v>
      </c>
      <c r="H118" s="107" t="s">
        <v>107</v>
      </c>
      <c r="I118" s="107" t="s">
        <v>108</v>
      </c>
      <c r="J118" s="107" t="s">
        <v>98</v>
      </c>
      <c r="K118" s="108" t="s">
        <v>109</v>
      </c>
      <c r="L118" s="105"/>
      <c r="M118" s="52" t="s">
        <v>1</v>
      </c>
      <c r="N118" s="53" t="s">
        <v>32</v>
      </c>
      <c r="O118" s="53" t="s">
        <v>110</v>
      </c>
      <c r="P118" s="53" t="s">
        <v>111</v>
      </c>
      <c r="Q118" s="53" t="s">
        <v>112</v>
      </c>
      <c r="R118" s="53" t="s">
        <v>113</v>
      </c>
      <c r="S118" s="53" t="s">
        <v>114</v>
      </c>
      <c r="T118" s="54" t="s">
        <v>115</v>
      </c>
    </row>
    <row r="119" spans="2:65" s="1" customFormat="1" ht="22.9" customHeight="1">
      <c r="B119" s="25"/>
      <c r="C119" s="57" t="s">
        <v>116</v>
      </c>
      <c r="J119" s="109">
        <f>BK119</f>
        <v>0</v>
      </c>
      <c r="L119" s="25"/>
      <c r="M119" s="55"/>
      <c r="N119" s="46"/>
      <c r="O119" s="46"/>
      <c r="P119" s="110">
        <f>P120</f>
        <v>0</v>
      </c>
      <c r="Q119" s="46"/>
      <c r="R119" s="110">
        <f>R120</f>
        <v>0</v>
      </c>
      <c r="S119" s="46"/>
      <c r="T119" s="111">
        <f>T120</f>
        <v>0</v>
      </c>
      <c r="AT119" s="13" t="s">
        <v>67</v>
      </c>
      <c r="AU119" s="13" t="s">
        <v>100</v>
      </c>
      <c r="BK119" s="112">
        <f>BK120</f>
        <v>0</v>
      </c>
    </row>
    <row r="120" spans="2:65" s="11" customFormat="1" ht="25.9" customHeight="1">
      <c r="B120" s="113"/>
      <c r="D120" s="114" t="s">
        <v>67</v>
      </c>
      <c r="E120" s="115" t="s">
        <v>117</v>
      </c>
      <c r="F120" s="115" t="s">
        <v>204</v>
      </c>
      <c r="J120" s="116">
        <f>BK120</f>
        <v>0</v>
      </c>
      <c r="L120" s="113"/>
      <c r="M120" s="117"/>
      <c r="P120" s="118">
        <f>P121+P129</f>
        <v>0</v>
      </c>
      <c r="R120" s="118">
        <f>R121+R129</f>
        <v>0</v>
      </c>
      <c r="T120" s="119">
        <f>T121+T129</f>
        <v>0</v>
      </c>
      <c r="AR120" s="114" t="s">
        <v>73</v>
      </c>
      <c r="AT120" s="120" t="s">
        <v>67</v>
      </c>
      <c r="AU120" s="120" t="s">
        <v>68</v>
      </c>
      <c r="AY120" s="114" t="s">
        <v>119</v>
      </c>
      <c r="BK120" s="121">
        <f>BK121+BK129</f>
        <v>0</v>
      </c>
    </row>
    <row r="121" spans="2:65" s="11" customFormat="1" ht="22.9" customHeight="1">
      <c r="B121" s="113"/>
      <c r="D121" s="114" t="s">
        <v>67</v>
      </c>
      <c r="E121" s="122" t="s">
        <v>120</v>
      </c>
      <c r="F121" s="122" t="s">
        <v>121</v>
      </c>
      <c r="J121" s="123">
        <f>BK121</f>
        <v>0</v>
      </c>
      <c r="L121" s="113"/>
      <c r="M121" s="117"/>
      <c r="P121" s="118">
        <f>SUM(P122:P128)</f>
        <v>0</v>
      </c>
      <c r="R121" s="118">
        <f>SUM(R122:R128)</f>
        <v>0</v>
      </c>
      <c r="T121" s="119">
        <f>SUM(T122:T128)</f>
        <v>0</v>
      </c>
      <c r="AR121" s="114" t="s">
        <v>73</v>
      </c>
      <c r="AT121" s="120" t="s">
        <v>67</v>
      </c>
      <c r="AU121" s="120" t="s">
        <v>73</v>
      </c>
      <c r="AY121" s="114" t="s">
        <v>119</v>
      </c>
      <c r="BK121" s="121">
        <f>SUM(BK122:BK128)</f>
        <v>0</v>
      </c>
    </row>
    <row r="122" spans="2:65" s="1" customFormat="1" ht="24.2" customHeight="1">
      <c r="B122" s="124"/>
      <c r="C122" s="125" t="s">
        <v>68</v>
      </c>
      <c r="D122" s="125" t="s">
        <v>122</v>
      </c>
      <c r="E122" s="126" t="s">
        <v>73</v>
      </c>
      <c r="F122" s="127" t="s">
        <v>205</v>
      </c>
      <c r="G122" s="128" t="s">
        <v>124</v>
      </c>
      <c r="H122" s="129">
        <v>751.9</v>
      </c>
      <c r="I122" s="129"/>
      <c r="J122" s="129">
        <f t="shared" ref="J122:J128" si="0">ROUND(I122*H122,2)</f>
        <v>0</v>
      </c>
      <c r="K122" s="127" t="s">
        <v>1</v>
      </c>
      <c r="L122" s="25"/>
      <c r="M122" s="130" t="s">
        <v>1</v>
      </c>
      <c r="N122" s="131" t="s">
        <v>33</v>
      </c>
      <c r="O122" s="132">
        <v>0</v>
      </c>
      <c r="P122" s="132">
        <f t="shared" ref="P122:P128" si="1">O122*H122</f>
        <v>0</v>
      </c>
      <c r="Q122" s="132">
        <v>0</v>
      </c>
      <c r="R122" s="132">
        <f t="shared" ref="R122:R128" si="2">Q122*H122</f>
        <v>0</v>
      </c>
      <c r="S122" s="132">
        <v>0</v>
      </c>
      <c r="T122" s="133">
        <f t="shared" ref="T122:T128" si="3">S122*H122</f>
        <v>0</v>
      </c>
      <c r="AR122" s="134" t="s">
        <v>83</v>
      </c>
      <c r="AT122" s="134" t="s">
        <v>122</v>
      </c>
      <c r="AU122" s="134" t="s">
        <v>77</v>
      </c>
      <c r="AY122" s="13" t="s">
        <v>119</v>
      </c>
      <c r="BE122" s="135">
        <f t="shared" ref="BE122:BE128" si="4">IF(N122="základní",J122,0)</f>
        <v>0</v>
      </c>
      <c r="BF122" s="135">
        <f t="shared" ref="BF122:BF128" si="5">IF(N122="snížená",J122,0)</f>
        <v>0</v>
      </c>
      <c r="BG122" s="135">
        <f t="shared" ref="BG122:BG128" si="6">IF(N122="zákl. přenesená",J122,0)</f>
        <v>0</v>
      </c>
      <c r="BH122" s="135">
        <f t="shared" ref="BH122:BH128" si="7">IF(N122="sníž. přenesená",J122,0)</f>
        <v>0</v>
      </c>
      <c r="BI122" s="135">
        <f t="shared" ref="BI122:BI128" si="8">IF(N122="nulová",J122,0)</f>
        <v>0</v>
      </c>
      <c r="BJ122" s="13" t="s">
        <v>73</v>
      </c>
      <c r="BK122" s="135">
        <f t="shared" ref="BK122:BK128" si="9">ROUND(I122*H122,2)</f>
        <v>0</v>
      </c>
      <c r="BL122" s="13" t="s">
        <v>83</v>
      </c>
      <c r="BM122" s="134" t="s">
        <v>77</v>
      </c>
    </row>
    <row r="123" spans="2:65" s="1" customFormat="1" ht="16.5" customHeight="1">
      <c r="B123" s="124"/>
      <c r="C123" s="125" t="s">
        <v>68</v>
      </c>
      <c r="D123" s="125" t="s">
        <v>122</v>
      </c>
      <c r="E123" s="126" t="s">
        <v>77</v>
      </c>
      <c r="F123" s="127" t="s">
        <v>155</v>
      </c>
      <c r="G123" s="128" t="s">
        <v>156</v>
      </c>
      <c r="H123" s="129">
        <v>1</v>
      </c>
      <c r="I123" s="129"/>
      <c r="J123" s="129">
        <f t="shared" si="0"/>
        <v>0</v>
      </c>
      <c r="K123" s="127" t="s">
        <v>1</v>
      </c>
      <c r="L123" s="25"/>
      <c r="M123" s="130" t="s">
        <v>1</v>
      </c>
      <c r="N123" s="131" t="s">
        <v>33</v>
      </c>
      <c r="O123" s="132">
        <v>0</v>
      </c>
      <c r="P123" s="132">
        <f t="shared" si="1"/>
        <v>0</v>
      </c>
      <c r="Q123" s="132">
        <v>0</v>
      </c>
      <c r="R123" s="132">
        <f t="shared" si="2"/>
        <v>0</v>
      </c>
      <c r="S123" s="132">
        <v>0</v>
      </c>
      <c r="T123" s="133">
        <f t="shared" si="3"/>
        <v>0</v>
      </c>
      <c r="AR123" s="134" t="s">
        <v>83</v>
      </c>
      <c r="AT123" s="134" t="s">
        <v>122</v>
      </c>
      <c r="AU123" s="134" t="s">
        <v>77</v>
      </c>
      <c r="AY123" s="13" t="s">
        <v>119</v>
      </c>
      <c r="BE123" s="135">
        <f t="shared" si="4"/>
        <v>0</v>
      </c>
      <c r="BF123" s="135">
        <f t="shared" si="5"/>
        <v>0</v>
      </c>
      <c r="BG123" s="135">
        <f t="shared" si="6"/>
        <v>0</v>
      </c>
      <c r="BH123" s="135">
        <f t="shared" si="7"/>
        <v>0</v>
      </c>
      <c r="BI123" s="135">
        <f t="shared" si="8"/>
        <v>0</v>
      </c>
      <c r="BJ123" s="13" t="s">
        <v>73</v>
      </c>
      <c r="BK123" s="135">
        <f t="shared" si="9"/>
        <v>0</v>
      </c>
      <c r="BL123" s="13" t="s">
        <v>83</v>
      </c>
      <c r="BM123" s="134" t="s">
        <v>83</v>
      </c>
    </row>
    <row r="124" spans="2:65" s="1" customFormat="1" ht="16.5" customHeight="1">
      <c r="B124" s="124"/>
      <c r="C124" s="125" t="s">
        <v>68</v>
      </c>
      <c r="D124" s="125" t="s">
        <v>122</v>
      </c>
      <c r="E124" s="126" t="s">
        <v>80</v>
      </c>
      <c r="F124" s="127" t="s">
        <v>206</v>
      </c>
      <c r="G124" s="128" t="s">
        <v>124</v>
      </c>
      <c r="H124" s="129">
        <v>15038</v>
      </c>
      <c r="I124" s="129"/>
      <c r="J124" s="129">
        <f t="shared" si="0"/>
        <v>0</v>
      </c>
      <c r="K124" s="127" t="s">
        <v>1</v>
      </c>
      <c r="L124" s="25"/>
      <c r="M124" s="130" t="s">
        <v>1</v>
      </c>
      <c r="N124" s="131" t="s">
        <v>33</v>
      </c>
      <c r="O124" s="132">
        <v>0</v>
      </c>
      <c r="P124" s="132">
        <f t="shared" si="1"/>
        <v>0</v>
      </c>
      <c r="Q124" s="132">
        <v>0</v>
      </c>
      <c r="R124" s="132">
        <f t="shared" si="2"/>
        <v>0</v>
      </c>
      <c r="S124" s="132">
        <v>0</v>
      </c>
      <c r="T124" s="133">
        <f t="shared" si="3"/>
        <v>0</v>
      </c>
      <c r="AR124" s="134" t="s">
        <v>83</v>
      </c>
      <c r="AT124" s="134" t="s">
        <v>122</v>
      </c>
      <c r="AU124" s="134" t="s">
        <v>77</v>
      </c>
      <c r="AY124" s="13" t="s">
        <v>119</v>
      </c>
      <c r="BE124" s="135">
        <f t="shared" si="4"/>
        <v>0</v>
      </c>
      <c r="BF124" s="135">
        <f t="shared" si="5"/>
        <v>0</v>
      </c>
      <c r="BG124" s="135">
        <f t="shared" si="6"/>
        <v>0</v>
      </c>
      <c r="BH124" s="135">
        <f t="shared" si="7"/>
        <v>0</v>
      </c>
      <c r="BI124" s="135">
        <f t="shared" si="8"/>
        <v>0</v>
      </c>
      <c r="BJ124" s="13" t="s">
        <v>73</v>
      </c>
      <c r="BK124" s="135">
        <f t="shared" si="9"/>
        <v>0</v>
      </c>
      <c r="BL124" s="13" t="s">
        <v>83</v>
      </c>
      <c r="BM124" s="134" t="s">
        <v>89</v>
      </c>
    </row>
    <row r="125" spans="2:65" s="1" customFormat="1" ht="24.2" customHeight="1">
      <c r="B125" s="124"/>
      <c r="C125" s="125" t="s">
        <v>68</v>
      </c>
      <c r="D125" s="125" t="s">
        <v>122</v>
      </c>
      <c r="E125" s="126" t="s">
        <v>83</v>
      </c>
      <c r="F125" s="127" t="s">
        <v>207</v>
      </c>
      <c r="G125" s="128" t="s">
        <v>124</v>
      </c>
      <c r="H125" s="129">
        <v>486.58</v>
      </c>
      <c r="I125" s="129"/>
      <c r="J125" s="129">
        <f t="shared" si="0"/>
        <v>0</v>
      </c>
      <c r="K125" s="127" t="s">
        <v>1</v>
      </c>
      <c r="L125" s="25"/>
      <c r="M125" s="130" t="s">
        <v>1</v>
      </c>
      <c r="N125" s="131" t="s">
        <v>33</v>
      </c>
      <c r="O125" s="132">
        <v>0</v>
      </c>
      <c r="P125" s="132">
        <f t="shared" si="1"/>
        <v>0</v>
      </c>
      <c r="Q125" s="132">
        <v>0</v>
      </c>
      <c r="R125" s="132">
        <f t="shared" si="2"/>
        <v>0</v>
      </c>
      <c r="S125" s="132">
        <v>0</v>
      </c>
      <c r="T125" s="133">
        <f t="shared" si="3"/>
        <v>0</v>
      </c>
      <c r="AR125" s="134" t="s">
        <v>83</v>
      </c>
      <c r="AT125" s="134" t="s">
        <v>122</v>
      </c>
      <c r="AU125" s="134" t="s">
        <v>77</v>
      </c>
      <c r="AY125" s="13" t="s">
        <v>119</v>
      </c>
      <c r="BE125" s="135">
        <f t="shared" si="4"/>
        <v>0</v>
      </c>
      <c r="BF125" s="135">
        <f t="shared" si="5"/>
        <v>0</v>
      </c>
      <c r="BG125" s="135">
        <f t="shared" si="6"/>
        <v>0</v>
      </c>
      <c r="BH125" s="135">
        <f t="shared" si="7"/>
        <v>0</v>
      </c>
      <c r="BI125" s="135">
        <f t="shared" si="8"/>
        <v>0</v>
      </c>
      <c r="BJ125" s="13" t="s">
        <v>73</v>
      </c>
      <c r="BK125" s="135">
        <f t="shared" si="9"/>
        <v>0</v>
      </c>
      <c r="BL125" s="13" t="s">
        <v>83</v>
      </c>
      <c r="BM125" s="134" t="s">
        <v>128</v>
      </c>
    </row>
    <row r="126" spans="2:65" s="1" customFormat="1" ht="16.5" customHeight="1">
      <c r="B126" s="124"/>
      <c r="C126" s="125" t="s">
        <v>68</v>
      </c>
      <c r="D126" s="125" t="s">
        <v>122</v>
      </c>
      <c r="E126" s="126" t="s">
        <v>86</v>
      </c>
      <c r="F126" s="127" t="s">
        <v>158</v>
      </c>
      <c r="G126" s="128" t="s">
        <v>156</v>
      </c>
      <c r="H126" s="129">
        <v>1</v>
      </c>
      <c r="I126" s="129"/>
      <c r="J126" s="129">
        <f t="shared" si="0"/>
        <v>0</v>
      </c>
      <c r="K126" s="127" t="s">
        <v>1</v>
      </c>
      <c r="L126" s="25"/>
      <c r="M126" s="130" t="s">
        <v>1</v>
      </c>
      <c r="N126" s="131" t="s">
        <v>33</v>
      </c>
      <c r="O126" s="132">
        <v>0</v>
      </c>
      <c r="P126" s="132">
        <f t="shared" si="1"/>
        <v>0</v>
      </c>
      <c r="Q126" s="132">
        <v>0</v>
      </c>
      <c r="R126" s="132">
        <f t="shared" si="2"/>
        <v>0</v>
      </c>
      <c r="S126" s="132">
        <v>0</v>
      </c>
      <c r="T126" s="133">
        <f t="shared" si="3"/>
        <v>0</v>
      </c>
      <c r="AR126" s="134" t="s">
        <v>83</v>
      </c>
      <c r="AT126" s="134" t="s">
        <v>122</v>
      </c>
      <c r="AU126" s="134" t="s">
        <v>77</v>
      </c>
      <c r="AY126" s="13" t="s">
        <v>119</v>
      </c>
      <c r="BE126" s="135">
        <f t="shared" si="4"/>
        <v>0</v>
      </c>
      <c r="BF126" s="135">
        <f t="shared" si="5"/>
        <v>0</v>
      </c>
      <c r="BG126" s="135">
        <f t="shared" si="6"/>
        <v>0</v>
      </c>
      <c r="BH126" s="135">
        <f t="shared" si="7"/>
        <v>0</v>
      </c>
      <c r="BI126" s="135">
        <f t="shared" si="8"/>
        <v>0</v>
      </c>
      <c r="BJ126" s="13" t="s">
        <v>73</v>
      </c>
      <c r="BK126" s="135">
        <f t="shared" si="9"/>
        <v>0</v>
      </c>
      <c r="BL126" s="13" t="s">
        <v>83</v>
      </c>
      <c r="BM126" s="134" t="s">
        <v>131</v>
      </c>
    </row>
    <row r="127" spans="2:65" s="1" customFormat="1" ht="24.2" customHeight="1">
      <c r="B127" s="124"/>
      <c r="C127" s="125" t="s">
        <v>68</v>
      </c>
      <c r="D127" s="125" t="s">
        <v>122</v>
      </c>
      <c r="E127" s="126" t="s">
        <v>89</v>
      </c>
      <c r="F127" s="127" t="s">
        <v>208</v>
      </c>
      <c r="G127" s="128" t="s">
        <v>124</v>
      </c>
      <c r="H127" s="129">
        <v>190</v>
      </c>
      <c r="I127" s="129"/>
      <c r="J127" s="129">
        <f t="shared" si="0"/>
        <v>0</v>
      </c>
      <c r="K127" s="127" t="s">
        <v>1</v>
      </c>
      <c r="L127" s="25"/>
      <c r="M127" s="130" t="s">
        <v>1</v>
      </c>
      <c r="N127" s="131" t="s">
        <v>33</v>
      </c>
      <c r="O127" s="132">
        <v>0</v>
      </c>
      <c r="P127" s="132">
        <f t="shared" si="1"/>
        <v>0</v>
      </c>
      <c r="Q127" s="132">
        <v>0</v>
      </c>
      <c r="R127" s="132">
        <f t="shared" si="2"/>
        <v>0</v>
      </c>
      <c r="S127" s="132">
        <v>0</v>
      </c>
      <c r="T127" s="133">
        <f t="shared" si="3"/>
        <v>0</v>
      </c>
      <c r="AR127" s="134" t="s">
        <v>83</v>
      </c>
      <c r="AT127" s="134" t="s">
        <v>122</v>
      </c>
      <c r="AU127" s="134" t="s">
        <v>77</v>
      </c>
      <c r="AY127" s="13" t="s">
        <v>119</v>
      </c>
      <c r="BE127" s="135">
        <f t="shared" si="4"/>
        <v>0</v>
      </c>
      <c r="BF127" s="135">
        <f t="shared" si="5"/>
        <v>0</v>
      </c>
      <c r="BG127" s="135">
        <f t="shared" si="6"/>
        <v>0</v>
      </c>
      <c r="BH127" s="135">
        <f t="shared" si="7"/>
        <v>0</v>
      </c>
      <c r="BI127" s="135">
        <f t="shared" si="8"/>
        <v>0</v>
      </c>
      <c r="BJ127" s="13" t="s">
        <v>73</v>
      </c>
      <c r="BK127" s="135">
        <f t="shared" si="9"/>
        <v>0</v>
      </c>
      <c r="BL127" s="13" t="s">
        <v>83</v>
      </c>
      <c r="BM127" s="134" t="s">
        <v>8</v>
      </c>
    </row>
    <row r="128" spans="2:65" s="1" customFormat="1" ht="16.5" customHeight="1">
      <c r="B128" s="124"/>
      <c r="C128" s="125" t="s">
        <v>68</v>
      </c>
      <c r="D128" s="125" t="s">
        <v>122</v>
      </c>
      <c r="E128" s="126" t="s">
        <v>133</v>
      </c>
      <c r="F128" s="127" t="s">
        <v>161</v>
      </c>
      <c r="G128" s="128" t="s">
        <v>156</v>
      </c>
      <c r="H128" s="129">
        <v>1</v>
      </c>
      <c r="I128" s="129"/>
      <c r="J128" s="129">
        <f t="shared" si="0"/>
        <v>0</v>
      </c>
      <c r="K128" s="127" t="s">
        <v>1</v>
      </c>
      <c r="L128" s="25"/>
      <c r="M128" s="130" t="s">
        <v>1</v>
      </c>
      <c r="N128" s="131" t="s">
        <v>33</v>
      </c>
      <c r="O128" s="132">
        <v>0</v>
      </c>
      <c r="P128" s="132">
        <f t="shared" si="1"/>
        <v>0</v>
      </c>
      <c r="Q128" s="132">
        <v>0</v>
      </c>
      <c r="R128" s="132">
        <f t="shared" si="2"/>
        <v>0</v>
      </c>
      <c r="S128" s="132">
        <v>0</v>
      </c>
      <c r="T128" s="133">
        <f t="shared" si="3"/>
        <v>0</v>
      </c>
      <c r="AR128" s="134" t="s">
        <v>83</v>
      </c>
      <c r="AT128" s="134" t="s">
        <v>122</v>
      </c>
      <c r="AU128" s="134" t="s">
        <v>77</v>
      </c>
      <c r="AY128" s="13" t="s">
        <v>119</v>
      </c>
      <c r="BE128" s="135">
        <f t="shared" si="4"/>
        <v>0</v>
      </c>
      <c r="BF128" s="135">
        <f t="shared" si="5"/>
        <v>0</v>
      </c>
      <c r="BG128" s="135">
        <f t="shared" si="6"/>
        <v>0</v>
      </c>
      <c r="BH128" s="135">
        <f t="shared" si="7"/>
        <v>0</v>
      </c>
      <c r="BI128" s="135">
        <f t="shared" si="8"/>
        <v>0</v>
      </c>
      <c r="BJ128" s="13" t="s">
        <v>73</v>
      </c>
      <c r="BK128" s="135">
        <f t="shared" si="9"/>
        <v>0</v>
      </c>
      <c r="BL128" s="13" t="s">
        <v>83</v>
      </c>
      <c r="BM128" s="134" t="s">
        <v>135</v>
      </c>
    </row>
    <row r="129" spans="2:65" s="11" customFormat="1" ht="22.9" customHeight="1">
      <c r="B129" s="113"/>
      <c r="D129" s="114" t="s">
        <v>67</v>
      </c>
      <c r="E129" s="122" t="s">
        <v>163</v>
      </c>
      <c r="F129" s="122" t="s">
        <v>164</v>
      </c>
      <c r="J129" s="123">
        <f>BK129</f>
        <v>0</v>
      </c>
      <c r="L129" s="113"/>
      <c r="M129" s="117"/>
      <c r="P129" s="118">
        <f>SUM(P130:P132)</f>
        <v>0</v>
      </c>
      <c r="R129" s="118">
        <f>SUM(R130:R132)</f>
        <v>0</v>
      </c>
      <c r="T129" s="119">
        <f>SUM(T130:T132)</f>
        <v>0</v>
      </c>
      <c r="AR129" s="114" t="s">
        <v>73</v>
      </c>
      <c r="AT129" s="120" t="s">
        <v>67</v>
      </c>
      <c r="AU129" s="120" t="s">
        <v>73</v>
      </c>
      <c r="AY129" s="114" t="s">
        <v>119</v>
      </c>
      <c r="BK129" s="121">
        <f>SUM(BK130:BK132)</f>
        <v>0</v>
      </c>
    </row>
    <row r="130" spans="2:65" s="1" customFormat="1" ht="16.5" customHeight="1">
      <c r="B130" s="124"/>
      <c r="C130" s="125" t="s">
        <v>68</v>
      </c>
      <c r="D130" s="125" t="s">
        <v>122</v>
      </c>
      <c r="E130" s="126" t="s">
        <v>128</v>
      </c>
      <c r="F130" s="127" t="s">
        <v>165</v>
      </c>
      <c r="G130" s="128" t="s">
        <v>156</v>
      </c>
      <c r="H130" s="129">
        <v>0.6</v>
      </c>
      <c r="I130" s="129"/>
      <c r="J130" s="129">
        <f>ROUND(I130*H130,2)</f>
        <v>0</v>
      </c>
      <c r="K130" s="127" t="s">
        <v>1</v>
      </c>
      <c r="L130" s="25"/>
      <c r="M130" s="130" t="s">
        <v>1</v>
      </c>
      <c r="N130" s="131" t="s">
        <v>33</v>
      </c>
      <c r="O130" s="132">
        <v>0</v>
      </c>
      <c r="P130" s="132">
        <f>O130*H130</f>
        <v>0</v>
      </c>
      <c r="Q130" s="132">
        <v>0</v>
      </c>
      <c r="R130" s="132">
        <f>Q130*H130</f>
        <v>0</v>
      </c>
      <c r="S130" s="132">
        <v>0</v>
      </c>
      <c r="T130" s="133">
        <f>S130*H130</f>
        <v>0</v>
      </c>
      <c r="AR130" s="134" t="s">
        <v>83</v>
      </c>
      <c r="AT130" s="134" t="s">
        <v>122</v>
      </c>
      <c r="AU130" s="134" t="s">
        <v>77</v>
      </c>
      <c r="AY130" s="13" t="s">
        <v>119</v>
      </c>
      <c r="BE130" s="135">
        <f>IF(N130="základní",J130,0)</f>
        <v>0</v>
      </c>
      <c r="BF130" s="135">
        <f>IF(N130="snížená",J130,0)</f>
        <v>0</v>
      </c>
      <c r="BG130" s="135">
        <f>IF(N130="zákl. přenesená",J130,0)</f>
        <v>0</v>
      </c>
      <c r="BH130" s="135">
        <f>IF(N130="sníž. přenesená",J130,0)</f>
        <v>0</v>
      </c>
      <c r="BI130" s="135">
        <f>IF(N130="nulová",J130,0)</f>
        <v>0</v>
      </c>
      <c r="BJ130" s="13" t="s">
        <v>73</v>
      </c>
      <c r="BK130" s="135">
        <f>ROUND(I130*H130,2)</f>
        <v>0</v>
      </c>
      <c r="BL130" s="13" t="s">
        <v>83</v>
      </c>
      <c r="BM130" s="134" t="s">
        <v>137</v>
      </c>
    </row>
    <row r="131" spans="2:65" s="1" customFormat="1" ht="16.5" customHeight="1">
      <c r="B131" s="124"/>
      <c r="C131" s="125" t="s">
        <v>68</v>
      </c>
      <c r="D131" s="125" t="s">
        <v>122</v>
      </c>
      <c r="E131" s="126" t="s">
        <v>138</v>
      </c>
      <c r="F131" s="127" t="s">
        <v>209</v>
      </c>
      <c r="G131" s="128" t="s">
        <v>169</v>
      </c>
      <c r="H131" s="129">
        <v>5</v>
      </c>
      <c r="I131" s="129"/>
      <c r="J131" s="129">
        <f>ROUND(I131*H131,2)</f>
        <v>0</v>
      </c>
      <c r="K131" s="127" t="s">
        <v>1</v>
      </c>
      <c r="L131" s="25"/>
      <c r="M131" s="130" t="s">
        <v>1</v>
      </c>
      <c r="N131" s="131" t="s">
        <v>33</v>
      </c>
      <c r="O131" s="132">
        <v>0</v>
      </c>
      <c r="P131" s="132">
        <f>O131*H131</f>
        <v>0</v>
      </c>
      <c r="Q131" s="132">
        <v>0</v>
      </c>
      <c r="R131" s="132">
        <f>Q131*H131</f>
        <v>0</v>
      </c>
      <c r="S131" s="132">
        <v>0</v>
      </c>
      <c r="T131" s="133">
        <f>S131*H131</f>
        <v>0</v>
      </c>
      <c r="AR131" s="134" t="s">
        <v>83</v>
      </c>
      <c r="AT131" s="134" t="s">
        <v>122</v>
      </c>
      <c r="AU131" s="134" t="s">
        <v>77</v>
      </c>
      <c r="AY131" s="13" t="s">
        <v>119</v>
      </c>
      <c r="BE131" s="135">
        <f>IF(N131="základní",J131,0)</f>
        <v>0</v>
      </c>
      <c r="BF131" s="135">
        <f>IF(N131="snížená",J131,0)</f>
        <v>0</v>
      </c>
      <c r="BG131" s="135">
        <f>IF(N131="zákl. přenesená",J131,0)</f>
        <v>0</v>
      </c>
      <c r="BH131" s="135">
        <f>IF(N131="sníž. přenesená",J131,0)</f>
        <v>0</v>
      </c>
      <c r="BI131" s="135">
        <f>IF(N131="nulová",J131,0)</f>
        <v>0</v>
      </c>
      <c r="BJ131" s="13" t="s">
        <v>73</v>
      </c>
      <c r="BK131" s="135">
        <f>ROUND(I131*H131,2)</f>
        <v>0</v>
      </c>
      <c r="BL131" s="13" t="s">
        <v>83</v>
      </c>
      <c r="BM131" s="134" t="s">
        <v>141</v>
      </c>
    </row>
    <row r="132" spans="2:65" s="1" customFormat="1" ht="24.2" customHeight="1">
      <c r="B132" s="124"/>
      <c r="C132" s="125" t="s">
        <v>68</v>
      </c>
      <c r="D132" s="125" t="s">
        <v>122</v>
      </c>
      <c r="E132" s="126" t="s">
        <v>131</v>
      </c>
      <c r="F132" s="127" t="s">
        <v>168</v>
      </c>
      <c r="G132" s="128" t="s">
        <v>169</v>
      </c>
      <c r="H132" s="129">
        <v>230</v>
      </c>
      <c r="I132" s="129"/>
      <c r="J132" s="129">
        <f>ROUND(I132*H132,2)</f>
        <v>0</v>
      </c>
      <c r="K132" s="127" t="s">
        <v>1</v>
      </c>
      <c r="L132" s="25"/>
      <c r="M132" s="136" t="s">
        <v>1</v>
      </c>
      <c r="N132" s="137" t="s">
        <v>33</v>
      </c>
      <c r="O132" s="138">
        <v>0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34" t="s">
        <v>83</v>
      </c>
      <c r="AT132" s="134" t="s">
        <v>122</v>
      </c>
      <c r="AU132" s="134" t="s">
        <v>77</v>
      </c>
      <c r="AY132" s="13" t="s">
        <v>119</v>
      </c>
      <c r="BE132" s="135">
        <f>IF(N132="základní",J132,0)</f>
        <v>0</v>
      </c>
      <c r="BF132" s="135">
        <f>IF(N132="snížená",J132,0)</f>
        <v>0</v>
      </c>
      <c r="BG132" s="135">
        <f>IF(N132="zákl. přenesená",J132,0)</f>
        <v>0</v>
      </c>
      <c r="BH132" s="135">
        <f>IF(N132="sníž. přenesená",J132,0)</f>
        <v>0</v>
      </c>
      <c r="BI132" s="135">
        <f>IF(N132="nulová",J132,0)</f>
        <v>0</v>
      </c>
      <c r="BJ132" s="13" t="s">
        <v>73</v>
      </c>
      <c r="BK132" s="135">
        <f>ROUND(I132*H132,2)</f>
        <v>0</v>
      </c>
      <c r="BL132" s="13" t="s">
        <v>83</v>
      </c>
      <c r="BM132" s="134" t="s">
        <v>143</v>
      </c>
    </row>
    <row r="133" spans="2:65" s="1" customFormat="1" ht="6.95" customHeight="1">
      <c r="B133" s="37"/>
      <c r="C133" s="38"/>
      <c r="D133" s="38"/>
      <c r="E133" s="38"/>
      <c r="F133" s="38"/>
      <c r="G133" s="38"/>
      <c r="H133" s="38"/>
      <c r="I133" s="38"/>
      <c r="J133" s="38"/>
      <c r="K133" s="38"/>
      <c r="L133" s="25"/>
    </row>
  </sheetData>
  <autoFilter ref="C118:K132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3"/>
  <sheetViews>
    <sheetView showGridLines="0" topLeftCell="A116" workbookViewId="0">
      <selection activeCell="I122" sqref="I122:I13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0" t="s">
        <v>5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AT2" s="13" t="s">
        <v>85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4.95" customHeight="1">
      <c r="B4" s="16"/>
      <c r="D4" s="17" t="s">
        <v>92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75" t="str">
        <f>'Rekapitulace stavby'!K6</f>
        <v>Údržba zahradních ploch, květin a stromů - Centrum Rožmitál pod Třemšínem</v>
      </c>
      <c r="F7" s="176"/>
      <c r="G7" s="176"/>
      <c r="H7" s="176"/>
      <c r="L7" s="16"/>
    </row>
    <row r="8" spans="2:46" s="1" customFormat="1" ht="12" customHeight="1">
      <c r="B8" s="25"/>
      <c r="D8" s="22" t="s">
        <v>93</v>
      </c>
      <c r="L8" s="25"/>
    </row>
    <row r="9" spans="2:46" s="1" customFormat="1" ht="16.5" customHeight="1">
      <c r="B9" s="25"/>
      <c r="E9" s="165" t="s">
        <v>210</v>
      </c>
      <c r="F9" s="174"/>
      <c r="G9" s="174"/>
      <c r="H9" s="17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5">
        <f>'Rekapitulace stavby'!AN8</f>
        <v>46069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19</v>
      </c>
      <c r="I14" s="22" t="s">
        <v>20</v>
      </c>
      <c r="J14" s="20" t="str">
        <f>IF('Rekapitulace stavby'!AN10="","",'Rekapitulace stavby'!AN10)</f>
        <v xml:space="preserve"> 42727219</v>
      </c>
      <c r="L14" s="25"/>
    </row>
    <row r="15" spans="2:46" s="1" customFormat="1" ht="18" customHeight="1">
      <c r="B15" s="25"/>
      <c r="E15" s="20" t="str">
        <f>IF('Rekapitulace stavby'!E11="","",'Rekapitulace stavby'!E11)</f>
        <v>Centrum Rožmitál pod Třemšínem, poskytovatel sociálních služeb</v>
      </c>
      <c r="I15" s="22" t="s">
        <v>22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20</v>
      </c>
      <c r="J17" s="20" t="str">
        <f>'Rekapitulace stavby'!AN13</f>
        <v/>
      </c>
      <c r="L17" s="25"/>
    </row>
    <row r="18" spans="2:12" s="1" customFormat="1" ht="18" customHeight="1">
      <c r="B18" s="25"/>
      <c r="E18" s="149" t="str">
        <f>'Rekapitulace stavby'!E14</f>
        <v xml:space="preserve"> </v>
      </c>
      <c r="F18" s="149"/>
      <c r="G18" s="149"/>
      <c r="H18" s="149"/>
      <c r="I18" s="22" t="s">
        <v>22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20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22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20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22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71.25" customHeight="1">
      <c r="B27" s="82"/>
      <c r="E27" s="151" t="s">
        <v>211</v>
      </c>
      <c r="F27" s="151"/>
      <c r="G27" s="151"/>
      <c r="H27" s="151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28</v>
      </c>
      <c r="J30" s="59">
        <f>ROUND(J119,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5" customHeight="1">
      <c r="B33" s="25"/>
      <c r="D33" s="48" t="s">
        <v>32</v>
      </c>
      <c r="E33" s="22" t="s">
        <v>33</v>
      </c>
      <c r="F33" s="84">
        <f>ROUND((SUM(BE119:BE132)),  2)</f>
        <v>0</v>
      </c>
      <c r="I33" s="85">
        <v>0.21</v>
      </c>
      <c r="J33" s="84">
        <f>ROUND(((SUM(BE119:BE132))*I33),  2)</f>
        <v>0</v>
      </c>
      <c r="L33" s="25"/>
    </row>
    <row r="34" spans="2:12" s="1" customFormat="1" ht="14.45" customHeight="1">
      <c r="B34" s="25"/>
      <c r="E34" s="22" t="s">
        <v>34</v>
      </c>
      <c r="F34" s="84">
        <f>ROUND((SUM(BF119:BF132)),  2)</f>
        <v>0</v>
      </c>
      <c r="I34" s="85">
        <v>0.12</v>
      </c>
      <c r="J34" s="84">
        <f>ROUND(((SUM(BF119:BF132))*I34),  2)</f>
        <v>0</v>
      </c>
      <c r="L34" s="25"/>
    </row>
    <row r="35" spans="2:12" s="1" customFormat="1" ht="14.45" hidden="1" customHeight="1">
      <c r="B35" s="25"/>
      <c r="E35" s="22" t="s">
        <v>35</v>
      </c>
      <c r="F35" s="84">
        <f>ROUND((SUM(BG119:BG132)),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36</v>
      </c>
      <c r="F36" s="84">
        <f>ROUND((SUM(BH119:BH132)),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37</v>
      </c>
      <c r="F37" s="84">
        <f>ROUND((SUM(BI119:BI132)),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38</v>
      </c>
      <c r="E39" s="50"/>
      <c r="F39" s="50"/>
      <c r="G39" s="88" t="s">
        <v>39</v>
      </c>
      <c r="H39" s="89" t="s">
        <v>40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96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26.25" customHeight="1">
      <c r="B85" s="25"/>
      <c r="E85" s="175" t="str">
        <f>E7</f>
        <v>Údržba zahradních ploch, květin a stromů - Centrum Rožmitál pod Třemšínem</v>
      </c>
      <c r="F85" s="176"/>
      <c r="G85" s="176"/>
      <c r="H85" s="176"/>
      <c r="L85" s="25"/>
    </row>
    <row r="86" spans="2:47" s="1" customFormat="1" ht="12" customHeight="1">
      <c r="B86" s="25"/>
      <c r="C86" s="22" t="s">
        <v>93</v>
      </c>
      <c r="L86" s="25"/>
    </row>
    <row r="87" spans="2:47" s="1" customFormat="1" ht="16.5" customHeight="1">
      <c r="B87" s="25"/>
      <c r="E87" s="165" t="str">
        <f>E9</f>
        <v xml:space="preserve">4 - Relaxační atrium -  Centrum Rožmitál pod Třemšínem </v>
      </c>
      <c r="F87" s="174"/>
      <c r="G87" s="174"/>
      <c r="H87" s="17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5">
        <f>IF(J12="","",J12)</f>
        <v>46069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19</v>
      </c>
      <c r="F91" s="20" t="str">
        <f>E15</f>
        <v>Centrum Rožmitál pod Třemšínem, poskytovatel sociálních služeb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97</v>
      </c>
      <c r="D94" s="86"/>
      <c r="E94" s="86"/>
      <c r="F94" s="86"/>
      <c r="G94" s="86"/>
      <c r="H94" s="86"/>
      <c r="I94" s="86"/>
      <c r="J94" s="95" t="s">
        <v>98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99</v>
      </c>
      <c r="J96" s="59">
        <f>J119</f>
        <v>0</v>
      </c>
      <c r="L96" s="25"/>
      <c r="AU96" s="13" t="s">
        <v>100</v>
      </c>
    </row>
    <row r="97" spans="2:12" s="8" customFormat="1" ht="24.95" customHeight="1">
      <c r="B97" s="97"/>
      <c r="D97" s="98" t="s">
        <v>212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899999999999999" customHeight="1">
      <c r="B98" s="101"/>
      <c r="D98" s="102" t="s">
        <v>102</v>
      </c>
      <c r="E98" s="103"/>
      <c r="F98" s="103"/>
      <c r="G98" s="103"/>
      <c r="H98" s="103"/>
      <c r="I98" s="103"/>
      <c r="J98" s="104">
        <f>J121</f>
        <v>0</v>
      </c>
      <c r="L98" s="101"/>
    </row>
    <row r="99" spans="2:12" s="9" customFormat="1" ht="19.899999999999999" customHeight="1">
      <c r="B99" s="101"/>
      <c r="D99" s="102" t="s">
        <v>103</v>
      </c>
      <c r="E99" s="103"/>
      <c r="F99" s="103"/>
      <c r="G99" s="103"/>
      <c r="H99" s="103"/>
      <c r="I99" s="103"/>
      <c r="J99" s="104">
        <f>J129</f>
        <v>0</v>
      </c>
      <c r="L99" s="101"/>
    </row>
    <row r="100" spans="2:12" s="1" customFormat="1" ht="21.75" customHeight="1">
      <c r="B100" s="25"/>
      <c r="L100" s="25"/>
    </row>
    <row r="101" spans="2:12" s="1" customFormat="1" ht="6.95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4.95" customHeight="1">
      <c r="B106" s="25"/>
      <c r="C106" s="17" t="s">
        <v>104</v>
      </c>
      <c r="L106" s="25"/>
    </row>
    <row r="107" spans="2:12" s="1" customFormat="1" ht="6.95" customHeight="1">
      <c r="B107" s="25"/>
      <c r="L107" s="25"/>
    </row>
    <row r="108" spans="2:12" s="1" customFormat="1" ht="12" customHeight="1">
      <c r="B108" s="25"/>
      <c r="C108" s="22" t="s">
        <v>12</v>
      </c>
      <c r="L108" s="25"/>
    </row>
    <row r="109" spans="2:12" s="1" customFormat="1" ht="26.25" customHeight="1">
      <c r="B109" s="25"/>
      <c r="E109" s="175" t="str">
        <f>E7</f>
        <v>Údržba zahradních ploch, květin a stromů - Centrum Rožmitál pod Třemšínem</v>
      </c>
      <c r="F109" s="176"/>
      <c r="G109" s="176"/>
      <c r="H109" s="176"/>
      <c r="L109" s="25"/>
    </row>
    <row r="110" spans="2:12" s="1" customFormat="1" ht="12" customHeight="1">
      <c r="B110" s="25"/>
      <c r="C110" s="22" t="s">
        <v>93</v>
      </c>
      <c r="L110" s="25"/>
    </row>
    <row r="111" spans="2:12" s="1" customFormat="1" ht="16.5" customHeight="1">
      <c r="B111" s="25"/>
      <c r="E111" s="165" t="str">
        <f>E9</f>
        <v xml:space="preserve">4 - Relaxační atrium -  Centrum Rožmitál pod Třemšínem </v>
      </c>
      <c r="F111" s="174"/>
      <c r="G111" s="174"/>
      <c r="H111" s="174"/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16</v>
      </c>
      <c r="F113" s="20" t="str">
        <f>F12</f>
        <v xml:space="preserve"> </v>
      </c>
      <c r="I113" s="22" t="s">
        <v>18</v>
      </c>
      <c r="J113" s="45">
        <f>IF(J12="","",J12)</f>
        <v>46069</v>
      </c>
      <c r="L113" s="25"/>
    </row>
    <row r="114" spans="2:65" s="1" customFormat="1" ht="6.95" customHeight="1">
      <c r="B114" s="25"/>
      <c r="L114" s="25"/>
    </row>
    <row r="115" spans="2:65" s="1" customFormat="1" ht="15.2" customHeight="1">
      <c r="B115" s="25"/>
      <c r="C115" s="22" t="s">
        <v>19</v>
      </c>
      <c r="F115" s="20" t="str">
        <f>E15</f>
        <v>Centrum Rožmitál pod Třemšínem, poskytovatel sociálních služeb</v>
      </c>
      <c r="I115" s="22" t="s">
        <v>24</v>
      </c>
      <c r="J115" s="23" t="str">
        <f>E21</f>
        <v xml:space="preserve"> </v>
      </c>
      <c r="L115" s="25"/>
    </row>
    <row r="116" spans="2:65" s="1" customFormat="1" ht="15.2" customHeight="1">
      <c r="B116" s="25"/>
      <c r="C116" s="22" t="s">
        <v>23</v>
      </c>
      <c r="F116" s="20" t="str">
        <f>IF(E18="","",E18)</f>
        <v xml:space="preserve"> </v>
      </c>
      <c r="I116" s="22" t="s">
        <v>26</v>
      </c>
      <c r="J116" s="23" t="str">
        <f>E24</f>
        <v xml:space="preserve"> </v>
      </c>
      <c r="L116" s="25"/>
    </row>
    <row r="117" spans="2:65" s="1" customFormat="1" ht="10.35" customHeight="1">
      <c r="B117" s="25"/>
      <c r="L117" s="25"/>
    </row>
    <row r="118" spans="2:65" s="10" customFormat="1" ht="29.25" customHeight="1">
      <c r="B118" s="105"/>
      <c r="C118" s="106" t="s">
        <v>105</v>
      </c>
      <c r="D118" s="107" t="s">
        <v>53</v>
      </c>
      <c r="E118" s="107" t="s">
        <v>49</v>
      </c>
      <c r="F118" s="107" t="s">
        <v>50</v>
      </c>
      <c r="G118" s="107" t="s">
        <v>106</v>
      </c>
      <c r="H118" s="107" t="s">
        <v>107</v>
      </c>
      <c r="I118" s="107" t="s">
        <v>108</v>
      </c>
      <c r="J118" s="107" t="s">
        <v>98</v>
      </c>
      <c r="K118" s="108" t="s">
        <v>109</v>
      </c>
      <c r="L118" s="105"/>
      <c r="M118" s="52" t="s">
        <v>1</v>
      </c>
      <c r="N118" s="53" t="s">
        <v>32</v>
      </c>
      <c r="O118" s="53" t="s">
        <v>110</v>
      </c>
      <c r="P118" s="53" t="s">
        <v>111</v>
      </c>
      <c r="Q118" s="53" t="s">
        <v>112</v>
      </c>
      <c r="R118" s="53" t="s">
        <v>113</v>
      </c>
      <c r="S118" s="53" t="s">
        <v>114</v>
      </c>
      <c r="T118" s="54" t="s">
        <v>115</v>
      </c>
    </row>
    <row r="119" spans="2:65" s="1" customFormat="1" ht="22.9" customHeight="1">
      <c r="B119" s="25"/>
      <c r="C119" s="57" t="s">
        <v>116</v>
      </c>
      <c r="J119" s="109">
        <f>BK119</f>
        <v>0</v>
      </c>
      <c r="L119" s="25"/>
      <c r="M119" s="55"/>
      <c r="N119" s="46"/>
      <c r="O119" s="46"/>
      <c r="P119" s="110">
        <f>P120</f>
        <v>0</v>
      </c>
      <c r="Q119" s="46"/>
      <c r="R119" s="110">
        <f>R120</f>
        <v>0</v>
      </c>
      <c r="S119" s="46"/>
      <c r="T119" s="111">
        <f>T120</f>
        <v>0</v>
      </c>
      <c r="AT119" s="13" t="s">
        <v>67</v>
      </c>
      <c r="AU119" s="13" t="s">
        <v>100</v>
      </c>
      <c r="BK119" s="112">
        <f>BK120</f>
        <v>0</v>
      </c>
    </row>
    <row r="120" spans="2:65" s="11" customFormat="1" ht="25.9" customHeight="1">
      <c r="B120" s="113"/>
      <c r="D120" s="114" t="s">
        <v>67</v>
      </c>
      <c r="E120" s="115" t="s">
        <v>117</v>
      </c>
      <c r="F120" s="115" t="s">
        <v>213</v>
      </c>
      <c r="J120" s="116">
        <f>BK120</f>
        <v>0</v>
      </c>
      <c r="L120" s="113"/>
      <c r="M120" s="117"/>
      <c r="P120" s="118">
        <f>P121+P129</f>
        <v>0</v>
      </c>
      <c r="R120" s="118">
        <f>R121+R129</f>
        <v>0</v>
      </c>
      <c r="T120" s="119">
        <f>T121+T129</f>
        <v>0</v>
      </c>
      <c r="AR120" s="114" t="s">
        <v>73</v>
      </c>
      <c r="AT120" s="120" t="s">
        <v>67</v>
      </c>
      <c r="AU120" s="120" t="s">
        <v>68</v>
      </c>
      <c r="AY120" s="114" t="s">
        <v>119</v>
      </c>
      <c r="BK120" s="121">
        <f>BK121+BK129</f>
        <v>0</v>
      </c>
    </row>
    <row r="121" spans="2:65" s="11" customFormat="1" ht="22.9" customHeight="1">
      <c r="B121" s="113"/>
      <c r="D121" s="114" t="s">
        <v>67</v>
      </c>
      <c r="E121" s="122" t="s">
        <v>120</v>
      </c>
      <c r="F121" s="122" t="s">
        <v>121</v>
      </c>
      <c r="J121" s="123">
        <f>BK121</f>
        <v>0</v>
      </c>
      <c r="L121" s="113"/>
      <c r="M121" s="117"/>
      <c r="P121" s="118">
        <f>SUM(P122:P128)</f>
        <v>0</v>
      </c>
      <c r="R121" s="118">
        <f>SUM(R122:R128)</f>
        <v>0</v>
      </c>
      <c r="T121" s="119">
        <f>SUM(T122:T128)</f>
        <v>0</v>
      </c>
      <c r="AR121" s="114" t="s">
        <v>73</v>
      </c>
      <c r="AT121" s="120" t="s">
        <v>67</v>
      </c>
      <c r="AU121" s="120" t="s">
        <v>73</v>
      </c>
      <c r="AY121" s="114" t="s">
        <v>119</v>
      </c>
      <c r="BK121" s="121">
        <f>SUM(BK122:BK128)</f>
        <v>0</v>
      </c>
    </row>
    <row r="122" spans="2:65" s="1" customFormat="1" ht="24.2" customHeight="1">
      <c r="B122" s="124"/>
      <c r="C122" s="125" t="s">
        <v>68</v>
      </c>
      <c r="D122" s="125" t="s">
        <v>122</v>
      </c>
      <c r="E122" s="126" t="s">
        <v>73</v>
      </c>
      <c r="F122" s="127" t="s">
        <v>214</v>
      </c>
      <c r="G122" s="128" t="s">
        <v>124</v>
      </c>
      <c r="H122" s="129">
        <v>260.8</v>
      </c>
      <c r="I122" s="129"/>
      <c r="J122" s="129">
        <f t="shared" ref="J122:J128" si="0">ROUND(I122*H122,2)</f>
        <v>0</v>
      </c>
      <c r="K122" s="127" t="s">
        <v>1</v>
      </c>
      <c r="L122" s="25"/>
      <c r="M122" s="130" t="s">
        <v>1</v>
      </c>
      <c r="N122" s="131" t="s">
        <v>33</v>
      </c>
      <c r="O122" s="132">
        <v>0</v>
      </c>
      <c r="P122" s="132">
        <f t="shared" ref="P122:P128" si="1">O122*H122</f>
        <v>0</v>
      </c>
      <c r="Q122" s="132">
        <v>0</v>
      </c>
      <c r="R122" s="132">
        <f t="shared" ref="R122:R128" si="2">Q122*H122</f>
        <v>0</v>
      </c>
      <c r="S122" s="132">
        <v>0</v>
      </c>
      <c r="T122" s="133">
        <f t="shared" ref="T122:T128" si="3">S122*H122</f>
        <v>0</v>
      </c>
      <c r="AR122" s="134" t="s">
        <v>83</v>
      </c>
      <c r="AT122" s="134" t="s">
        <v>122</v>
      </c>
      <c r="AU122" s="134" t="s">
        <v>77</v>
      </c>
      <c r="AY122" s="13" t="s">
        <v>119</v>
      </c>
      <c r="BE122" s="135">
        <f t="shared" ref="BE122:BE128" si="4">IF(N122="základní",J122,0)</f>
        <v>0</v>
      </c>
      <c r="BF122" s="135">
        <f t="shared" ref="BF122:BF128" si="5">IF(N122="snížená",J122,0)</f>
        <v>0</v>
      </c>
      <c r="BG122" s="135">
        <f t="shared" ref="BG122:BG128" si="6">IF(N122="zákl. přenesená",J122,0)</f>
        <v>0</v>
      </c>
      <c r="BH122" s="135">
        <f t="shared" ref="BH122:BH128" si="7">IF(N122="sníž. přenesená",J122,0)</f>
        <v>0</v>
      </c>
      <c r="BI122" s="135">
        <f t="shared" ref="BI122:BI128" si="8">IF(N122="nulová",J122,0)</f>
        <v>0</v>
      </c>
      <c r="BJ122" s="13" t="s">
        <v>73</v>
      </c>
      <c r="BK122" s="135">
        <f t="shared" ref="BK122:BK128" si="9">ROUND(I122*H122,2)</f>
        <v>0</v>
      </c>
      <c r="BL122" s="13" t="s">
        <v>83</v>
      </c>
      <c r="BM122" s="134" t="s">
        <v>77</v>
      </c>
    </row>
    <row r="123" spans="2:65" s="1" customFormat="1" ht="24.2" customHeight="1">
      <c r="B123" s="124"/>
      <c r="C123" s="125" t="s">
        <v>68</v>
      </c>
      <c r="D123" s="125" t="s">
        <v>122</v>
      </c>
      <c r="E123" s="126" t="s">
        <v>77</v>
      </c>
      <c r="F123" s="127" t="s">
        <v>215</v>
      </c>
      <c r="G123" s="128" t="s">
        <v>124</v>
      </c>
      <c r="H123" s="129">
        <v>2608</v>
      </c>
      <c r="I123" s="129"/>
      <c r="J123" s="129">
        <f t="shared" si="0"/>
        <v>0</v>
      </c>
      <c r="K123" s="127" t="s">
        <v>1</v>
      </c>
      <c r="L123" s="25"/>
      <c r="M123" s="130" t="s">
        <v>1</v>
      </c>
      <c r="N123" s="131" t="s">
        <v>33</v>
      </c>
      <c r="O123" s="132">
        <v>0</v>
      </c>
      <c r="P123" s="132">
        <f t="shared" si="1"/>
        <v>0</v>
      </c>
      <c r="Q123" s="132">
        <v>0</v>
      </c>
      <c r="R123" s="132">
        <f t="shared" si="2"/>
        <v>0</v>
      </c>
      <c r="S123" s="132">
        <v>0</v>
      </c>
      <c r="T123" s="133">
        <f t="shared" si="3"/>
        <v>0</v>
      </c>
      <c r="AR123" s="134" t="s">
        <v>83</v>
      </c>
      <c r="AT123" s="134" t="s">
        <v>122</v>
      </c>
      <c r="AU123" s="134" t="s">
        <v>77</v>
      </c>
      <c r="AY123" s="13" t="s">
        <v>119</v>
      </c>
      <c r="BE123" s="135">
        <f t="shared" si="4"/>
        <v>0</v>
      </c>
      <c r="BF123" s="135">
        <f t="shared" si="5"/>
        <v>0</v>
      </c>
      <c r="BG123" s="135">
        <f t="shared" si="6"/>
        <v>0</v>
      </c>
      <c r="BH123" s="135">
        <f t="shared" si="7"/>
        <v>0</v>
      </c>
      <c r="BI123" s="135">
        <f t="shared" si="8"/>
        <v>0</v>
      </c>
      <c r="BJ123" s="13" t="s">
        <v>73</v>
      </c>
      <c r="BK123" s="135">
        <f t="shared" si="9"/>
        <v>0</v>
      </c>
      <c r="BL123" s="13" t="s">
        <v>83</v>
      </c>
      <c r="BM123" s="134" t="s">
        <v>83</v>
      </c>
    </row>
    <row r="124" spans="2:65" s="1" customFormat="1" ht="24.2" customHeight="1">
      <c r="B124" s="124"/>
      <c r="C124" s="125" t="s">
        <v>68</v>
      </c>
      <c r="D124" s="125" t="s">
        <v>122</v>
      </c>
      <c r="E124" s="126" t="s">
        <v>80</v>
      </c>
      <c r="F124" s="127" t="s">
        <v>216</v>
      </c>
      <c r="G124" s="128" t="s">
        <v>124</v>
      </c>
      <c r="H124" s="129">
        <v>1043.2</v>
      </c>
      <c r="I124" s="129"/>
      <c r="J124" s="129">
        <f t="shared" si="0"/>
        <v>0</v>
      </c>
      <c r="K124" s="127" t="s">
        <v>1</v>
      </c>
      <c r="L124" s="25"/>
      <c r="M124" s="130" t="s">
        <v>1</v>
      </c>
      <c r="N124" s="131" t="s">
        <v>33</v>
      </c>
      <c r="O124" s="132">
        <v>0</v>
      </c>
      <c r="P124" s="132">
        <f t="shared" si="1"/>
        <v>0</v>
      </c>
      <c r="Q124" s="132">
        <v>0</v>
      </c>
      <c r="R124" s="132">
        <f t="shared" si="2"/>
        <v>0</v>
      </c>
      <c r="S124" s="132">
        <v>0</v>
      </c>
      <c r="T124" s="133">
        <f t="shared" si="3"/>
        <v>0</v>
      </c>
      <c r="AR124" s="134" t="s">
        <v>83</v>
      </c>
      <c r="AT124" s="134" t="s">
        <v>122</v>
      </c>
      <c r="AU124" s="134" t="s">
        <v>77</v>
      </c>
      <c r="AY124" s="13" t="s">
        <v>119</v>
      </c>
      <c r="BE124" s="135">
        <f t="shared" si="4"/>
        <v>0</v>
      </c>
      <c r="BF124" s="135">
        <f t="shared" si="5"/>
        <v>0</v>
      </c>
      <c r="BG124" s="135">
        <f t="shared" si="6"/>
        <v>0</v>
      </c>
      <c r="BH124" s="135">
        <f t="shared" si="7"/>
        <v>0</v>
      </c>
      <c r="BI124" s="135">
        <f t="shared" si="8"/>
        <v>0</v>
      </c>
      <c r="BJ124" s="13" t="s">
        <v>73</v>
      </c>
      <c r="BK124" s="135">
        <f t="shared" si="9"/>
        <v>0</v>
      </c>
      <c r="BL124" s="13" t="s">
        <v>83</v>
      </c>
      <c r="BM124" s="134" t="s">
        <v>89</v>
      </c>
    </row>
    <row r="125" spans="2:65" s="1" customFormat="1" ht="24.2" customHeight="1">
      <c r="B125" s="124"/>
      <c r="C125" s="125" t="s">
        <v>68</v>
      </c>
      <c r="D125" s="125" t="s">
        <v>122</v>
      </c>
      <c r="E125" s="126" t="s">
        <v>83</v>
      </c>
      <c r="F125" s="127" t="s">
        <v>217</v>
      </c>
      <c r="G125" s="128" t="s">
        <v>124</v>
      </c>
      <c r="H125" s="129">
        <v>782.4</v>
      </c>
      <c r="I125" s="129"/>
      <c r="J125" s="129">
        <f t="shared" si="0"/>
        <v>0</v>
      </c>
      <c r="K125" s="127" t="s">
        <v>1</v>
      </c>
      <c r="L125" s="25"/>
      <c r="M125" s="130" t="s">
        <v>1</v>
      </c>
      <c r="N125" s="131" t="s">
        <v>33</v>
      </c>
      <c r="O125" s="132">
        <v>0</v>
      </c>
      <c r="P125" s="132">
        <f t="shared" si="1"/>
        <v>0</v>
      </c>
      <c r="Q125" s="132">
        <v>0</v>
      </c>
      <c r="R125" s="132">
        <f t="shared" si="2"/>
        <v>0</v>
      </c>
      <c r="S125" s="132">
        <v>0</v>
      </c>
      <c r="T125" s="133">
        <f t="shared" si="3"/>
        <v>0</v>
      </c>
      <c r="AR125" s="134" t="s">
        <v>83</v>
      </c>
      <c r="AT125" s="134" t="s">
        <v>122</v>
      </c>
      <c r="AU125" s="134" t="s">
        <v>77</v>
      </c>
      <c r="AY125" s="13" t="s">
        <v>119</v>
      </c>
      <c r="BE125" s="135">
        <f t="shared" si="4"/>
        <v>0</v>
      </c>
      <c r="BF125" s="135">
        <f t="shared" si="5"/>
        <v>0</v>
      </c>
      <c r="BG125" s="135">
        <f t="shared" si="6"/>
        <v>0</v>
      </c>
      <c r="BH125" s="135">
        <f t="shared" si="7"/>
        <v>0</v>
      </c>
      <c r="BI125" s="135">
        <f t="shared" si="8"/>
        <v>0</v>
      </c>
      <c r="BJ125" s="13" t="s">
        <v>73</v>
      </c>
      <c r="BK125" s="135">
        <f t="shared" si="9"/>
        <v>0</v>
      </c>
      <c r="BL125" s="13" t="s">
        <v>83</v>
      </c>
      <c r="BM125" s="134" t="s">
        <v>128</v>
      </c>
    </row>
    <row r="126" spans="2:65" s="1" customFormat="1" ht="24.2" customHeight="1">
      <c r="B126" s="124"/>
      <c r="C126" s="125" t="s">
        <v>68</v>
      </c>
      <c r="D126" s="125" t="s">
        <v>122</v>
      </c>
      <c r="E126" s="126" t="s">
        <v>86</v>
      </c>
      <c r="F126" s="127" t="s">
        <v>218</v>
      </c>
      <c r="G126" s="128" t="s">
        <v>124</v>
      </c>
      <c r="H126" s="129">
        <v>729.87</v>
      </c>
      <c r="I126" s="129"/>
      <c r="J126" s="129">
        <f t="shared" si="0"/>
        <v>0</v>
      </c>
      <c r="K126" s="127" t="s">
        <v>1</v>
      </c>
      <c r="L126" s="25"/>
      <c r="M126" s="130" t="s">
        <v>1</v>
      </c>
      <c r="N126" s="131" t="s">
        <v>33</v>
      </c>
      <c r="O126" s="132">
        <v>0</v>
      </c>
      <c r="P126" s="132">
        <f t="shared" si="1"/>
        <v>0</v>
      </c>
      <c r="Q126" s="132">
        <v>0</v>
      </c>
      <c r="R126" s="132">
        <f t="shared" si="2"/>
        <v>0</v>
      </c>
      <c r="S126" s="132">
        <v>0</v>
      </c>
      <c r="T126" s="133">
        <f t="shared" si="3"/>
        <v>0</v>
      </c>
      <c r="AR126" s="134" t="s">
        <v>83</v>
      </c>
      <c r="AT126" s="134" t="s">
        <v>122</v>
      </c>
      <c r="AU126" s="134" t="s">
        <v>77</v>
      </c>
      <c r="AY126" s="13" t="s">
        <v>119</v>
      </c>
      <c r="BE126" s="135">
        <f t="shared" si="4"/>
        <v>0</v>
      </c>
      <c r="BF126" s="135">
        <f t="shared" si="5"/>
        <v>0</v>
      </c>
      <c r="BG126" s="135">
        <f t="shared" si="6"/>
        <v>0</v>
      </c>
      <c r="BH126" s="135">
        <f t="shared" si="7"/>
        <v>0</v>
      </c>
      <c r="BI126" s="135">
        <f t="shared" si="8"/>
        <v>0</v>
      </c>
      <c r="BJ126" s="13" t="s">
        <v>73</v>
      </c>
      <c r="BK126" s="135">
        <f t="shared" si="9"/>
        <v>0</v>
      </c>
      <c r="BL126" s="13" t="s">
        <v>83</v>
      </c>
      <c r="BM126" s="134" t="s">
        <v>131</v>
      </c>
    </row>
    <row r="127" spans="2:65" s="1" customFormat="1" ht="16.5" customHeight="1">
      <c r="B127" s="124"/>
      <c r="C127" s="125" t="s">
        <v>68</v>
      </c>
      <c r="D127" s="125" t="s">
        <v>122</v>
      </c>
      <c r="E127" s="126" t="s">
        <v>89</v>
      </c>
      <c r="F127" s="127" t="s">
        <v>158</v>
      </c>
      <c r="G127" s="128" t="s">
        <v>156</v>
      </c>
      <c r="H127" s="129">
        <v>1</v>
      </c>
      <c r="I127" s="129"/>
      <c r="J127" s="129">
        <f t="shared" si="0"/>
        <v>0</v>
      </c>
      <c r="K127" s="127" t="s">
        <v>1</v>
      </c>
      <c r="L127" s="25"/>
      <c r="M127" s="130" t="s">
        <v>1</v>
      </c>
      <c r="N127" s="131" t="s">
        <v>33</v>
      </c>
      <c r="O127" s="132">
        <v>0</v>
      </c>
      <c r="P127" s="132">
        <f t="shared" si="1"/>
        <v>0</v>
      </c>
      <c r="Q127" s="132">
        <v>0</v>
      </c>
      <c r="R127" s="132">
        <f t="shared" si="2"/>
        <v>0</v>
      </c>
      <c r="S127" s="132">
        <v>0</v>
      </c>
      <c r="T127" s="133">
        <f t="shared" si="3"/>
        <v>0</v>
      </c>
      <c r="AR127" s="134" t="s">
        <v>83</v>
      </c>
      <c r="AT127" s="134" t="s">
        <v>122</v>
      </c>
      <c r="AU127" s="134" t="s">
        <v>77</v>
      </c>
      <c r="AY127" s="13" t="s">
        <v>119</v>
      </c>
      <c r="BE127" s="135">
        <f t="shared" si="4"/>
        <v>0</v>
      </c>
      <c r="BF127" s="135">
        <f t="shared" si="5"/>
        <v>0</v>
      </c>
      <c r="BG127" s="135">
        <f t="shared" si="6"/>
        <v>0</v>
      </c>
      <c r="BH127" s="135">
        <f t="shared" si="7"/>
        <v>0</v>
      </c>
      <c r="BI127" s="135">
        <f t="shared" si="8"/>
        <v>0</v>
      </c>
      <c r="BJ127" s="13" t="s">
        <v>73</v>
      </c>
      <c r="BK127" s="135">
        <f t="shared" si="9"/>
        <v>0</v>
      </c>
      <c r="BL127" s="13" t="s">
        <v>83</v>
      </c>
      <c r="BM127" s="134" t="s">
        <v>8</v>
      </c>
    </row>
    <row r="128" spans="2:65" s="1" customFormat="1" ht="16.5" customHeight="1">
      <c r="B128" s="124"/>
      <c r="C128" s="125" t="s">
        <v>68</v>
      </c>
      <c r="D128" s="125" t="s">
        <v>122</v>
      </c>
      <c r="E128" s="126" t="s">
        <v>133</v>
      </c>
      <c r="F128" s="127" t="s">
        <v>161</v>
      </c>
      <c r="G128" s="128" t="s">
        <v>156</v>
      </c>
      <c r="H128" s="129">
        <v>1</v>
      </c>
      <c r="I128" s="129"/>
      <c r="J128" s="129">
        <f t="shared" si="0"/>
        <v>0</v>
      </c>
      <c r="K128" s="127" t="s">
        <v>1</v>
      </c>
      <c r="L128" s="25"/>
      <c r="M128" s="130" t="s">
        <v>1</v>
      </c>
      <c r="N128" s="131" t="s">
        <v>33</v>
      </c>
      <c r="O128" s="132">
        <v>0</v>
      </c>
      <c r="P128" s="132">
        <f t="shared" si="1"/>
        <v>0</v>
      </c>
      <c r="Q128" s="132">
        <v>0</v>
      </c>
      <c r="R128" s="132">
        <f t="shared" si="2"/>
        <v>0</v>
      </c>
      <c r="S128" s="132">
        <v>0</v>
      </c>
      <c r="T128" s="133">
        <f t="shared" si="3"/>
        <v>0</v>
      </c>
      <c r="AR128" s="134" t="s">
        <v>83</v>
      </c>
      <c r="AT128" s="134" t="s">
        <v>122</v>
      </c>
      <c r="AU128" s="134" t="s">
        <v>77</v>
      </c>
      <c r="AY128" s="13" t="s">
        <v>119</v>
      </c>
      <c r="BE128" s="135">
        <f t="shared" si="4"/>
        <v>0</v>
      </c>
      <c r="BF128" s="135">
        <f t="shared" si="5"/>
        <v>0</v>
      </c>
      <c r="BG128" s="135">
        <f t="shared" si="6"/>
        <v>0</v>
      </c>
      <c r="BH128" s="135">
        <f t="shared" si="7"/>
        <v>0</v>
      </c>
      <c r="BI128" s="135">
        <f t="shared" si="8"/>
        <v>0</v>
      </c>
      <c r="BJ128" s="13" t="s">
        <v>73</v>
      </c>
      <c r="BK128" s="135">
        <f t="shared" si="9"/>
        <v>0</v>
      </c>
      <c r="BL128" s="13" t="s">
        <v>83</v>
      </c>
      <c r="BM128" s="134" t="s">
        <v>135</v>
      </c>
    </row>
    <row r="129" spans="2:65" s="11" customFormat="1" ht="22.9" customHeight="1">
      <c r="B129" s="113"/>
      <c r="D129" s="114" t="s">
        <v>67</v>
      </c>
      <c r="E129" s="122" t="s">
        <v>163</v>
      </c>
      <c r="F129" s="122" t="s">
        <v>164</v>
      </c>
      <c r="J129" s="123">
        <f>BK129</f>
        <v>0</v>
      </c>
      <c r="L129" s="113"/>
      <c r="M129" s="117"/>
      <c r="P129" s="118">
        <f>SUM(P130:P132)</f>
        <v>0</v>
      </c>
      <c r="R129" s="118">
        <f>SUM(R130:R132)</f>
        <v>0</v>
      </c>
      <c r="T129" s="119">
        <f>SUM(T130:T132)</f>
        <v>0</v>
      </c>
      <c r="AR129" s="114" t="s">
        <v>73</v>
      </c>
      <c r="AT129" s="120" t="s">
        <v>67</v>
      </c>
      <c r="AU129" s="120" t="s">
        <v>73</v>
      </c>
      <c r="AY129" s="114" t="s">
        <v>119</v>
      </c>
      <c r="BK129" s="121">
        <f>SUM(BK130:BK132)</f>
        <v>0</v>
      </c>
    </row>
    <row r="130" spans="2:65" s="1" customFormat="1" ht="16.5" customHeight="1">
      <c r="B130" s="124"/>
      <c r="C130" s="125" t="s">
        <v>68</v>
      </c>
      <c r="D130" s="125" t="s">
        <v>122</v>
      </c>
      <c r="E130" s="126" t="s">
        <v>128</v>
      </c>
      <c r="F130" s="127" t="s">
        <v>165</v>
      </c>
      <c r="G130" s="128" t="s">
        <v>156</v>
      </c>
      <c r="H130" s="129">
        <v>1</v>
      </c>
      <c r="I130" s="129"/>
      <c r="J130" s="129">
        <f>ROUND(I130*H130,2)</f>
        <v>0</v>
      </c>
      <c r="K130" s="127" t="s">
        <v>1</v>
      </c>
      <c r="L130" s="25"/>
      <c r="M130" s="130" t="s">
        <v>1</v>
      </c>
      <c r="N130" s="131" t="s">
        <v>33</v>
      </c>
      <c r="O130" s="132">
        <v>0</v>
      </c>
      <c r="P130" s="132">
        <f>O130*H130</f>
        <v>0</v>
      </c>
      <c r="Q130" s="132">
        <v>0</v>
      </c>
      <c r="R130" s="132">
        <f>Q130*H130</f>
        <v>0</v>
      </c>
      <c r="S130" s="132">
        <v>0</v>
      </c>
      <c r="T130" s="133">
        <f>S130*H130</f>
        <v>0</v>
      </c>
      <c r="AR130" s="134" t="s">
        <v>83</v>
      </c>
      <c r="AT130" s="134" t="s">
        <v>122</v>
      </c>
      <c r="AU130" s="134" t="s">
        <v>77</v>
      </c>
      <c r="AY130" s="13" t="s">
        <v>119</v>
      </c>
      <c r="BE130" s="135">
        <f>IF(N130="základní",J130,0)</f>
        <v>0</v>
      </c>
      <c r="BF130" s="135">
        <f>IF(N130="snížená",J130,0)</f>
        <v>0</v>
      </c>
      <c r="BG130" s="135">
        <f>IF(N130="zákl. přenesená",J130,0)</f>
        <v>0</v>
      </c>
      <c r="BH130" s="135">
        <f>IF(N130="sníž. přenesená",J130,0)</f>
        <v>0</v>
      </c>
      <c r="BI130" s="135">
        <f>IF(N130="nulová",J130,0)</f>
        <v>0</v>
      </c>
      <c r="BJ130" s="13" t="s">
        <v>73</v>
      </c>
      <c r="BK130" s="135">
        <f>ROUND(I130*H130,2)</f>
        <v>0</v>
      </c>
      <c r="BL130" s="13" t="s">
        <v>83</v>
      </c>
      <c r="BM130" s="134" t="s">
        <v>137</v>
      </c>
    </row>
    <row r="131" spans="2:65" s="1" customFormat="1" ht="16.5" customHeight="1">
      <c r="B131" s="124"/>
      <c r="C131" s="125" t="s">
        <v>68</v>
      </c>
      <c r="D131" s="125" t="s">
        <v>122</v>
      </c>
      <c r="E131" s="126" t="s">
        <v>138</v>
      </c>
      <c r="F131" s="127" t="s">
        <v>173</v>
      </c>
      <c r="G131" s="128" t="s">
        <v>174</v>
      </c>
      <c r="H131" s="129">
        <v>6.8</v>
      </c>
      <c r="I131" s="129"/>
      <c r="J131" s="129">
        <f>ROUND(I131*H131,2)</f>
        <v>0</v>
      </c>
      <c r="K131" s="127" t="s">
        <v>1</v>
      </c>
      <c r="L131" s="25"/>
      <c r="M131" s="130" t="s">
        <v>1</v>
      </c>
      <c r="N131" s="131" t="s">
        <v>33</v>
      </c>
      <c r="O131" s="132">
        <v>0</v>
      </c>
      <c r="P131" s="132">
        <f>O131*H131</f>
        <v>0</v>
      </c>
      <c r="Q131" s="132">
        <v>0</v>
      </c>
      <c r="R131" s="132">
        <f>Q131*H131</f>
        <v>0</v>
      </c>
      <c r="S131" s="132">
        <v>0</v>
      </c>
      <c r="T131" s="133">
        <f>S131*H131</f>
        <v>0</v>
      </c>
      <c r="AR131" s="134" t="s">
        <v>83</v>
      </c>
      <c r="AT131" s="134" t="s">
        <v>122</v>
      </c>
      <c r="AU131" s="134" t="s">
        <v>77</v>
      </c>
      <c r="AY131" s="13" t="s">
        <v>119</v>
      </c>
      <c r="BE131" s="135">
        <f>IF(N131="základní",J131,0)</f>
        <v>0</v>
      </c>
      <c r="BF131" s="135">
        <f>IF(N131="snížená",J131,0)</f>
        <v>0</v>
      </c>
      <c r="BG131" s="135">
        <f>IF(N131="zákl. přenesená",J131,0)</f>
        <v>0</v>
      </c>
      <c r="BH131" s="135">
        <f>IF(N131="sníž. přenesená",J131,0)</f>
        <v>0</v>
      </c>
      <c r="BI131" s="135">
        <f>IF(N131="nulová",J131,0)</f>
        <v>0</v>
      </c>
      <c r="BJ131" s="13" t="s">
        <v>73</v>
      </c>
      <c r="BK131" s="135">
        <f>ROUND(I131*H131,2)</f>
        <v>0</v>
      </c>
      <c r="BL131" s="13" t="s">
        <v>83</v>
      </c>
      <c r="BM131" s="134" t="s">
        <v>141</v>
      </c>
    </row>
    <row r="132" spans="2:65" s="1" customFormat="1" ht="16.5" customHeight="1">
      <c r="B132" s="124"/>
      <c r="C132" s="125" t="s">
        <v>68</v>
      </c>
      <c r="D132" s="125" t="s">
        <v>122</v>
      </c>
      <c r="E132" s="126" t="s">
        <v>131</v>
      </c>
      <c r="F132" s="127" t="s">
        <v>180</v>
      </c>
      <c r="G132" s="128" t="s">
        <v>169</v>
      </c>
      <c r="H132" s="129">
        <v>145</v>
      </c>
      <c r="I132" s="129"/>
      <c r="J132" s="129">
        <f>ROUND(I132*H132,2)</f>
        <v>0</v>
      </c>
      <c r="K132" s="127" t="s">
        <v>1</v>
      </c>
      <c r="L132" s="25"/>
      <c r="M132" s="136" t="s">
        <v>1</v>
      </c>
      <c r="N132" s="137" t="s">
        <v>33</v>
      </c>
      <c r="O132" s="138">
        <v>0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34" t="s">
        <v>83</v>
      </c>
      <c r="AT132" s="134" t="s">
        <v>122</v>
      </c>
      <c r="AU132" s="134" t="s">
        <v>77</v>
      </c>
      <c r="AY132" s="13" t="s">
        <v>119</v>
      </c>
      <c r="BE132" s="135">
        <f>IF(N132="základní",J132,0)</f>
        <v>0</v>
      </c>
      <c r="BF132" s="135">
        <f>IF(N132="snížená",J132,0)</f>
        <v>0</v>
      </c>
      <c r="BG132" s="135">
        <f>IF(N132="zákl. přenesená",J132,0)</f>
        <v>0</v>
      </c>
      <c r="BH132" s="135">
        <f>IF(N132="sníž. přenesená",J132,0)</f>
        <v>0</v>
      </c>
      <c r="BI132" s="135">
        <f>IF(N132="nulová",J132,0)</f>
        <v>0</v>
      </c>
      <c r="BJ132" s="13" t="s">
        <v>73</v>
      </c>
      <c r="BK132" s="135">
        <f>ROUND(I132*H132,2)</f>
        <v>0</v>
      </c>
      <c r="BL132" s="13" t="s">
        <v>83</v>
      </c>
      <c r="BM132" s="134" t="s">
        <v>143</v>
      </c>
    </row>
    <row r="133" spans="2:65" s="1" customFormat="1" ht="6.95" customHeight="1">
      <c r="B133" s="37"/>
      <c r="C133" s="38"/>
      <c r="D133" s="38"/>
      <c r="E133" s="38"/>
      <c r="F133" s="38"/>
      <c r="G133" s="38"/>
      <c r="H133" s="38"/>
      <c r="I133" s="38"/>
      <c r="J133" s="38"/>
      <c r="K133" s="38"/>
      <c r="L133" s="25"/>
    </row>
  </sheetData>
  <autoFilter ref="C118:K132" xr:uid="{00000000-0009-0000-0000-000004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6"/>
  <sheetViews>
    <sheetView showGridLines="0" topLeftCell="A106" workbookViewId="0">
      <selection activeCell="I122" sqref="I122:I14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0" t="s">
        <v>5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AT2" s="13" t="s">
        <v>88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4.95" customHeight="1">
      <c r="B4" s="16"/>
      <c r="D4" s="17" t="s">
        <v>92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75" t="str">
        <f>'Rekapitulace stavby'!K6</f>
        <v>Údržba zahradních ploch, květin a stromů - Centrum Rožmitál pod Třemšínem</v>
      </c>
      <c r="F7" s="176"/>
      <c r="G7" s="176"/>
      <c r="H7" s="176"/>
      <c r="L7" s="16"/>
    </row>
    <row r="8" spans="2:46" s="1" customFormat="1" ht="12" customHeight="1">
      <c r="B8" s="25"/>
      <c r="D8" s="22" t="s">
        <v>93</v>
      </c>
      <c r="L8" s="25"/>
    </row>
    <row r="9" spans="2:46" s="1" customFormat="1" ht="16.5" customHeight="1">
      <c r="B9" s="25"/>
      <c r="E9" s="165" t="s">
        <v>219</v>
      </c>
      <c r="F9" s="174"/>
      <c r="G9" s="174"/>
      <c r="H9" s="17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5">
        <f>'Rekapitulace stavby'!AN8</f>
        <v>46069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19</v>
      </c>
      <c r="I14" s="22" t="s">
        <v>20</v>
      </c>
      <c r="J14" s="20" t="str">
        <f>IF('Rekapitulace stavby'!AN10="","",'Rekapitulace stavby'!AN10)</f>
        <v xml:space="preserve"> 42727219</v>
      </c>
      <c r="L14" s="25"/>
    </row>
    <row r="15" spans="2:46" s="1" customFormat="1" ht="18" customHeight="1">
      <c r="B15" s="25"/>
      <c r="E15" s="20" t="str">
        <f>IF('Rekapitulace stavby'!E11="","",'Rekapitulace stavby'!E11)</f>
        <v>Centrum Rožmitál pod Třemšínem, poskytovatel sociálních služeb</v>
      </c>
      <c r="I15" s="22" t="s">
        <v>22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20</v>
      </c>
      <c r="J17" s="20" t="str">
        <f>'Rekapitulace stavby'!AN13</f>
        <v/>
      </c>
      <c r="L17" s="25"/>
    </row>
    <row r="18" spans="2:12" s="1" customFormat="1" ht="18" customHeight="1">
      <c r="B18" s="25"/>
      <c r="E18" s="149" t="str">
        <f>'Rekapitulace stavby'!E14</f>
        <v xml:space="preserve"> </v>
      </c>
      <c r="F18" s="149"/>
      <c r="G18" s="149"/>
      <c r="H18" s="149"/>
      <c r="I18" s="22" t="s">
        <v>22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20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22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20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22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7.25" customHeight="1">
      <c r="B27" s="82"/>
      <c r="E27" s="151" t="s">
        <v>220</v>
      </c>
      <c r="F27" s="151"/>
      <c r="G27" s="151"/>
      <c r="H27" s="151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28</v>
      </c>
      <c r="J30" s="59">
        <f>ROUND(J119,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5" customHeight="1">
      <c r="B33" s="25"/>
      <c r="D33" s="48" t="s">
        <v>32</v>
      </c>
      <c r="E33" s="22" t="s">
        <v>33</v>
      </c>
      <c r="F33" s="84">
        <f>ROUND((SUM(BE119:BE145)),  2)</f>
        <v>0</v>
      </c>
      <c r="I33" s="85">
        <v>0.21</v>
      </c>
      <c r="J33" s="84">
        <f>ROUND(((SUM(BE119:BE145))*I33),  2)</f>
        <v>0</v>
      </c>
      <c r="L33" s="25"/>
    </row>
    <row r="34" spans="2:12" s="1" customFormat="1" ht="14.45" customHeight="1">
      <c r="B34" s="25"/>
      <c r="E34" s="22" t="s">
        <v>34</v>
      </c>
      <c r="F34" s="84">
        <f>ROUND((SUM(BF119:BF145)),  2)</f>
        <v>0</v>
      </c>
      <c r="I34" s="85">
        <v>0.12</v>
      </c>
      <c r="J34" s="84">
        <f>ROUND(((SUM(BF119:BF145))*I34),  2)</f>
        <v>0</v>
      </c>
      <c r="L34" s="25"/>
    </row>
    <row r="35" spans="2:12" s="1" customFormat="1" ht="14.45" hidden="1" customHeight="1">
      <c r="B35" s="25"/>
      <c r="E35" s="22" t="s">
        <v>35</v>
      </c>
      <c r="F35" s="84">
        <f>ROUND((SUM(BG119:BG145)),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36</v>
      </c>
      <c r="F36" s="84">
        <f>ROUND((SUM(BH119:BH145)),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37</v>
      </c>
      <c r="F37" s="84">
        <f>ROUND((SUM(BI119:BI145)),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38</v>
      </c>
      <c r="E39" s="50"/>
      <c r="F39" s="50"/>
      <c r="G39" s="88" t="s">
        <v>39</v>
      </c>
      <c r="H39" s="89" t="s">
        <v>40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96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26.25" customHeight="1">
      <c r="B85" s="25"/>
      <c r="E85" s="175" t="str">
        <f>E7</f>
        <v>Údržba zahradních ploch, květin a stromů - Centrum Rožmitál pod Třemšínem</v>
      </c>
      <c r="F85" s="176"/>
      <c r="G85" s="176"/>
      <c r="H85" s="176"/>
      <c r="L85" s="25"/>
    </row>
    <row r="86" spans="2:47" s="1" customFormat="1" ht="12" customHeight="1">
      <c r="B86" s="25"/>
      <c r="C86" s="22" t="s">
        <v>93</v>
      </c>
      <c r="L86" s="25"/>
    </row>
    <row r="87" spans="2:47" s="1" customFormat="1" ht="16.5" customHeight="1">
      <c r="B87" s="25"/>
      <c r="E87" s="165" t="str">
        <f>E9</f>
        <v>5 - Doprovodná zeleň parkoviště</v>
      </c>
      <c r="F87" s="174"/>
      <c r="G87" s="174"/>
      <c r="H87" s="17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5">
        <f>IF(J12="","",J12)</f>
        <v>46069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19</v>
      </c>
      <c r="F91" s="20" t="str">
        <f>E15</f>
        <v>Centrum Rožmitál pod Třemšínem, poskytovatel sociálních služeb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97</v>
      </c>
      <c r="D94" s="86"/>
      <c r="E94" s="86"/>
      <c r="F94" s="86"/>
      <c r="G94" s="86"/>
      <c r="H94" s="86"/>
      <c r="I94" s="86"/>
      <c r="J94" s="95" t="s">
        <v>98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99</v>
      </c>
      <c r="J96" s="59">
        <f>J119</f>
        <v>0</v>
      </c>
      <c r="L96" s="25"/>
      <c r="AU96" s="13" t="s">
        <v>100</v>
      </c>
    </row>
    <row r="97" spans="2:12" s="8" customFormat="1" ht="24.95" customHeight="1">
      <c r="B97" s="97"/>
      <c r="D97" s="98" t="s">
        <v>221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899999999999999" customHeight="1">
      <c r="B98" s="101"/>
      <c r="D98" s="102" t="s">
        <v>102</v>
      </c>
      <c r="E98" s="103"/>
      <c r="F98" s="103"/>
      <c r="G98" s="103"/>
      <c r="H98" s="103"/>
      <c r="I98" s="103"/>
      <c r="J98" s="104">
        <f>J121</f>
        <v>0</v>
      </c>
      <c r="L98" s="101"/>
    </row>
    <row r="99" spans="2:12" s="9" customFormat="1" ht="19.899999999999999" customHeight="1">
      <c r="B99" s="101"/>
      <c r="D99" s="102" t="s">
        <v>103</v>
      </c>
      <c r="E99" s="103"/>
      <c r="F99" s="103"/>
      <c r="G99" s="103"/>
      <c r="H99" s="103"/>
      <c r="I99" s="103"/>
      <c r="J99" s="104">
        <f>J139</f>
        <v>0</v>
      </c>
      <c r="L99" s="101"/>
    </row>
    <row r="100" spans="2:12" s="1" customFormat="1" ht="21.75" customHeight="1">
      <c r="B100" s="25"/>
      <c r="L100" s="25"/>
    </row>
    <row r="101" spans="2:12" s="1" customFormat="1" ht="6.95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4.95" customHeight="1">
      <c r="B106" s="25"/>
      <c r="C106" s="17" t="s">
        <v>104</v>
      </c>
      <c r="L106" s="25"/>
    </row>
    <row r="107" spans="2:12" s="1" customFormat="1" ht="6.95" customHeight="1">
      <c r="B107" s="25"/>
      <c r="L107" s="25"/>
    </row>
    <row r="108" spans="2:12" s="1" customFormat="1" ht="12" customHeight="1">
      <c r="B108" s="25"/>
      <c r="C108" s="22" t="s">
        <v>12</v>
      </c>
      <c r="L108" s="25"/>
    </row>
    <row r="109" spans="2:12" s="1" customFormat="1" ht="26.25" customHeight="1">
      <c r="B109" s="25"/>
      <c r="E109" s="175" t="str">
        <f>E7</f>
        <v>Údržba zahradních ploch, květin a stromů - Centrum Rožmitál pod Třemšínem</v>
      </c>
      <c r="F109" s="176"/>
      <c r="G109" s="176"/>
      <c r="H109" s="176"/>
      <c r="L109" s="25"/>
    </row>
    <row r="110" spans="2:12" s="1" customFormat="1" ht="12" customHeight="1">
      <c r="B110" s="25"/>
      <c r="C110" s="22" t="s">
        <v>93</v>
      </c>
      <c r="L110" s="25"/>
    </row>
    <row r="111" spans="2:12" s="1" customFormat="1" ht="16.5" customHeight="1">
      <c r="B111" s="25"/>
      <c r="E111" s="165" t="str">
        <f>E9</f>
        <v>5 - Doprovodná zeleň parkoviště</v>
      </c>
      <c r="F111" s="174"/>
      <c r="G111" s="174"/>
      <c r="H111" s="174"/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16</v>
      </c>
      <c r="F113" s="20" t="str">
        <f>F12</f>
        <v xml:space="preserve"> </v>
      </c>
      <c r="I113" s="22" t="s">
        <v>18</v>
      </c>
      <c r="J113" s="45">
        <f>IF(J12="","",J12)</f>
        <v>46069</v>
      </c>
      <c r="L113" s="25"/>
    </row>
    <row r="114" spans="2:65" s="1" customFormat="1" ht="6.95" customHeight="1">
      <c r="B114" s="25"/>
      <c r="L114" s="25"/>
    </row>
    <row r="115" spans="2:65" s="1" customFormat="1" ht="15.2" customHeight="1">
      <c r="B115" s="25"/>
      <c r="C115" s="22" t="s">
        <v>19</v>
      </c>
      <c r="F115" s="20" t="str">
        <f>E15</f>
        <v>Centrum Rožmitál pod Třemšínem, poskytovatel sociálních služeb</v>
      </c>
      <c r="I115" s="22" t="s">
        <v>24</v>
      </c>
      <c r="J115" s="23" t="str">
        <f>E21</f>
        <v xml:space="preserve"> </v>
      </c>
      <c r="L115" s="25"/>
    </row>
    <row r="116" spans="2:65" s="1" customFormat="1" ht="15.2" customHeight="1">
      <c r="B116" s="25"/>
      <c r="C116" s="22" t="s">
        <v>23</v>
      </c>
      <c r="F116" s="20" t="str">
        <f>IF(E18="","",E18)</f>
        <v xml:space="preserve"> </v>
      </c>
      <c r="I116" s="22" t="s">
        <v>26</v>
      </c>
      <c r="J116" s="23" t="str">
        <f>E24</f>
        <v xml:space="preserve"> </v>
      </c>
      <c r="L116" s="25"/>
    </row>
    <row r="117" spans="2:65" s="1" customFormat="1" ht="10.35" customHeight="1">
      <c r="B117" s="25"/>
      <c r="L117" s="25"/>
    </row>
    <row r="118" spans="2:65" s="10" customFormat="1" ht="29.25" customHeight="1">
      <c r="B118" s="105"/>
      <c r="C118" s="106" t="s">
        <v>105</v>
      </c>
      <c r="D118" s="107" t="s">
        <v>53</v>
      </c>
      <c r="E118" s="107" t="s">
        <v>49</v>
      </c>
      <c r="F118" s="107" t="s">
        <v>50</v>
      </c>
      <c r="G118" s="107" t="s">
        <v>106</v>
      </c>
      <c r="H118" s="107" t="s">
        <v>107</v>
      </c>
      <c r="I118" s="107" t="s">
        <v>108</v>
      </c>
      <c r="J118" s="107" t="s">
        <v>98</v>
      </c>
      <c r="K118" s="108" t="s">
        <v>109</v>
      </c>
      <c r="L118" s="105"/>
      <c r="M118" s="52" t="s">
        <v>1</v>
      </c>
      <c r="N118" s="53" t="s">
        <v>32</v>
      </c>
      <c r="O118" s="53" t="s">
        <v>110</v>
      </c>
      <c r="P118" s="53" t="s">
        <v>111</v>
      </c>
      <c r="Q118" s="53" t="s">
        <v>112</v>
      </c>
      <c r="R118" s="53" t="s">
        <v>113</v>
      </c>
      <c r="S118" s="53" t="s">
        <v>114</v>
      </c>
      <c r="T118" s="54" t="s">
        <v>115</v>
      </c>
    </row>
    <row r="119" spans="2:65" s="1" customFormat="1" ht="22.9" customHeight="1">
      <c r="B119" s="25"/>
      <c r="C119" s="57" t="s">
        <v>116</v>
      </c>
      <c r="J119" s="109">
        <f>BK119</f>
        <v>0</v>
      </c>
      <c r="L119" s="25"/>
      <c r="M119" s="55"/>
      <c r="N119" s="46"/>
      <c r="O119" s="46"/>
      <c r="P119" s="110">
        <f>P120</f>
        <v>0</v>
      </c>
      <c r="Q119" s="46"/>
      <c r="R119" s="110">
        <f>R120</f>
        <v>0</v>
      </c>
      <c r="S119" s="46"/>
      <c r="T119" s="111">
        <f>T120</f>
        <v>0</v>
      </c>
      <c r="AT119" s="13" t="s">
        <v>67</v>
      </c>
      <c r="AU119" s="13" t="s">
        <v>100</v>
      </c>
      <c r="BK119" s="112">
        <f>BK120</f>
        <v>0</v>
      </c>
    </row>
    <row r="120" spans="2:65" s="11" customFormat="1" ht="25.9" customHeight="1">
      <c r="B120" s="113"/>
      <c r="D120" s="114" t="s">
        <v>67</v>
      </c>
      <c r="E120" s="115" t="s">
        <v>117</v>
      </c>
      <c r="F120" s="115" t="s">
        <v>222</v>
      </c>
      <c r="J120" s="116">
        <f>BK120</f>
        <v>0</v>
      </c>
      <c r="L120" s="113"/>
      <c r="M120" s="117"/>
      <c r="P120" s="118">
        <f>P121+P139</f>
        <v>0</v>
      </c>
      <c r="R120" s="118">
        <f>R121+R139</f>
        <v>0</v>
      </c>
      <c r="T120" s="119">
        <f>T121+T139</f>
        <v>0</v>
      </c>
      <c r="AR120" s="114" t="s">
        <v>73</v>
      </c>
      <c r="AT120" s="120" t="s">
        <v>67</v>
      </c>
      <c r="AU120" s="120" t="s">
        <v>68</v>
      </c>
      <c r="AY120" s="114" t="s">
        <v>119</v>
      </c>
      <c r="BK120" s="121">
        <f>BK121+BK139</f>
        <v>0</v>
      </c>
    </row>
    <row r="121" spans="2:65" s="11" customFormat="1" ht="22.9" customHeight="1">
      <c r="B121" s="113"/>
      <c r="D121" s="114" t="s">
        <v>67</v>
      </c>
      <c r="E121" s="122" t="s">
        <v>120</v>
      </c>
      <c r="F121" s="122" t="s">
        <v>121</v>
      </c>
      <c r="J121" s="123">
        <f>BK121</f>
        <v>0</v>
      </c>
      <c r="L121" s="113"/>
      <c r="M121" s="117"/>
      <c r="P121" s="118">
        <f>SUM(P122:P138)</f>
        <v>0</v>
      </c>
      <c r="R121" s="118">
        <f>SUM(R122:R138)</f>
        <v>0</v>
      </c>
      <c r="T121" s="119">
        <f>SUM(T122:T138)</f>
        <v>0</v>
      </c>
      <c r="AR121" s="114" t="s">
        <v>73</v>
      </c>
      <c r="AT121" s="120" t="s">
        <v>67</v>
      </c>
      <c r="AU121" s="120" t="s">
        <v>73</v>
      </c>
      <c r="AY121" s="114" t="s">
        <v>119</v>
      </c>
      <c r="BK121" s="121">
        <f>SUM(BK122:BK138)</f>
        <v>0</v>
      </c>
    </row>
    <row r="122" spans="2:65" s="1" customFormat="1" ht="24.2" customHeight="1">
      <c r="B122" s="124"/>
      <c r="C122" s="125" t="s">
        <v>68</v>
      </c>
      <c r="D122" s="125" t="s">
        <v>122</v>
      </c>
      <c r="E122" s="126" t="s">
        <v>73</v>
      </c>
      <c r="F122" s="127" t="s">
        <v>223</v>
      </c>
      <c r="G122" s="128" t="s">
        <v>124</v>
      </c>
      <c r="H122" s="129">
        <v>508</v>
      </c>
      <c r="I122" s="129"/>
      <c r="J122" s="129">
        <f t="shared" ref="J122:J138" si="0">ROUND(I122*H122,2)</f>
        <v>0</v>
      </c>
      <c r="K122" s="127" t="s">
        <v>1</v>
      </c>
      <c r="L122" s="25"/>
      <c r="M122" s="130" t="s">
        <v>1</v>
      </c>
      <c r="N122" s="131" t="s">
        <v>33</v>
      </c>
      <c r="O122" s="132">
        <v>0</v>
      </c>
      <c r="P122" s="132">
        <f t="shared" ref="P122:P138" si="1">O122*H122</f>
        <v>0</v>
      </c>
      <c r="Q122" s="132">
        <v>0</v>
      </c>
      <c r="R122" s="132">
        <f t="shared" ref="R122:R138" si="2">Q122*H122</f>
        <v>0</v>
      </c>
      <c r="S122" s="132">
        <v>0</v>
      </c>
      <c r="T122" s="133">
        <f t="shared" ref="T122:T138" si="3">S122*H122</f>
        <v>0</v>
      </c>
      <c r="AR122" s="134" t="s">
        <v>83</v>
      </c>
      <c r="AT122" s="134" t="s">
        <v>122</v>
      </c>
      <c r="AU122" s="134" t="s">
        <v>77</v>
      </c>
      <c r="AY122" s="13" t="s">
        <v>119</v>
      </c>
      <c r="BE122" s="135">
        <f t="shared" ref="BE122:BE138" si="4">IF(N122="základní",J122,0)</f>
        <v>0</v>
      </c>
      <c r="BF122" s="135">
        <f t="shared" ref="BF122:BF138" si="5">IF(N122="snížená",J122,0)</f>
        <v>0</v>
      </c>
      <c r="BG122" s="135">
        <f t="shared" ref="BG122:BG138" si="6">IF(N122="zákl. přenesená",J122,0)</f>
        <v>0</v>
      </c>
      <c r="BH122" s="135">
        <f t="shared" ref="BH122:BH138" si="7">IF(N122="sníž. přenesená",J122,0)</f>
        <v>0</v>
      </c>
      <c r="BI122" s="135">
        <f t="shared" ref="BI122:BI138" si="8">IF(N122="nulová",J122,0)</f>
        <v>0</v>
      </c>
      <c r="BJ122" s="13" t="s">
        <v>73</v>
      </c>
      <c r="BK122" s="135">
        <f t="shared" ref="BK122:BK138" si="9">ROUND(I122*H122,2)</f>
        <v>0</v>
      </c>
      <c r="BL122" s="13" t="s">
        <v>83</v>
      </c>
      <c r="BM122" s="134" t="s">
        <v>77</v>
      </c>
    </row>
    <row r="123" spans="2:65" s="1" customFormat="1" ht="24.2" customHeight="1">
      <c r="B123" s="124"/>
      <c r="C123" s="125" t="s">
        <v>68</v>
      </c>
      <c r="D123" s="125" t="s">
        <v>122</v>
      </c>
      <c r="E123" s="126" t="s">
        <v>77</v>
      </c>
      <c r="F123" s="127" t="s">
        <v>224</v>
      </c>
      <c r="G123" s="128" t="s">
        <v>124</v>
      </c>
      <c r="H123" s="129">
        <v>254</v>
      </c>
      <c r="I123" s="129"/>
      <c r="J123" s="129">
        <f t="shared" si="0"/>
        <v>0</v>
      </c>
      <c r="K123" s="127" t="s">
        <v>1</v>
      </c>
      <c r="L123" s="25"/>
      <c r="M123" s="130" t="s">
        <v>1</v>
      </c>
      <c r="N123" s="131" t="s">
        <v>33</v>
      </c>
      <c r="O123" s="132">
        <v>0</v>
      </c>
      <c r="P123" s="132">
        <f t="shared" si="1"/>
        <v>0</v>
      </c>
      <c r="Q123" s="132">
        <v>0</v>
      </c>
      <c r="R123" s="132">
        <f t="shared" si="2"/>
        <v>0</v>
      </c>
      <c r="S123" s="132">
        <v>0</v>
      </c>
      <c r="T123" s="133">
        <f t="shared" si="3"/>
        <v>0</v>
      </c>
      <c r="AR123" s="134" t="s">
        <v>83</v>
      </c>
      <c r="AT123" s="134" t="s">
        <v>122</v>
      </c>
      <c r="AU123" s="134" t="s">
        <v>77</v>
      </c>
      <c r="AY123" s="13" t="s">
        <v>119</v>
      </c>
      <c r="BE123" s="135">
        <f t="shared" si="4"/>
        <v>0</v>
      </c>
      <c r="BF123" s="135">
        <f t="shared" si="5"/>
        <v>0</v>
      </c>
      <c r="BG123" s="135">
        <f t="shared" si="6"/>
        <v>0</v>
      </c>
      <c r="BH123" s="135">
        <f t="shared" si="7"/>
        <v>0</v>
      </c>
      <c r="BI123" s="135">
        <f t="shared" si="8"/>
        <v>0</v>
      </c>
      <c r="BJ123" s="13" t="s">
        <v>73</v>
      </c>
      <c r="BK123" s="135">
        <f t="shared" si="9"/>
        <v>0</v>
      </c>
      <c r="BL123" s="13" t="s">
        <v>83</v>
      </c>
      <c r="BM123" s="134" t="s">
        <v>83</v>
      </c>
    </row>
    <row r="124" spans="2:65" s="1" customFormat="1" ht="24.2" customHeight="1">
      <c r="B124" s="124"/>
      <c r="C124" s="125" t="s">
        <v>68</v>
      </c>
      <c r="D124" s="125" t="s">
        <v>122</v>
      </c>
      <c r="E124" s="126" t="s">
        <v>80</v>
      </c>
      <c r="F124" s="127" t="s">
        <v>225</v>
      </c>
      <c r="G124" s="128" t="s">
        <v>124</v>
      </c>
      <c r="H124" s="129">
        <v>2540</v>
      </c>
      <c r="I124" s="129"/>
      <c r="J124" s="129">
        <f t="shared" si="0"/>
        <v>0</v>
      </c>
      <c r="K124" s="127" t="s">
        <v>1</v>
      </c>
      <c r="L124" s="25"/>
      <c r="M124" s="130" t="s">
        <v>1</v>
      </c>
      <c r="N124" s="131" t="s">
        <v>33</v>
      </c>
      <c r="O124" s="132">
        <v>0</v>
      </c>
      <c r="P124" s="132">
        <f t="shared" si="1"/>
        <v>0</v>
      </c>
      <c r="Q124" s="132">
        <v>0</v>
      </c>
      <c r="R124" s="132">
        <f t="shared" si="2"/>
        <v>0</v>
      </c>
      <c r="S124" s="132">
        <v>0</v>
      </c>
      <c r="T124" s="133">
        <f t="shared" si="3"/>
        <v>0</v>
      </c>
      <c r="AR124" s="134" t="s">
        <v>83</v>
      </c>
      <c r="AT124" s="134" t="s">
        <v>122</v>
      </c>
      <c r="AU124" s="134" t="s">
        <v>77</v>
      </c>
      <c r="AY124" s="13" t="s">
        <v>119</v>
      </c>
      <c r="BE124" s="135">
        <f t="shared" si="4"/>
        <v>0</v>
      </c>
      <c r="BF124" s="135">
        <f t="shared" si="5"/>
        <v>0</v>
      </c>
      <c r="BG124" s="135">
        <f t="shared" si="6"/>
        <v>0</v>
      </c>
      <c r="BH124" s="135">
        <f t="shared" si="7"/>
        <v>0</v>
      </c>
      <c r="BI124" s="135">
        <f t="shared" si="8"/>
        <v>0</v>
      </c>
      <c r="BJ124" s="13" t="s">
        <v>73</v>
      </c>
      <c r="BK124" s="135">
        <f t="shared" si="9"/>
        <v>0</v>
      </c>
      <c r="BL124" s="13" t="s">
        <v>83</v>
      </c>
      <c r="BM124" s="134" t="s">
        <v>89</v>
      </c>
    </row>
    <row r="125" spans="2:65" s="1" customFormat="1" ht="24.2" customHeight="1">
      <c r="B125" s="124"/>
      <c r="C125" s="125" t="s">
        <v>68</v>
      </c>
      <c r="D125" s="125" t="s">
        <v>122</v>
      </c>
      <c r="E125" s="126" t="s">
        <v>83</v>
      </c>
      <c r="F125" s="127" t="s">
        <v>226</v>
      </c>
      <c r="G125" s="128" t="s">
        <v>124</v>
      </c>
      <c r="H125" s="129">
        <v>1778</v>
      </c>
      <c r="I125" s="129"/>
      <c r="J125" s="129">
        <f t="shared" si="0"/>
        <v>0</v>
      </c>
      <c r="K125" s="127" t="s">
        <v>1</v>
      </c>
      <c r="L125" s="25"/>
      <c r="M125" s="130" t="s">
        <v>1</v>
      </c>
      <c r="N125" s="131" t="s">
        <v>33</v>
      </c>
      <c r="O125" s="132">
        <v>0</v>
      </c>
      <c r="P125" s="132">
        <f t="shared" si="1"/>
        <v>0</v>
      </c>
      <c r="Q125" s="132">
        <v>0</v>
      </c>
      <c r="R125" s="132">
        <f t="shared" si="2"/>
        <v>0</v>
      </c>
      <c r="S125" s="132">
        <v>0</v>
      </c>
      <c r="T125" s="133">
        <f t="shared" si="3"/>
        <v>0</v>
      </c>
      <c r="AR125" s="134" t="s">
        <v>83</v>
      </c>
      <c r="AT125" s="134" t="s">
        <v>122</v>
      </c>
      <c r="AU125" s="134" t="s">
        <v>77</v>
      </c>
      <c r="AY125" s="13" t="s">
        <v>119</v>
      </c>
      <c r="BE125" s="135">
        <f t="shared" si="4"/>
        <v>0</v>
      </c>
      <c r="BF125" s="135">
        <f t="shared" si="5"/>
        <v>0</v>
      </c>
      <c r="BG125" s="135">
        <f t="shared" si="6"/>
        <v>0</v>
      </c>
      <c r="BH125" s="135">
        <f t="shared" si="7"/>
        <v>0</v>
      </c>
      <c r="BI125" s="135">
        <f t="shared" si="8"/>
        <v>0</v>
      </c>
      <c r="BJ125" s="13" t="s">
        <v>73</v>
      </c>
      <c r="BK125" s="135">
        <f t="shared" si="9"/>
        <v>0</v>
      </c>
      <c r="BL125" s="13" t="s">
        <v>83</v>
      </c>
      <c r="BM125" s="134" t="s">
        <v>128</v>
      </c>
    </row>
    <row r="126" spans="2:65" s="1" customFormat="1" ht="16.5" customHeight="1">
      <c r="B126" s="124"/>
      <c r="C126" s="125" t="s">
        <v>68</v>
      </c>
      <c r="D126" s="125" t="s">
        <v>122</v>
      </c>
      <c r="E126" s="126" t="s">
        <v>86</v>
      </c>
      <c r="F126" s="127" t="s">
        <v>227</v>
      </c>
      <c r="G126" s="128" t="s">
        <v>130</v>
      </c>
      <c r="H126" s="129">
        <v>563</v>
      </c>
      <c r="I126" s="129"/>
      <c r="J126" s="129">
        <f t="shared" si="0"/>
        <v>0</v>
      </c>
      <c r="K126" s="127" t="s">
        <v>1</v>
      </c>
      <c r="L126" s="25"/>
      <c r="M126" s="130" t="s">
        <v>1</v>
      </c>
      <c r="N126" s="131" t="s">
        <v>33</v>
      </c>
      <c r="O126" s="132">
        <v>0</v>
      </c>
      <c r="P126" s="132">
        <f t="shared" si="1"/>
        <v>0</v>
      </c>
      <c r="Q126" s="132">
        <v>0</v>
      </c>
      <c r="R126" s="132">
        <f t="shared" si="2"/>
        <v>0</v>
      </c>
      <c r="S126" s="132">
        <v>0</v>
      </c>
      <c r="T126" s="133">
        <f t="shared" si="3"/>
        <v>0</v>
      </c>
      <c r="AR126" s="134" t="s">
        <v>83</v>
      </c>
      <c r="AT126" s="134" t="s">
        <v>122</v>
      </c>
      <c r="AU126" s="134" t="s">
        <v>77</v>
      </c>
      <c r="AY126" s="13" t="s">
        <v>119</v>
      </c>
      <c r="BE126" s="135">
        <f t="shared" si="4"/>
        <v>0</v>
      </c>
      <c r="BF126" s="135">
        <f t="shared" si="5"/>
        <v>0</v>
      </c>
      <c r="BG126" s="135">
        <f t="shared" si="6"/>
        <v>0</v>
      </c>
      <c r="BH126" s="135">
        <f t="shared" si="7"/>
        <v>0</v>
      </c>
      <c r="BI126" s="135">
        <f t="shared" si="8"/>
        <v>0</v>
      </c>
      <c r="BJ126" s="13" t="s">
        <v>73</v>
      </c>
      <c r="BK126" s="135">
        <f t="shared" si="9"/>
        <v>0</v>
      </c>
      <c r="BL126" s="13" t="s">
        <v>83</v>
      </c>
      <c r="BM126" s="134" t="s">
        <v>131</v>
      </c>
    </row>
    <row r="127" spans="2:65" s="1" customFormat="1" ht="24.2" customHeight="1">
      <c r="B127" s="124"/>
      <c r="C127" s="125" t="s">
        <v>68</v>
      </c>
      <c r="D127" s="125" t="s">
        <v>122</v>
      </c>
      <c r="E127" s="126" t="s">
        <v>89</v>
      </c>
      <c r="F127" s="127" t="s">
        <v>228</v>
      </c>
      <c r="G127" s="128" t="s">
        <v>124</v>
      </c>
      <c r="H127" s="129">
        <v>135</v>
      </c>
      <c r="I127" s="129"/>
      <c r="J127" s="129">
        <f t="shared" si="0"/>
        <v>0</v>
      </c>
      <c r="K127" s="127" t="s">
        <v>1</v>
      </c>
      <c r="L127" s="25"/>
      <c r="M127" s="130" t="s">
        <v>1</v>
      </c>
      <c r="N127" s="131" t="s">
        <v>33</v>
      </c>
      <c r="O127" s="132">
        <v>0</v>
      </c>
      <c r="P127" s="132">
        <f t="shared" si="1"/>
        <v>0</v>
      </c>
      <c r="Q127" s="132">
        <v>0</v>
      </c>
      <c r="R127" s="132">
        <f t="shared" si="2"/>
        <v>0</v>
      </c>
      <c r="S127" s="132">
        <v>0</v>
      </c>
      <c r="T127" s="133">
        <f t="shared" si="3"/>
        <v>0</v>
      </c>
      <c r="AR127" s="134" t="s">
        <v>83</v>
      </c>
      <c r="AT127" s="134" t="s">
        <v>122</v>
      </c>
      <c r="AU127" s="134" t="s">
        <v>77</v>
      </c>
      <c r="AY127" s="13" t="s">
        <v>119</v>
      </c>
      <c r="BE127" s="135">
        <f t="shared" si="4"/>
        <v>0</v>
      </c>
      <c r="BF127" s="135">
        <f t="shared" si="5"/>
        <v>0</v>
      </c>
      <c r="BG127" s="135">
        <f t="shared" si="6"/>
        <v>0</v>
      </c>
      <c r="BH127" s="135">
        <f t="shared" si="7"/>
        <v>0</v>
      </c>
      <c r="BI127" s="135">
        <f t="shared" si="8"/>
        <v>0</v>
      </c>
      <c r="BJ127" s="13" t="s">
        <v>73</v>
      </c>
      <c r="BK127" s="135">
        <f t="shared" si="9"/>
        <v>0</v>
      </c>
      <c r="BL127" s="13" t="s">
        <v>83</v>
      </c>
      <c r="BM127" s="134" t="s">
        <v>8</v>
      </c>
    </row>
    <row r="128" spans="2:65" s="1" customFormat="1" ht="24.2" customHeight="1">
      <c r="B128" s="124"/>
      <c r="C128" s="125" t="s">
        <v>68</v>
      </c>
      <c r="D128" s="125" t="s">
        <v>122</v>
      </c>
      <c r="E128" s="126" t="s">
        <v>133</v>
      </c>
      <c r="F128" s="127" t="s">
        <v>192</v>
      </c>
      <c r="G128" s="128" t="s">
        <v>130</v>
      </c>
      <c r="H128" s="129">
        <v>64</v>
      </c>
      <c r="I128" s="129"/>
      <c r="J128" s="129">
        <f t="shared" si="0"/>
        <v>0</v>
      </c>
      <c r="K128" s="127" t="s">
        <v>1</v>
      </c>
      <c r="L128" s="25"/>
      <c r="M128" s="130" t="s">
        <v>1</v>
      </c>
      <c r="N128" s="131" t="s">
        <v>33</v>
      </c>
      <c r="O128" s="132">
        <v>0</v>
      </c>
      <c r="P128" s="132">
        <f t="shared" si="1"/>
        <v>0</v>
      </c>
      <c r="Q128" s="132">
        <v>0</v>
      </c>
      <c r="R128" s="132">
        <f t="shared" si="2"/>
        <v>0</v>
      </c>
      <c r="S128" s="132">
        <v>0</v>
      </c>
      <c r="T128" s="133">
        <f t="shared" si="3"/>
        <v>0</v>
      </c>
      <c r="AR128" s="134" t="s">
        <v>83</v>
      </c>
      <c r="AT128" s="134" t="s">
        <v>122</v>
      </c>
      <c r="AU128" s="134" t="s">
        <v>77</v>
      </c>
      <c r="AY128" s="13" t="s">
        <v>119</v>
      </c>
      <c r="BE128" s="135">
        <f t="shared" si="4"/>
        <v>0</v>
      </c>
      <c r="BF128" s="135">
        <f t="shared" si="5"/>
        <v>0</v>
      </c>
      <c r="BG128" s="135">
        <f t="shared" si="6"/>
        <v>0</v>
      </c>
      <c r="BH128" s="135">
        <f t="shared" si="7"/>
        <v>0</v>
      </c>
      <c r="BI128" s="135">
        <f t="shared" si="8"/>
        <v>0</v>
      </c>
      <c r="BJ128" s="13" t="s">
        <v>73</v>
      </c>
      <c r="BK128" s="135">
        <f t="shared" si="9"/>
        <v>0</v>
      </c>
      <c r="BL128" s="13" t="s">
        <v>83</v>
      </c>
      <c r="BM128" s="134" t="s">
        <v>135</v>
      </c>
    </row>
    <row r="129" spans="2:65" s="1" customFormat="1" ht="24.2" customHeight="1">
      <c r="B129" s="124"/>
      <c r="C129" s="125" t="s">
        <v>68</v>
      </c>
      <c r="D129" s="125" t="s">
        <v>122</v>
      </c>
      <c r="E129" s="126" t="s">
        <v>128</v>
      </c>
      <c r="F129" s="127" t="s">
        <v>229</v>
      </c>
      <c r="G129" s="128" t="s">
        <v>124</v>
      </c>
      <c r="H129" s="129">
        <v>1524</v>
      </c>
      <c r="I129" s="129"/>
      <c r="J129" s="129">
        <f t="shared" si="0"/>
        <v>0</v>
      </c>
      <c r="K129" s="127" t="s">
        <v>1</v>
      </c>
      <c r="L129" s="25"/>
      <c r="M129" s="130" t="s">
        <v>1</v>
      </c>
      <c r="N129" s="131" t="s">
        <v>33</v>
      </c>
      <c r="O129" s="132">
        <v>0</v>
      </c>
      <c r="P129" s="132">
        <f t="shared" si="1"/>
        <v>0</v>
      </c>
      <c r="Q129" s="132">
        <v>0</v>
      </c>
      <c r="R129" s="132">
        <f t="shared" si="2"/>
        <v>0</v>
      </c>
      <c r="S129" s="132">
        <v>0</v>
      </c>
      <c r="T129" s="133">
        <f t="shared" si="3"/>
        <v>0</v>
      </c>
      <c r="AR129" s="134" t="s">
        <v>83</v>
      </c>
      <c r="AT129" s="134" t="s">
        <v>122</v>
      </c>
      <c r="AU129" s="134" t="s">
        <v>77</v>
      </c>
      <c r="AY129" s="13" t="s">
        <v>119</v>
      </c>
      <c r="BE129" s="135">
        <f t="shared" si="4"/>
        <v>0</v>
      </c>
      <c r="BF129" s="135">
        <f t="shared" si="5"/>
        <v>0</v>
      </c>
      <c r="BG129" s="135">
        <f t="shared" si="6"/>
        <v>0</v>
      </c>
      <c r="BH129" s="135">
        <f t="shared" si="7"/>
        <v>0</v>
      </c>
      <c r="BI129" s="135">
        <f t="shared" si="8"/>
        <v>0</v>
      </c>
      <c r="BJ129" s="13" t="s">
        <v>73</v>
      </c>
      <c r="BK129" s="135">
        <f t="shared" si="9"/>
        <v>0</v>
      </c>
      <c r="BL129" s="13" t="s">
        <v>83</v>
      </c>
      <c r="BM129" s="134" t="s">
        <v>137</v>
      </c>
    </row>
    <row r="130" spans="2:65" s="1" customFormat="1" ht="24.2" customHeight="1">
      <c r="B130" s="124"/>
      <c r="C130" s="125" t="s">
        <v>68</v>
      </c>
      <c r="D130" s="125" t="s">
        <v>122</v>
      </c>
      <c r="E130" s="126" t="s">
        <v>138</v>
      </c>
      <c r="F130" s="127" t="s">
        <v>230</v>
      </c>
      <c r="G130" s="128" t="s">
        <v>140</v>
      </c>
      <c r="H130" s="129">
        <v>35</v>
      </c>
      <c r="I130" s="129"/>
      <c r="J130" s="129">
        <f t="shared" si="0"/>
        <v>0</v>
      </c>
      <c r="K130" s="127" t="s">
        <v>1</v>
      </c>
      <c r="L130" s="25"/>
      <c r="M130" s="130" t="s">
        <v>1</v>
      </c>
      <c r="N130" s="131" t="s">
        <v>33</v>
      </c>
      <c r="O130" s="132">
        <v>0</v>
      </c>
      <c r="P130" s="132">
        <f t="shared" si="1"/>
        <v>0</v>
      </c>
      <c r="Q130" s="132">
        <v>0</v>
      </c>
      <c r="R130" s="132">
        <f t="shared" si="2"/>
        <v>0</v>
      </c>
      <c r="S130" s="132">
        <v>0</v>
      </c>
      <c r="T130" s="133">
        <f t="shared" si="3"/>
        <v>0</v>
      </c>
      <c r="AR130" s="134" t="s">
        <v>83</v>
      </c>
      <c r="AT130" s="134" t="s">
        <v>122</v>
      </c>
      <c r="AU130" s="134" t="s">
        <v>77</v>
      </c>
      <c r="AY130" s="13" t="s">
        <v>119</v>
      </c>
      <c r="BE130" s="135">
        <f t="shared" si="4"/>
        <v>0</v>
      </c>
      <c r="BF130" s="135">
        <f t="shared" si="5"/>
        <v>0</v>
      </c>
      <c r="BG130" s="135">
        <f t="shared" si="6"/>
        <v>0</v>
      </c>
      <c r="BH130" s="135">
        <f t="shared" si="7"/>
        <v>0</v>
      </c>
      <c r="BI130" s="135">
        <f t="shared" si="8"/>
        <v>0</v>
      </c>
      <c r="BJ130" s="13" t="s">
        <v>73</v>
      </c>
      <c r="BK130" s="135">
        <f t="shared" si="9"/>
        <v>0</v>
      </c>
      <c r="BL130" s="13" t="s">
        <v>83</v>
      </c>
      <c r="BM130" s="134" t="s">
        <v>141</v>
      </c>
    </row>
    <row r="131" spans="2:65" s="1" customFormat="1" ht="16.5" customHeight="1">
      <c r="B131" s="124"/>
      <c r="C131" s="125" t="s">
        <v>68</v>
      </c>
      <c r="D131" s="125" t="s">
        <v>122</v>
      </c>
      <c r="E131" s="126" t="s">
        <v>131</v>
      </c>
      <c r="F131" s="127" t="s">
        <v>231</v>
      </c>
      <c r="G131" s="128" t="s">
        <v>124</v>
      </c>
      <c r="H131" s="129">
        <v>254</v>
      </c>
      <c r="I131" s="129"/>
      <c r="J131" s="129">
        <f t="shared" si="0"/>
        <v>0</v>
      </c>
      <c r="K131" s="127" t="s">
        <v>1</v>
      </c>
      <c r="L131" s="25"/>
      <c r="M131" s="130" t="s">
        <v>1</v>
      </c>
      <c r="N131" s="131" t="s">
        <v>33</v>
      </c>
      <c r="O131" s="132">
        <v>0</v>
      </c>
      <c r="P131" s="132">
        <f t="shared" si="1"/>
        <v>0</v>
      </c>
      <c r="Q131" s="132">
        <v>0</v>
      </c>
      <c r="R131" s="132">
        <f t="shared" si="2"/>
        <v>0</v>
      </c>
      <c r="S131" s="132">
        <v>0</v>
      </c>
      <c r="T131" s="133">
        <f t="shared" si="3"/>
        <v>0</v>
      </c>
      <c r="AR131" s="134" t="s">
        <v>83</v>
      </c>
      <c r="AT131" s="134" t="s">
        <v>122</v>
      </c>
      <c r="AU131" s="134" t="s">
        <v>77</v>
      </c>
      <c r="AY131" s="13" t="s">
        <v>119</v>
      </c>
      <c r="BE131" s="135">
        <f t="shared" si="4"/>
        <v>0</v>
      </c>
      <c r="BF131" s="135">
        <f t="shared" si="5"/>
        <v>0</v>
      </c>
      <c r="BG131" s="135">
        <f t="shared" si="6"/>
        <v>0</v>
      </c>
      <c r="BH131" s="135">
        <f t="shared" si="7"/>
        <v>0</v>
      </c>
      <c r="BI131" s="135">
        <f t="shared" si="8"/>
        <v>0</v>
      </c>
      <c r="BJ131" s="13" t="s">
        <v>73</v>
      </c>
      <c r="BK131" s="135">
        <f t="shared" si="9"/>
        <v>0</v>
      </c>
      <c r="BL131" s="13" t="s">
        <v>83</v>
      </c>
      <c r="BM131" s="134" t="s">
        <v>143</v>
      </c>
    </row>
    <row r="132" spans="2:65" s="1" customFormat="1" ht="21.75" customHeight="1">
      <c r="B132" s="124"/>
      <c r="C132" s="125" t="s">
        <v>68</v>
      </c>
      <c r="D132" s="125" t="s">
        <v>122</v>
      </c>
      <c r="E132" s="126" t="s">
        <v>144</v>
      </c>
      <c r="F132" s="127" t="s">
        <v>232</v>
      </c>
      <c r="G132" s="128" t="s">
        <v>124</v>
      </c>
      <c r="H132" s="129">
        <v>7560</v>
      </c>
      <c r="I132" s="129"/>
      <c r="J132" s="129">
        <f t="shared" si="0"/>
        <v>0</v>
      </c>
      <c r="K132" s="127" t="s">
        <v>1</v>
      </c>
      <c r="L132" s="25"/>
      <c r="M132" s="130" t="s">
        <v>1</v>
      </c>
      <c r="N132" s="131" t="s">
        <v>33</v>
      </c>
      <c r="O132" s="132">
        <v>0</v>
      </c>
      <c r="P132" s="132">
        <f t="shared" si="1"/>
        <v>0</v>
      </c>
      <c r="Q132" s="132">
        <v>0</v>
      </c>
      <c r="R132" s="132">
        <f t="shared" si="2"/>
        <v>0</v>
      </c>
      <c r="S132" s="132">
        <v>0</v>
      </c>
      <c r="T132" s="133">
        <f t="shared" si="3"/>
        <v>0</v>
      </c>
      <c r="AR132" s="134" t="s">
        <v>83</v>
      </c>
      <c r="AT132" s="134" t="s">
        <v>122</v>
      </c>
      <c r="AU132" s="134" t="s">
        <v>77</v>
      </c>
      <c r="AY132" s="13" t="s">
        <v>119</v>
      </c>
      <c r="BE132" s="135">
        <f t="shared" si="4"/>
        <v>0</v>
      </c>
      <c r="BF132" s="135">
        <f t="shared" si="5"/>
        <v>0</v>
      </c>
      <c r="BG132" s="135">
        <f t="shared" si="6"/>
        <v>0</v>
      </c>
      <c r="BH132" s="135">
        <f t="shared" si="7"/>
        <v>0</v>
      </c>
      <c r="BI132" s="135">
        <f t="shared" si="8"/>
        <v>0</v>
      </c>
      <c r="BJ132" s="13" t="s">
        <v>73</v>
      </c>
      <c r="BK132" s="135">
        <f t="shared" si="9"/>
        <v>0</v>
      </c>
      <c r="BL132" s="13" t="s">
        <v>83</v>
      </c>
      <c r="BM132" s="134" t="s">
        <v>146</v>
      </c>
    </row>
    <row r="133" spans="2:65" s="1" customFormat="1" ht="21.75" customHeight="1">
      <c r="B133" s="124"/>
      <c r="C133" s="125" t="s">
        <v>68</v>
      </c>
      <c r="D133" s="125" t="s">
        <v>122</v>
      </c>
      <c r="E133" s="126" t="s">
        <v>8</v>
      </c>
      <c r="F133" s="127" t="s">
        <v>233</v>
      </c>
      <c r="G133" s="128" t="s">
        <v>124</v>
      </c>
      <c r="H133" s="129">
        <v>378</v>
      </c>
      <c r="I133" s="129"/>
      <c r="J133" s="129">
        <f t="shared" si="0"/>
        <v>0</v>
      </c>
      <c r="K133" s="127" t="s">
        <v>1</v>
      </c>
      <c r="L133" s="25"/>
      <c r="M133" s="130" t="s">
        <v>1</v>
      </c>
      <c r="N133" s="131" t="s">
        <v>33</v>
      </c>
      <c r="O133" s="132">
        <v>0</v>
      </c>
      <c r="P133" s="132">
        <f t="shared" si="1"/>
        <v>0</v>
      </c>
      <c r="Q133" s="132">
        <v>0</v>
      </c>
      <c r="R133" s="132">
        <f t="shared" si="2"/>
        <v>0</v>
      </c>
      <c r="S133" s="132">
        <v>0</v>
      </c>
      <c r="T133" s="133">
        <f t="shared" si="3"/>
        <v>0</v>
      </c>
      <c r="AR133" s="134" t="s">
        <v>83</v>
      </c>
      <c r="AT133" s="134" t="s">
        <v>122</v>
      </c>
      <c r="AU133" s="134" t="s">
        <v>77</v>
      </c>
      <c r="AY133" s="13" t="s">
        <v>119</v>
      </c>
      <c r="BE133" s="135">
        <f t="shared" si="4"/>
        <v>0</v>
      </c>
      <c r="BF133" s="135">
        <f t="shared" si="5"/>
        <v>0</v>
      </c>
      <c r="BG133" s="135">
        <f t="shared" si="6"/>
        <v>0</v>
      </c>
      <c r="BH133" s="135">
        <f t="shared" si="7"/>
        <v>0</v>
      </c>
      <c r="BI133" s="135">
        <f t="shared" si="8"/>
        <v>0</v>
      </c>
      <c r="BJ133" s="13" t="s">
        <v>73</v>
      </c>
      <c r="BK133" s="135">
        <f t="shared" si="9"/>
        <v>0</v>
      </c>
      <c r="BL133" s="13" t="s">
        <v>83</v>
      </c>
      <c r="BM133" s="134" t="s">
        <v>148</v>
      </c>
    </row>
    <row r="134" spans="2:65" s="1" customFormat="1" ht="21.75" customHeight="1">
      <c r="B134" s="124"/>
      <c r="C134" s="125" t="s">
        <v>68</v>
      </c>
      <c r="D134" s="125" t="s">
        <v>122</v>
      </c>
      <c r="E134" s="126" t="s">
        <v>149</v>
      </c>
      <c r="F134" s="127" t="s">
        <v>234</v>
      </c>
      <c r="G134" s="128" t="s">
        <v>140</v>
      </c>
      <c r="H134" s="129">
        <v>3310</v>
      </c>
      <c r="I134" s="129"/>
      <c r="J134" s="129">
        <f t="shared" si="0"/>
        <v>0</v>
      </c>
      <c r="K134" s="127" t="s">
        <v>1</v>
      </c>
      <c r="L134" s="25"/>
      <c r="M134" s="130" t="s">
        <v>1</v>
      </c>
      <c r="N134" s="131" t="s">
        <v>33</v>
      </c>
      <c r="O134" s="132">
        <v>0</v>
      </c>
      <c r="P134" s="132">
        <f t="shared" si="1"/>
        <v>0</v>
      </c>
      <c r="Q134" s="132">
        <v>0</v>
      </c>
      <c r="R134" s="132">
        <f t="shared" si="2"/>
        <v>0</v>
      </c>
      <c r="S134" s="132">
        <v>0</v>
      </c>
      <c r="T134" s="133">
        <f t="shared" si="3"/>
        <v>0</v>
      </c>
      <c r="AR134" s="134" t="s">
        <v>83</v>
      </c>
      <c r="AT134" s="134" t="s">
        <v>122</v>
      </c>
      <c r="AU134" s="134" t="s">
        <v>77</v>
      </c>
      <c r="AY134" s="13" t="s">
        <v>119</v>
      </c>
      <c r="BE134" s="135">
        <f t="shared" si="4"/>
        <v>0</v>
      </c>
      <c r="BF134" s="135">
        <f t="shared" si="5"/>
        <v>0</v>
      </c>
      <c r="BG134" s="135">
        <f t="shared" si="6"/>
        <v>0</v>
      </c>
      <c r="BH134" s="135">
        <f t="shared" si="7"/>
        <v>0</v>
      </c>
      <c r="BI134" s="135">
        <f t="shared" si="8"/>
        <v>0</v>
      </c>
      <c r="BJ134" s="13" t="s">
        <v>73</v>
      </c>
      <c r="BK134" s="135">
        <f t="shared" si="9"/>
        <v>0</v>
      </c>
      <c r="BL134" s="13" t="s">
        <v>83</v>
      </c>
      <c r="BM134" s="134" t="s">
        <v>151</v>
      </c>
    </row>
    <row r="135" spans="2:65" s="1" customFormat="1" ht="16.5" customHeight="1">
      <c r="B135" s="124"/>
      <c r="C135" s="125" t="s">
        <v>68</v>
      </c>
      <c r="D135" s="125" t="s">
        <v>122</v>
      </c>
      <c r="E135" s="126" t="s">
        <v>135</v>
      </c>
      <c r="F135" s="127" t="s">
        <v>235</v>
      </c>
      <c r="G135" s="128" t="s">
        <v>124</v>
      </c>
      <c r="H135" s="129">
        <v>110</v>
      </c>
      <c r="I135" s="129"/>
      <c r="J135" s="129">
        <f t="shared" si="0"/>
        <v>0</v>
      </c>
      <c r="K135" s="127" t="s">
        <v>1</v>
      </c>
      <c r="L135" s="25"/>
      <c r="M135" s="130" t="s">
        <v>1</v>
      </c>
      <c r="N135" s="131" t="s">
        <v>33</v>
      </c>
      <c r="O135" s="132">
        <v>0</v>
      </c>
      <c r="P135" s="132">
        <f t="shared" si="1"/>
        <v>0</v>
      </c>
      <c r="Q135" s="132">
        <v>0</v>
      </c>
      <c r="R135" s="132">
        <f t="shared" si="2"/>
        <v>0</v>
      </c>
      <c r="S135" s="132">
        <v>0</v>
      </c>
      <c r="T135" s="133">
        <f t="shared" si="3"/>
        <v>0</v>
      </c>
      <c r="AR135" s="134" t="s">
        <v>83</v>
      </c>
      <c r="AT135" s="134" t="s">
        <v>122</v>
      </c>
      <c r="AU135" s="134" t="s">
        <v>77</v>
      </c>
      <c r="AY135" s="13" t="s">
        <v>119</v>
      </c>
      <c r="BE135" s="135">
        <f t="shared" si="4"/>
        <v>0</v>
      </c>
      <c r="BF135" s="135">
        <f t="shared" si="5"/>
        <v>0</v>
      </c>
      <c r="BG135" s="135">
        <f t="shared" si="6"/>
        <v>0</v>
      </c>
      <c r="BH135" s="135">
        <f t="shared" si="7"/>
        <v>0</v>
      </c>
      <c r="BI135" s="135">
        <f t="shared" si="8"/>
        <v>0</v>
      </c>
      <c r="BJ135" s="13" t="s">
        <v>73</v>
      </c>
      <c r="BK135" s="135">
        <f t="shared" si="9"/>
        <v>0</v>
      </c>
      <c r="BL135" s="13" t="s">
        <v>83</v>
      </c>
      <c r="BM135" s="134" t="s">
        <v>153</v>
      </c>
    </row>
    <row r="136" spans="2:65" s="1" customFormat="1" ht="16.5" customHeight="1">
      <c r="B136" s="124"/>
      <c r="C136" s="125" t="s">
        <v>68</v>
      </c>
      <c r="D136" s="125" t="s">
        <v>122</v>
      </c>
      <c r="E136" s="126" t="s">
        <v>154</v>
      </c>
      <c r="F136" s="127" t="s">
        <v>155</v>
      </c>
      <c r="G136" s="128" t="s">
        <v>156</v>
      </c>
      <c r="H136" s="129">
        <v>1</v>
      </c>
      <c r="I136" s="129"/>
      <c r="J136" s="129">
        <f t="shared" si="0"/>
        <v>0</v>
      </c>
      <c r="K136" s="127" t="s">
        <v>1</v>
      </c>
      <c r="L136" s="25"/>
      <c r="M136" s="130" t="s">
        <v>1</v>
      </c>
      <c r="N136" s="131" t="s">
        <v>33</v>
      </c>
      <c r="O136" s="132">
        <v>0</v>
      </c>
      <c r="P136" s="132">
        <f t="shared" si="1"/>
        <v>0</v>
      </c>
      <c r="Q136" s="132">
        <v>0</v>
      </c>
      <c r="R136" s="132">
        <f t="shared" si="2"/>
        <v>0</v>
      </c>
      <c r="S136" s="132">
        <v>0</v>
      </c>
      <c r="T136" s="133">
        <f t="shared" si="3"/>
        <v>0</v>
      </c>
      <c r="AR136" s="134" t="s">
        <v>83</v>
      </c>
      <c r="AT136" s="134" t="s">
        <v>122</v>
      </c>
      <c r="AU136" s="134" t="s">
        <v>77</v>
      </c>
      <c r="AY136" s="13" t="s">
        <v>119</v>
      </c>
      <c r="BE136" s="135">
        <f t="shared" si="4"/>
        <v>0</v>
      </c>
      <c r="BF136" s="135">
        <f t="shared" si="5"/>
        <v>0</v>
      </c>
      <c r="BG136" s="135">
        <f t="shared" si="6"/>
        <v>0</v>
      </c>
      <c r="BH136" s="135">
        <f t="shared" si="7"/>
        <v>0</v>
      </c>
      <c r="BI136" s="135">
        <f t="shared" si="8"/>
        <v>0</v>
      </c>
      <c r="BJ136" s="13" t="s">
        <v>73</v>
      </c>
      <c r="BK136" s="135">
        <f t="shared" si="9"/>
        <v>0</v>
      </c>
      <c r="BL136" s="13" t="s">
        <v>83</v>
      </c>
      <c r="BM136" s="134" t="s">
        <v>157</v>
      </c>
    </row>
    <row r="137" spans="2:65" s="1" customFormat="1" ht="16.5" customHeight="1">
      <c r="B137" s="124"/>
      <c r="C137" s="125" t="s">
        <v>68</v>
      </c>
      <c r="D137" s="125" t="s">
        <v>122</v>
      </c>
      <c r="E137" s="126" t="s">
        <v>137</v>
      </c>
      <c r="F137" s="127" t="s">
        <v>158</v>
      </c>
      <c r="G137" s="128" t="s">
        <v>156</v>
      </c>
      <c r="H137" s="129">
        <v>1</v>
      </c>
      <c r="I137" s="129"/>
      <c r="J137" s="129">
        <f t="shared" si="0"/>
        <v>0</v>
      </c>
      <c r="K137" s="127" t="s">
        <v>1</v>
      </c>
      <c r="L137" s="25"/>
      <c r="M137" s="130" t="s">
        <v>1</v>
      </c>
      <c r="N137" s="131" t="s">
        <v>33</v>
      </c>
      <c r="O137" s="132">
        <v>0</v>
      </c>
      <c r="P137" s="132">
        <f t="shared" si="1"/>
        <v>0</v>
      </c>
      <c r="Q137" s="132">
        <v>0</v>
      </c>
      <c r="R137" s="132">
        <f t="shared" si="2"/>
        <v>0</v>
      </c>
      <c r="S137" s="132">
        <v>0</v>
      </c>
      <c r="T137" s="133">
        <f t="shared" si="3"/>
        <v>0</v>
      </c>
      <c r="AR137" s="134" t="s">
        <v>83</v>
      </c>
      <c r="AT137" s="134" t="s">
        <v>122</v>
      </c>
      <c r="AU137" s="134" t="s">
        <v>77</v>
      </c>
      <c r="AY137" s="13" t="s">
        <v>119</v>
      </c>
      <c r="BE137" s="135">
        <f t="shared" si="4"/>
        <v>0</v>
      </c>
      <c r="BF137" s="135">
        <f t="shared" si="5"/>
        <v>0</v>
      </c>
      <c r="BG137" s="135">
        <f t="shared" si="6"/>
        <v>0</v>
      </c>
      <c r="BH137" s="135">
        <f t="shared" si="7"/>
        <v>0</v>
      </c>
      <c r="BI137" s="135">
        <f t="shared" si="8"/>
        <v>0</v>
      </c>
      <c r="BJ137" s="13" t="s">
        <v>73</v>
      </c>
      <c r="BK137" s="135">
        <f t="shared" si="9"/>
        <v>0</v>
      </c>
      <c r="BL137" s="13" t="s">
        <v>83</v>
      </c>
      <c r="BM137" s="134" t="s">
        <v>159</v>
      </c>
    </row>
    <row r="138" spans="2:65" s="1" customFormat="1" ht="16.5" customHeight="1">
      <c r="B138" s="124"/>
      <c r="C138" s="125" t="s">
        <v>68</v>
      </c>
      <c r="D138" s="125" t="s">
        <v>122</v>
      </c>
      <c r="E138" s="126" t="s">
        <v>160</v>
      </c>
      <c r="F138" s="127" t="s">
        <v>161</v>
      </c>
      <c r="G138" s="128" t="s">
        <v>156</v>
      </c>
      <c r="H138" s="129">
        <v>1</v>
      </c>
      <c r="I138" s="129"/>
      <c r="J138" s="129">
        <f t="shared" si="0"/>
        <v>0</v>
      </c>
      <c r="K138" s="127" t="s">
        <v>1</v>
      </c>
      <c r="L138" s="25"/>
      <c r="M138" s="130" t="s">
        <v>1</v>
      </c>
      <c r="N138" s="131" t="s">
        <v>33</v>
      </c>
      <c r="O138" s="132">
        <v>0</v>
      </c>
      <c r="P138" s="132">
        <f t="shared" si="1"/>
        <v>0</v>
      </c>
      <c r="Q138" s="132">
        <v>0</v>
      </c>
      <c r="R138" s="132">
        <f t="shared" si="2"/>
        <v>0</v>
      </c>
      <c r="S138" s="132">
        <v>0</v>
      </c>
      <c r="T138" s="133">
        <f t="shared" si="3"/>
        <v>0</v>
      </c>
      <c r="AR138" s="134" t="s">
        <v>83</v>
      </c>
      <c r="AT138" s="134" t="s">
        <v>122</v>
      </c>
      <c r="AU138" s="134" t="s">
        <v>77</v>
      </c>
      <c r="AY138" s="13" t="s">
        <v>119</v>
      </c>
      <c r="BE138" s="135">
        <f t="shared" si="4"/>
        <v>0</v>
      </c>
      <c r="BF138" s="135">
        <f t="shared" si="5"/>
        <v>0</v>
      </c>
      <c r="BG138" s="135">
        <f t="shared" si="6"/>
        <v>0</v>
      </c>
      <c r="BH138" s="135">
        <f t="shared" si="7"/>
        <v>0</v>
      </c>
      <c r="BI138" s="135">
        <f t="shared" si="8"/>
        <v>0</v>
      </c>
      <c r="BJ138" s="13" t="s">
        <v>73</v>
      </c>
      <c r="BK138" s="135">
        <f t="shared" si="9"/>
        <v>0</v>
      </c>
      <c r="BL138" s="13" t="s">
        <v>83</v>
      </c>
      <c r="BM138" s="134" t="s">
        <v>162</v>
      </c>
    </row>
    <row r="139" spans="2:65" s="11" customFormat="1" ht="22.9" customHeight="1">
      <c r="B139" s="113"/>
      <c r="D139" s="114" t="s">
        <v>67</v>
      </c>
      <c r="E139" s="122" t="s">
        <v>163</v>
      </c>
      <c r="F139" s="122" t="s">
        <v>164</v>
      </c>
      <c r="J139" s="123">
        <f>BK139</f>
        <v>0</v>
      </c>
      <c r="L139" s="113"/>
      <c r="M139" s="117"/>
      <c r="P139" s="118">
        <f>SUM(P140:P145)</f>
        <v>0</v>
      </c>
      <c r="R139" s="118">
        <f>SUM(R140:R145)</f>
        <v>0</v>
      </c>
      <c r="T139" s="119">
        <f>SUM(T140:T145)</f>
        <v>0</v>
      </c>
      <c r="AR139" s="114" t="s">
        <v>73</v>
      </c>
      <c r="AT139" s="120" t="s">
        <v>67</v>
      </c>
      <c r="AU139" s="120" t="s">
        <v>73</v>
      </c>
      <c r="AY139" s="114" t="s">
        <v>119</v>
      </c>
      <c r="BK139" s="121">
        <f>SUM(BK140:BK145)</f>
        <v>0</v>
      </c>
    </row>
    <row r="140" spans="2:65" s="1" customFormat="1" ht="16.5" customHeight="1">
      <c r="B140" s="124"/>
      <c r="C140" s="125" t="s">
        <v>68</v>
      </c>
      <c r="D140" s="125" t="s">
        <v>122</v>
      </c>
      <c r="E140" s="126" t="s">
        <v>141</v>
      </c>
      <c r="F140" s="127" t="s">
        <v>165</v>
      </c>
      <c r="G140" s="128" t="s">
        <v>156</v>
      </c>
      <c r="H140" s="129">
        <v>1</v>
      </c>
      <c r="I140" s="129"/>
      <c r="J140" s="129">
        <f t="shared" ref="J140:J145" si="10">ROUND(I140*H140,2)</f>
        <v>0</v>
      </c>
      <c r="K140" s="127" t="s">
        <v>1</v>
      </c>
      <c r="L140" s="25"/>
      <c r="M140" s="130" t="s">
        <v>1</v>
      </c>
      <c r="N140" s="131" t="s">
        <v>33</v>
      </c>
      <c r="O140" s="132">
        <v>0</v>
      </c>
      <c r="P140" s="132">
        <f t="shared" ref="P140:P145" si="11">O140*H140</f>
        <v>0</v>
      </c>
      <c r="Q140" s="132">
        <v>0</v>
      </c>
      <c r="R140" s="132">
        <f t="shared" ref="R140:R145" si="12">Q140*H140</f>
        <v>0</v>
      </c>
      <c r="S140" s="132">
        <v>0</v>
      </c>
      <c r="T140" s="133">
        <f t="shared" ref="T140:T145" si="13">S140*H140</f>
        <v>0</v>
      </c>
      <c r="AR140" s="134" t="s">
        <v>83</v>
      </c>
      <c r="AT140" s="134" t="s">
        <v>122</v>
      </c>
      <c r="AU140" s="134" t="s">
        <v>77</v>
      </c>
      <c r="AY140" s="13" t="s">
        <v>119</v>
      </c>
      <c r="BE140" s="135">
        <f t="shared" ref="BE140:BE145" si="14">IF(N140="základní",J140,0)</f>
        <v>0</v>
      </c>
      <c r="BF140" s="135">
        <f t="shared" ref="BF140:BF145" si="15">IF(N140="snížená",J140,0)</f>
        <v>0</v>
      </c>
      <c r="BG140" s="135">
        <f t="shared" ref="BG140:BG145" si="16">IF(N140="zákl. přenesená",J140,0)</f>
        <v>0</v>
      </c>
      <c r="BH140" s="135">
        <f t="shared" ref="BH140:BH145" si="17">IF(N140="sníž. přenesená",J140,0)</f>
        <v>0</v>
      </c>
      <c r="BI140" s="135">
        <f t="shared" ref="BI140:BI145" si="18">IF(N140="nulová",J140,0)</f>
        <v>0</v>
      </c>
      <c r="BJ140" s="13" t="s">
        <v>73</v>
      </c>
      <c r="BK140" s="135">
        <f t="shared" ref="BK140:BK145" si="19">ROUND(I140*H140,2)</f>
        <v>0</v>
      </c>
      <c r="BL140" s="13" t="s">
        <v>83</v>
      </c>
      <c r="BM140" s="134" t="s">
        <v>166</v>
      </c>
    </row>
    <row r="141" spans="2:65" s="1" customFormat="1" ht="24.2" customHeight="1">
      <c r="B141" s="124"/>
      <c r="C141" s="125" t="s">
        <v>68</v>
      </c>
      <c r="D141" s="125" t="s">
        <v>122</v>
      </c>
      <c r="E141" s="126" t="s">
        <v>167</v>
      </c>
      <c r="F141" s="127" t="s">
        <v>168</v>
      </c>
      <c r="G141" s="128" t="s">
        <v>169</v>
      </c>
      <c r="H141" s="129">
        <v>13</v>
      </c>
      <c r="I141" s="129"/>
      <c r="J141" s="129">
        <f t="shared" si="10"/>
        <v>0</v>
      </c>
      <c r="K141" s="127" t="s">
        <v>1</v>
      </c>
      <c r="L141" s="25"/>
      <c r="M141" s="130" t="s">
        <v>1</v>
      </c>
      <c r="N141" s="131" t="s">
        <v>33</v>
      </c>
      <c r="O141" s="132">
        <v>0</v>
      </c>
      <c r="P141" s="132">
        <f t="shared" si="11"/>
        <v>0</v>
      </c>
      <c r="Q141" s="132">
        <v>0</v>
      </c>
      <c r="R141" s="132">
        <f t="shared" si="12"/>
        <v>0</v>
      </c>
      <c r="S141" s="132">
        <v>0</v>
      </c>
      <c r="T141" s="133">
        <f t="shared" si="13"/>
        <v>0</v>
      </c>
      <c r="AR141" s="134" t="s">
        <v>83</v>
      </c>
      <c r="AT141" s="134" t="s">
        <v>122</v>
      </c>
      <c r="AU141" s="134" t="s">
        <v>77</v>
      </c>
      <c r="AY141" s="13" t="s">
        <v>119</v>
      </c>
      <c r="BE141" s="135">
        <f t="shared" si="14"/>
        <v>0</v>
      </c>
      <c r="BF141" s="135">
        <f t="shared" si="15"/>
        <v>0</v>
      </c>
      <c r="BG141" s="135">
        <f t="shared" si="16"/>
        <v>0</v>
      </c>
      <c r="BH141" s="135">
        <f t="shared" si="17"/>
        <v>0</v>
      </c>
      <c r="BI141" s="135">
        <f t="shared" si="18"/>
        <v>0</v>
      </c>
      <c r="BJ141" s="13" t="s">
        <v>73</v>
      </c>
      <c r="BK141" s="135">
        <f t="shared" si="19"/>
        <v>0</v>
      </c>
      <c r="BL141" s="13" t="s">
        <v>83</v>
      </c>
      <c r="BM141" s="134" t="s">
        <v>170</v>
      </c>
    </row>
    <row r="142" spans="2:65" s="1" customFormat="1" ht="16.5" customHeight="1">
      <c r="B142" s="124"/>
      <c r="C142" s="125" t="s">
        <v>68</v>
      </c>
      <c r="D142" s="125" t="s">
        <v>122</v>
      </c>
      <c r="E142" s="126" t="s">
        <v>143</v>
      </c>
      <c r="F142" s="127" t="s">
        <v>171</v>
      </c>
      <c r="G142" s="128" t="s">
        <v>140</v>
      </c>
      <c r="H142" s="129">
        <v>135</v>
      </c>
      <c r="I142" s="129"/>
      <c r="J142" s="129">
        <f t="shared" si="10"/>
        <v>0</v>
      </c>
      <c r="K142" s="127" t="s">
        <v>1</v>
      </c>
      <c r="L142" s="25"/>
      <c r="M142" s="130" t="s">
        <v>1</v>
      </c>
      <c r="N142" s="131" t="s">
        <v>33</v>
      </c>
      <c r="O142" s="132">
        <v>0</v>
      </c>
      <c r="P142" s="132">
        <f t="shared" si="11"/>
        <v>0</v>
      </c>
      <c r="Q142" s="132">
        <v>0</v>
      </c>
      <c r="R142" s="132">
        <f t="shared" si="12"/>
        <v>0</v>
      </c>
      <c r="S142" s="132">
        <v>0</v>
      </c>
      <c r="T142" s="133">
        <f t="shared" si="13"/>
        <v>0</v>
      </c>
      <c r="AR142" s="134" t="s">
        <v>83</v>
      </c>
      <c r="AT142" s="134" t="s">
        <v>122</v>
      </c>
      <c r="AU142" s="134" t="s">
        <v>77</v>
      </c>
      <c r="AY142" s="13" t="s">
        <v>119</v>
      </c>
      <c r="BE142" s="135">
        <f t="shared" si="14"/>
        <v>0</v>
      </c>
      <c r="BF142" s="135">
        <f t="shared" si="15"/>
        <v>0</v>
      </c>
      <c r="BG142" s="135">
        <f t="shared" si="16"/>
        <v>0</v>
      </c>
      <c r="BH142" s="135">
        <f t="shared" si="17"/>
        <v>0</v>
      </c>
      <c r="BI142" s="135">
        <f t="shared" si="18"/>
        <v>0</v>
      </c>
      <c r="BJ142" s="13" t="s">
        <v>73</v>
      </c>
      <c r="BK142" s="135">
        <f t="shared" si="19"/>
        <v>0</v>
      </c>
      <c r="BL142" s="13" t="s">
        <v>83</v>
      </c>
      <c r="BM142" s="134" t="s">
        <v>172</v>
      </c>
    </row>
    <row r="143" spans="2:65" s="1" customFormat="1" ht="16.5" customHeight="1">
      <c r="B143" s="124"/>
      <c r="C143" s="125" t="s">
        <v>68</v>
      </c>
      <c r="D143" s="125" t="s">
        <v>122</v>
      </c>
      <c r="E143" s="126" t="s">
        <v>7</v>
      </c>
      <c r="F143" s="127" t="s">
        <v>173</v>
      </c>
      <c r="G143" s="128" t="s">
        <v>174</v>
      </c>
      <c r="H143" s="129">
        <v>3.5</v>
      </c>
      <c r="I143" s="129"/>
      <c r="J143" s="129">
        <f t="shared" si="10"/>
        <v>0</v>
      </c>
      <c r="K143" s="127" t="s">
        <v>1</v>
      </c>
      <c r="L143" s="25"/>
      <c r="M143" s="130" t="s">
        <v>1</v>
      </c>
      <c r="N143" s="131" t="s">
        <v>33</v>
      </c>
      <c r="O143" s="132">
        <v>0</v>
      </c>
      <c r="P143" s="132">
        <f t="shared" si="11"/>
        <v>0</v>
      </c>
      <c r="Q143" s="132">
        <v>0</v>
      </c>
      <c r="R143" s="132">
        <f t="shared" si="12"/>
        <v>0</v>
      </c>
      <c r="S143" s="132">
        <v>0</v>
      </c>
      <c r="T143" s="133">
        <f t="shared" si="13"/>
        <v>0</v>
      </c>
      <c r="AR143" s="134" t="s">
        <v>83</v>
      </c>
      <c r="AT143" s="134" t="s">
        <v>122</v>
      </c>
      <c r="AU143" s="134" t="s">
        <v>77</v>
      </c>
      <c r="AY143" s="13" t="s">
        <v>119</v>
      </c>
      <c r="BE143" s="135">
        <f t="shared" si="14"/>
        <v>0</v>
      </c>
      <c r="BF143" s="135">
        <f t="shared" si="15"/>
        <v>0</v>
      </c>
      <c r="BG143" s="135">
        <f t="shared" si="16"/>
        <v>0</v>
      </c>
      <c r="BH143" s="135">
        <f t="shared" si="17"/>
        <v>0</v>
      </c>
      <c r="BI143" s="135">
        <f t="shared" si="18"/>
        <v>0</v>
      </c>
      <c r="BJ143" s="13" t="s">
        <v>73</v>
      </c>
      <c r="BK143" s="135">
        <f t="shared" si="19"/>
        <v>0</v>
      </c>
      <c r="BL143" s="13" t="s">
        <v>83</v>
      </c>
      <c r="BM143" s="134" t="s">
        <v>175</v>
      </c>
    </row>
    <row r="144" spans="2:65" s="1" customFormat="1" ht="16.5" customHeight="1">
      <c r="B144" s="124"/>
      <c r="C144" s="125" t="s">
        <v>68</v>
      </c>
      <c r="D144" s="125" t="s">
        <v>122</v>
      </c>
      <c r="E144" s="126" t="s">
        <v>146</v>
      </c>
      <c r="F144" s="127" t="s">
        <v>176</v>
      </c>
      <c r="G144" s="128" t="s">
        <v>177</v>
      </c>
      <c r="H144" s="129">
        <v>18</v>
      </c>
      <c r="I144" s="129"/>
      <c r="J144" s="129">
        <f t="shared" si="10"/>
        <v>0</v>
      </c>
      <c r="K144" s="127" t="s">
        <v>1</v>
      </c>
      <c r="L144" s="25"/>
      <c r="M144" s="130" t="s">
        <v>1</v>
      </c>
      <c r="N144" s="131" t="s">
        <v>33</v>
      </c>
      <c r="O144" s="132">
        <v>0</v>
      </c>
      <c r="P144" s="132">
        <f t="shared" si="11"/>
        <v>0</v>
      </c>
      <c r="Q144" s="132">
        <v>0</v>
      </c>
      <c r="R144" s="132">
        <f t="shared" si="12"/>
        <v>0</v>
      </c>
      <c r="S144" s="132">
        <v>0</v>
      </c>
      <c r="T144" s="133">
        <f t="shared" si="13"/>
        <v>0</v>
      </c>
      <c r="AR144" s="134" t="s">
        <v>83</v>
      </c>
      <c r="AT144" s="134" t="s">
        <v>122</v>
      </c>
      <c r="AU144" s="134" t="s">
        <v>77</v>
      </c>
      <c r="AY144" s="13" t="s">
        <v>119</v>
      </c>
      <c r="BE144" s="135">
        <f t="shared" si="14"/>
        <v>0</v>
      </c>
      <c r="BF144" s="135">
        <f t="shared" si="15"/>
        <v>0</v>
      </c>
      <c r="BG144" s="135">
        <f t="shared" si="16"/>
        <v>0</v>
      </c>
      <c r="BH144" s="135">
        <f t="shared" si="17"/>
        <v>0</v>
      </c>
      <c r="BI144" s="135">
        <f t="shared" si="18"/>
        <v>0</v>
      </c>
      <c r="BJ144" s="13" t="s">
        <v>73</v>
      </c>
      <c r="BK144" s="135">
        <f t="shared" si="19"/>
        <v>0</v>
      </c>
      <c r="BL144" s="13" t="s">
        <v>83</v>
      </c>
      <c r="BM144" s="134" t="s">
        <v>178</v>
      </c>
    </row>
    <row r="145" spans="2:65" s="1" customFormat="1" ht="16.5" customHeight="1">
      <c r="B145" s="124"/>
      <c r="C145" s="125" t="s">
        <v>68</v>
      </c>
      <c r="D145" s="125" t="s">
        <v>122</v>
      </c>
      <c r="E145" s="126" t="s">
        <v>179</v>
      </c>
      <c r="F145" s="127" t="s">
        <v>180</v>
      </c>
      <c r="G145" s="128" t="s">
        <v>169</v>
      </c>
      <c r="H145" s="129">
        <v>78</v>
      </c>
      <c r="I145" s="129"/>
      <c r="J145" s="129">
        <f t="shared" si="10"/>
        <v>0</v>
      </c>
      <c r="K145" s="127" t="s">
        <v>1</v>
      </c>
      <c r="L145" s="25"/>
      <c r="M145" s="136" t="s">
        <v>1</v>
      </c>
      <c r="N145" s="137" t="s">
        <v>33</v>
      </c>
      <c r="O145" s="138">
        <v>0</v>
      </c>
      <c r="P145" s="138">
        <f t="shared" si="11"/>
        <v>0</v>
      </c>
      <c r="Q145" s="138">
        <v>0</v>
      </c>
      <c r="R145" s="138">
        <f t="shared" si="12"/>
        <v>0</v>
      </c>
      <c r="S145" s="138">
        <v>0</v>
      </c>
      <c r="T145" s="139">
        <f t="shared" si="13"/>
        <v>0</v>
      </c>
      <c r="AR145" s="134" t="s">
        <v>83</v>
      </c>
      <c r="AT145" s="134" t="s">
        <v>122</v>
      </c>
      <c r="AU145" s="134" t="s">
        <v>77</v>
      </c>
      <c r="AY145" s="13" t="s">
        <v>119</v>
      </c>
      <c r="BE145" s="135">
        <f t="shared" si="14"/>
        <v>0</v>
      </c>
      <c r="BF145" s="135">
        <f t="shared" si="15"/>
        <v>0</v>
      </c>
      <c r="BG145" s="135">
        <f t="shared" si="16"/>
        <v>0</v>
      </c>
      <c r="BH145" s="135">
        <f t="shared" si="17"/>
        <v>0</v>
      </c>
      <c r="BI145" s="135">
        <f t="shared" si="18"/>
        <v>0</v>
      </c>
      <c r="BJ145" s="13" t="s">
        <v>73</v>
      </c>
      <c r="BK145" s="135">
        <f t="shared" si="19"/>
        <v>0</v>
      </c>
      <c r="BL145" s="13" t="s">
        <v>83</v>
      </c>
      <c r="BM145" s="134" t="s">
        <v>181</v>
      </c>
    </row>
    <row r="146" spans="2:65" s="1" customFormat="1" ht="6.95" customHeight="1">
      <c r="B146" s="37"/>
      <c r="C146" s="38"/>
      <c r="D146" s="38"/>
      <c r="E146" s="38"/>
      <c r="F146" s="38"/>
      <c r="G146" s="38"/>
      <c r="H146" s="38"/>
      <c r="I146" s="38"/>
      <c r="J146" s="38"/>
      <c r="K146" s="38"/>
      <c r="L146" s="25"/>
    </row>
  </sheetData>
  <autoFilter ref="C118:K145" xr:uid="{00000000-0009-0000-0000-000005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41"/>
  <sheetViews>
    <sheetView showGridLines="0" topLeftCell="A120" workbookViewId="0">
      <selection activeCell="I123" sqref="I123:I14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0" t="s">
        <v>5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AT2" s="13" t="s">
        <v>91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4.95" customHeight="1">
      <c r="B4" s="16"/>
      <c r="D4" s="17" t="s">
        <v>92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75" t="str">
        <f>'Rekapitulace stavby'!K6</f>
        <v>Údržba zahradních ploch, květin a stromů - Centrum Rožmitál pod Třemšínem</v>
      </c>
      <c r="F7" s="176"/>
      <c r="G7" s="176"/>
      <c r="H7" s="176"/>
      <c r="L7" s="16"/>
    </row>
    <row r="8" spans="2:46" s="1" customFormat="1" ht="12" customHeight="1">
      <c r="B8" s="25"/>
      <c r="D8" s="22" t="s">
        <v>93</v>
      </c>
      <c r="L8" s="25"/>
    </row>
    <row r="9" spans="2:46" s="1" customFormat="1" ht="16.5" customHeight="1">
      <c r="B9" s="25"/>
      <c r="E9" s="165" t="s">
        <v>236</v>
      </c>
      <c r="F9" s="174"/>
      <c r="G9" s="174"/>
      <c r="H9" s="17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5">
        <f>'Rekapitulace stavby'!AN8</f>
        <v>46069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19</v>
      </c>
      <c r="I14" s="22" t="s">
        <v>20</v>
      </c>
      <c r="J14" s="20" t="str">
        <f>IF('Rekapitulace stavby'!AN10="","",'Rekapitulace stavby'!AN10)</f>
        <v xml:space="preserve"> 42727219</v>
      </c>
      <c r="L14" s="25"/>
    </row>
    <row r="15" spans="2:46" s="1" customFormat="1" ht="18" customHeight="1">
      <c r="B15" s="25"/>
      <c r="E15" s="20" t="str">
        <f>IF('Rekapitulace stavby'!E11="","",'Rekapitulace stavby'!E11)</f>
        <v>Centrum Rožmitál pod Třemšínem, poskytovatel sociálních služeb</v>
      </c>
      <c r="I15" s="22" t="s">
        <v>22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20</v>
      </c>
      <c r="J17" s="20" t="str">
        <f>'Rekapitulace stavby'!AN13</f>
        <v/>
      </c>
      <c r="L17" s="25"/>
    </row>
    <row r="18" spans="2:12" s="1" customFormat="1" ht="18" customHeight="1">
      <c r="B18" s="25"/>
      <c r="E18" s="149" t="str">
        <f>'Rekapitulace stavby'!E14</f>
        <v xml:space="preserve"> </v>
      </c>
      <c r="F18" s="149"/>
      <c r="G18" s="149"/>
      <c r="H18" s="149"/>
      <c r="I18" s="22" t="s">
        <v>22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20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22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20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22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.5" customHeight="1">
      <c r="B27" s="82"/>
      <c r="E27" s="151" t="s">
        <v>1</v>
      </c>
      <c r="F27" s="151"/>
      <c r="G27" s="151"/>
      <c r="H27" s="151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28</v>
      </c>
      <c r="J30" s="59">
        <f>ROUND(J120,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5" customHeight="1">
      <c r="B33" s="25"/>
      <c r="D33" s="48" t="s">
        <v>32</v>
      </c>
      <c r="E33" s="22" t="s">
        <v>33</v>
      </c>
      <c r="F33" s="84">
        <f>ROUND((SUM(BE120:BE140)),  2)</f>
        <v>0</v>
      </c>
      <c r="I33" s="85">
        <v>0.21</v>
      </c>
      <c r="J33" s="84">
        <f>ROUND(((SUM(BE120:BE140))*I33),  2)</f>
        <v>0</v>
      </c>
      <c r="L33" s="25"/>
    </row>
    <row r="34" spans="2:12" s="1" customFormat="1" ht="14.45" customHeight="1">
      <c r="B34" s="25"/>
      <c r="E34" s="22" t="s">
        <v>34</v>
      </c>
      <c r="F34" s="84">
        <f>ROUND((SUM(BF120:BF140)),  2)</f>
        <v>0</v>
      </c>
      <c r="I34" s="85">
        <v>0.12</v>
      </c>
      <c r="J34" s="84">
        <f>ROUND(((SUM(BF120:BF140))*I34),  2)</f>
        <v>0</v>
      </c>
      <c r="L34" s="25"/>
    </row>
    <row r="35" spans="2:12" s="1" customFormat="1" ht="14.45" hidden="1" customHeight="1">
      <c r="B35" s="25"/>
      <c r="E35" s="22" t="s">
        <v>35</v>
      </c>
      <c r="F35" s="84">
        <f>ROUND((SUM(BG120:BG140)),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36</v>
      </c>
      <c r="F36" s="84">
        <f>ROUND((SUM(BH120:BH140)),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37</v>
      </c>
      <c r="F37" s="84">
        <f>ROUND((SUM(BI120:BI140)),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38</v>
      </c>
      <c r="E39" s="50"/>
      <c r="F39" s="50"/>
      <c r="G39" s="88" t="s">
        <v>39</v>
      </c>
      <c r="H39" s="89" t="s">
        <v>40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96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26.25" customHeight="1">
      <c r="B85" s="25"/>
      <c r="E85" s="175" t="str">
        <f>E7</f>
        <v>Údržba zahradních ploch, květin a stromů - Centrum Rožmitál pod Třemšínem</v>
      </c>
      <c r="F85" s="176"/>
      <c r="G85" s="176"/>
      <c r="H85" s="176"/>
      <c r="L85" s="25"/>
    </row>
    <row r="86" spans="2:47" s="1" customFormat="1" ht="12" customHeight="1">
      <c r="B86" s="25"/>
      <c r="C86" s="22" t="s">
        <v>93</v>
      </c>
      <c r="L86" s="25"/>
    </row>
    <row r="87" spans="2:47" s="1" customFormat="1" ht="16.5" customHeight="1">
      <c r="B87" s="25"/>
      <c r="E87" s="165" t="str">
        <f>E9</f>
        <v xml:space="preserve">6 - Terapeutický biobazén </v>
      </c>
      <c r="F87" s="174"/>
      <c r="G87" s="174"/>
      <c r="H87" s="17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5">
        <f>IF(J12="","",J12)</f>
        <v>46069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19</v>
      </c>
      <c r="F91" s="20" t="str">
        <f>E15</f>
        <v>Centrum Rožmitál pod Třemšínem, poskytovatel sociálních služeb</v>
      </c>
      <c r="I91" s="22" t="s">
        <v>24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97</v>
      </c>
      <c r="D94" s="86"/>
      <c r="E94" s="86"/>
      <c r="F94" s="86"/>
      <c r="G94" s="86"/>
      <c r="H94" s="86"/>
      <c r="I94" s="86"/>
      <c r="J94" s="95" t="s">
        <v>98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99</v>
      </c>
      <c r="J96" s="59">
        <f>J120</f>
        <v>0</v>
      </c>
      <c r="L96" s="25"/>
      <c r="AU96" s="13" t="s">
        <v>100</v>
      </c>
    </row>
    <row r="97" spans="2:12" s="8" customFormat="1" ht="24.95" customHeight="1">
      <c r="B97" s="97"/>
      <c r="D97" s="98" t="s">
        <v>237</v>
      </c>
      <c r="E97" s="99"/>
      <c r="F97" s="99"/>
      <c r="G97" s="99"/>
      <c r="H97" s="99"/>
      <c r="I97" s="99"/>
      <c r="J97" s="100">
        <f>J121</f>
        <v>0</v>
      </c>
      <c r="L97" s="97"/>
    </row>
    <row r="98" spans="2:12" s="9" customFormat="1" ht="19.899999999999999" customHeight="1">
      <c r="B98" s="101"/>
      <c r="D98" s="102" t="s">
        <v>238</v>
      </c>
      <c r="E98" s="103"/>
      <c r="F98" s="103"/>
      <c r="G98" s="103"/>
      <c r="H98" s="103"/>
      <c r="I98" s="103"/>
      <c r="J98" s="104">
        <f>J122</f>
        <v>0</v>
      </c>
      <c r="L98" s="101"/>
    </row>
    <row r="99" spans="2:12" s="9" customFormat="1" ht="19.899999999999999" customHeight="1">
      <c r="B99" s="101"/>
      <c r="D99" s="102" t="s">
        <v>239</v>
      </c>
      <c r="E99" s="103"/>
      <c r="F99" s="103"/>
      <c r="G99" s="103"/>
      <c r="H99" s="103"/>
      <c r="I99" s="103"/>
      <c r="J99" s="104">
        <f>J128</f>
        <v>0</v>
      </c>
      <c r="L99" s="101"/>
    </row>
    <row r="100" spans="2:12" s="9" customFormat="1" ht="19.899999999999999" customHeight="1">
      <c r="B100" s="101"/>
      <c r="D100" s="102" t="s">
        <v>240</v>
      </c>
      <c r="E100" s="103"/>
      <c r="F100" s="103"/>
      <c r="G100" s="103"/>
      <c r="H100" s="103"/>
      <c r="I100" s="103"/>
      <c r="J100" s="104">
        <f>J133</f>
        <v>0</v>
      </c>
      <c r="L100" s="101"/>
    </row>
    <row r="101" spans="2:12" s="1" customFormat="1" ht="21.75" customHeight="1">
      <c r="B101" s="25"/>
      <c r="L101" s="25"/>
    </row>
    <row r="102" spans="2:12" s="1" customFormat="1" ht="6.95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5"/>
    </row>
    <row r="106" spans="2:12" s="1" customFormat="1" ht="6.95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5"/>
    </row>
    <row r="107" spans="2:12" s="1" customFormat="1" ht="24.95" customHeight="1">
      <c r="B107" s="25"/>
      <c r="C107" s="17" t="s">
        <v>104</v>
      </c>
      <c r="L107" s="25"/>
    </row>
    <row r="108" spans="2:12" s="1" customFormat="1" ht="6.95" customHeight="1">
      <c r="B108" s="25"/>
      <c r="L108" s="25"/>
    </row>
    <row r="109" spans="2:12" s="1" customFormat="1" ht="12" customHeight="1">
      <c r="B109" s="25"/>
      <c r="C109" s="22" t="s">
        <v>12</v>
      </c>
      <c r="L109" s="25"/>
    </row>
    <row r="110" spans="2:12" s="1" customFormat="1" ht="26.25" customHeight="1">
      <c r="B110" s="25"/>
      <c r="E110" s="175" t="str">
        <f>E7</f>
        <v>Údržba zahradních ploch, květin a stromů - Centrum Rožmitál pod Třemšínem</v>
      </c>
      <c r="F110" s="176"/>
      <c r="G110" s="176"/>
      <c r="H110" s="176"/>
      <c r="L110" s="25"/>
    </row>
    <row r="111" spans="2:12" s="1" customFormat="1" ht="12" customHeight="1">
      <c r="B111" s="25"/>
      <c r="C111" s="22" t="s">
        <v>93</v>
      </c>
      <c r="L111" s="25"/>
    </row>
    <row r="112" spans="2:12" s="1" customFormat="1" ht="16.5" customHeight="1">
      <c r="B112" s="25"/>
      <c r="E112" s="165" t="str">
        <f>E9</f>
        <v xml:space="preserve">6 - Terapeutický biobazén </v>
      </c>
      <c r="F112" s="174"/>
      <c r="G112" s="174"/>
      <c r="H112" s="174"/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16</v>
      </c>
      <c r="F114" s="20" t="str">
        <f>F12</f>
        <v xml:space="preserve"> </v>
      </c>
      <c r="I114" s="22" t="s">
        <v>18</v>
      </c>
      <c r="J114" s="45">
        <f>IF(J12="","",J12)</f>
        <v>46069</v>
      </c>
      <c r="L114" s="25"/>
    </row>
    <row r="115" spans="2:65" s="1" customFormat="1" ht="6.95" customHeight="1">
      <c r="B115" s="25"/>
      <c r="L115" s="25"/>
    </row>
    <row r="116" spans="2:65" s="1" customFormat="1" ht="15.2" customHeight="1">
      <c r="B116" s="25"/>
      <c r="C116" s="22" t="s">
        <v>19</v>
      </c>
      <c r="F116" s="20" t="str">
        <f>E15</f>
        <v>Centrum Rožmitál pod Třemšínem, poskytovatel sociálních služeb</v>
      </c>
      <c r="I116" s="22" t="s">
        <v>24</v>
      </c>
      <c r="J116" s="23" t="str">
        <f>E21</f>
        <v xml:space="preserve"> </v>
      </c>
      <c r="L116" s="25"/>
    </row>
    <row r="117" spans="2:65" s="1" customFormat="1" ht="15.2" customHeight="1">
      <c r="B117" s="25"/>
      <c r="C117" s="22" t="s">
        <v>23</v>
      </c>
      <c r="F117" s="20" t="str">
        <f>IF(E18="","",E18)</f>
        <v xml:space="preserve"> </v>
      </c>
      <c r="I117" s="22" t="s">
        <v>26</v>
      </c>
      <c r="J117" s="23" t="str">
        <f>E24</f>
        <v xml:space="preserve"> </v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05"/>
      <c r="C119" s="106" t="s">
        <v>105</v>
      </c>
      <c r="D119" s="107" t="s">
        <v>53</v>
      </c>
      <c r="E119" s="107" t="s">
        <v>49</v>
      </c>
      <c r="F119" s="107" t="s">
        <v>50</v>
      </c>
      <c r="G119" s="107" t="s">
        <v>106</v>
      </c>
      <c r="H119" s="107" t="s">
        <v>107</v>
      </c>
      <c r="I119" s="107" t="s">
        <v>108</v>
      </c>
      <c r="J119" s="107" t="s">
        <v>98</v>
      </c>
      <c r="K119" s="108" t="s">
        <v>109</v>
      </c>
      <c r="L119" s="105"/>
      <c r="M119" s="52" t="s">
        <v>1</v>
      </c>
      <c r="N119" s="53" t="s">
        <v>32</v>
      </c>
      <c r="O119" s="53" t="s">
        <v>110</v>
      </c>
      <c r="P119" s="53" t="s">
        <v>111</v>
      </c>
      <c r="Q119" s="53" t="s">
        <v>112</v>
      </c>
      <c r="R119" s="53" t="s">
        <v>113</v>
      </c>
      <c r="S119" s="53" t="s">
        <v>114</v>
      </c>
      <c r="T119" s="54" t="s">
        <v>115</v>
      </c>
    </row>
    <row r="120" spans="2:65" s="1" customFormat="1" ht="22.9" customHeight="1">
      <c r="B120" s="25"/>
      <c r="C120" s="57" t="s">
        <v>116</v>
      </c>
      <c r="J120" s="109">
        <f>BK120</f>
        <v>0</v>
      </c>
      <c r="L120" s="25"/>
      <c r="M120" s="55"/>
      <c r="N120" s="46"/>
      <c r="O120" s="46"/>
      <c r="P120" s="110">
        <f>P121</f>
        <v>0</v>
      </c>
      <c r="Q120" s="46"/>
      <c r="R120" s="110">
        <f>R121</f>
        <v>0</v>
      </c>
      <c r="S120" s="46"/>
      <c r="T120" s="111">
        <f>T121</f>
        <v>0</v>
      </c>
      <c r="AT120" s="13" t="s">
        <v>67</v>
      </c>
      <c r="AU120" s="13" t="s">
        <v>100</v>
      </c>
      <c r="BK120" s="112">
        <f>BK121</f>
        <v>0</v>
      </c>
    </row>
    <row r="121" spans="2:65" s="11" customFormat="1" ht="25.9" customHeight="1">
      <c r="B121" s="113"/>
      <c r="D121" s="114" t="s">
        <v>67</v>
      </c>
      <c r="E121" s="115" t="s">
        <v>117</v>
      </c>
      <c r="F121" s="115" t="s">
        <v>241</v>
      </c>
      <c r="J121" s="116">
        <f>BK121</f>
        <v>0</v>
      </c>
      <c r="L121" s="113"/>
      <c r="M121" s="117"/>
      <c r="P121" s="118">
        <f>P122+P128+P133</f>
        <v>0</v>
      </c>
      <c r="R121" s="118">
        <f>R122+R128+R133</f>
        <v>0</v>
      </c>
      <c r="T121" s="119">
        <f>T122+T128+T133</f>
        <v>0</v>
      </c>
      <c r="AR121" s="114" t="s">
        <v>73</v>
      </c>
      <c r="AT121" s="120" t="s">
        <v>67</v>
      </c>
      <c r="AU121" s="120" t="s">
        <v>68</v>
      </c>
      <c r="AY121" s="114" t="s">
        <v>119</v>
      </c>
      <c r="BK121" s="121">
        <f>BK122+BK128+BK133</f>
        <v>0</v>
      </c>
    </row>
    <row r="122" spans="2:65" s="11" customFormat="1" ht="22.9" customHeight="1">
      <c r="B122" s="113"/>
      <c r="D122" s="114" t="s">
        <v>67</v>
      </c>
      <c r="E122" s="122" t="s">
        <v>73</v>
      </c>
      <c r="F122" s="122" t="s">
        <v>242</v>
      </c>
      <c r="J122" s="123">
        <f>BK122</f>
        <v>0</v>
      </c>
      <c r="L122" s="113"/>
      <c r="M122" s="117"/>
      <c r="P122" s="118">
        <f>SUM(P123:P127)</f>
        <v>0</v>
      </c>
      <c r="R122" s="118">
        <f>SUM(R123:R127)</f>
        <v>0</v>
      </c>
      <c r="T122" s="119">
        <f>SUM(T123:T127)</f>
        <v>0</v>
      </c>
      <c r="AR122" s="114" t="s">
        <v>73</v>
      </c>
      <c r="AT122" s="120" t="s">
        <v>67</v>
      </c>
      <c r="AU122" s="120" t="s">
        <v>73</v>
      </c>
      <c r="AY122" s="114" t="s">
        <v>119</v>
      </c>
      <c r="BK122" s="121">
        <f>SUM(BK123:BK127)</f>
        <v>0</v>
      </c>
    </row>
    <row r="123" spans="2:65" s="1" customFormat="1" ht="33" customHeight="1">
      <c r="B123" s="124"/>
      <c r="C123" s="125" t="s">
        <v>68</v>
      </c>
      <c r="D123" s="125" t="s">
        <v>122</v>
      </c>
      <c r="E123" s="126" t="s">
        <v>73</v>
      </c>
      <c r="F123" s="127" t="s">
        <v>243</v>
      </c>
      <c r="G123" s="128" t="s">
        <v>130</v>
      </c>
      <c r="H123" s="129">
        <v>1</v>
      </c>
      <c r="I123" s="129"/>
      <c r="J123" s="129">
        <f>ROUND(I123*H123,2)</f>
        <v>0</v>
      </c>
      <c r="K123" s="127" t="s">
        <v>1</v>
      </c>
      <c r="L123" s="25"/>
      <c r="M123" s="130" t="s">
        <v>1</v>
      </c>
      <c r="N123" s="131" t="s">
        <v>33</v>
      </c>
      <c r="O123" s="132">
        <v>0</v>
      </c>
      <c r="P123" s="132">
        <f>O123*H123</f>
        <v>0</v>
      </c>
      <c r="Q123" s="132">
        <v>0</v>
      </c>
      <c r="R123" s="132">
        <f>Q123*H123</f>
        <v>0</v>
      </c>
      <c r="S123" s="132">
        <v>0</v>
      </c>
      <c r="T123" s="133">
        <f>S123*H123</f>
        <v>0</v>
      </c>
      <c r="AR123" s="134" t="s">
        <v>83</v>
      </c>
      <c r="AT123" s="134" t="s">
        <v>122</v>
      </c>
      <c r="AU123" s="134" t="s">
        <v>77</v>
      </c>
      <c r="AY123" s="13" t="s">
        <v>119</v>
      </c>
      <c r="BE123" s="135">
        <f>IF(N123="základní",J123,0)</f>
        <v>0</v>
      </c>
      <c r="BF123" s="135">
        <f>IF(N123="snížená",J123,0)</f>
        <v>0</v>
      </c>
      <c r="BG123" s="135">
        <f>IF(N123="zákl. přenesená",J123,0)</f>
        <v>0</v>
      </c>
      <c r="BH123" s="135">
        <f>IF(N123="sníž. přenesená",J123,0)</f>
        <v>0</v>
      </c>
      <c r="BI123" s="135">
        <f>IF(N123="nulová",J123,0)</f>
        <v>0</v>
      </c>
      <c r="BJ123" s="13" t="s">
        <v>73</v>
      </c>
      <c r="BK123" s="135">
        <f>ROUND(I123*H123,2)</f>
        <v>0</v>
      </c>
      <c r="BL123" s="13" t="s">
        <v>83</v>
      </c>
      <c r="BM123" s="134" t="s">
        <v>77</v>
      </c>
    </row>
    <row r="124" spans="2:65" s="1" customFormat="1" ht="24.2" customHeight="1">
      <c r="B124" s="124"/>
      <c r="C124" s="125" t="s">
        <v>68</v>
      </c>
      <c r="D124" s="125" t="s">
        <v>122</v>
      </c>
      <c r="E124" s="126" t="s">
        <v>77</v>
      </c>
      <c r="F124" s="127" t="s">
        <v>244</v>
      </c>
      <c r="G124" s="128" t="s">
        <v>130</v>
      </c>
      <c r="H124" s="129">
        <v>1</v>
      </c>
      <c r="I124" s="129"/>
      <c r="J124" s="129">
        <f>ROUND(I124*H124,2)</f>
        <v>0</v>
      </c>
      <c r="K124" s="127" t="s">
        <v>1</v>
      </c>
      <c r="L124" s="25"/>
      <c r="M124" s="130" t="s">
        <v>1</v>
      </c>
      <c r="N124" s="131" t="s">
        <v>33</v>
      </c>
      <c r="O124" s="132">
        <v>0</v>
      </c>
      <c r="P124" s="132">
        <f>O124*H124</f>
        <v>0</v>
      </c>
      <c r="Q124" s="132">
        <v>0</v>
      </c>
      <c r="R124" s="132">
        <f>Q124*H124</f>
        <v>0</v>
      </c>
      <c r="S124" s="132">
        <v>0</v>
      </c>
      <c r="T124" s="133">
        <f>S124*H124</f>
        <v>0</v>
      </c>
      <c r="AR124" s="134" t="s">
        <v>83</v>
      </c>
      <c r="AT124" s="134" t="s">
        <v>122</v>
      </c>
      <c r="AU124" s="134" t="s">
        <v>77</v>
      </c>
      <c r="AY124" s="13" t="s">
        <v>119</v>
      </c>
      <c r="BE124" s="135">
        <f>IF(N124="základní",J124,0)</f>
        <v>0</v>
      </c>
      <c r="BF124" s="135">
        <f>IF(N124="snížená",J124,0)</f>
        <v>0</v>
      </c>
      <c r="BG124" s="135">
        <f>IF(N124="zákl. přenesená",J124,0)</f>
        <v>0</v>
      </c>
      <c r="BH124" s="135">
        <f>IF(N124="sníž. přenesená",J124,0)</f>
        <v>0</v>
      </c>
      <c r="BI124" s="135">
        <f>IF(N124="nulová",J124,0)</f>
        <v>0</v>
      </c>
      <c r="BJ124" s="13" t="s">
        <v>73</v>
      </c>
      <c r="BK124" s="135">
        <f>ROUND(I124*H124,2)</f>
        <v>0</v>
      </c>
      <c r="BL124" s="13" t="s">
        <v>83</v>
      </c>
      <c r="BM124" s="134" t="s">
        <v>83</v>
      </c>
    </row>
    <row r="125" spans="2:65" s="1" customFormat="1" ht="16.5" customHeight="1">
      <c r="B125" s="124"/>
      <c r="C125" s="125" t="s">
        <v>68</v>
      </c>
      <c r="D125" s="125" t="s">
        <v>122</v>
      </c>
      <c r="E125" s="126" t="s">
        <v>80</v>
      </c>
      <c r="F125" s="127" t="s">
        <v>245</v>
      </c>
      <c r="G125" s="128" t="s">
        <v>130</v>
      </c>
      <c r="H125" s="129">
        <v>1</v>
      </c>
      <c r="I125" s="129"/>
      <c r="J125" s="129">
        <f>ROUND(I125*H125,2)</f>
        <v>0</v>
      </c>
      <c r="K125" s="127" t="s">
        <v>1</v>
      </c>
      <c r="L125" s="25"/>
      <c r="M125" s="130" t="s">
        <v>1</v>
      </c>
      <c r="N125" s="131" t="s">
        <v>33</v>
      </c>
      <c r="O125" s="132">
        <v>0</v>
      </c>
      <c r="P125" s="132">
        <f>O125*H125</f>
        <v>0</v>
      </c>
      <c r="Q125" s="132">
        <v>0</v>
      </c>
      <c r="R125" s="132">
        <f>Q125*H125</f>
        <v>0</v>
      </c>
      <c r="S125" s="132">
        <v>0</v>
      </c>
      <c r="T125" s="133">
        <f>S125*H125</f>
        <v>0</v>
      </c>
      <c r="AR125" s="134" t="s">
        <v>83</v>
      </c>
      <c r="AT125" s="134" t="s">
        <v>122</v>
      </c>
      <c r="AU125" s="134" t="s">
        <v>77</v>
      </c>
      <c r="AY125" s="13" t="s">
        <v>119</v>
      </c>
      <c r="BE125" s="135">
        <f>IF(N125="základní",J125,0)</f>
        <v>0</v>
      </c>
      <c r="BF125" s="135">
        <f>IF(N125="snížená",J125,0)</f>
        <v>0</v>
      </c>
      <c r="BG125" s="135">
        <f>IF(N125="zákl. přenesená",J125,0)</f>
        <v>0</v>
      </c>
      <c r="BH125" s="135">
        <f>IF(N125="sníž. přenesená",J125,0)</f>
        <v>0</v>
      </c>
      <c r="BI125" s="135">
        <f>IF(N125="nulová",J125,0)</f>
        <v>0</v>
      </c>
      <c r="BJ125" s="13" t="s">
        <v>73</v>
      </c>
      <c r="BK125" s="135">
        <f>ROUND(I125*H125,2)</f>
        <v>0</v>
      </c>
      <c r="BL125" s="13" t="s">
        <v>83</v>
      </c>
      <c r="BM125" s="134" t="s">
        <v>89</v>
      </c>
    </row>
    <row r="126" spans="2:65" s="1" customFormat="1" ht="24.2" customHeight="1">
      <c r="B126" s="124"/>
      <c r="C126" s="125" t="s">
        <v>68</v>
      </c>
      <c r="D126" s="125" t="s">
        <v>122</v>
      </c>
      <c r="E126" s="126" t="s">
        <v>83</v>
      </c>
      <c r="F126" s="127" t="s">
        <v>246</v>
      </c>
      <c r="G126" s="128" t="s">
        <v>130</v>
      </c>
      <c r="H126" s="129">
        <v>1</v>
      </c>
      <c r="I126" s="129"/>
      <c r="J126" s="129">
        <f>ROUND(I126*H126,2)</f>
        <v>0</v>
      </c>
      <c r="K126" s="127" t="s">
        <v>1</v>
      </c>
      <c r="L126" s="25"/>
      <c r="M126" s="130" t="s">
        <v>1</v>
      </c>
      <c r="N126" s="131" t="s">
        <v>33</v>
      </c>
      <c r="O126" s="132">
        <v>0</v>
      </c>
      <c r="P126" s="132">
        <f>O126*H126</f>
        <v>0</v>
      </c>
      <c r="Q126" s="132">
        <v>0</v>
      </c>
      <c r="R126" s="132">
        <f>Q126*H126</f>
        <v>0</v>
      </c>
      <c r="S126" s="132">
        <v>0</v>
      </c>
      <c r="T126" s="133">
        <f>S126*H126</f>
        <v>0</v>
      </c>
      <c r="AR126" s="134" t="s">
        <v>83</v>
      </c>
      <c r="AT126" s="134" t="s">
        <v>122</v>
      </c>
      <c r="AU126" s="134" t="s">
        <v>77</v>
      </c>
      <c r="AY126" s="13" t="s">
        <v>119</v>
      </c>
      <c r="BE126" s="135">
        <f>IF(N126="základní",J126,0)</f>
        <v>0</v>
      </c>
      <c r="BF126" s="135">
        <f>IF(N126="snížená",J126,0)</f>
        <v>0</v>
      </c>
      <c r="BG126" s="135">
        <f>IF(N126="zákl. přenesená",J126,0)</f>
        <v>0</v>
      </c>
      <c r="BH126" s="135">
        <f>IF(N126="sníž. přenesená",J126,0)</f>
        <v>0</v>
      </c>
      <c r="BI126" s="135">
        <f>IF(N126="nulová",J126,0)</f>
        <v>0</v>
      </c>
      <c r="BJ126" s="13" t="s">
        <v>73</v>
      </c>
      <c r="BK126" s="135">
        <f>ROUND(I126*H126,2)</f>
        <v>0</v>
      </c>
      <c r="BL126" s="13" t="s">
        <v>83</v>
      </c>
      <c r="BM126" s="134" t="s">
        <v>128</v>
      </c>
    </row>
    <row r="127" spans="2:65" s="1" customFormat="1" ht="16.5" customHeight="1">
      <c r="B127" s="124"/>
      <c r="C127" s="125" t="s">
        <v>68</v>
      </c>
      <c r="D127" s="125" t="s">
        <v>122</v>
      </c>
      <c r="E127" s="126" t="s">
        <v>86</v>
      </c>
      <c r="F127" s="127" t="s">
        <v>247</v>
      </c>
      <c r="G127" s="128" t="s">
        <v>130</v>
      </c>
      <c r="H127" s="129">
        <v>1</v>
      </c>
      <c r="I127" s="129"/>
      <c r="J127" s="129">
        <f>ROUND(I127*H127,2)</f>
        <v>0</v>
      </c>
      <c r="K127" s="127" t="s">
        <v>1</v>
      </c>
      <c r="L127" s="25"/>
      <c r="M127" s="130" t="s">
        <v>1</v>
      </c>
      <c r="N127" s="131" t="s">
        <v>33</v>
      </c>
      <c r="O127" s="132">
        <v>0</v>
      </c>
      <c r="P127" s="132">
        <f>O127*H127</f>
        <v>0</v>
      </c>
      <c r="Q127" s="132">
        <v>0</v>
      </c>
      <c r="R127" s="132">
        <f>Q127*H127</f>
        <v>0</v>
      </c>
      <c r="S127" s="132">
        <v>0</v>
      </c>
      <c r="T127" s="133">
        <f>S127*H127</f>
        <v>0</v>
      </c>
      <c r="AR127" s="134" t="s">
        <v>83</v>
      </c>
      <c r="AT127" s="134" t="s">
        <v>122</v>
      </c>
      <c r="AU127" s="134" t="s">
        <v>77</v>
      </c>
      <c r="AY127" s="13" t="s">
        <v>119</v>
      </c>
      <c r="BE127" s="135">
        <f>IF(N127="základní",J127,0)</f>
        <v>0</v>
      </c>
      <c r="BF127" s="135">
        <f>IF(N127="snížená",J127,0)</f>
        <v>0</v>
      </c>
      <c r="BG127" s="135">
        <f>IF(N127="zákl. přenesená",J127,0)</f>
        <v>0</v>
      </c>
      <c r="BH127" s="135">
        <f>IF(N127="sníž. přenesená",J127,0)</f>
        <v>0</v>
      </c>
      <c r="BI127" s="135">
        <f>IF(N127="nulová",J127,0)</f>
        <v>0</v>
      </c>
      <c r="BJ127" s="13" t="s">
        <v>73</v>
      </c>
      <c r="BK127" s="135">
        <f>ROUND(I127*H127,2)</f>
        <v>0</v>
      </c>
      <c r="BL127" s="13" t="s">
        <v>83</v>
      </c>
      <c r="BM127" s="134" t="s">
        <v>131</v>
      </c>
    </row>
    <row r="128" spans="2:65" s="11" customFormat="1" ht="22.9" customHeight="1">
      <c r="B128" s="113"/>
      <c r="D128" s="114" t="s">
        <v>67</v>
      </c>
      <c r="E128" s="122" t="s">
        <v>77</v>
      </c>
      <c r="F128" s="122" t="s">
        <v>248</v>
      </c>
      <c r="J128" s="123">
        <f>BK128</f>
        <v>0</v>
      </c>
      <c r="L128" s="113"/>
      <c r="M128" s="117"/>
      <c r="P128" s="118">
        <f>SUM(P129:P132)</f>
        <v>0</v>
      </c>
      <c r="R128" s="118">
        <f>SUM(R129:R132)</f>
        <v>0</v>
      </c>
      <c r="T128" s="119">
        <f>SUM(T129:T132)</f>
        <v>0</v>
      </c>
      <c r="AR128" s="114" t="s">
        <v>73</v>
      </c>
      <c r="AT128" s="120" t="s">
        <v>67</v>
      </c>
      <c r="AU128" s="120" t="s">
        <v>73</v>
      </c>
      <c r="AY128" s="114" t="s">
        <v>119</v>
      </c>
      <c r="BK128" s="121">
        <f>SUM(BK129:BK132)</f>
        <v>0</v>
      </c>
    </row>
    <row r="129" spans="2:65" s="1" customFormat="1" ht="16.5" customHeight="1">
      <c r="B129" s="124"/>
      <c r="C129" s="125" t="s">
        <v>68</v>
      </c>
      <c r="D129" s="125" t="s">
        <v>122</v>
      </c>
      <c r="E129" s="126" t="s">
        <v>89</v>
      </c>
      <c r="F129" s="127" t="s">
        <v>249</v>
      </c>
      <c r="G129" s="128" t="s">
        <v>130</v>
      </c>
      <c r="H129" s="129">
        <v>1</v>
      </c>
      <c r="I129" s="129"/>
      <c r="J129" s="129">
        <f>ROUND(I129*H129,2)</f>
        <v>0</v>
      </c>
      <c r="K129" s="127" t="s">
        <v>1</v>
      </c>
      <c r="L129" s="25"/>
      <c r="M129" s="130" t="s">
        <v>1</v>
      </c>
      <c r="N129" s="131" t="s">
        <v>33</v>
      </c>
      <c r="O129" s="132">
        <v>0</v>
      </c>
      <c r="P129" s="132">
        <f>O129*H129</f>
        <v>0</v>
      </c>
      <c r="Q129" s="132">
        <v>0</v>
      </c>
      <c r="R129" s="132">
        <f>Q129*H129</f>
        <v>0</v>
      </c>
      <c r="S129" s="132">
        <v>0</v>
      </c>
      <c r="T129" s="133">
        <f>S129*H129</f>
        <v>0</v>
      </c>
      <c r="AR129" s="134" t="s">
        <v>83</v>
      </c>
      <c r="AT129" s="134" t="s">
        <v>122</v>
      </c>
      <c r="AU129" s="134" t="s">
        <v>77</v>
      </c>
      <c r="AY129" s="13" t="s">
        <v>119</v>
      </c>
      <c r="BE129" s="135">
        <f>IF(N129="základní",J129,0)</f>
        <v>0</v>
      </c>
      <c r="BF129" s="135">
        <f>IF(N129="snížená",J129,0)</f>
        <v>0</v>
      </c>
      <c r="BG129" s="135">
        <f>IF(N129="zákl. přenesená",J129,0)</f>
        <v>0</v>
      </c>
      <c r="BH129" s="135">
        <f>IF(N129="sníž. přenesená",J129,0)</f>
        <v>0</v>
      </c>
      <c r="BI129" s="135">
        <f>IF(N129="nulová",J129,0)</f>
        <v>0</v>
      </c>
      <c r="BJ129" s="13" t="s">
        <v>73</v>
      </c>
      <c r="BK129" s="135">
        <f>ROUND(I129*H129,2)</f>
        <v>0</v>
      </c>
      <c r="BL129" s="13" t="s">
        <v>83</v>
      </c>
      <c r="BM129" s="134" t="s">
        <v>8</v>
      </c>
    </row>
    <row r="130" spans="2:65" s="1" customFormat="1" ht="16.5" customHeight="1">
      <c r="B130" s="124"/>
      <c r="C130" s="125" t="s">
        <v>68</v>
      </c>
      <c r="D130" s="125" t="s">
        <v>122</v>
      </c>
      <c r="E130" s="126" t="s">
        <v>133</v>
      </c>
      <c r="F130" s="127" t="s">
        <v>250</v>
      </c>
      <c r="G130" s="128" t="s">
        <v>130</v>
      </c>
      <c r="H130" s="129">
        <v>1</v>
      </c>
      <c r="I130" s="129"/>
      <c r="J130" s="129">
        <f>ROUND(I130*H130,2)</f>
        <v>0</v>
      </c>
      <c r="K130" s="127" t="s">
        <v>1</v>
      </c>
      <c r="L130" s="25"/>
      <c r="M130" s="130" t="s">
        <v>1</v>
      </c>
      <c r="N130" s="131" t="s">
        <v>33</v>
      </c>
      <c r="O130" s="132">
        <v>0</v>
      </c>
      <c r="P130" s="132">
        <f>O130*H130</f>
        <v>0</v>
      </c>
      <c r="Q130" s="132">
        <v>0</v>
      </c>
      <c r="R130" s="132">
        <f>Q130*H130</f>
        <v>0</v>
      </c>
      <c r="S130" s="132">
        <v>0</v>
      </c>
      <c r="T130" s="133">
        <f>S130*H130</f>
        <v>0</v>
      </c>
      <c r="AR130" s="134" t="s">
        <v>83</v>
      </c>
      <c r="AT130" s="134" t="s">
        <v>122</v>
      </c>
      <c r="AU130" s="134" t="s">
        <v>77</v>
      </c>
      <c r="AY130" s="13" t="s">
        <v>119</v>
      </c>
      <c r="BE130" s="135">
        <f>IF(N130="základní",J130,0)</f>
        <v>0</v>
      </c>
      <c r="BF130" s="135">
        <f>IF(N130="snížená",J130,0)</f>
        <v>0</v>
      </c>
      <c r="BG130" s="135">
        <f>IF(N130="zákl. přenesená",J130,0)</f>
        <v>0</v>
      </c>
      <c r="BH130" s="135">
        <f>IF(N130="sníž. přenesená",J130,0)</f>
        <v>0</v>
      </c>
      <c r="BI130" s="135">
        <f>IF(N130="nulová",J130,0)</f>
        <v>0</v>
      </c>
      <c r="BJ130" s="13" t="s">
        <v>73</v>
      </c>
      <c r="BK130" s="135">
        <f>ROUND(I130*H130,2)</f>
        <v>0</v>
      </c>
      <c r="BL130" s="13" t="s">
        <v>83</v>
      </c>
      <c r="BM130" s="134" t="s">
        <v>135</v>
      </c>
    </row>
    <row r="131" spans="2:65" s="1" customFormat="1" ht="21.75" customHeight="1">
      <c r="B131" s="124"/>
      <c r="C131" s="125" t="s">
        <v>68</v>
      </c>
      <c r="D131" s="125" t="s">
        <v>122</v>
      </c>
      <c r="E131" s="126" t="s">
        <v>128</v>
      </c>
      <c r="F131" s="127" t="s">
        <v>251</v>
      </c>
      <c r="G131" s="128" t="s">
        <v>130</v>
      </c>
      <c r="H131" s="129">
        <v>1</v>
      </c>
      <c r="I131" s="129"/>
      <c r="J131" s="129">
        <f>ROUND(I131*H131,2)</f>
        <v>0</v>
      </c>
      <c r="K131" s="127" t="s">
        <v>1</v>
      </c>
      <c r="L131" s="25"/>
      <c r="M131" s="130" t="s">
        <v>1</v>
      </c>
      <c r="N131" s="131" t="s">
        <v>33</v>
      </c>
      <c r="O131" s="132">
        <v>0</v>
      </c>
      <c r="P131" s="132">
        <f>O131*H131</f>
        <v>0</v>
      </c>
      <c r="Q131" s="132">
        <v>0</v>
      </c>
      <c r="R131" s="132">
        <f>Q131*H131</f>
        <v>0</v>
      </c>
      <c r="S131" s="132">
        <v>0</v>
      </c>
      <c r="T131" s="133">
        <f>S131*H131</f>
        <v>0</v>
      </c>
      <c r="AR131" s="134" t="s">
        <v>83</v>
      </c>
      <c r="AT131" s="134" t="s">
        <v>122</v>
      </c>
      <c r="AU131" s="134" t="s">
        <v>77</v>
      </c>
      <c r="AY131" s="13" t="s">
        <v>119</v>
      </c>
      <c r="BE131" s="135">
        <f>IF(N131="základní",J131,0)</f>
        <v>0</v>
      </c>
      <c r="BF131" s="135">
        <f>IF(N131="snížená",J131,0)</f>
        <v>0</v>
      </c>
      <c r="BG131" s="135">
        <f>IF(N131="zákl. přenesená",J131,0)</f>
        <v>0</v>
      </c>
      <c r="BH131" s="135">
        <f>IF(N131="sníž. přenesená",J131,0)</f>
        <v>0</v>
      </c>
      <c r="BI131" s="135">
        <f>IF(N131="nulová",J131,0)</f>
        <v>0</v>
      </c>
      <c r="BJ131" s="13" t="s">
        <v>73</v>
      </c>
      <c r="BK131" s="135">
        <f>ROUND(I131*H131,2)</f>
        <v>0</v>
      </c>
      <c r="BL131" s="13" t="s">
        <v>83</v>
      </c>
      <c r="BM131" s="134" t="s">
        <v>137</v>
      </c>
    </row>
    <row r="132" spans="2:65" s="1" customFormat="1" ht="33" customHeight="1">
      <c r="B132" s="124"/>
      <c r="C132" s="125" t="s">
        <v>68</v>
      </c>
      <c r="D132" s="125" t="s">
        <v>122</v>
      </c>
      <c r="E132" s="126" t="s">
        <v>138</v>
      </c>
      <c r="F132" s="127" t="s">
        <v>252</v>
      </c>
      <c r="G132" s="128" t="s">
        <v>130</v>
      </c>
      <c r="H132" s="129">
        <v>1</v>
      </c>
      <c r="I132" s="129"/>
      <c r="J132" s="129">
        <f>ROUND(I132*H132,2)</f>
        <v>0</v>
      </c>
      <c r="K132" s="127" t="s">
        <v>1</v>
      </c>
      <c r="L132" s="25"/>
      <c r="M132" s="130" t="s">
        <v>1</v>
      </c>
      <c r="N132" s="131" t="s">
        <v>33</v>
      </c>
      <c r="O132" s="132">
        <v>0</v>
      </c>
      <c r="P132" s="132">
        <f>O132*H132</f>
        <v>0</v>
      </c>
      <c r="Q132" s="132">
        <v>0</v>
      </c>
      <c r="R132" s="132">
        <f>Q132*H132</f>
        <v>0</v>
      </c>
      <c r="S132" s="132">
        <v>0</v>
      </c>
      <c r="T132" s="133">
        <f>S132*H132</f>
        <v>0</v>
      </c>
      <c r="AR132" s="134" t="s">
        <v>83</v>
      </c>
      <c r="AT132" s="134" t="s">
        <v>122</v>
      </c>
      <c r="AU132" s="134" t="s">
        <v>77</v>
      </c>
      <c r="AY132" s="13" t="s">
        <v>119</v>
      </c>
      <c r="BE132" s="135">
        <f>IF(N132="základní",J132,0)</f>
        <v>0</v>
      </c>
      <c r="BF132" s="135">
        <f>IF(N132="snížená",J132,0)</f>
        <v>0</v>
      </c>
      <c r="BG132" s="135">
        <f>IF(N132="zákl. přenesená",J132,0)</f>
        <v>0</v>
      </c>
      <c r="BH132" s="135">
        <f>IF(N132="sníž. přenesená",J132,0)</f>
        <v>0</v>
      </c>
      <c r="BI132" s="135">
        <f>IF(N132="nulová",J132,0)</f>
        <v>0</v>
      </c>
      <c r="BJ132" s="13" t="s">
        <v>73</v>
      </c>
      <c r="BK132" s="135">
        <f>ROUND(I132*H132,2)</f>
        <v>0</v>
      </c>
      <c r="BL132" s="13" t="s">
        <v>83</v>
      </c>
      <c r="BM132" s="134" t="s">
        <v>141</v>
      </c>
    </row>
    <row r="133" spans="2:65" s="11" customFormat="1" ht="22.9" customHeight="1">
      <c r="B133" s="113"/>
      <c r="D133" s="114" t="s">
        <v>67</v>
      </c>
      <c r="E133" s="122" t="s">
        <v>80</v>
      </c>
      <c r="F133" s="122" t="s">
        <v>253</v>
      </c>
      <c r="J133" s="123">
        <f>BK133</f>
        <v>0</v>
      </c>
      <c r="L133" s="113"/>
      <c r="M133" s="117"/>
      <c r="P133" s="118">
        <f>SUM(P134:P140)</f>
        <v>0</v>
      </c>
      <c r="R133" s="118">
        <f>SUM(R134:R140)</f>
        <v>0</v>
      </c>
      <c r="T133" s="119">
        <f>SUM(T134:T140)</f>
        <v>0</v>
      </c>
      <c r="AR133" s="114" t="s">
        <v>73</v>
      </c>
      <c r="AT133" s="120" t="s">
        <v>67</v>
      </c>
      <c r="AU133" s="120" t="s">
        <v>73</v>
      </c>
      <c r="AY133" s="114" t="s">
        <v>119</v>
      </c>
      <c r="BK133" s="121">
        <f>SUM(BK134:BK140)</f>
        <v>0</v>
      </c>
    </row>
    <row r="134" spans="2:65" s="1" customFormat="1" ht="24.2" customHeight="1">
      <c r="B134" s="124"/>
      <c r="C134" s="125" t="s">
        <v>68</v>
      </c>
      <c r="D134" s="125" t="s">
        <v>122</v>
      </c>
      <c r="E134" s="126" t="s">
        <v>131</v>
      </c>
      <c r="F134" s="127" t="s">
        <v>254</v>
      </c>
      <c r="G134" s="128" t="s">
        <v>130</v>
      </c>
      <c r="H134" s="129">
        <v>14</v>
      </c>
      <c r="I134" s="129"/>
      <c r="J134" s="129">
        <f t="shared" ref="J134:J140" si="0">ROUND(I134*H134,2)</f>
        <v>0</v>
      </c>
      <c r="K134" s="127" t="s">
        <v>1</v>
      </c>
      <c r="L134" s="25"/>
      <c r="M134" s="130" t="s">
        <v>1</v>
      </c>
      <c r="N134" s="131" t="s">
        <v>33</v>
      </c>
      <c r="O134" s="132">
        <v>0</v>
      </c>
      <c r="P134" s="132">
        <f t="shared" ref="P134:P140" si="1">O134*H134</f>
        <v>0</v>
      </c>
      <c r="Q134" s="132">
        <v>0</v>
      </c>
      <c r="R134" s="132">
        <f t="shared" ref="R134:R140" si="2">Q134*H134</f>
        <v>0</v>
      </c>
      <c r="S134" s="132">
        <v>0</v>
      </c>
      <c r="T134" s="133">
        <f t="shared" ref="T134:T140" si="3">S134*H134</f>
        <v>0</v>
      </c>
      <c r="AR134" s="134" t="s">
        <v>83</v>
      </c>
      <c r="AT134" s="134" t="s">
        <v>122</v>
      </c>
      <c r="AU134" s="134" t="s">
        <v>77</v>
      </c>
      <c r="AY134" s="13" t="s">
        <v>119</v>
      </c>
      <c r="BE134" s="135">
        <f t="shared" ref="BE134:BE140" si="4">IF(N134="základní",J134,0)</f>
        <v>0</v>
      </c>
      <c r="BF134" s="135">
        <f t="shared" ref="BF134:BF140" si="5">IF(N134="snížená",J134,0)</f>
        <v>0</v>
      </c>
      <c r="BG134" s="135">
        <f t="shared" ref="BG134:BG140" si="6">IF(N134="zákl. přenesená",J134,0)</f>
        <v>0</v>
      </c>
      <c r="BH134" s="135">
        <f t="shared" ref="BH134:BH140" si="7">IF(N134="sníž. přenesená",J134,0)</f>
        <v>0</v>
      </c>
      <c r="BI134" s="135">
        <f t="shared" ref="BI134:BI140" si="8">IF(N134="nulová",J134,0)</f>
        <v>0</v>
      </c>
      <c r="BJ134" s="13" t="s">
        <v>73</v>
      </c>
      <c r="BK134" s="135">
        <f t="shared" ref="BK134:BK140" si="9">ROUND(I134*H134,2)</f>
        <v>0</v>
      </c>
      <c r="BL134" s="13" t="s">
        <v>83</v>
      </c>
      <c r="BM134" s="134" t="s">
        <v>143</v>
      </c>
    </row>
    <row r="135" spans="2:65" s="1" customFormat="1" ht="24.2" customHeight="1">
      <c r="B135" s="124"/>
      <c r="C135" s="125" t="s">
        <v>68</v>
      </c>
      <c r="D135" s="125" t="s">
        <v>122</v>
      </c>
      <c r="E135" s="126" t="s">
        <v>144</v>
      </c>
      <c r="F135" s="127" t="s">
        <v>255</v>
      </c>
      <c r="G135" s="128" t="s">
        <v>130</v>
      </c>
      <c r="H135" s="129">
        <v>14</v>
      </c>
      <c r="I135" s="129"/>
      <c r="J135" s="129">
        <f t="shared" si="0"/>
        <v>0</v>
      </c>
      <c r="K135" s="127" t="s">
        <v>1</v>
      </c>
      <c r="L135" s="25"/>
      <c r="M135" s="130" t="s">
        <v>1</v>
      </c>
      <c r="N135" s="131" t="s">
        <v>33</v>
      </c>
      <c r="O135" s="132">
        <v>0</v>
      </c>
      <c r="P135" s="132">
        <f t="shared" si="1"/>
        <v>0</v>
      </c>
      <c r="Q135" s="132">
        <v>0</v>
      </c>
      <c r="R135" s="132">
        <f t="shared" si="2"/>
        <v>0</v>
      </c>
      <c r="S135" s="132">
        <v>0</v>
      </c>
      <c r="T135" s="133">
        <f t="shared" si="3"/>
        <v>0</v>
      </c>
      <c r="AR135" s="134" t="s">
        <v>83</v>
      </c>
      <c r="AT135" s="134" t="s">
        <v>122</v>
      </c>
      <c r="AU135" s="134" t="s">
        <v>77</v>
      </c>
      <c r="AY135" s="13" t="s">
        <v>119</v>
      </c>
      <c r="BE135" s="135">
        <f t="shared" si="4"/>
        <v>0</v>
      </c>
      <c r="BF135" s="135">
        <f t="shared" si="5"/>
        <v>0</v>
      </c>
      <c r="BG135" s="135">
        <f t="shared" si="6"/>
        <v>0</v>
      </c>
      <c r="BH135" s="135">
        <f t="shared" si="7"/>
        <v>0</v>
      </c>
      <c r="BI135" s="135">
        <f t="shared" si="8"/>
        <v>0</v>
      </c>
      <c r="BJ135" s="13" t="s">
        <v>73</v>
      </c>
      <c r="BK135" s="135">
        <f t="shared" si="9"/>
        <v>0</v>
      </c>
      <c r="BL135" s="13" t="s">
        <v>83</v>
      </c>
      <c r="BM135" s="134" t="s">
        <v>146</v>
      </c>
    </row>
    <row r="136" spans="2:65" s="1" customFormat="1" ht="16.5" customHeight="1">
      <c r="B136" s="124"/>
      <c r="C136" s="125" t="s">
        <v>68</v>
      </c>
      <c r="D136" s="125" t="s">
        <v>122</v>
      </c>
      <c r="E136" s="126" t="s">
        <v>8</v>
      </c>
      <c r="F136" s="127" t="s">
        <v>256</v>
      </c>
      <c r="G136" s="128" t="s">
        <v>130</v>
      </c>
      <c r="H136" s="129">
        <v>7</v>
      </c>
      <c r="I136" s="129"/>
      <c r="J136" s="129">
        <f t="shared" si="0"/>
        <v>0</v>
      </c>
      <c r="K136" s="127" t="s">
        <v>1</v>
      </c>
      <c r="L136" s="25"/>
      <c r="M136" s="130" t="s">
        <v>1</v>
      </c>
      <c r="N136" s="131" t="s">
        <v>33</v>
      </c>
      <c r="O136" s="132">
        <v>0</v>
      </c>
      <c r="P136" s="132">
        <f t="shared" si="1"/>
        <v>0</v>
      </c>
      <c r="Q136" s="132">
        <v>0</v>
      </c>
      <c r="R136" s="132">
        <f t="shared" si="2"/>
        <v>0</v>
      </c>
      <c r="S136" s="132">
        <v>0</v>
      </c>
      <c r="T136" s="133">
        <f t="shared" si="3"/>
        <v>0</v>
      </c>
      <c r="AR136" s="134" t="s">
        <v>83</v>
      </c>
      <c r="AT136" s="134" t="s">
        <v>122</v>
      </c>
      <c r="AU136" s="134" t="s">
        <v>77</v>
      </c>
      <c r="AY136" s="13" t="s">
        <v>119</v>
      </c>
      <c r="BE136" s="135">
        <f t="shared" si="4"/>
        <v>0</v>
      </c>
      <c r="BF136" s="135">
        <f t="shared" si="5"/>
        <v>0</v>
      </c>
      <c r="BG136" s="135">
        <f t="shared" si="6"/>
        <v>0</v>
      </c>
      <c r="BH136" s="135">
        <f t="shared" si="7"/>
        <v>0</v>
      </c>
      <c r="BI136" s="135">
        <f t="shared" si="8"/>
        <v>0</v>
      </c>
      <c r="BJ136" s="13" t="s">
        <v>73</v>
      </c>
      <c r="BK136" s="135">
        <f t="shared" si="9"/>
        <v>0</v>
      </c>
      <c r="BL136" s="13" t="s">
        <v>83</v>
      </c>
      <c r="BM136" s="134" t="s">
        <v>148</v>
      </c>
    </row>
    <row r="137" spans="2:65" s="1" customFormat="1" ht="16.5" customHeight="1">
      <c r="B137" s="124"/>
      <c r="C137" s="125" t="s">
        <v>68</v>
      </c>
      <c r="D137" s="125" t="s">
        <v>122</v>
      </c>
      <c r="E137" s="126" t="s">
        <v>149</v>
      </c>
      <c r="F137" s="127" t="s">
        <v>257</v>
      </c>
      <c r="G137" s="128" t="s">
        <v>130</v>
      </c>
      <c r="H137" s="129">
        <v>4</v>
      </c>
      <c r="I137" s="129"/>
      <c r="J137" s="129">
        <f t="shared" si="0"/>
        <v>0</v>
      </c>
      <c r="K137" s="127" t="s">
        <v>1</v>
      </c>
      <c r="L137" s="25"/>
      <c r="M137" s="130" t="s">
        <v>1</v>
      </c>
      <c r="N137" s="131" t="s">
        <v>33</v>
      </c>
      <c r="O137" s="132">
        <v>0</v>
      </c>
      <c r="P137" s="132">
        <f t="shared" si="1"/>
        <v>0</v>
      </c>
      <c r="Q137" s="132">
        <v>0</v>
      </c>
      <c r="R137" s="132">
        <f t="shared" si="2"/>
        <v>0</v>
      </c>
      <c r="S137" s="132">
        <v>0</v>
      </c>
      <c r="T137" s="133">
        <f t="shared" si="3"/>
        <v>0</v>
      </c>
      <c r="AR137" s="134" t="s">
        <v>83</v>
      </c>
      <c r="AT137" s="134" t="s">
        <v>122</v>
      </c>
      <c r="AU137" s="134" t="s">
        <v>77</v>
      </c>
      <c r="AY137" s="13" t="s">
        <v>119</v>
      </c>
      <c r="BE137" s="135">
        <f t="shared" si="4"/>
        <v>0</v>
      </c>
      <c r="BF137" s="135">
        <f t="shared" si="5"/>
        <v>0</v>
      </c>
      <c r="BG137" s="135">
        <f t="shared" si="6"/>
        <v>0</v>
      </c>
      <c r="BH137" s="135">
        <f t="shared" si="7"/>
        <v>0</v>
      </c>
      <c r="BI137" s="135">
        <f t="shared" si="8"/>
        <v>0</v>
      </c>
      <c r="BJ137" s="13" t="s">
        <v>73</v>
      </c>
      <c r="BK137" s="135">
        <f t="shared" si="9"/>
        <v>0</v>
      </c>
      <c r="BL137" s="13" t="s">
        <v>83</v>
      </c>
      <c r="BM137" s="134" t="s">
        <v>151</v>
      </c>
    </row>
    <row r="138" spans="2:65" s="1" customFormat="1" ht="33" customHeight="1">
      <c r="B138" s="124"/>
      <c r="C138" s="125" t="s">
        <v>68</v>
      </c>
      <c r="D138" s="125" t="s">
        <v>122</v>
      </c>
      <c r="E138" s="126" t="s">
        <v>135</v>
      </c>
      <c r="F138" s="127" t="s">
        <v>258</v>
      </c>
      <c r="G138" s="128" t="s">
        <v>130</v>
      </c>
      <c r="H138" s="129">
        <v>14</v>
      </c>
      <c r="I138" s="129"/>
      <c r="J138" s="129">
        <f t="shared" si="0"/>
        <v>0</v>
      </c>
      <c r="K138" s="127" t="s">
        <v>1</v>
      </c>
      <c r="L138" s="25"/>
      <c r="M138" s="130" t="s">
        <v>1</v>
      </c>
      <c r="N138" s="131" t="s">
        <v>33</v>
      </c>
      <c r="O138" s="132">
        <v>0</v>
      </c>
      <c r="P138" s="132">
        <f t="shared" si="1"/>
        <v>0</v>
      </c>
      <c r="Q138" s="132">
        <v>0</v>
      </c>
      <c r="R138" s="132">
        <f t="shared" si="2"/>
        <v>0</v>
      </c>
      <c r="S138" s="132">
        <v>0</v>
      </c>
      <c r="T138" s="133">
        <f t="shared" si="3"/>
        <v>0</v>
      </c>
      <c r="AR138" s="134" t="s">
        <v>83</v>
      </c>
      <c r="AT138" s="134" t="s">
        <v>122</v>
      </c>
      <c r="AU138" s="134" t="s">
        <v>77</v>
      </c>
      <c r="AY138" s="13" t="s">
        <v>119</v>
      </c>
      <c r="BE138" s="135">
        <f t="shared" si="4"/>
        <v>0</v>
      </c>
      <c r="BF138" s="135">
        <f t="shared" si="5"/>
        <v>0</v>
      </c>
      <c r="BG138" s="135">
        <f t="shared" si="6"/>
        <v>0</v>
      </c>
      <c r="BH138" s="135">
        <f t="shared" si="7"/>
        <v>0</v>
      </c>
      <c r="BI138" s="135">
        <f t="shared" si="8"/>
        <v>0</v>
      </c>
      <c r="BJ138" s="13" t="s">
        <v>73</v>
      </c>
      <c r="BK138" s="135">
        <f t="shared" si="9"/>
        <v>0</v>
      </c>
      <c r="BL138" s="13" t="s">
        <v>83</v>
      </c>
      <c r="BM138" s="134" t="s">
        <v>153</v>
      </c>
    </row>
    <row r="139" spans="2:65" s="1" customFormat="1" ht="16.5" customHeight="1">
      <c r="B139" s="124"/>
      <c r="C139" s="125" t="s">
        <v>68</v>
      </c>
      <c r="D139" s="125" t="s">
        <v>122</v>
      </c>
      <c r="E139" s="126" t="s">
        <v>154</v>
      </c>
      <c r="F139" s="127" t="s">
        <v>259</v>
      </c>
      <c r="G139" s="128" t="s">
        <v>130</v>
      </c>
      <c r="H139" s="129">
        <v>2</v>
      </c>
      <c r="I139" s="129"/>
      <c r="J139" s="129">
        <f t="shared" si="0"/>
        <v>0</v>
      </c>
      <c r="K139" s="127" t="s">
        <v>1</v>
      </c>
      <c r="L139" s="25"/>
      <c r="M139" s="130" t="s">
        <v>1</v>
      </c>
      <c r="N139" s="131" t="s">
        <v>33</v>
      </c>
      <c r="O139" s="132">
        <v>0</v>
      </c>
      <c r="P139" s="132">
        <f t="shared" si="1"/>
        <v>0</v>
      </c>
      <c r="Q139" s="132">
        <v>0</v>
      </c>
      <c r="R139" s="132">
        <f t="shared" si="2"/>
        <v>0</v>
      </c>
      <c r="S139" s="132">
        <v>0</v>
      </c>
      <c r="T139" s="133">
        <f t="shared" si="3"/>
        <v>0</v>
      </c>
      <c r="AR139" s="134" t="s">
        <v>83</v>
      </c>
      <c r="AT139" s="134" t="s">
        <v>122</v>
      </c>
      <c r="AU139" s="134" t="s">
        <v>77</v>
      </c>
      <c r="AY139" s="13" t="s">
        <v>119</v>
      </c>
      <c r="BE139" s="135">
        <f t="shared" si="4"/>
        <v>0</v>
      </c>
      <c r="BF139" s="135">
        <f t="shared" si="5"/>
        <v>0</v>
      </c>
      <c r="BG139" s="135">
        <f t="shared" si="6"/>
        <v>0</v>
      </c>
      <c r="BH139" s="135">
        <f t="shared" si="7"/>
        <v>0</v>
      </c>
      <c r="BI139" s="135">
        <f t="shared" si="8"/>
        <v>0</v>
      </c>
      <c r="BJ139" s="13" t="s">
        <v>73</v>
      </c>
      <c r="BK139" s="135">
        <f t="shared" si="9"/>
        <v>0</v>
      </c>
      <c r="BL139" s="13" t="s">
        <v>83</v>
      </c>
      <c r="BM139" s="134" t="s">
        <v>157</v>
      </c>
    </row>
    <row r="140" spans="2:65" s="1" customFormat="1" ht="24.2" customHeight="1">
      <c r="B140" s="124"/>
      <c r="C140" s="125" t="s">
        <v>68</v>
      </c>
      <c r="D140" s="125" t="s">
        <v>122</v>
      </c>
      <c r="E140" s="126" t="s">
        <v>137</v>
      </c>
      <c r="F140" s="127" t="s">
        <v>260</v>
      </c>
      <c r="G140" s="128" t="s">
        <v>130</v>
      </c>
      <c r="H140" s="129">
        <v>14</v>
      </c>
      <c r="I140" s="129"/>
      <c r="J140" s="129">
        <f t="shared" si="0"/>
        <v>0</v>
      </c>
      <c r="K140" s="127" t="s">
        <v>1</v>
      </c>
      <c r="L140" s="25"/>
      <c r="M140" s="136" t="s">
        <v>1</v>
      </c>
      <c r="N140" s="137" t="s">
        <v>33</v>
      </c>
      <c r="O140" s="138">
        <v>0</v>
      </c>
      <c r="P140" s="138">
        <f t="shared" si="1"/>
        <v>0</v>
      </c>
      <c r="Q140" s="138">
        <v>0</v>
      </c>
      <c r="R140" s="138">
        <f t="shared" si="2"/>
        <v>0</v>
      </c>
      <c r="S140" s="138">
        <v>0</v>
      </c>
      <c r="T140" s="139">
        <f t="shared" si="3"/>
        <v>0</v>
      </c>
      <c r="AR140" s="134" t="s">
        <v>83</v>
      </c>
      <c r="AT140" s="134" t="s">
        <v>122</v>
      </c>
      <c r="AU140" s="134" t="s">
        <v>77</v>
      </c>
      <c r="AY140" s="13" t="s">
        <v>119</v>
      </c>
      <c r="BE140" s="135">
        <f t="shared" si="4"/>
        <v>0</v>
      </c>
      <c r="BF140" s="135">
        <f t="shared" si="5"/>
        <v>0</v>
      </c>
      <c r="BG140" s="135">
        <f t="shared" si="6"/>
        <v>0</v>
      </c>
      <c r="BH140" s="135">
        <f t="shared" si="7"/>
        <v>0</v>
      </c>
      <c r="BI140" s="135">
        <f t="shared" si="8"/>
        <v>0</v>
      </c>
      <c r="BJ140" s="13" t="s">
        <v>73</v>
      </c>
      <c r="BK140" s="135">
        <f t="shared" si="9"/>
        <v>0</v>
      </c>
      <c r="BL140" s="13" t="s">
        <v>83</v>
      </c>
      <c r="BM140" s="134" t="s">
        <v>159</v>
      </c>
    </row>
    <row r="141" spans="2:65" s="1" customFormat="1" ht="6.95" customHeight="1">
      <c r="B141" s="37"/>
      <c r="C141" s="38"/>
      <c r="D141" s="38"/>
      <c r="E141" s="38"/>
      <c r="F141" s="38"/>
      <c r="G141" s="38"/>
      <c r="H141" s="38"/>
      <c r="I141" s="38"/>
      <c r="J141" s="38"/>
      <c r="K141" s="38"/>
      <c r="L141" s="25"/>
    </row>
  </sheetData>
  <autoFilter ref="C119:K140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1 - Místo setkávání - rel...</vt:lpstr>
      <vt:lpstr>2 - Multisenzorická zahrada</vt:lpstr>
      <vt:lpstr>3 - Obvodová zeleň v areá...</vt:lpstr>
      <vt:lpstr>4 - Relaxační atrium -  C...</vt:lpstr>
      <vt:lpstr>5 - Doprovodná zeleň park...</vt:lpstr>
      <vt:lpstr>6 - Terapeutický biobazén </vt:lpstr>
      <vt:lpstr>'1 - Místo setkávání - rel...'!Názvy_tisku</vt:lpstr>
      <vt:lpstr>'2 - Multisenzorická zahrada'!Názvy_tisku</vt:lpstr>
      <vt:lpstr>'3 - Obvodová zeleň v areá...'!Názvy_tisku</vt:lpstr>
      <vt:lpstr>'4 - Relaxační atrium -  C...'!Názvy_tisku</vt:lpstr>
      <vt:lpstr>'5 - Doprovodná zeleň park...'!Názvy_tisku</vt:lpstr>
      <vt:lpstr>'6 - Terapeutický biobazén '!Názvy_tisku</vt:lpstr>
      <vt:lpstr>'Rekapitulace stavby'!Názvy_tisku</vt:lpstr>
      <vt:lpstr>'1 - Místo setkávání - rel...'!Oblast_tisku</vt:lpstr>
      <vt:lpstr>'2 - Multisenzorická zahrada'!Oblast_tisku</vt:lpstr>
      <vt:lpstr>'3 - Obvodová zeleň v areá...'!Oblast_tisku</vt:lpstr>
      <vt:lpstr>'4 - Relaxační atrium -  C...'!Oblast_tisku</vt:lpstr>
      <vt:lpstr>'5 - Doprovodná zeleň park...'!Oblast_tisku</vt:lpstr>
      <vt:lpstr>'6 - Terapeutický biobazén 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Křemenová</dc:creator>
  <cp:lastModifiedBy>Jan Pecar</cp:lastModifiedBy>
  <dcterms:created xsi:type="dcterms:W3CDTF">2026-02-01T20:58:01Z</dcterms:created>
  <dcterms:modified xsi:type="dcterms:W3CDTF">2026-02-16T11:37:24Z</dcterms:modified>
</cp:coreProperties>
</file>