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PurkrábkováZuzana\Desktop\"/>
    </mc:Choice>
  </mc:AlternateContent>
  <bookViews>
    <workbookView xWindow="0" yWindow="0" windowWidth="0" windowHeight="0"/>
  </bookViews>
  <sheets>
    <sheet name="Rekapitulace stavby" sheetId="1" r:id="rId1"/>
    <sheet name="VRN - VRN" sheetId="2" r:id="rId2"/>
    <sheet name="SO 403 - SO 403 - SVĚTELN..." sheetId="3" r:id="rId3"/>
    <sheet name="Seznam figur" sheetId="4" r:id="rId4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'VRN - VRN'!$C$120:$K$137</definedName>
    <definedName name="_xlnm.Print_Area" localSheetId="1">'VRN - VRN'!$C$4:$J$76,'VRN - VRN'!$C$82:$J$102,'VRN - VRN'!$C$108:$J$137</definedName>
    <definedName name="_xlnm.Print_Titles" localSheetId="1">'VRN - VRN'!$120:$120</definedName>
    <definedName name="_xlnm._FilterDatabase" localSheetId="2" hidden="1">'SO 403 - SO 403 - SVĚTELN...'!$C$122:$K$265</definedName>
    <definedName name="_xlnm.Print_Area" localSheetId="2">'SO 403 - SO 403 - SVĚTELN...'!$C$4:$J$76,'SO 403 - SO 403 - SVĚTELN...'!$C$82:$J$104,'SO 403 - SO 403 - SVĚTELN...'!$C$110:$J$265</definedName>
    <definedName name="_xlnm.Print_Titles" localSheetId="2">'SO 403 - SO 403 - SVĚTELN...'!$122:$122</definedName>
    <definedName name="_xlnm.Print_Area" localSheetId="3">'Seznam figur'!$C$4:$G$25</definedName>
    <definedName name="_xlnm.Print_Titles" localSheetId="3">'Seznam figur'!$9:$9</definedName>
  </definedNames>
  <calcPr/>
</workbook>
</file>

<file path=xl/calcChain.xml><?xml version="1.0" encoding="utf-8"?>
<calcChain xmlns="http://schemas.openxmlformats.org/spreadsheetml/2006/main">
  <c i="4" l="1" r="D7"/>
  <c i="3" r="T234"/>
  <c r="J124"/>
  <c r="J37"/>
  <c r="J36"/>
  <c i="1" r="AY96"/>
  <c i="3" r="J35"/>
  <c i="1" r="AX96"/>
  <c i="3"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4"/>
  <c r="BH244"/>
  <c r="BG244"/>
  <c r="BF244"/>
  <c r="T244"/>
  <c r="R244"/>
  <c r="P244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J97"/>
  <c r="F117"/>
  <c r="E115"/>
  <c r="F89"/>
  <c r="E87"/>
  <c r="J24"/>
  <c r="E24"/>
  <c r="J120"/>
  <c r="J23"/>
  <c r="J21"/>
  <c r="E21"/>
  <c r="J91"/>
  <c r="J20"/>
  <c r="J18"/>
  <c r="E18"/>
  <c r="F120"/>
  <c r="J17"/>
  <c r="J15"/>
  <c r="E15"/>
  <c r="F119"/>
  <c r="J14"/>
  <c r="J12"/>
  <c r="J117"/>
  <c r="E7"/>
  <c r="E113"/>
  <c i="1" r="AY95"/>
  <c i="2" r="J37"/>
  <c r="J36"/>
  <c r="J35"/>
  <c i="1" r="AX95"/>
  <c i="2" r="BI137"/>
  <c r="BH137"/>
  <c r="BG137"/>
  <c r="BF137"/>
  <c r="T137"/>
  <c r="T136"/>
  <c r="R137"/>
  <c r="R136"/>
  <c r="P137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F115"/>
  <c r="E113"/>
  <c r="F89"/>
  <c r="E87"/>
  <c r="J24"/>
  <c r="E24"/>
  <c r="J118"/>
  <c r="J23"/>
  <c r="J21"/>
  <c r="E21"/>
  <c r="J117"/>
  <c r="J20"/>
  <c r="J18"/>
  <c r="E18"/>
  <c r="F118"/>
  <c r="J17"/>
  <c r="J15"/>
  <c r="E15"/>
  <c r="F117"/>
  <c r="J14"/>
  <c r="J12"/>
  <c r="J115"/>
  <c r="E7"/>
  <c r="E111"/>
  <c i="1" r="L90"/>
  <c r="AM90"/>
  <c r="AM89"/>
  <c r="L89"/>
  <c r="AM87"/>
  <c r="L87"/>
  <c r="L85"/>
  <c r="L84"/>
  <c i="2" r="BK137"/>
  <c r="J134"/>
  <c r="J133"/>
  <c r="BK130"/>
  <c r="BK128"/>
  <c r="J124"/>
  <c i="3" r="BK239"/>
  <c r="J215"/>
  <c r="BK150"/>
  <c r="J260"/>
  <c r="J232"/>
  <c r="BK211"/>
  <c r="J191"/>
  <c r="J182"/>
  <c r="BK153"/>
  <c r="BK139"/>
  <c r="BK262"/>
  <c r="BK237"/>
  <c r="BK218"/>
  <c r="BK191"/>
  <c r="BK253"/>
  <c r="BK229"/>
  <c r="J220"/>
  <c r="J181"/>
  <c r="BK129"/>
  <c r="BK223"/>
  <c r="J207"/>
  <c r="J202"/>
  <c r="J194"/>
  <c r="BK179"/>
  <c r="BK167"/>
  <c r="BK154"/>
  <c r="BK138"/>
  <c r="BK127"/>
  <c r="BK208"/>
  <c r="J183"/>
  <c r="J153"/>
  <c r="BK166"/>
  <c r="BK148"/>
  <c i="2" r="F34"/>
  <c r="J129"/>
  <c i="3" r="J253"/>
  <c r="J224"/>
  <c r="J213"/>
  <c r="J130"/>
  <c r="BK238"/>
  <c r="J204"/>
  <c r="BK190"/>
  <c r="J158"/>
  <c r="BK145"/>
  <c r="J127"/>
  <c r="BK244"/>
  <c r="BK224"/>
  <c r="BK199"/>
  <c r="J179"/>
  <c r="J240"/>
  <c r="BK227"/>
  <c r="BK207"/>
  <c r="BK178"/>
  <c r="J132"/>
  <c r="J237"/>
  <c r="J216"/>
  <c r="J210"/>
  <c r="J203"/>
  <c r="J196"/>
  <c r="BK188"/>
  <c r="BK175"/>
  <c r="BK162"/>
  <c r="BK146"/>
  <c r="BK135"/>
  <c r="J225"/>
  <c r="J212"/>
  <c r="BK184"/>
  <c r="BK164"/>
  <c r="J150"/>
  <c r="BK174"/>
  <c r="BK165"/>
  <c r="J135"/>
  <c i="2" r="F35"/>
  <c r="J125"/>
  <c i="3" r="J250"/>
  <c r="J222"/>
  <c r="BK209"/>
  <c r="BK142"/>
  <c r="BK250"/>
  <c r="BK221"/>
  <c r="BK201"/>
  <c r="BK186"/>
  <c r="BK180"/>
  <c r="J147"/>
  <c r="BK128"/>
  <c r="BK252"/>
  <c r="BK235"/>
  <c r="J195"/>
  <c r="J233"/>
  <c r="J199"/>
  <c r="J133"/>
  <c r="J238"/>
  <c r="BK213"/>
  <c r="J205"/>
  <c r="BK198"/>
  <c r="J186"/>
  <c r="BK172"/>
  <c r="BK159"/>
  <c r="J142"/>
  <c r="J226"/>
  <c r="BK203"/>
  <c r="BK171"/>
  <c r="J160"/>
  <c r="BK173"/>
  <c r="J157"/>
  <c i="2" r="BK135"/>
  <c r="BK134"/>
  <c r="BK131"/>
  <c r="J130"/>
  <c r="J126"/>
  <c i="1" r="AS94"/>
  <c i="3" r="BK177"/>
  <c r="BK137"/>
  <c r="J239"/>
  <c r="BK228"/>
  <c r="BK210"/>
  <c r="J185"/>
  <c r="BK170"/>
  <c r="J146"/>
  <c r="BK248"/>
  <c r="BK212"/>
  <c r="J252"/>
  <c r="BK226"/>
  <c r="J187"/>
  <c r="BK158"/>
  <c r="BK254"/>
  <c r="BK215"/>
  <c r="BK206"/>
  <c r="BK200"/>
  <c r="BK187"/>
  <c r="J173"/>
  <c r="BK155"/>
  <c r="J129"/>
  <c r="BK220"/>
  <c r="J190"/>
  <c r="BK163"/>
  <c r="J126"/>
  <c r="J159"/>
  <c r="BK126"/>
  <c i="2" r="F36"/>
  <c r="BK125"/>
  <c i="3" r="J244"/>
  <c r="BK219"/>
  <c r="J172"/>
  <c r="J264"/>
  <c r="BK233"/>
  <c r="BK217"/>
  <c r="J192"/>
  <c r="J184"/>
  <c r="J154"/>
  <c r="BK136"/>
  <c i="2" r="J137"/>
  <c r="J135"/>
  <c r="BK133"/>
  <c r="J131"/>
  <c r="BK129"/>
  <c r="BK124"/>
  <c i="3" r="J249"/>
  <c r="J223"/>
  <c r="BK205"/>
  <c r="J262"/>
  <c r="J219"/>
  <c r="BK197"/>
  <c r="BK183"/>
  <c r="J155"/>
  <c r="BK144"/>
  <c r="BK264"/>
  <c r="BK240"/>
  <c r="J221"/>
  <c r="BK192"/>
  <c r="BK231"/>
  <c r="J188"/>
  <c r="J177"/>
  <c r="BK232"/>
  <c r="J209"/>
  <c r="BK204"/>
  <c r="BK195"/>
  <c r="BK181"/>
  <c r="J165"/>
  <c r="BK149"/>
  <c r="BK130"/>
  <c r="BK214"/>
  <c r="BK182"/>
  <c r="J162"/>
  <c r="J175"/>
  <c r="J163"/>
  <c r="J137"/>
  <c i="2" r="F37"/>
  <c r="BK126"/>
  <c i="3" r="BK260"/>
  <c r="J231"/>
  <c r="J214"/>
  <c r="BK143"/>
  <c r="BK251"/>
  <c r="J229"/>
  <c r="J206"/>
  <c r="BK189"/>
  <c r="J164"/>
  <c r="J149"/>
  <c r="J138"/>
  <c r="J254"/>
  <c r="J227"/>
  <c r="J200"/>
  <c r="J248"/>
  <c r="BK222"/>
  <c r="J180"/>
  <c r="BK131"/>
  <c r="J230"/>
  <c r="J211"/>
  <c r="J201"/>
  <c r="J189"/>
  <c r="J174"/>
  <c r="BK160"/>
  <c r="J144"/>
  <c r="J128"/>
  <c r="J218"/>
  <c r="J197"/>
  <c r="J168"/>
  <c r="J139"/>
  <c r="J167"/>
  <c r="BK147"/>
  <c i="2" r="J34"/>
  <c r="J128"/>
  <c i="3" r="J251"/>
  <c r="BK230"/>
  <c r="J217"/>
  <c r="J152"/>
  <c r="J136"/>
  <c r="J235"/>
  <c r="BK216"/>
  <c r="J193"/>
  <c r="J166"/>
  <c r="J148"/>
  <c r="BK132"/>
  <c r="BK249"/>
  <c r="BK225"/>
  <c r="BK196"/>
  <c r="J178"/>
  <c r="BK236"/>
  <c r="BK194"/>
  <c r="J143"/>
  <c r="J236"/>
  <c r="J208"/>
  <c r="BK202"/>
  <c r="BK193"/>
  <c r="BK185"/>
  <c r="BK168"/>
  <c r="BK157"/>
  <c r="J131"/>
  <c r="J228"/>
  <c r="J198"/>
  <c r="J170"/>
  <c r="J145"/>
  <c r="J171"/>
  <c r="BK152"/>
  <c r="BK133"/>
  <c i="2" l="1" r="P123"/>
  <c r="P122"/>
  <c r="P121"/>
  <c i="1" r="AU95"/>
  <c i="2" r="T123"/>
  <c r="P127"/>
  <c r="R127"/>
  <c r="BK132"/>
  <c r="J132"/>
  <c r="J100"/>
  <c r="T132"/>
  <c i="3" r="BK134"/>
  <c r="J134"/>
  <c r="J99"/>
  <c r="R141"/>
  <c r="R125"/>
  <c r="T134"/>
  <c r="P176"/>
  <c r="BK141"/>
  <c r="J141"/>
  <c r="J101"/>
  <c r="R176"/>
  <c r="T125"/>
  <c r="BK234"/>
  <c r="J234"/>
  <c r="J103"/>
  <c r="BK125"/>
  <c r="R134"/>
  <c r="T141"/>
  <c r="P234"/>
  <c r="P141"/>
  <c r="P140"/>
  <c r="T176"/>
  <c i="2" r="BK123"/>
  <c r="J123"/>
  <c r="J98"/>
  <c r="R123"/>
  <c r="BK127"/>
  <c r="J127"/>
  <c r="J99"/>
  <c r="T127"/>
  <c r="T122"/>
  <c r="T121"/>
  <c r="P132"/>
  <c r="R132"/>
  <c i="3" r="P125"/>
  <c r="P123"/>
  <c i="1" r="AU96"/>
  <c i="3" r="P134"/>
  <c r="BK176"/>
  <c r="J176"/>
  <c r="J102"/>
  <c r="R234"/>
  <c i="2" r="BK136"/>
  <c r="J136"/>
  <c r="J101"/>
  <c r="BK122"/>
  <c r="J122"/>
  <c r="J97"/>
  <c i="3" r="E85"/>
  <c r="J89"/>
  <c r="F92"/>
  <c r="J119"/>
  <c r="BE136"/>
  <c r="BE139"/>
  <c r="BE146"/>
  <c r="BE153"/>
  <c r="BE155"/>
  <c r="BE162"/>
  <c r="BE170"/>
  <c r="BE172"/>
  <c r="BE127"/>
  <c r="BE128"/>
  <c r="BE130"/>
  <c r="BE148"/>
  <c r="BE165"/>
  <c r="BE175"/>
  <c r="BE178"/>
  <c r="BE211"/>
  <c r="BE213"/>
  <c r="BE219"/>
  <c r="F91"/>
  <c r="BE132"/>
  <c r="BE145"/>
  <c r="BE164"/>
  <c r="BE166"/>
  <c r="BE181"/>
  <c r="BE183"/>
  <c r="BE185"/>
  <c r="BE189"/>
  <c r="BE191"/>
  <c r="BE193"/>
  <c r="BE200"/>
  <c r="BE201"/>
  <c r="BE203"/>
  <c r="BE204"/>
  <c r="BE207"/>
  <c r="BE214"/>
  <c r="BE218"/>
  <c r="BE224"/>
  <c r="BE229"/>
  <c r="BE231"/>
  <c r="BE233"/>
  <c r="BE235"/>
  <c r="BE126"/>
  <c r="BE144"/>
  <c r="BE149"/>
  <c r="BE152"/>
  <c r="BE159"/>
  <c r="BE192"/>
  <c r="BE212"/>
  <c r="BE216"/>
  <c r="BE221"/>
  <c r="BE228"/>
  <c r="BE230"/>
  <c r="BE232"/>
  <c r="BE239"/>
  <c r="BE251"/>
  <c r="BE254"/>
  <c r="BE158"/>
  <c r="BE180"/>
  <c r="BE184"/>
  <c r="BE186"/>
  <c r="BE197"/>
  <c r="BE202"/>
  <c r="BE209"/>
  <c r="BE217"/>
  <c r="BE222"/>
  <c r="BE223"/>
  <c r="BE236"/>
  <c r="BE238"/>
  <c r="BE250"/>
  <c r="BE260"/>
  <c r="BE262"/>
  <c r="BE264"/>
  <c r="J92"/>
  <c r="BE129"/>
  <c r="BE131"/>
  <c r="BE133"/>
  <c r="BE137"/>
  <c r="BE138"/>
  <c r="BE142"/>
  <c r="BE143"/>
  <c r="BE147"/>
  <c r="BE150"/>
  <c r="BE163"/>
  <c r="BE168"/>
  <c r="BE171"/>
  <c r="BE174"/>
  <c r="BE177"/>
  <c r="BE179"/>
  <c r="BE182"/>
  <c r="BE187"/>
  <c r="BE194"/>
  <c r="BE195"/>
  <c r="BE198"/>
  <c r="BE205"/>
  <c r="BE208"/>
  <c r="BE215"/>
  <c r="BE220"/>
  <c r="BE226"/>
  <c r="BE227"/>
  <c r="BE240"/>
  <c r="BE244"/>
  <c r="BE248"/>
  <c r="BE249"/>
  <c r="BE253"/>
  <c r="BE135"/>
  <c r="BE154"/>
  <c r="BE157"/>
  <c r="BE160"/>
  <c r="BE167"/>
  <c r="BE173"/>
  <c r="BE188"/>
  <c r="BE190"/>
  <c r="BE196"/>
  <c r="BE199"/>
  <c r="BE206"/>
  <c r="BE210"/>
  <c r="BE225"/>
  <c r="BE237"/>
  <c r="BE252"/>
  <c i="2" r="E85"/>
  <c r="J89"/>
  <c r="F91"/>
  <c r="J91"/>
  <c r="F92"/>
  <c r="J92"/>
  <c r="BE124"/>
  <c r="BE125"/>
  <c r="BE126"/>
  <c r="BE128"/>
  <c r="BE129"/>
  <c r="BE130"/>
  <c r="BE131"/>
  <c r="BE133"/>
  <c r="BE134"/>
  <c r="BE135"/>
  <c r="BE137"/>
  <c i="1" r="BC95"/>
  <c r="BA95"/>
  <c r="AW95"/>
  <c r="BB95"/>
  <c r="BD95"/>
  <c i="3" r="F34"/>
  <c i="1" r="BA96"/>
  <c r="BA94"/>
  <c r="W30"/>
  <c i="3" r="F37"/>
  <c i="1" r="BD96"/>
  <c r="BD94"/>
  <c r="W33"/>
  <c i="3" r="J34"/>
  <c i="1" r="AW96"/>
  <c i="3" r="F35"/>
  <c i="1" r="BB96"/>
  <c r="BB94"/>
  <c r="W31"/>
  <c i="3" r="F36"/>
  <c i="1" r="BC96"/>
  <c r="BC94"/>
  <c r="W32"/>
  <c i="3" l="1" r="T140"/>
  <c r="R140"/>
  <c r="R123"/>
  <c r="T123"/>
  <c i="2" r="R122"/>
  <c r="R121"/>
  <c i="3" r="J125"/>
  <c r="J98"/>
  <c r="BK140"/>
  <c r="J140"/>
  <c r="J100"/>
  <c i="2" r="BK121"/>
  <c r="J121"/>
  <c r="J96"/>
  <c i="1" r="AU94"/>
  <c i="2" r="J33"/>
  <c i="1" r="AV95"/>
  <c r="AT95"/>
  <c r="AW94"/>
  <c r="AK30"/>
  <c i="2" r="F33"/>
  <c i="1" r="AZ95"/>
  <c r="AY94"/>
  <c i="3" r="F33"/>
  <c i="1" r="AZ96"/>
  <c i="3" r="J33"/>
  <c i="1" r="AV96"/>
  <c r="AT96"/>
  <c r="AX94"/>
  <c i="3" l="1" r="BK123"/>
  <c r="J123"/>
  <c r="J96"/>
  <c i="1" r="AZ94"/>
  <c r="W29"/>
  <c i="2" r="J30"/>
  <c i="1" r="AG95"/>
  <c i="2" l="1" r="J39"/>
  <c i="1" r="AN95"/>
  <c i="3" r="J30"/>
  <c i="1" r="AG96"/>
  <c r="AV94"/>
  <c r="AK29"/>
  <c i="3" l="1" r="J39"/>
  <c i="1" r="AN96"/>
  <c r="AG94"/>
  <c r="AK26"/>
  <c r="AK3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<sst xmlns="http://schemas.openxmlformats.org/spreadsheetml/2006/main">
  <si>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</si>
  <si>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</si>
  <si>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</si>
  <si>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</si>
  <si>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</si>
  <si>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{e5175e76-ea5d-4270-8156-a047623a3cf4}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</si>
  <si>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</si>
  <si>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</si>
  <si>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</si>
  <si>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</si>
  <si>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</si>
  <si>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</si>
  <si>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</si>
  <si>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</si>
  <si>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</si>
  <si>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</si>
  <si>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</si>
  <si>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SSZ Nehvizdy</t>
  </si>
  <si>
    <t>KSO:</t>
  </si>
  <si>
    <t>CC-CZ:</t>
  </si>
  <si>
    <t>Místo:</t>
  </si>
  <si>
    <t xml:space="preserve"> </t>
  </si>
  <si>
    <t>Datum:</t>
  </si>
  <si>
    <t>16. 9. 2024</t>
  </si>
  <si>
    <t>Zadavatel:</t>
  </si>
  <si>
    <t>IČ:</t>
  </si>
  <si>
    <t>DIČ:</t>
  </si>
  <si>
    <t>Uchazeč:</t>
  </si>
  <si>
    <t>Vyplň údaj</t>
  </si>
  <si>
    <t>Projektant:</t>
  </si>
  <si>
    <t>Zpracovatel: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</si>
  <si>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</si>
  <si>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</si>
  <si>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</si>
  <si>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</si>
  <si>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</si>
  <si>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</si>
  <si>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</si>
  <si>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</si>
  <si>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</si>
  <si>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</si>
  <si>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</si>
  <si>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</si>
  <si>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</si>
  <si>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</si>
  <si>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</si>
  <si>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</si>
  <si>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</si>
  <si>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</si>
  <si>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</si>
  <si>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</si>
  <si>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</si>
  <si>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</si>
  <si>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</si>
  <si>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</si>
  <si>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</si>
  <si>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</si>
  <si>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</si>
  <si>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</si>
  <si>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</si>
  <si>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</si>
  <si>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</si>
  <si>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</si>
  <si>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</si>
  <si>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</si>
  <si>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</si>
  <si>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</si>
  <si>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</si>
  <si>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</si>
  <si>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</si>
  <si>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</si>
  <si>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</si>
  <si>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</si>
  <si>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</si>
  <si>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</si>
  <si>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</si>
  <si>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</si>
  <si>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</si>
  <si>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VRN</t>
  </si>
  <si>
    <t>STA</t>
  </si>
  <si>
    <t>1</t>
  </si>
  <si>
    <t>{8c5cc7be-175c-4269-b196-bd32620c0450}</t>
  </si>
  <si>
    <t>2</t>
  </si>
  <si>
    <t>SO 403</t>
  </si>
  <si>
    <t>SO 403 - SVĚTELNÉ SIGNALIZAČNÍ ZAŘÍZENÍ</t>
  </si>
  <si>
    <t>{c8006888-c748-4a17-ac55-686eeb3c0ae2}</t>
  </si>
  <si>
    <t>KRYCÍ LIST SOUPISU PRACÍ</t>
  </si>
  <si>
    <t>Objekt:</t>
  </si>
  <si>
    <t>VRN - VRN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</si>
  <si>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</si>
  <si>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</si>
  <si>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</si>
  <si>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</si>
  <si>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</si>
  <si>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</si>
  <si>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</si>
  <si>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</si>
  <si>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</si>
  <si>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</si>
  <si>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</si>
  <si>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</si>
  <si>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</si>
  <si>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</si>
  <si>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</si>
  <si>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</si>
  <si>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</si>
  <si>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</si>
  <si>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</si>
  <si>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</si>
  <si>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</si>
  <si>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</si>
  <si>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</si>
  <si>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Vedlejší rozpočtové náklady</t>
  </si>
  <si>
    <t>5</t>
  </si>
  <si>
    <t>ROZPOCET</t>
  </si>
  <si>
    <t>VRN1</t>
  </si>
  <si>
    <t>Průzkumné, geodetické a projektové práce</t>
  </si>
  <si>
    <t>K</t>
  </si>
  <si>
    <t>012303000</t>
  </si>
  <si>
    <t>Geodetické práce po výstavbě</t>
  </si>
  <si>
    <t>kus</t>
  </si>
  <si>
    <t>4</t>
  </si>
  <si>
    <t>013203000</t>
  </si>
  <si>
    <t>Dokumentace stavby bez rozlišení - vypracování dílenské dokumentace SSZ</t>
  </si>
  <si>
    <t>6</t>
  </si>
  <si>
    <t>3</t>
  </si>
  <si>
    <t>013254000</t>
  </si>
  <si>
    <t>Dokumentace skutečného provedení stavby</t>
  </si>
  <si>
    <t>8</t>
  </si>
  <si>
    <t>VRN3</t>
  </si>
  <si>
    <t>Zařízení staveniště</t>
  </si>
  <si>
    <t>032002000</t>
  </si>
  <si>
    <t>Vybavení staveniště</t>
  </si>
  <si>
    <t>10</t>
  </si>
  <si>
    <t>034203000</t>
  </si>
  <si>
    <t>Opatření na ochranu dle vyhl. 398/2009 Sb.</t>
  </si>
  <si>
    <t>1024</t>
  </si>
  <si>
    <t>-553729778</t>
  </si>
  <si>
    <t>034503000</t>
  </si>
  <si>
    <t>Informační tabule na staveništi</t>
  </si>
  <si>
    <t>826023630</t>
  </si>
  <si>
    <t>7</t>
  </si>
  <si>
    <t>034303000</t>
  </si>
  <si>
    <t>Dopravní značení na staveništi</t>
  </si>
  <si>
    <t>14</t>
  </si>
  <si>
    <t>VRN4</t>
  </si>
  <si>
    <t>Inženýrská činnost</t>
  </si>
  <si>
    <t>041103000</t>
  </si>
  <si>
    <t>Autorský dozor projektanta</t>
  </si>
  <si>
    <t>-1349379369</t>
  </si>
  <si>
    <t>9</t>
  </si>
  <si>
    <t>044002000</t>
  </si>
  <si>
    <t>Revize</t>
  </si>
  <si>
    <t>20</t>
  </si>
  <si>
    <t>045303000</t>
  </si>
  <si>
    <t>Koordinační a inženýrská činnost spojená s realizací stavby</t>
  </si>
  <si>
    <t>22</t>
  </si>
  <si>
    <t>VRN7</t>
  </si>
  <si>
    <t>Provozní vlivy</t>
  </si>
  <si>
    <t>11</t>
  </si>
  <si>
    <t>072002000</t>
  </si>
  <si>
    <t>Silniční provoz - rušení prací silničním provozem</t>
  </si>
  <si>
    <t>-251872571</t>
  </si>
  <si>
    <t>prem</t>
  </si>
  <si>
    <t>vodovovne premisteni horniny</t>
  </si>
  <si>
    <t>m3</t>
  </si>
  <si>
    <t>8,5726</t>
  </si>
  <si>
    <t>SO 403 - SO 403 - SVĚTELNÉ SIGNALIZAČNÍ ZAŘÍZENÍ</t>
  </si>
  <si>
    <t>PSV - Práce a dodávky PSV</t>
  </si>
  <si>
    <t>10 - Ostatní konstrukce a práce - Dopravní značení</t>
  </si>
  <si>
    <t>21-M - Elektromontáže</t>
  </si>
  <si>
    <t>M - Práce a dodávky M</t>
  </si>
  <si>
    <t xml:space="preserve">    22-M - Montáže technologických zařízení pro dopravní stavby</t>
  </si>
  <si>
    <t xml:space="preserve">    D-11 - Ostatní - Technologie</t>
  </si>
  <si>
    <t xml:space="preserve">    46-M - Zemní práce při extr.mont.pracích</t>
  </si>
  <si>
    <t>PSV</t>
  </si>
  <si>
    <t>Práce a dodávky PSV</t>
  </si>
  <si>
    <t>Ostatní konstrukce a práce - Dopravní značení</t>
  </si>
  <si>
    <t>914111112</t>
  </si>
  <si>
    <t>Montáž svislé dopravní značky základní velikosti do 1 m2 páskováním na sloupy</t>
  </si>
  <si>
    <t>2131627663</t>
  </si>
  <si>
    <t>M</t>
  </si>
  <si>
    <t>40445611</t>
  </si>
  <si>
    <t>značky upravující přednost P2, P3, P8 500mm</t>
  </si>
  <si>
    <t>256</t>
  </si>
  <si>
    <t>64</t>
  </si>
  <si>
    <t>114304009</t>
  </si>
  <si>
    <t>40445615</t>
  </si>
  <si>
    <t>značky upravující přednost P6 700mm</t>
  </si>
  <si>
    <t>-350447825</t>
  </si>
  <si>
    <t>40445619</t>
  </si>
  <si>
    <t>zákazové, příkazové dopravní značky B1-B34, C1-15 500mm</t>
  </si>
  <si>
    <t>1586108125</t>
  </si>
  <si>
    <t>40445650</t>
  </si>
  <si>
    <t>dodatkové tabulky E7, E12, E13 500x300mm</t>
  </si>
  <si>
    <t>-2138423142</t>
  </si>
  <si>
    <t>40445649</t>
  </si>
  <si>
    <t>dodatkové tabulky E3-E5, E8, E14-E16 500x150mm</t>
  </si>
  <si>
    <t>426768664</t>
  </si>
  <si>
    <t>40445260</t>
  </si>
  <si>
    <t>páska upínací 12,7x0,75mm</t>
  </si>
  <si>
    <t>m</t>
  </si>
  <si>
    <t>1418274805</t>
  </si>
  <si>
    <t>40445261</t>
  </si>
  <si>
    <t>spona upínací 12,7mm</t>
  </si>
  <si>
    <t>100 kus</t>
  </si>
  <si>
    <t>-742394227</t>
  </si>
  <si>
    <t>21-M</t>
  </si>
  <si>
    <t>Elektromontáže</t>
  </si>
  <si>
    <t>210100014</t>
  </si>
  <si>
    <t>Ukončení vodičů v rozváděči nebo na přístroji včetně zapojení průřezu žíly do 10 mm2</t>
  </si>
  <si>
    <t>120</t>
  </si>
  <si>
    <t>35711880</t>
  </si>
  <si>
    <t>skříň rozváděče veřejného osvětlení kompaktní pilíř celoplastové provedení 6x vývod spínání RVO soumrakovým spínačem a spínání úsporného režimu hodinami</t>
  </si>
  <si>
    <t>-20688231</t>
  </si>
  <si>
    <t>210191516</t>
  </si>
  <si>
    <t>Montáž skříní pojistkových tenkocementových rozpojovacích v pilíři SR 3.1, 7.1, S/1, 1SRV 3/1 bez zapojení vodičů</t>
  </si>
  <si>
    <t>124</t>
  </si>
  <si>
    <t>210191519</t>
  </si>
  <si>
    <t>Montáž konstrukce do základu pro uchycení skříní nebo pilířů bez zapojení vodičů</t>
  </si>
  <si>
    <t>1688732624</t>
  </si>
  <si>
    <t>13</t>
  </si>
  <si>
    <t>406100009</t>
  </si>
  <si>
    <t>Elektroinstalační materiál</t>
  </si>
  <si>
    <t>186</t>
  </si>
  <si>
    <t>Práce a dodávky M</t>
  </si>
  <si>
    <t>22-M</t>
  </si>
  <si>
    <t>Montáže technologických zařízení pro dopravní stavby</t>
  </si>
  <si>
    <t>34143306</t>
  </si>
  <si>
    <t>kabel ovládací flexibilní jádro Cu lanované izolace PVC plášť PVC 300/500V (CMSM) 5x1,50mm2</t>
  </si>
  <si>
    <t>-1172136247</t>
  </si>
  <si>
    <t>15</t>
  </si>
  <si>
    <t>210812061</t>
  </si>
  <si>
    <t>Montáž kabelu Cu plného nebo laněného do 1 kV žíly 5x1,5 až 2,5 mm2 (např. CYKY) bez ukončení uloženého volně nebo v liště</t>
  </si>
  <si>
    <t>1134605926</t>
  </si>
  <si>
    <t>16</t>
  </si>
  <si>
    <t>34143322</t>
  </si>
  <si>
    <t>kabel ovládací flexibilní jádro Cu lanované izolace PVC plášť PVC 300/500V (CMSM) 7x1,50mm2</t>
  </si>
  <si>
    <t>-193721182</t>
  </si>
  <si>
    <t>17</t>
  </si>
  <si>
    <t>210812071</t>
  </si>
  <si>
    <t>Montáž kabelu Cu plného nebo laněného do 1 kV žíly 7x1,5až 2,5 mm2 (např. CYKY) bez ukončení uloženého volně nebo v liště</t>
  </si>
  <si>
    <t>590676262</t>
  </si>
  <si>
    <t>18</t>
  </si>
  <si>
    <t>220300533</t>
  </si>
  <si>
    <t>Ukončení vodiče na svorkovnici na kabelu CMSM do 7 žil 1,50 mm2</t>
  </si>
  <si>
    <t>228</t>
  </si>
  <si>
    <t>19</t>
  </si>
  <si>
    <t>210220002</t>
  </si>
  <si>
    <t>Montáž uzemňovacích vedení vodičů FeZn pomocí svorek na povrchu drátem nebo lanem do průměru 10 mm</t>
  </si>
  <si>
    <t>-1918255505</t>
  </si>
  <si>
    <t>35441073.1</t>
  </si>
  <si>
    <t>drát D 10mm FeZn</t>
  </si>
  <si>
    <t>kg</t>
  </si>
  <si>
    <t>128</t>
  </si>
  <si>
    <t>-1913482463</t>
  </si>
  <si>
    <t>210812081</t>
  </si>
  <si>
    <t>Montáž kabelu Cu plného nebo laněného do 1 kV žíly 12x1,5 mm2 (např. CYKY) bez ukončení uloženého volně nebo v liště</t>
  </si>
  <si>
    <t>1501209215</t>
  </si>
  <si>
    <t>34111130</t>
  </si>
  <si>
    <t>kabel instalační jádro Cu plné izolace PVC plášť PVC 450/750V (CYKY) 12x1,5mm2</t>
  </si>
  <si>
    <t>-156151489</t>
  </si>
  <si>
    <t>P</t>
  </si>
  <si>
    <t>Poznámka k položce:_x000d_
CYKY, průměr kabelu 14,6mm</t>
  </si>
  <si>
    <t>23</t>
  </si>
  <si>
    <t>220300623</t>
  </si>
  <si>
    <t>Ukončení kabelu návěstního nelepicí páskou do 12x1/1,5</t>
  </si>
  <si>
    <t>-463743319</t>
  </si>
  <si>
    <t>24</t>
  </si>
  <si>
    <t>220960401</t>
  </si>
  <si>
    <t>Zjištění průchodnosti kabelu SSZ 12žilového včetně změření izolačního stavu</t>
  </si>
  <si>
    <t>954980693</t>
  </si>
  <si>
    <t>25</t>
  </si>
  <si>
    <t>210812111</t>
  </si>
  <si>
    <t>Montáž kabelu Cu plného nebo laněného do 1 kV žíly 24x1,5 mm2 (např. CYKY) bez ukončení uloženého volně nebo v liště</t>
  </si>
  <si>
    <t>-1150490475</t>
  </si>
  <si>
    <t>26</t>
  </si>
  <si>
    <t>34111165.1</t>
  </si>
  <si>
    <t>kabel instalační jádro Cu plné izolace PVC plášť PVC 450/750V (CYKY) 24x1,5mm2</t>
  </si>
  <si>
    <t>-1423765103</t>
  </si>
  <si>
    <t>Poznámka k položce:_x000d_
CYKY, průměr kabelu 20,1mm</t>
  </si>
  <si>
    <t>27</t>
  </si>
  <si>
    <t>220300625</t>
  </si>
  <si>
    <t>Ukončení kabelu návěstního nelepicí páskou do 24x1/1,5</t>
  </si>
  <si>
    <t>-649885604</t>
  </si>
  <si>
    <t>28</t>
  </si>
  <si>
    <t>220960404</t>
  </si>
  <si>
    <t>Zjištění průchodnosti kabelu SSZ 24žilového včetně změření izolačního stavu</t>
  </si>
  <si>
    <t>1031963518</t>
  </si>
  <si>
    <t>29</t>
  </si>
  <si>
    <t>210812033</t>
  </si>
  <si>
    <t>Montáž kabelu Cu plného nebo laněného do 1 kV žíly 4x6 až 10 mm2 (např. CYKY) bez ukončení uloženého volně nebo v liště</t>
  </si>
  <si>
    <t>209701910</t>
  </si>
  <si>
    <t>30</t>
  </si>
  <si>
    <t>34111076</t>
  </si>
  <si>
    <t>kabel instalační jádro Cu plné izolace PVC plášť PVC 450/750V (CYKY) 4x10mm2</t>
  </si>
  <si>
    <t>-808667305</t>
  </si>
  <si>
    <t>Poznámka k položce:_x000d_
CYKY, průměr kabelu 16,1mm</t>
  </si>
  <si>
    <t>31</t>
  </si>
  <si>
    <t>220300621</t>
  </si>
  <si>
    <t>Ukončení kabelu návěstního nelepicí páskou do 5x1/1,5</t>
  </si>
  <si>
    <t>547429306</t>
  </si>
  <si>
    <t>32</t>
  </si>
  <si>
    <t>341111691R</t>
  </si>
  <si>
    <t>kabel silový s Cu jádrem CYKY 37x1,5 mm2</t>
  </si>
  <si>
    <t>1562236411</t>
  </si>
  <si>
    <t>33</t>
  </si>
  <si>
    <t>210812121</t>
  </si>
  <si>
    <t>Montáž kabelu Cu plného nebo laněného do 1 kV žíly 37x1,5 mm2 (např. CYKY) bez ukončení uloženého volně nebo v liště</t>
  </si>
  <si>
    <t>-2083514880</t>
  </si>
  <si>
    <t>34</t>
  </si>
  <si>
    <t>220300626</t>
  </si>
  <si>
    <t>Ukončení kabelu návěstního nelepicí páskou do 37x1/1,5</t>
  </si>
  <si>
    <t>-1561828070</t>
  </si>
  <si>
    <t>35</t>
  </si>
  <si>
    <t>220960405</t>
  </si>
  <si>
    <t>Zjištění průchodnosti kabelu SSZ 37žilového včetně změření izolačního stavu</t>
  </si>
  <si>
    <t>1909499692</t>
  </si>
  <si>
    <t>36</t>
  </si>
  <si>
    <t>460791212</t>
  </si>
  <si>
    <t>Montáž trubek ochranných plastových uložených volně do rýhy ohebných přes 32 do 50 mm</t>
  </si>
  <si>
    <t>1282258676</t>
  </si>
  <si>
    <t>37</t>
  </si>
  <si>
    <t>34571351</t>
  </si>
  <si>
    <t>trubka elektroinstalační ohebná dvouplášťová (chránička) D 41/50mm</t>
  </si>
  <si>
    <t>-80561204</t>
  </si>
  <si>
    <t>VV</t>
  </si>
  <si>
    <t>55,2380952380952*1,05 'Přepočtené koeficientem množství</t>
  </si>
  <si>
    <t>38</t>
  </si>
  <si>
    <t>460791214</t>
  </si>
  <si>
    <t>Montáž trubek ochranných plastových uložených volně do rýhy ohebných přes 90 do 110 mm</t>
  </si>
  <si>
    <t>-1725328418</t>
  </si>
  <si>
    <t>39</t>
  </si>
  <si>
    <t>34571355</t>
  </si>
  <si>
    <t xml:space="preserve">trubka elektroinstalační ohebná dvouplášťová korugovaná (chránička)  min. vnitřní průměr 94 mm (např. D 94/110mm), HDPE+LDPE</t>
  </si>
  <si>
    <t>-1199000740</t>
  </si>
  <si>
    <t>40</t>
  </si>
  <si>
    <t>1219313</t>
  </si>
  <si>
    <t>KABEL TCEKFE 2PX1</t>
  </si>
  <si>
    <t>41</t>
  </si>
  <si>
    <t>34123560-R</t>
  </si>
  <si>
    <t>KABEL TCEKFE 3PX1</t>
  </si>
  <si>
    <t>190</t>
  </si>
  <si>
    <t>42</t>
  </si>
  <si>
    <t>220061531.1</t>
  </si>
  <si>
    <t>Montáž kabelu návěstního volně uloženého s jádrem 1 mm Cu TCEKEZE, TCEKFE, TCEKPFLEY, TCEKPFLEZE 1-3 P</t>
  </si>
  <si>
    <t>-1464400870</t>
  </si>
  <si>
    <t>43</t>
  </si>
  <si>
    <t>220300451</t>
  </si>
  <si>
    <t>Montáž formy pro kabely TCEKE, TCEKFY, TCEKY, TCEKEZE, TCEKEY včetně odstranění pláště, zhotovení vodní zábrany, zformování a konečné úpravy kabelu na kabelu do 3 P 1,0</t>
  </si>
  <si>
    <t>224</t>
  </si>
  <si>
    <t>D-11</t>
  </si>
  <si>
    <t>Ostatní - Technologie</t>
  </si>
  <si>
    <t>44</t>
  </si>
  <si>
    <t>404451642</t>
  </si>
  <si>
    <t>Chodecký výšky 3,4 m - na patku</t>
  </si>
  <si>
    <t>258</t>
  </si>
  <si>
    <t>45</t>
  </si>
  <si>
    <t>404451644</t>
  </si>
  <si>
    <t>Stožár výložníkový s výložníkem délky 4,5 m - (STa 4500)</t>
  </si>
  <si>
    <t>262</t>
  </si>
  <si>
    <t>46</t>
  </si>
  <si>
    <t>404451655-R</t>
  </si>
  <si>
    <t>Stožár výložníkový lehký s výložníkem délky 2,5 m</t>
  </si>
  <si>
    <t>264</t>
  </si>
  <si>
    <t>47</t>
  </si>
  <si>
    <t>404451644-R</t>
  </si>
  <si>
    <t>Stožár výložníkový s výložníkem délky 9 m - (STa 9000)</t>
  </si>
  <si>
    <t>266</t>
  </si>
  <si>
    <t>48</t>
  </si>
  <si>
    <t>220960003</t>
  </si>
  <si>
    <t>Montáž stožáru nebo sloupku včetně postavení stožáru, usazení nebo zabetonování základu, zatažení kabelu do stožáru, připojení kabelu, připojení uzemnění vyložníkového zapuštěného</t>
  </si>
  <si>
    <t>242</t>
  </si>
  <si>
    <t>49</t>
  </si>
  <si>
    <t>220960002</t>
  </si>
  <si>
    <t>Montáž stožáru nebo sloupku včetně postavení stožáru, usazení nebo zabetonování základu, zatažení kabelu do stožáru, připojení kabelu, připojení uzemnění přímého na základovém rámu</t>
  </si>
  <si>
    <t>260</t>
  </si>
  <si>
    <t>50</t>
  </si>
  <si>
    <t>404451648</t>
  </si>
  <si>
    <t>Stožárová svorkovnice</t>
  </si>
  <si>
    <t>272</t>
  </si>
  <si>
    <t>51</t>
  </si>
  <si>
    <t>220960021</t>
  </si>
  <si>
    <t>Montáž stožárové svorkovnice s připevněním</t>
  </si>
  <si>
    <t>274</t>
  </si>
  <si>
    <t>52</t>
  </si>
  <si>
    <t>220960133</t>
  </si>
  <si>
    <t>Zapojení stožárové svorkovnice do 19 žil</t>
  </si>
  <si>
    <t>284</t>
  </si>
  <si>
    <t>53</t>
  </si>
  <si>
    <t>220960134</t>
  </si>
  <si>
    <t>Zapojení stožárové svorkovnice do 34 žil</t>
  </si>
  <si>
    <t>286</t>
  </si>
  <si>
    <t>54</t>
  </si>
  <si>
    <t>404135599.1</t>
  </si>
  <si>
    <t>Návěstidlo chodecké 2x200 (červená a zelená) - bez světelného zdroje</t>
  </si>
  <si>
    <t>290</t>
  </si>
  <si>
    <t>55</t>
  </si>
  <si>
    <t>404135596-R</t>
  </si>
  <si>
    <t>Návěstidlo chodecké 2x200 - světelný zdroj LED</t>
  </si>
  <si>
    <t>252</t>
  </si>
  <si>
    <t>56</t>
  </si>
  <si>
    <t>404611001-R</t>
  </si>
  <si>
    <t>Symbol stojící chodec</t>
  </si>
  <si>
    <t>292</t>
  </si>
  <si>
    <t>57</t>
  </si>
  <si>
    <t>404611002-R</t>
  </si>
  <si>
    <t>Symbol kráčející chodec</t>
  </si>
  <si>
    <t>294</t>
  </si>
  <si>
    <t>58</t>
  </si>
  <si>
    <t>220960096</t>
  </si>
  <si>
    <t>Smontování dopravního návěstidla včetně sestavení návěstidla s elektrickým propojením, montáže upevňovací konzoly pro upevnění na stožár nebo montáže nosiče pro upevnění na výložník dvoukomorového pro montáž na stožár</t>
  </si>
  <si>
    <t>296</t>
  </si>
  <si>
    <t>59</t>
  </si>
  <si>
    <t>220960036</t>
  </si>
  <si>
    <t>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dv</t>
  </si>
  <si>
    <t>298</t>
  </si>
  <si>
    <t>60</t>
  </si>
  <si>
    <t>404135562.1</t>
  </si>
  <si>
    <t>Návěstidlo 3 světlové 200 - bez světelného zdroje</t>
  </si>
  <si>
    <t>304</t>
  </si>
  <si>
    <t>61</t>
  </si>
  <si>
    <t>404135565.1</t>
  </si>
  <si>
    <t>Návěstidlo 3 světlové 300 - bez světelného zdroje</t>
  </si>
  <si>
    <t>306</t>
  </si>
  <si>
    <t>62</t>
  </si>
  <si>
    <t>RMAT0002</t>
  </si>
  <si>
    <t>Návěstidlo 3 světlové 200 - světelný zdroj LED</t>
  </si>
  <si>
    <t>280</t>
  </si>
  <si>
    <t>63</t>
  </si>
  <si>
    <t>RMAT00021</t>
  </si>
  <si>
    <t>Návěstidlo 3 světlové 300 - světelný zdroj LED</t>
  </si>
  <si>
    <t>208773650</t>
  </si>
  <si>
    <t>404135566</t>
  </si>
  <si>
    <t>Nosič návěstidla na výložník 3x300</t>
  </si>
  <si>
    <t>308</t>
  </si>
  <si>
    <t>65</t>
  </si>
  <si>
    <t>220960101</t>
  </si>
  <si>
    <t>Smontování dopravního návěstidla včetně sestavení návěstidla s elektrickým propojením, montáže upevňovací konzoly pro upevnění na stožár nebo montáže nosiče pro upevnění na výložník tříkomorového pro montáž na stožár</t>
  </si>
  <si>
    <t>314</t>
  </si>
  <si>
    <t>66</t>
  </si>
  <si>
    <t>220960102</t>
  </si>
  <si>
    <t>Smontování dopravního návěstidla včetně sestavení návěstidla s elektrickým propojením, montáže upevňovací konzoly pro upevnění na stožár nebo montáže nosiče pro upevnění na výložník tříkomorového pro montáž na výložník</t>
  </si>
  <si>
    <t>316</t>
  </si>
  <si>
    <t>67</t>
  </si>
  <si>
    <t>220960041</t>
  </si>
  <si>
    <t>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tř</t>
  </si>
  <si>
    <t>318</t>
  </si>
  <si>
    <t>68</t>
  </si>
  <si>
    <t>220960042</t>
  </si>
  <si>
    <t>320</t>
  </si>
  <si>
    <t>69</t>
  </si>
  <si>
    <t>404613027</t>
  </si>
  <si>
    <t>Kontrastní rám pro návěstidlo třísvětlové 3x300</t>
  </si>
  <si>
    <t>366</t>
  </si>
  <si>
    <t>70</t>
  </si>
  <si>
    <t>220960143</t>
  </si>
  <si>
    <t>Montáž kontrastního rámu s použitím montážní plošiny pro tříkomorové návěstidlo</t>
  </si>
  <si>
    <t>368</t>
  </si>
  <si>
    <t>71</t>
  </si>
  <si>
    <t>404611515-R</t>
  </si>
  <si>
    <t>Akustická signalizace pro nevidomé</t>
  </si>
  <si>
    <t>326</t>
  </si>
  <si>
    <t>72</t>
  </si>
  <si>
    <t>220960113</t>
  </si>
  <si>
    <t>Montáž signalizačního zařízení pro nevidomé na návěstidlo</t>
  </si>
  <si>
    <t>328</t>
  </si>
  <si>
    <t>73</t>
  </si>
  <si>
    <t>404611407</t>
  </si>
  <si>
    <t>Projekt instalace akustické signalizace pro nevidomé</t>
  </si>
  <si>
    <t>330</t>
  </si>
  <si>
    <t>74</t>
  </si>
  <si>
    <t>404611506-R</t>
  </si>
  <si>
    <t>Jednotka pro aktivaci akustické signalizace pro nevidomé</t>
  </si>
  <si>
    <t>332</t>
  </si>
  <si>
    <t>75</t>
  </si>
  <si>
    <t>404611508</t>
  </si>
  <si>
    <t>Přijímač pro aktivaci signalizace pro nevidomé</t>
  </si>
  <si>
    <t>336</t>
  </si>
  <si>
    <t>76</t>
  </si>
  <si>
    <t>220960116-R</t>
  </si>
  <si>
    <t>Montáž přijímače pro aktivaci signalizace pro nevidomé včetně rozměření a označení místa pro vyvrtání otvorů, vyvrtání otvorů, vyříznutí závitů, montáže skříňky se zapojením, nastavení a vyzkoušení</t>
  </si>
  <si>
    <t>338</t>
  </si>
  <si>
    <t>77</t>
  </si>
  <si>
    <t>404611309</t>
  </si>
  <si>
    <t>Videodetektor</t>
  </si>
  <si>
    <t>342</t>
  </si>
  <si>
    <t>78</t>
  </si>
  <si>
    <t>220960120</t>
  </si>
  <si>
    <t>Montáž dopravního detektoru včetně rozměření a označení místa pro vyvrtání otvorů, vyvrtání otvorů, vyříznutí závitů, montáže skříňky se zapojením, nastavení a vyzkoušení, připojení uzemnění videodetektoru na výložník</t>
  </si>
  <si>
    <t>340</t>
  </si>
  <si>
    <t>79</t>
  </si>
  <si>
    <t>220960121R</t>
  </si>
  <si>
    <t>Konfigurace virtuálních detekčních smyček</t>
  </si>
  <si>
    <t>968582806</t>
  </si>
  <si>
    <t>80</t>
  </si>
  <si>
    <t>404611501</t>
  </si>
  <si>
    <t>Tlačítko pro chodce</t>
  </si>
  <si>
    <t>360</t>
  </si>
  <si>
    <t>81</t>
  </si>
  <si>
    <t>404611501R</t>
  </si>
  <si>
    <t>Tlačítko pro chodce s rozpínacím kontaktem</t>
  </si>
  <si>
    <t>-1926727683</t>
  </si>
  <si>
    <t>82</t>
  </si>
  <si>
    <t>220960126.1</t>
  </si>
  <si>
    <t>Montáž tlačítka pro chodce na stožár</t>
  </si>
  <si>
    <t>362</t>
  </si>
  <si>
    <t>83</t>
  </si>
  <si>
    <t>404611201-R</t>
  </si>
  <si>
    <t>mikroprocesorový řadič SSZ</t>
  </si>
  <si>
    <t>378</t>
  </si>
  <si>
    <t>84</t>
  </si>
  <si>
    <t>220960182</t>
  </si>
  <si>
    <t>Montáž řadiče včetně usazení, zatažení kabelů do řadiče, připojení uzemnění přes šest světelných skupin</t>
  </si>
  <si>
    <t>376</t>
  </si>
  <si>
    <t>85</t>
  </si>
  <si>
    <t>406100068-R</t>
  </si>
  <si>
    <t>skříň řadiče</t>
  </si>
  <si>
    <t>384</t>
  </si>
  <si>
    <t>86</t>
  </si>
  <si>
    <t>406100047</t>
  </si>
  <si>
    <t>Základový rám pod řadič - plastový</t>
  </si>
  <si>
    <t>386</t>
  </si>
  <si>
    <t>87</t>
  </si>
  <si>
    <t>35822111</t>
  </si>
  <si>
    <t>jistič 1-pólový 16 A vypínací charakteristika B vypínací schopnost 10 kA</t>
  </si>
  <si>
    <t>1455091652</t>
  </si>
  <si>
    <t>88</t>
  </si>
  <si>
    <t>741320105</t>
  </si>
  <si>
    <t>Montáž jističů jednopólových nn do 25 A ve skříni se zapojením vodičů</t>
  </si>
  <si>
    <t>1288364004</t>
  </si>
  <si>
    <t>89</t>
  </si>
  <si>
    <t>220960192</t>
  </si>
  <si>
    <t>Regulace a aktivace jedné signální skupiny mikroprocesorového řadiče</t>
  </si>
  <si>
    <t>394</t>
  </si>
  <si>
    <t>90</t>
  </si>
  <si>
    <t>220960196</t>
  </si>
  <si>
    <t>Regulace a aktivace každé další signální skupiny s použitím montážní plošiny</t>
  </si>
  <si>
    <t>396</t>
  </si>
  <si>
    <t>91</t>
  </si>
  <si>
    <t>220960197</t>
  </si>
  <si>
    <t>Regulace a aktivace každé další signální skupiny bez použití montážní plošiny</t>
  </si>
  <si>
    <t>398</t>
  </si>
  <si>
    <t>92</t>
  </si>
  <si>
    <t>220960222</t>
  </si>
  <si>
    <t>Programování řadiče MR přes deset světelných skupin</t>
  </si>
  <si>
    <t>400</t>
  </si>
  <si>
    <t>93</t>
  </si>
  <si>
    <t>220960301</t>
  </si>
  <si>
    <t>Příprava ke komplexnímu vyzkoušení křižovatky s mikroprocesorovým řadičem MR za první signální skupinu</t>
  </si>
  <si>
    <t>402</t>
  </si>
  <si>
    <t>94</t>
  </si>
  <si>
    <t>220960302</t>
  </si>
  <si>
    <t>Příprava ke komplexnímu vyzkoušení křižovatky s mikroprocesorovým řadičem MR za každou další signální skupinu</t>
  </si>
  <si>
    <t>404</t>
  </si>
  <si>
    <t>95</t>
  </si>
  <si>
    <t>220960422</t>
  </si>
  <si>
    <t>Uvedení silničního signalizačního zařízení do provozu po přepnutí na blikající žlutou</t>
  </si>
  <si>
    <t>408</t>
  </si>
  <si>
    <t>96</t>
  </si>
  <si>
    <t>220960441</t>
  </si>
  <si>
    <t>Uvedení silničního signalizačního zařízení do provozu po přepnutí na blikající žlutou se zajištěním v řadiči MR</t>
  </si>
  <si>
    <t>410</t>
  </si>
  <si>
    <t>97</t>
  </si>
  <si>
    <t>220960443</t>
  </si>
  <si>
    <t>Připojení silničního signalizačního zařízení včetně vyhledání příslušných vodičů koordinačního kabelu, kontroly ovládacích napětí, propojení svorkovnice B a F do koordinované skupiny</t>
  </si>
  <si>
    <t>412</t>
  </si>
  <si>
    <t>98</t>
  </si>
  <si>
    <t>220960444</t>
  </si>
  <si>
    <t>Kontrola silničního signalizačního zařízení včetně kotroly přicházejících koordinačních povelů a impulsů, kontroly reakce zařízení na příslušné povely, prověření obvodů pro volby programu, prověření obvodů pro výběr impulsů v podřízeném koordinovaném reži</t>
  </si>
  <si>
    <t>414</t>
  </si>
  <si>
    <t>99</t>
  </si>
  <si>
    <t>945421110</t>
  </si>
  <si>
    <t>Hydraulická zvedací plošina na automobilovém podvozku výška zdvihu do 18 m včetně obsluhy</t>
  </si>
  <si>
    <t>hod</t>
  </si>
  <si>
    <t>416</t>
  </si>
  <si>
    <t>100</t>
  </si>
  <si>
    <t>418</t>
  </si>
  <si>
    <t>46-M</t>
  </si>
  <si>
    <t>Zemní práce při extr.mont.pracích</t>
  </si>
  <si>
    <t>101</t>
  </si>
  <si>
    <t>460010025</t>
  </si>
  <si>
    <t>Vytyčení trasy inženýrských sítí v zastavěném prostoru</t>
  </si>
  <si>
    <t>km</t>
  </si>
  <si>
    <t>472</t>
  </si>
  <si>
    <t>102</t>
  </si>
  <si>
    <t>460632113</t>
  </si>
  <si>
    <t>Startovací jáma pro protlak výkop včetně zásypu ručně v hornině tř. těžitelnosti I skupiny 3</t>
  </si>
  <si>
    <t>506</t>
  </si>
  <si>
    <t>103</t>
  </si>
  <si>
    <t>460632213</t>
  </si>
  <si>
    <t>Koncová jáma pro protlak výkop včetně zásypu ručně v hornině tř. těžitelnosti I skupiny 3</t>
  </si>
  <si>
    <t>508</t>
  </si>
  <si>
    <t>104</t>
  </si>
  <si>
    <t>460631125R</t>
  </si>
  <si>
    <t>Řízený zemní protlak při elektromontážích v hornině tř. těžitelnosti I a II skupiny 3 a 4 vnějšího průměru přes 90 do 110 mm</t>
  </si>
  <si>
    <t>486</t>
  </si>
  <si>
    <t>105</t>
  </si>
  <si>
    <t>504</t>
  </si>
  <si>
    <t>106</t>
  </si>
  <si>
    <t>460131113</t>
  </si>
  <si>
    <t>Hloubení nezapažených jam ručně včetně urovnání dna s přemístěním výkopku do vzdálenosti 3 m od okraje jámy nebo s naložením na dopravní prostředek v hornině třídy těžitelnosti I skupiny 3</t>
  </si>
  <si>
    <t>476</t>
  </si>
  <si>
    <t>0,6*0,6*0,6*3*1,3 "chodecky stozar</t>
  </si>
  <si>
    <t>0,6*0,6*1,6*4*1,3 "vyloznikovy stozar</t>
  </si>
  <si>
    <t>Součet</t>
  </si>
  <si>
    <t>107</t>
  </si>
  <si>
    <t>69311311</t>
  </si>
  <si>
    <t>pás varovný plný do výkopu š 330mm s potiskem</t>
  </si>
  <si>
    <t>502</t>
  </si>
  <si>
    <t>55,5</t>
  </si>
  <si>
    <t>8,5</t>
  </si>
  <si>
    <t>108</t>
  </si>
  <si>
    <t>460161152</t>
  </si>
  <si>
    <t>Hloubení zapažených i nezapažených kabelových rýh ručně včetně urovnání dna s přemístěním výkopku do vzdálenosti 3 m od okraje jámy nebo s naložením na dopravní prostředek šířky 35 cm hloubky 60 cm v hornině třídy těžitelnosti I skupiny 3</t>
  </si>
  <si>
    <t>478</t>
  </si>
  <si>
    <t>109</t>
  </si>
  <si>
    <t>460431162</t>
  </si>
  <si>
    <t>Zásyp kabelových rýh ručně s přemístění sypaniny ze vzdálenosti do 10 m, s uložením výkopku ve vrstvách včetně zhutnění a úpravy povrchu šířky 35 cm hloubky 60 cm z horniny třídy těžitelnosti I skupiny 3</t>
  </si>
  <si>
    <t>484</t>
  </si>
  <si>
    <t>110</t>
  </si>
  <si>
    <t>460661512</t>
  </si>
  <si>
    <t>Kabelové lože z písku včetně podsypu, zhutnění a urovnání povrchu pro kabely nn zakryté plastovou fólií, šířky přes 25 do 50 cm</t>
  </si>
  <si>
    <t>500</t>
  </si>
  <si>
    <t>111</t>
  </si>
  <si>
    <t>460161252</t>
  </si>
  <si>
    <t>Hloubení kabelových rýh ručně š 50 cm hl 60 cm v hornině tř I skupiny 3</t>
  </si>
  <si>
    <t>432918699</t>
  </si>
  <si>
    <t>112</t>
  </si>
  <si>
    <t>460661112</t>
  </si>
  <si>
    <t>Kabelové lože z písku pro kabely nn bez zakrytí š lože přes 35 do 50 cm</t>
  </si>
  <si>
    <t>-1675398241</t>
  </si>
  <si>
    <t>113</t>
  </si>
  <si>
    <t>460431262</t>
  </si>
  <si>
    <t>Zásyp kabelových rýh ručně se zhutněním š 50 cm hl 60 cm z horniny tř I skupiny 3</t>
  </si>
  <si>
    <t>1979326509</t>
  </si>
  <si>
    <t>114</t>
  </si>
  <si>
    <t>460341113</t>
  </si>
  <si>
    <t>Vodorovné přemístění horniny jakékoliv třídy dopravními prostředky při elektromontážích přes 500 do 1000 m</t>
  </si>
  <si>
    <t>480</t>
  </si>
  <si>
    <t>0,35*0,2*55,5</t>
  </si>
  <si>
    <t>0,5*0,2*8,5</t>
  </si>
  <si>
    <t>115</t>
  </si>
  <si>
    <t>460341121</t>
  </si>
  <si>
    <t>Příplatek k vodorovnému přemístění horniny dopravními prostředky při elektromontážích za každých dalších i započatých 1000 m</t>
  </si>
  <si>
    <t>482</t>
  </si>
  <si>
    <t>prem*9</t>
  </si>
  <si>
    <t>116</t>
  </si>
  <si>
    <t>171251201</t>
  </si>
  <si>
    <t>Uložení sypaniny na skládky nebo meziskládky</t>
  </si>
  <si>
    <t>-2214104</t>
  </si>
  <si>
    <t>117</t>
  </si>
  <si>
    <t>171201231</t>
  </si>
  <si>
    <t>Poplatek za uložení zeminy a kamení na recyklační skládce (skládkovné) kód odpadu 17 05 04</t>
  </si>
  <si>
    <t>t</t>
  </si>
  <si>
    <t>461488603</t>
  </si>
  <si>
    <t>prem*1,8</t>
  </si>
  <si>
    <t>SEZNAM FIGUR</t>
  </si>
  <si>
    <t>Výměra</t>
  </si>
  <si>
    <t>DEM</t>
  </si>
  <si>
    <t>demontaz stozaru</t>
  </si>
  <si>
    <t>0,6*0,6*0,6*x "chodecky stozar</t>
  </si>
  <si>
    <t>0,6*0,6*1,6*x "vyloznikovy stozar</t>
  </si>
  <si>
    <t>Použití figury: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</si>
</sst>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000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9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33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36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8" fillId="0" borderId="16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/>
    </xf>
    <xf numFmtId="167" fontId="38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2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21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26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27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28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28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26</v>
      </c>
      <c r="AL14" s="21"/>
      <c r="AM14" s="21"/>
      <c r="AN14" s="33" t="s">
        <v>28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29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26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4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30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21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26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31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32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33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34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35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36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37</v>
      </c>
      <c r="E29" s="46"/>
      <c r="F29" s="31" t="s">
        <v>38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39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40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41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42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43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44</v>
      </c>
      <c r="U35" s="53"/>
      <c r="V35" s="53"/>
      <c r="W35" s="53"/>
      <c r="X35" s="55" t="s">
        <v>45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46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47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48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49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48</v>
      </c>
      <c r="AI60" s="41"/>
      <c r="AJ60" s="41"/>
      <c r="AK60" s="41"/>
      <c r="AL60" s="41"/>
      <c r="AM60" s="63" t="s">
        <v>49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50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51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48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49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48</v>
      </c>
      <c r="AI75" s="41"/>
      <c r="AJ75" s="41"/>
      <c r="AK75" s="41"/>
      <c r="AL75" s="41"/>
      <c r="AM75" s="63" t="s">
        <v>49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52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01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SSZ Nehvizdy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 xml:space="preserve"> 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16. 9. 2024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29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53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27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30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54</v>
      </c>
      <c r="D92" s="93"/>
      <c r="E92" s="93"/>
      <c r="F92" s="93"/>
      <c r="G92" s="93"/>
      <c r="H92" s="94"/>
      <c r="I92" s="95" t="s">
        <v>55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56</v>
      </c>
      <c r="AH92" s="93"/>
      <c r="AI92" s="93"/>
      <c r="AJ92" s="93"/>
      <c r="AK92" s="93"/>
      <c r="AL92" s="93"/>
      <c r="AM92" s="93"/>
      <c r="AN92" s="95" t="s">
        <v>57</v>
      </c>
      <c r="AO92" s="93"/>
      <c r="AP92" s="97"/>
      <c r="AQ92" s="98" t="s">
        <v>58</v>
      </c>
      <c r="AR92" s="43"/>
      <c r="AS92" s="99" t="s">
        <v>59</v>
      </c>
      <c r="AT92" s="100" t="s">
        <v>60</v>
      </c>
      <c r="AU92" s="100" t="s">
        <v>61</v>
      </c>
      <c r="AV92" s="100" t="s">
        <v>62</v>
      </c>
      <c r="AW92" s="100" t="s">
        <v>63</v>
      </c>
      <c r="AX92" s="100" t="s">
        <v>64</v>
      </c>
      <c r="AY92" s="100" t="s">
        <v>65</v>
      </c>
      <c r="AZ92" s="100" t="s">
        <v>66</v>
      </c>
      <c r="BA92" s="100" t="s">
        <v>67</v>
      </c>
      <c r="BB92" s="100" t="s">
        <v>68</v>
      </c>
      <c r="BC92" s="100" t="s">
        <v>69</v>
      </c>
      <c r="BD92" s="101" t="s">
        <v>70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71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ROUND(SUM(AG95:AG96),2)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ROUND(SUM(AS95:AS96),2)</f>
        <v>0</v>
      </c>
      <c r="AT94" s="113">
        <f>ROUND(SUM(AV94:AW94),2)</f>
        <v>0</v>
      </c>
      <c r="AU94" s="114">
        <f>ROUND(SUM(AU95:AU96),5)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ROUND(SUM(AZ95:AZ96),2)</f>
        <v>0</v>
      </c>
      <c r="BA94" s="113">
        <f>ROUND(SUM(BA95:BA96),2)</f>
        <v>0</v>
      </c>
      <c r="BB94" s="113">
        <f>ROUND(SUM(BB95:BB96),2)</f>
        <v>0</v>
      </c>
      <c r="BC94" s="113">
        <f>ROUND(SUM(BC95:BC96),2)</f>
        <v>0</v>
      </c>
      <c r="BD94" s="115">
        <f>ROUND(SUM(BD95:BD96),2)</f>
        <v>0</v>
      </c>
      <c r="BE94" s="6"/>
      <c r="BS94" s="116" t="s">
        <v>72</v>
      </c>
      <c r="BT94" s="116" t="s">
        <v>73</v>
      </c>
      <c r="BU94" s="117" t="s">
        <v>74</v>
      </c>
      <c r="BV94" s="116" t="s">
        <v>75</v>
      </c>
      <c r="BW94" s="116" t="s">
        <v>5</v>
      </c>
      <c r="BX94" s="116" t="s">
        <v>76</v>
      </c>
      <c r="CL94" s="116" t="s">
        <v>1</v>
      </c>
    </row>
    <row r="95" s="7" customFormat="1" ht="16.5" customHeight="1">
      <c r="A95" s="118" t="s">
        <v>77</v>
      </c>
      <c r="B95" s="119"/>
      <c r="C95" s="120"/>
      <c r="D95" s="121" t="s">
        <v>78</v>
      </c>
      <c r="E95" s="121"/>
      <c r="F95" s="121"/>
      <c r="G95" s="121"/>
      <c r="H95" s="121"/>
      <c r="I95" s="122"/>
      <c r="J95" s="121" t="s">
        <v>78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'VRN - VRN'!J30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79</v>
      </c>
      <c r="AR95" s="125"/>
      <c r="AS95" s="126">
        <v>0</v>
      </c>
      <c r="AT95" s="127">
        <f>ROUND(SUM(AV95:AW95),2)</f>
        <v>0</v>
      </c>
      <c r="AU95" s="128">
        <f>'VRN - VRN'!P121</f>
        <v>0</v>
      </c>
      <c r="AV95" s="127">
        <f>'VRN - VRN'!J33</f>
        <v>0</v>
      </c>
      <c r="AW95" s="127">
        <f>'VRN - VRN'!J34</f>
        <v>0</v>
      </c>
      <c r="AX95" s="127">
        <f>'VRN - VRN'!J35</f>
        <v>0</v>
      </c>
      <c r="AY95" s="127">
        <f>'VRN - VRN'!J36</f>
        <v>0</v>
      </c>
      <c r="AZ95" s="127">
        <f>'VRN - VRN'!F33</f>
        <v>0</v>
      </c>
      <c r="BA95" s="127">
        <f>'VRN - VRN'!F34</f>
        <v>0</v>
      </c>
      <c r="BB95" s="127">
        <f>'VRN - VRN'!F35</f>
        <v>0</v>
      </c>
      <c r="BC95" s="127">
        <f>'VRN - VRN'!F36</f>
        <v>0</v>
      </c>
      <c r="BD95" s="129">
        <f>'VRN - VRN'!F37</f>
        <v>0</v>
      </c>
      <c r="BE95" s="7"/>
      <c r="BT95" s="130" t="s">
        <v>80</v>
      </c>
      <c r="BV95" s="130" t="s">
        <v>75</v>
      </c>
      <c r="BW95" s="130" t="s">
        <v>81</v>
      </c>
      <c r="BX95" s="130" t="s">
        <v>5</v>
      </c>
      <c r="CL95" s="130" t="s">
        <v>1</v>
      </c>
      <c r="CM95" s="130" t="s">
        <v>82</v>
      </c>
    </row>
    <row r="96" s="7" customFormat="1" ht="24.75" customHeight="1">
      <c r="A96" s="118" t="s">
        <v>77</v>
      </c>
      <c r="B96" s="119"/>
      <c r="C96" s="120"/>
      <c r="D96" s="121" t="s">
        <v>83</v>
      </c>
      <c r="E96" s="121"/>
      <c r="F96" s="121"/>
      <c r="G96" s="121"/>
      <c r="H96" s="121"/>
      <c r="I96" s="122"/>
      <c r="J96" s="121" t="s">
        <v>84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'SO 403 - SO 403 - SVĚTELN...'!J30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79</v>
      </c>
      <c r="AR96" s="125"/>
      <c r="AS96" s="131">
        <v>0</v>
      </c>
      <c r="AT96" s="132">
        <f>ROUND(SUM(AV96:AW96),2)</f>
        <v>0</v>
      </c>
      <c r="AU96" s="133">
        <f>'SO 403 - SO 403 - SVĚTELN...'!P123</f>
        <v>0</v>
      </c>
      <c r="AV96" s="132">
        <f>'SO 403 - SO 403 - SVĚTELN...'!J33</f>
        <v>0</v>
      </c>
      <c r="AW96" s="132">
        <f>'SO 403 - SO 403 - SVĚTELN...'!J34</f>
        <v>0</v>
      </c>
      <c r="AX96" s="132">
        <f>'SO 403 - SO 403 - SVĚTELN...'!J35</f>
        <v>0</v>
      </c>
      <c r="AY96" s="132">
        <f>'SO 403 - SO 403 - SVĚTELN...'!J36</f>
        <v>0</v>
      </c>
      <c r="AZ96" s="132">
        <f>'SO 403 - SO 403 - SVĚTELN...'!F33</f>
        <v>0</v>
      </c>
      <c r="BA96" s="132">
        <f>'SO 403 - SO 403 - SVĚTELN...'!F34</f>
        <v>0</v>
      </c>
      <c r="BB96" s="132">
        <f>'SO 403 - SO 403 - SVĚTELN...'!F35</f>
        <v>0</v>
      </c>
      <c r="BC96" s="132">
        <f>'SO 403 - SO 403 - SVĚTELN...'!F36</f>
        <v>0</v>
      </c>
      <c r="BD96" s="134">
        <f>'SO 403 - SO 403 - SVĚTELN...'!F37</f>
        <v>0</v>
      </c>
      <c r="BE96" s="7"/>
      <c r="BT96" s="130" t="s">
        <v>80</v>
      </c>
      <c r="BV96" s="130" t="s">
        <v>75</v>
      </c>
      <c r="BW96" s="130" t="s">
        <v>85</v>
      </c>
      <c r="BX96" s="130" t="s">
        <v>5</v>
      </c>
      <c r="CL96" s="130" t="s">
        <v>1</v>
      </c>
      <c r="CM96" s="130" t="s">
        <v>82</v>
      </c>
    </row>
    <row r="97" s="2" customFormat="1" ht="30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="2" customFormat="1" ht="6.96" customHeight="1">
      <c r="A98" s="37"/>
      <c r="B98" s="65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43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</sheetData>
  <sheetProtection sheet="1" formatColumns="0" formatRows="0" objects="1" scenarios="1" spinCount="100000" saltValue="MT5sxlBGyHHHZ244pcyMxpAQxujBKQOIsOlZEn5pJT8Dt5N+js/DCxGr6ayqKXbiXrvsMH2GzPRObfeGRZPpCA==" hashValue="+oRlwRVKC5l2ejgZQSQqaQoAZExSiN5cwjv0N+/1/dn1mR6tDGciJXz5uD0SU5LaBP60bnjnNLnHX+L0iJEfqw==" algorithmName="SHA-512" password="E7CB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VRN - VRN'!C2" display="/"/>
    <hyperlink ref="A96" location="'SO 403 - SO 403 - SVĚTEL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81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82</v>
      </c>
    </row>
    <row r="4" s="1" customFormat="1" ht="24.96" customHeight="1">
      <c r="B4" s="19"/>
      <c r="D4" s="137" t="s">
        <v>86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SSZ Nehvizdy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87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88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16. 9. 2024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26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27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29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26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30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26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32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33</v>
      </c>
      <c r="E30" s="37"/>
      <c r="F30" s="37"/>
      <c r="G30" s="37"/>
      <c r="H30" s="37"/>
      <c r="I30" s="37"/>
      <c r="J30" s="150">
        <f>ROUND(J121,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35</v>
      </c>
      <c r="G32" s="37"/>
      <c r="H32" s="37"/>
      <c r="I32" s="151" t="s">
        <v>34</v>
      </c>
      <c r="J32" s="151" t="s">
        <v>36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37</v>
      </c>
      <c r="E33" s="139" t="s">
        <v>38</v>
      </c>
      <c r="F33" s="153">
        <f>ROUND((SUM(BE121:BE137)),  2)</f>
        <v>0</v>
      </c>
      <c r="G33" s="37"/>
      <c r="H33" s="37"/>
      <c r="I33" s="154">
        <v>0.20999999999999999</v>
      </c>
      <c r="J33" s="153">
        <f>ROUND(((SUM(BE121:BE137))*I33),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39</v>
      </c>
      <c r="F34" s="153">
        <f>ROUND((SUM(BF121:BF137)),  2)</f>
        <v>0</v>
      </c>
      <c r="G34" s="37"/>
      <c r="H34" s="37"/>
      <c r="I34" s="154">
        <v>0.12</v>
      </c>
      <c r="J34" s="153">
        <f>ROUND(((SUM(BF121:BF137))*I34),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40</v>
      </c>
      <c r="F35" s="153">
        <f>ROUND((SUM(BG121:BG137)),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41</v>
      </c>
      <c r="F36" s="153">
        <f>ROUND((SUM(BH121:BH137)),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42</v>
      </c>
      <c r="F37" s="153">
        <f>ROUND((SUM(BI121:BI137)),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43</v>
      </c>
      <c r="E39" s="157"/>
      <c r="F39" s="157"/>
      <c r="G39" s="158" t="s">
        <v>44</v>
      </c>
      <c r="H39" s="159" t="s">
        <v>45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46</v>
      </c>
      <c r="E50" s="163"/>
      <c r="F50" s="163"/>
      <c r="G50" s="162" t="s">
        <v>47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48</v>
      </c>
      <c r="E61" s="165"/>
      <c r="F61" s="166" t="s">
        <v>49</v>
      </c>
      <c r="G61" s="164" t="s">
        <v>48</v>
      </c>
      <c r="H61" s="165"/>
      <c r="I61" s="165"/>
      <c r="J61" s="167" t="s">
        <v>49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50</v>
      </c>
      <c r="E65" s="168"/>
      <c r="F65" s="168"/>
      <c r="G65" s="162" t="s">
        <v>51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48</v>
      </c>
      <c r="E76" s="165"/>
      <c r="F76" s="166" t="s">
        <v>49</v>
      </c>
      <c r="G76" s="164" t="s">
        <v>48</v>
      </c>
      <c r="H76" s="165"/>
      <c r="I76" s="165"/>
      <c r="J76" s="167" t="s">
        <v>49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89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SSZ Nehvizdy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87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VRN - VRN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16. 9. 2024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29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30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90</v>
      </c>
      <c r="D94" s="175"/>
      <c r="E94" s="175"/>
      <c r="F94" s="175"/>
      <c r="G94" s="175"/>
      <c r="H94" s="175"/>
      <c r="I94" s="175"/>
      <c r="J94" s="176" t="s">
        <v>91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92</v>
      </c>
      <c r="D96" s="39"/>
      <c r="E96" s="39"/>
      <c r="F96" s="39"/>
      <c r="G96" s="39"/>
      <c r="H96" s="39"/>
      <c r="I96" s="39"/>
      <c r="J96" s="109">
        <f>J121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93</v>
      </c>
    </row>
    <row r="97" s="9" customFormat="1" ht="24.96" customHeight="1">
      <c r="A97" s="9"/>
      <c r="B97" s="178"/>
      <c r="C97" s="179"/>
      <c r="D97" s="180" t="s">
        <v>94</v>
      </c>
      <c r="E97" s="181"/>
      <c r="F97" s="181"/>
      <c r="G97" s="181"/>
      <c r="H97" s="181"/>
      <c r="I97" s="181"/>
      <c r="J97" s="182">
        <f>J122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95</v>
      </c>
      <c r="E98" s="187"/>
      <c r="F98" s="187"/>
      <c r="G98" s="187"/>
      <c r="H98" s="187"/>
      <c r="I98" s="187"/>
      <c r="J98" s="188">
        <f>J123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96</v>
      </c>
      <c r="E99" s="187"/>
      <c r="F99" s="187"/>
      <c r="G99" s="187"/>
      <c r="H99" s="187"/>
      <c r="I99" s="187"/>
      <c r="J99" s="188">
        <f>J127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97</v>
      </c>
      <c r="E100" s="187"/>
      <c r="F100" s="187"/>
      <c r="G100" s="187"/>
      <c r="H100" s="187"/>
      <c r="I100" s="187"/>
      <c r="J100" s="188">
        <f>J132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78"/>
      <c r="C101" s="179"/>
      <c r="D101" s="180" t="s">
        <v>98</v>
      </c>
      <c r="E101" s="181"/>
      <c r="F101" s="181"/>
      <c r="G101" s="181"/>
      <c r="H101" s="181"/>
      <c r="I101" s="181"/>
      <c r="J101" s="182">
        <f>J136</f>
        <v>0</v>
      </c>
      <c r="K101" s="179"/>
      <c r="L101" s="18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99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173" t="str">
        <f>E7</f>
        <v>SSZ Nehvizdy</v>
      </c>
      <c r="F111" s="31"/>
      <c r="G111" s="31"/>
      <c r="H111" s="31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87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75" t="str">
        <f>E9</f>
        <v>VRN - VRN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20</v>
      </c>
      <c r="D115" s="39"/>
      <c r="E115" s="39"/>
      <c r="F115" s="26" t="str">
        <f>F12</f>
        <v xml:space="preserve"> </v>
      </c>
      <c r="G115" s="39"/>
      <c r="H115" s="39"/>
      <c r="I115" s="31" t="s">
        <v>22</v>
      </c>
      <c r="J115" s="78" t="str">
        <f>IF(J12="","",J12)</f>
        <v>16. 9. 2024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24</v>
      </c>
      <c r="D117" s="39"/>
      <c r="E117" s="39"/>
      <c r="F117" s="26" t="str">
        <f>E15</f>
        <v xml:space="preserve"> </v>
      </c>
      <c r="G117" s="39"/>
      <c r="H117" s="39"/>
      <c r="I117" s="31" t="s">
        <v>29</v>
      </c>
      <c r="J117" s="35" t="str">
        <f>E21</f>
        <v xml:space="preserve"> 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27</v>
      </c>
      <c r="D118" s="39"/>
      <c r="E118" s="39"/>
      <c r="F118" s="26" t="str">
        <f>IF(E18="","",E18)</f>
        <v>Vyplň údaj</v>
      </c>
      <c r="G118" s="39"/>
      <c r="H118" s="39"/>
      <c r="I118" s="31" t="s">
        <v>30</v>
      </c>
      <c r="J118" s="35" t="str">
        <f>E24</f>
        <v xml:space="preserve"> 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190"/>
      <c r="B120" s="191"/>
      <c r="C120" s="192" t="s">
        <v>100</v>
      </c>
      <c r="D120" s="193" t="s">
        <v>58</v>
      </c>
      <c r="E120" s="193" t="s">
        <v>54</v>
      </c>
      <c r="F120" s="193" t="s">
        <v>55</v>
      </c>
      <c r="G120" s="193" t="s">
        <v>101</v>
      </c>
      <c r="H120" s="193" t="s">
        <v>102</v>
      </c>
      <c r="I120" s="193" t="s">
        <v>103</v>
      </c>
      <c r="J120" s="194" t="s">
        <v>91</v>
      </c>
      <c r="K120" s="195" t="s">
        <v>104</v>
      </c>
      <c r="L120" s="196"/>
      <c r="M120" s="99" t="s">
        <v>1</v>
      </c>
      <c r="N120" s="100" t="s">
        <v>37</v>
      </c>
      <c r="O120" s="100" t="s">
        <v>105</v>
      </c>
      <c r="P120" s="100" t="s">
        <v>106</v>
      </c>
      <c r="Q120" s="100" t="s">
        <v>107</v>
      </c>
      <c r="R120" s="100" t="s">
        <v>108</v>
      </c>
      <c r="S120" s="100" t="s">
        <v>109</v>
      </c>
      <c r="T120" s="101" t="s">
        <v>110</v>
      </c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/>
    </row>
    <row r="121" s="2" customFormat="1" ht="22.8" customHeight="1">
      <c r="A121" s="37"/>
      <c r="B121" s="38"/>
      <c r="C121" s="106" t="s">
        <v>111</v>
      </c>
      <c r="D121" s="39"/>
      <c r="E121" s="39"/>
      <c r="F121" s="39"/>
      <c r="G121" s="39"/>
      <c r="H121" s="39"/>
      <c r="I121" s="39"/>
      <c r="J121" s="197">
        <f>BK121</f>
        <v>0</v>
      </c>
      <c r="K121" s="39"/>
      <c r="L121" s="43"/>
      <c r="M121" s="102"/>
      <c r="N121" s="198"/>
      <c r="O121" s="103"/>
      <c r="P121" s="199">
        <f>P122+P136</f>
        <v>0</v>
      </c>
      <c r="Q121" s="103"/>
      <c r="R121" s="199">
        <f>R122+R136</f>
        <v>0</v>
      </c>
      <c r="S121" s="103"/>
      <c r="T121" s="200">
        <f>T122+T136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72</v>
      </c>
      <c r="AU121" s="16" t="s">
        <v>93</v>
      </c>
      <c r="BK121" s="201">
        <f>BK122+BK136</f>
        <v>0</v>
      </c>
    </row>
    <row r="122" s="12" customFormat="1" ht="25.92" customHeight="1">
      <c r="A122" s="12"/>
      <c r="B122" s="202"/>
      <c r="C122" s="203"/>
      <c r="D122" s="204" t="s">
        <v>72</v>
      </c>
      <c r="E122" s="205" t="s">
        <v>78</v>
      </c>
      <c r="F122" s="205" t="s">
        <v>112</v>
      </c>
      <c r="G122" s="203"/>
      <c r="H122" s="203"/>
      <c r="I122" s="206"/>
      <c r="J122" s="207">
        <f>BK122</f>
        <v>0</v>
      </c>
      <c r="K122" s="203"/>
      <c r="L122" s="208"/>
      <c r="M122" s="209"/>
      <c r="N122" s="210"/>
      <c r="O122" s="210"/>
      <c r="P122" s="211">
        <f>P123+P127+P132</f>
        <v>0</v>
      </c>
      <c r="Q122" s="210"/>
      <c r="R122" s="211">
        <f>R123+R127+R132</f>
        <v>0</v>
      </c>
      <c r="S122" s="210"/>
      <c r="T122" s="212">
        <f>T123+T127+T132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113</v>
      </c>
      <c r="AT122" s="214" t="s">
        <v>72</v>
      </c>
      <c r="AU122" s="214" t="s">
        <v>73</v>
      </c>
      <c r="AY122" s="213" t="s">
        <v>114</v>
      </c>
      <c r="BK122" s="215">
        <f>BK123+BK127+BK132</f>
        <v>0</v>
      </c>
    </row>
    <row r="123" s="12" customFormat="1" ht="22.8" customHeight="1">
      <c r="A123" s="12"/>
      <c r="B123" s="202"/>
      <c r="C123" s="203"/>
      <c r="D123" s="204" t="s">
        <v>72</v>
      </c>
      <c r="E123" s="216" t="s">
        <v>115</v>
      </c>
      <c r="F123" s="216" t="s">
        <v>116</v>
      </c>
      <c r="G123" s="203"/>
      <c r="H123" s="203"/>
      <c r="I123" s="206"/>
      <c r="J123" s="217">
        <f>BK123</f>
        <v>0</v>
      </c>
      <c r="K123" s="203"/>
      <c r="L123" s="208"/>
      <c r="M123" s="209"/>
      <c r="N123" s="210"/>
      <c r="O123" s="210"/>
      <c r="P123" s="211">
        <f>SUM(P124:P126)</f>
        <v>0</v>
      </c>
      <c r="Q123" s="210"/>
      <c r="R123" s="211">
        <f>SUM(R124:R126)</f>
        <v>0</v>
      </c>
      <c r="S123" s="210"/>
      <c r="T123" s="212">
        <f>SUM(T124:T126)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113</v>
      </c>
      <c r="AT123" s="214" t="s">
        <v>72</v>
      </c>
      <c r="AU123" s="214" t="s">
        <v>80</v>
      </c>
      <c r="AY123" s="213" t="s">
        <v>114</v>
      </c>
      <c r="BK123" s="215">
        <f>SUM(BK124:BK126)</f>
        <v>0</v>
      </c>
    </row>
    <row r="124" s="2" customFormat="1" ht="16.5" customHeight="1">
      <c r="A124" s="37"/>
      <c r="B124" s="38"/>
      <c r="C124" s="218" t="s">
        <v>80</v>
      </c>
      <c r="D124" s="218" t="s">
        <v>117</v>
      </c>
      <c r="E124" s="219" t="s">
        <v>118</v>
      </c>
      <c r="F124" s="220" t="s">
        <v>119</v>
      </c>
      <c r="G124" s="221" t="s">
        <v>120</v>
      </c>
      <c r="H124" s="222">
        <v>1</v>
      </c>
      <c r="I124" s="223"/>
      <c r="J124" s="224">
        <f>ROUND(I124*H124,2)</f>
        <v>0</v>
      </c>
      <c r="K124" s="225"/>
      <c r="L124" s="43"/>
      <c r="M124" s="226" t="s">
        <v>1</v>
      </c>
      <c r="N124" s="227" t="s">
        <v>38</v>
      </c>
      <c r="O124" s="90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0" t="s">
        <v>121</v>
      </c>
      <c r="AT124" s="230" t="s">
        <v>117</v>
      </c>
      <c r="AU124" s="230" t="s">
        <v>82</v>
      </c>
      <c r="AY124" s="16" t="s">
        <v>114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6" t="s">
        <v>80</v>
      </c>
      <c r="BK124" s="231">
        <f>ROUND(I124*H124,2)</f>
        <v>0</v>
      </c>
      <c r="BL124" s="16" t="s">
        <v>121</v>
      </c>
      <c r="BM124" s="230" t="s">
        <v>121</v>
      </c>
    </row>
    <row r="125" s="2" customFormat="1" ht="24.15" customHeight="1">
      <c r="A125" s="37"/>
      <c r="B125" s="38"/>
      <c r="C125" s="218" t="s">
        <v>82</v>
      </c>
      <c r="D125" s="218" t="s">
        <v>117</v>
      </c>
      <c r="E125" s="219" t="s">
        <v>122</v>
      </c>
      <c r="F125" s="220" t="s">
        <v>123</v>
      </c>
      <c r="G125" s="221" t="s">
        <v>120</v>
      </c>
      <c r="H125" s="222">
        <v>1</v>
      </c>
      <c r="I125" s="223"/>
      <c r="J125" s="224">
        <f>ROUND(I125*H125,2)</f>
        <v>0</v>
      </c>
      <c r="K125" s="225"/>
      <c r="L125" s="43"/>
      <c r="M125" s="226" t="s">
        <v>1</v>
      </c>
      <c r="N125" s="227" t="s">
        <v>38</v>
      </c>
      <c r="O125" s="90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30" t="s">
        <v>121</v>
      </c>
      <c r="AT125" s="230" t="s">
        <v>117</v>
      </c>
      <c r="AU125" s="230" t="s">
        <v>82</v>
      </c>
      <c r="AY125" s="16" t="s">
        <v>114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6" t="s">
        <v>80</v>
      </c>
      <c r="BK125" s="231">
        <f>ROUND(I125*H125,2)</f>
        <v>0</v>
      </c>
      <c r="BL125" s="16" t="s">
        <v>121</v>
      </c>
      <c r="BM125" s="230" t="s">
        <v>124</v>
      </c>
    </row>
    <row r="126" s="2" customFormat="1" ht="16.5" customHeight="1">
      <c r="A126" s="37"/>
      <c r="B126" s="38"/>
      <c r="C126" s="218" t="s">
        <v>125</v>
      </c>
      <c r="D126" s="218" t="s">
        <v>117</v>
      </c>
      <c r="E126" s="219" t="s">
        <v>126</v>
      </c>
      <c r="F126" s="220" t="s">
        <v>127</v>
      </c>
      <c r="G126" s="221" t="s">
        <v>120</v>
      </c>
      <c r="H126" s="222">
        <v>1</v>
      </c>
      <c r="I126" s="223"/>
      <c r="J126" s="224">
        <f>ROUND(I126*H126,2)</f>
        <v>0</v>
      </c>
      <c r="K126" s="225"/>
      <c r="L126" s="43"/>
      <c r="M126" s="226" t="s">
        <v>1</v>
      </c>
      <c r="N126" s="227" t="s">
        <v>38</v>
      </c>
      <c r="O126" s="90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30" t="s">
        <v>121</v>
      </c>
      <c r="AT126" s="230" t="s">
        <v>117</v>
      </c>
      <c r="AU126" s="230" t="s">
        <v>82</v>
      </c>
      <c r="AY126" s="16" t="s">
        <v>114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6" t="s">
        <v>80</v>
      </c>
      <c r="BK126" s="231">
        <f>ROUND(I126*H126,2)</f>
        <v>0</v>
      </c>
      <c r="BL126" s="16" t="s">
        <v>121</v>
      </c>
      <c r="BM126" s="230" t="s">
        <v>128</v>
      </c>
    </row>
    <row r="127" s="12" customFormat="1" ht="22.8" customHeight="1">
      <c r="A127" s="12"/>
      <c r="B127" s="202"/>
      <c r="C127" s="203"/>
      <c r="D127" s="204" t="s">
        <v>72</v>
      </c>
      <c r="E127" s="216" t="s">
        <v>129</v>
      </c>
      <c r="F127" s="216" t="s">
        <v>130</v>
      </c>
      <c r="G127" s="203"/>
      <c r="H127" s="203"/>
      <c r="I127" s="206"/>
      <c r="J127" s="217">
        <f>BK127</f>
        <v>0</v>
      </c>
      <c r="K127" s="203"/>
      <c r="L127" s="208"/>
      <c r="M127" s="209"/>
      <c r="N127" s="210"/>
      <c r="O127" s="210"/>
      <c r="P127" s="211">
        <f>SUM(P128:P131)</f>
        <v>0</v>
      </c>
      <c r="Q127" s="210"/>
      <c r="R127" s="211">
        <f>SUM(R128:R131)</f>
        <v>0</v>
      </c>
      <c r="S127" s="210"/>
      <c r="T127" s="212">
        <f>SUM(T128:T131)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3" t="s">
        <v>113</v>
      </c>
      <c r="AT127" s="214" t="s">
        <v>72</v>
      </c>
      <c r="AU127" s="214" t="s">
        <v>80</v>
      </c>
      <c r="AY127" s="213" t="s">
        <v>114</v>
      </c>
      <c r="BK127" s="215">
        <f>SUM(BK128:BK131)</f>
        <v>0</v>
      </c>
    </row>
    <row r="128" s="2" customFormat="1" ht="16.5" customHeight="1">
      <c r="A128" s="37"/>
      <c r="B128" s="38"/>
      <c r="C128" s="218" t="s">
        <v>121</v>
      </c>
      <c r="D128" s="218" t="s">
        <v>117</v>
      </c>
      <c r="E128" s="219" t="s">
        <v>131</v>
      </c>
      <c r="F128" s="220" t="s">
        <v>132</v>
      </c>
      <c r="G128" s="221" t="s">
        <v>120</v>
      </c>
      <c r="H128" s="222">
        <v>1</v>
      </c>
      <c r="I128" s="223"/>
      <c r="J128" s="224">
        <f>ROUND(I128*H128,2)</f>
        <v>0</v>
      </c>
      <c r="K128" s="225"/>
      <c r="L128" s="43"/>
      <c r="M128" s="226" t="s">
        <v>1</v>
      </c>
      <c r="N128" s="227" t="s">
        <v>38</v>
      </c>
      <c r="O128" s="90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0" t="s">
        <v>121</v>
      </c>
      <c r="AT128" s="230" t="s">
        <v>117</v>
      </c>
      <c r="AU128" s="230" t="s">
        <v>82</v>
      </c>
      <c r="AY128" s="16" t="s">
        <v>114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6" t="s">
        <v>80</v>
      </c>
      <c r="BK128" s="231">
        <f>ROUND(I128*H128,2)</f>
        <v>0</v>
      </c>
      <c r="BL128" s="16" t="s">
        <v>121</v>
      </c>
      <c r="BM128" s="230" t="s">
        <v>133</v>
      </c>
    </row>
    <row r="129" s="2" customFormat="1" ht="16.5" customHeight="1">
      <c r="A129" s="37"/>
      <c r="B129" s="38"/>
      <c r="C129" s="218" t="s">
        <v>113</v>
      </c>
      <c r="D129" s="218" t="s">
        <v>117</v>
      </c>
      <c r="E129" s="219" t="s">
        <v>134</v>
      </c>
      <c r="F129" s="220" t="s">
        <v>135</v>
      </c>
      <c r="G129" s="221" t="s">
        <v>120</v>
      </c>
      <c r="H129" s="222">
        <v>1</v>
      </c>
      <c r="I129" s="223"/>
      <c r="J129" s="224">
        <f>ROUND(I129*H129,2)</f>
        <v>0</v>
      </c>
      <c r="K129" s="225"/>
      <c r="L129" s="43"/>
      <c r="M129" s="226" t="s">
        <v>1</v>
      </c>
      <c r="N129" s="227" t="s">
        <v>38</v>
      </c>
      <c r="O129" s="90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0" t="s">
        <v>136</v>
      </c>
      <c r="AT129" s="230" t="s">
        <v>117</v>
      </c>
      <c r="AU129" s="230" t="s">
        <v>82</v>
      </c>
      <c r="AY129" s="16" t="s">
        <v>114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6" t="s">
        <v>80</v>
      </c>
      <c r="BK129" s="231">
        <f>ROUND(I129*H129,2)</f>
        <v>0</v>
      </c>
      <c r="BL129" s="16" t="s">
        <v>136</v>
      </c>
      <c r="BM129" s="230" t="s">
        <v>137</v>
      </c>
    </row>
    <row r="130" s="2" customFormat="1" ht="16.5" customHeight="1">
      <c r="A130" s="37"/>
      <c r="B130" s="38"/>
      <c r="C130" s="218" t="s">
        <v>124</v>
      </c>
      <c r="D130" s="218" t="s">
        <v>117</v>
      </c>
      <c r="E130" s="219" t="s">
        <v>138</v>
      </c>
      <c r="F130" s="220" t="s">
        <v>139</v>
      </c>
      <c r="G130" s="221" t="s">
        <v>120</v>
      </c>
      <c r="H130" s="222">
        <v>1</v>
      </c>
      <c r="I130" s="223"/>
      <c r="J130" s="224">
        <f>ROUND(I130*H130,2)</f>
        <v>0</v>
      </c>
      <c r="K130" s="225"/>
      <c r="L130" s="43"/>
      <c r="M130" s="226" t="s">
        <v>1</v>
      </c>
      <c r="N130" s="227" t="s">
        <v>38</v>
      </c>
      <c r="O130" s="90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0" t="s">
        <v>136</v>
      </c>
      <c r="AT130" s="230" t="s">
        <v>117</v>
      </c>
      <c r="AU130" s="230" t="s">
        <v>82</v>
      </c>
      <c r="AY130" s="16" t="s">
        <v>114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6" t="s">
        <v>80</v>
      </c>
      <c r="BK130" s="231">
        <f>ROUND(I130*H130,2)</f>
        <v>0</v>
      </c>
      <c r="BL130" s="16" t="s">
        <v>136</v>
      </c>
      <c r="BM130" s="230" t="s">
        <v>140</v>
      </c>
    </row>
    <row r="131" s="2" customFormat="1" ht="16.5" customHeight="1">
      <c r="A131" s="37"/>
      <c r="B131" s="38"/>
      <c r="C131" s="218" t="s">
        <v>141</v>
      </c>
      <c r="D131" s="218" t="s">
        <v>117</v>
      </c>
      <c r="E131" s="219" t="s">
        <v>142</v>
      </c>
      <c r="F131" s="220" t="s">
        <v>143</v>
      </c>
      <c r="G131" s="221" t="s">
        <v>120</v>
      </c>
      <c r="H131" s="222">
        <v>1</v>
      </c>
      <c r="I131" s="223"/>
      <c r="J131" s="224">
        <f>ROUND(I131*H131,2)</f>
        <v>0</v>
      </c>
      <c r="K131" s="225"/>
      <c r="L131" s="43"/>
      <c r="M131" s="226" t="s">
        <v>1</v>
      </c>
      <c r="N131" s="227" t="s">
        <v>38</v>
      </c>
      <c r="O131" s="90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0" t="s">
        <v>121</v>
      </c>
      <c r="AT131" s="230" t="s">
        <v>117</v>
      </c>
      <c r="AU131" s="230" t="s">
        <v>82</v>
      </c>
      <c r="AY131" s="16" t="s">
        <v>114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6" t="s">
        <v>80</v>
      </c>
      <c r="BK131" s="231">
        <f>ROUND(I131*H131,2)</f>
        <v>0</v>
      </c>
      <c r="BL131" s="16" t="s">
        <v>121</v>
      </c>
      <c r="BM131" s="230" t="s">
        <v>144</v>
      </c>
    </row>
    <row r="132" s="12" customFormat="1" ht="22.8" customHeight="1">
      <c r="A132" s="12"/>
      <c r="B132" s="202"/>
      <c r="C132" s="203"/>
      <c r="D132" s="204" t="s">
        <v>72</v>
      </c>
      <c r="E132" s="216" t="s">
        <v>145</v>
      </c>
      <c r="F132" s="216" t="s">
        <v>146</v>
      </c>
      <c r="G132" s="203"/>
      <c r="H132" s="203"/>
      <c r="I132" s="206"/>
      <c r="J132" s="217">
        <f>BK132</f>
        <v>0</v>
      </c>
      <c r="K132" s="203"/>
      <c r="L132" s="208"/>
      <c r="M132" s="209"/>
      <c r="N132" s="210"/>
      <c r="O132" s="210"/>
      <c r="P132" s="211">
        <f>SUM(P133:P135)</f>
        <v>0</v>
      </c>
      <c r="Q132" s="210"/>
      <c r="R132" s="211">
        <f>SUM(R133:R135)</f>
        <v>0</v>
      </c>
      <c r="S132" s="210"/>
      <c r="T132" s="212">
        <f>SUM(T133:T135)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3" t="s">
        <v>113</v>
      </c>
      <c r="AT132" s="214" t="s">
        <v>72</v>
      </c>
      <c r="AU132" s="214" t="s">
        <v>80</v>
      </c>
      <c r="AY132" s="213" t="s">
        <v>114</v>
      </c>
      <c r="BK132" s="215">
        <f>SUM(BK133:BK135)</f>
        <v>0</v>
      </c>
    </row>
    <row r="133" s="2" customFormat="1" ht="16.5" customHeight="1">
      <c r="A133" s="37"/>
      <c r="B133" s="38"/>
      <c r="C133" s="218" t="s">
        <v>128</v>
      </c>
      <c r="D133" s="218" t="s">
        <v>117</v>
      </c>
      <c r="E133" s="219" t="s">
        <v>147</v>
      </c>
      <c r="F133" s="220" t="s">
        <v>148</v>
      </c>
      <c r="G133" s="221" t="s">
        <v>120</v>
      </c>
      <c r="H133" s="222">
        <v>1</v>
      </c>
      <c r="I133" s="223"/>
      <c r="J133" s="224">
        <f>ROUND(I133*H133,2)</f>
        <v>0</v>
      </c>
      <c r="K133" s="225"/>
      <c r="L133" s="43"/>
      <c r="M133" s="226" t="s">
        <v>1</v>
      </c>
      <c r="N133" s="227" t="s">
        <v>38</v>
      </c>
      <c r="O133" s="90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0" t="s">
        <v>136</v>
      </c>
      <c r="AT133" s="230" t="s">
        <v>117</v>
      </c>
      <c r="AU133" s="230" t="s">
        <v>82</v>
      </c>
      <c r="AY133" s="16" t="s">
        <v>114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6" t="s">
        <v>80</v>
      </c>
      <c r="BK133" s="231">
        <f>ROUND(I133*H133,2)</f>
        <v>0</v>
      </c>
      <c r="BL133" s="16" t="s">
        <v>136</v>
      </c>
      <c r="BM133" s="230" t="s">
        <v>149</v>
      </c>
    </row>
    <row r="134" s="2" customFormat="1" ht="16.5" customHeight="1">
      <c r="A134" s="37"/>
      <c r="B134" s="38"/>
      <c r="C134" s="218" t="s">
        <v>150</v>
      </c>
      <c r="D134" s="218" t="s">
        <v>117</v>
      </c>
      <c r="E134" s="219" t="s">
        <v>151</v>
      </c>
      <c r="F134" s="220" t="s">
        <v>152</v>
      </c>
      <c r="G134" s="221" t="s">
        <v>120</v>
      </c>
      <c r="H134" s="222">
        <v>1</v>
      </c>
      <c r="I134" s="223"/>
      <c r="J134" s="224">
        <f>ROUND(I134*H134,2)</f>
        <v>0</v>
      </c>
      <c r="K134" s="225"/>
      <c r="L134" s="43"/>
      <c r="M134" s="226" t="s">
        <v>1</v>
      </c>
      <c r="N134" s="227" t="s">
        <v>38</v>
      </c>
      <c r="O134" s="90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0" t="s">
        <v>121</v>
      </c>
      <c r="AT134" s="230" t="s">
        <v>117</v>
      </c>
      <c r="AU134" s="230" t="s">
        <v>82</v>
      </c>
      <c r="AY134" s="16" t="s">
        <v>114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6" t="s">
        <v>80</v>
      </c>
      <c r="BK134" s="231">
        <f>ROUND(I134*H134,2)</f>
        <v>0</v>
      </c>
      <c r="BL134" s="16" t="s">
        <v>121</v>
      </c>
      <c r="BM134" s="230" t="s">
        <v>153</v>
      </c>
    </row>
    <row r="135" s="2" customFormat="1" ht="24.15" customHeight="1">
      <c r="A135" s="37"/>
      <c r="B135" s="38"/>
      <c r="C135" s="218" t="s">
        <v>133</v>
      </c>
      <c r="D135" s="218" t="s">
        <v>117</v>
      </c>
      <c r="E135" s="219" t="s">
        <v>154</v>
      </c>
      <c r="F135" s="220" t="s">
        <v>155</v>
      </c>
      <c r="G135" s="221" t="s">
        <v>120</v>
      </c>
      <c r="H135" s="222">
        <v>1</v>
      </c>
      <c r="I135" s="223"/>
      <c r="J135" s="224">
        <f>ROUND(I135*H135,2)</f>
        <v>0</v>
      </c>
      <c r="K135" s="225"/>
      <c r="L135" s="43"/>
      <c r="M135" s="226" t="s">
        <v>1</v>
      </c>
      <c r="N135" s="227" t="s">
        <v>38</v>
      </c>
      <c r="O135" s="90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0" t="s">
        <v>121</v>
      </c>
      <c r="AT135" s="230" t="s">
        <v>117</v>
      </c>
      <c r="AU135" s="230" t="s">
        <v>82</v>
      </c>
      <c r="AY135" s="16" t="s">
        <v>114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6" t="s">
        <v>80</v>
      </c>
      <c r="BK135" s="231">
        <f>ROUND(I135*H135,2)</f>
        <v>0</v>
      </c>
      <c r="BL135" s="16" t="s">
        <v>121</v>
      </c>
      <c r="BM135" s="230" t="s">
        <v>156</v>
      </c>
    </row>
    <row r="136" s="12" customFormat="1" ht="25.92" customHeight="1">
      <c r="A136" s="12"/>
      <c r="B136" s="202"/>
      <c r="C136" s="203"/>
      <c r="D136" s="204" t="s">
        <v>72</v>
      </c>
      <c r="E136" s="205" t="s">
        <v>157</v>
      </c>
      <c r="F136" s="205" t="s">
        <v>158</v>
      </c>
      <c r="G136" s="203"/>
      <c r="H136" s="203"/>
      <c r="I136" s="206"/>
      <c r="J136" s="207">
        <f>BK136</f>
        <v>0</v>
      </c>
      <c r="K136" s="203"/>
      <c r="L136" s="208"/>
      <c r="M136" s="209"/>
      <c r="N136" s="210"/>
      <c r="O136" s="210"/>
      <c r="P136" s="211">
        <f>P137</f>
        <v>0</v>
      </c>
      <c r="Q136" s="210"/>
      <c r="R136" s="211">
        <f>R137</f>
        <v>0</v>
      </c>
      <c r="S136" s="210"/>
      <c r="T136" s="212">
        <f>T137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3" t="s">
        <v>113</v>
      </c>
      <c r="AT136" s="214" t="s">
        <v>72</v>
      </c>
      <c r="AU136" s="214" t="s">
        <v>73</v>
      </c>
      <c r="AY136" s="213" t="s">
        <v>114</v>
      </c>
      <c r="BK136" s="215">
        <f>BK137</f>
        <v>0</v>
      </c>
    </row>
    <row r="137" s="2" customFormat="1" ht="16.5" customHeight="1">
      <c r="A137" s="37"/>
      <c r="B137" s="38"/>
      <c r="C137" s="218" t="s">
        <v>159</v>
      </c>
      <c r="D137" s="218" t="s">
        <v>117</v>
      </c>
      <c r="E137" s="219" t="s">
        <v>160</v>
      </c>
      <c r="F137" s="220" t="s">
        <v>161</v>
      </c>
      <c r="G137" s="221" t="s">
        <v>120</v>
      </c>
      <c r="H137" s="222">
        <v>1</v>
      </c>
      <c r="I137" s="223"/>
      <c r="J137" s="224">
        <f>ROUND(I137*H137,2)</f>
        <v>0</v>
      </c>
      <c r="K137" s="225"/>
      <c r="L137" s="43"/>
      <c r="M137" s="232" t="s">
        <v>1</v>
      </c>
      <c r="N137" s="233" t="s">
        <v>38</v>
      </c>
      <c r="O137" s="234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0" t="s">
        <v>136</v>
      </c>
      <c r="AT137" s="230" t="s">
        <v>117</v>
      </c>
      <c r="AU137" s="230" t="s">
        <v>80</v>
      </c>
      <c r="AY137" s="16" t="s">
        <v>114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6" t="s">
        <v>80</v>
      </c>
      <c r="BK137" s="231">
        <f>ROUND(I137*H137,2)</f>
        <v>0</v>
      </c>
      <c r="BL137" s="16" t="s">
        <v>136</v>
      </c>
      <c r="BM137" s="230" t="s">
        <v>162</v>
      </c>
    </row>
    <row r="138" s="2" customFormat="1" ht="6.96" customHeight="1">
      <c r="A138" s="37"/>
      <c r="B138" s="65"/>
      <c r="C138" s="66"/>
      <c r="D138" s="66"/>
      <c r="E138" s="66"/>
      <c r="F138" s="66"/>
      <c r="G138" s="66"/>
      <c r="H138" s="66"/>
      <c r="I138" s="66"/>
      <c r="J138" s="66"/>
      <c r="K138" s="66"/>
      <c r="L138" s="43"/>
      <c r="M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</row>
  </sheetData>
  <sheetProtection sheet="1" autoFilter="0" formatColumns="0" formatRows="0" objects="1" scenarios="1" spinCount="100000" saltValue="DmOIrn9GDsx9FJLQhcNiFAIcmJeOluUfZdryjhcUX09Vj6Qs7T3lk3pIurKc3RxS78A67pF8rOYsyCA080jyoQ==" hashValue="HqboH4JWblALNzKijUbhuE9kod/4ydYYaN3J1W2w/1Zwia6vxGqh1397+laU081WVrTlDPA3eGJE1zQbN0eucw==" algorithmName="SHA-512" password="E7CB"/>
  <autoFilter ref="C120:K137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85</v>
      </c>
      <c r="AZ2" s="237" t="s">
        <v>163</v>
      </c>
      <c r="BA2" s="237" t="s">
        <v>164</v>
      </c>
      <c r="BB2" s="237" t="s">
        <v>165</v>
      </c>
      <c r="BC2" s="237" t="s">
        <v>166</v>
      </c>
      <c r="BD2" s="237" t="s">
        <v>82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82</v>
      </c>
    </row>
    <row r="4" s="1" customFormat="1" ht="24.96" customHeight="1">
      <c r="B4" s="19"/>
      <c r="D4" s="137" t="s">
        <v>86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SSZ Nehvizdy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87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167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16. 9. 2024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26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27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29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26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30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26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32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33</v>
      </c>
      <c r="E30" s="37"/>
      <c r="F30" s="37"/>
      <c r="G30" s="37"/>
      <c r="H30" s="37"/>
      <c r="I30" s="37"/>
      <c r="J30" s="150">
        <f>ROUND(J123,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35</v>
      </c>
      <c r="G32" s="37"/>
      <c r="H32" s="37"/>
      <c r="I32" s="151" t="s">
        <v>34</v>
      </c>
      <c r="J32" s="151" t="s">
        <v>36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37</v>
      </c>
      <c r="E33" s="139" t="s">
        <v>38</v>
      </c>
      <c r="F33" s="153">
        <f>ROUND((SUM(BE123:BE265)),  2)</f>
        <v>0</v>
      </c>
      <c r="G33" s="37"/>
      <c r="H33" s="37"/>
      <c r="I33" s="154">
        <v>0.20999999999999999</v>
      </c>
      <c r="J33" s="153">
        <f>ROUND(((SUM(BE123:BE265))*I33),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39</v>
      </c>
      <c r="F34" s="153">
        <f>ROUND((SUM(BF123:BF265)),  2)</f>
        <v>0</v>
      </c>
      <c r="G34" s="37"/>
      <c r="H34" s="37"/>
      <c r="I34" s="154">
        <v>0.12</v>
      </c>
      <c r="J34" s="153">
        <f>ROUND(((SUM(BF123:BF265))*I34),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40</v>
      </c>
      <c r="F35" s="153">
        <f>ROUND((SUM(BG123:BG265)),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41</v>
      </c>
      <c r="F36" s="153">
        <f>ROUND((SUM(BH123:BH265)),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42</v>
      </c>
      <c r="F37" s="153">
        <f>ROUND((SUM(BI123:BI265)),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43</v>
      </c>
      <c r="E39" s="157"/>
      <c r="F39" s="157"/>
      <c r="G39" s="158" t="s">
        <v>44</v>
      </c>
      <c r="H39" s="159" t="s">
        <v>45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46</v>
      </c>
      <c r="E50" s="163"/>
      <c r="F50" s="163"/>
      <c r="G50" s="162" t="s">
        <v>47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48</v>
      </c>
      <c r="E61" s="165"/>
      <c r="F61" s="166" t="s">
        <v>49</v>
      </c>
      <c r="G61" s="164" t="s">
        <v>48</v>
      </c>
      <c r="H61" s="165"/>
      <c r="I61" s="165"/>
      <c r="J61" s="167" t="s">
        <v>49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50</v>
      </c>
      <c r="E65" s="168"/>
      <c r="F65" s="168"/>
      <c r="G65" s="162" t="s">
        <v>51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48</v>
      </c>
      <c r="E76" s="165"/>
      <c r="F76" s="166" t="s">
        <v>49</v>
      </c>
      <c r="G76" s="164" t="s">
        <v>48</v>
      </c>
      <c r="H76" s="165"/>
      <c r="I76" s="165"/>
      <c r="J76" s="167" t="s">
        <v>49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89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SSZ Nehvizdy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87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 403 - SO 403 - SVĚTELNÉ SIGNALIZAČNÍ ZAŘÍZENÍ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16. 9. 2024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29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30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90</v>
      </c>
      <c r="D94" s="175"/>
      <c r="E94" s="175"/>
      <c r="F94" s="175"/>
      <c r="G94" s="175"/>
      <c r="H94" s="175"/>
      <c r="I94" s="175"/>
      <c r="J94" s="176" t="s">
        <v>91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92</v>
      </c>
      <c r="D96" s="39"/>
      <c r="E96" s="39"/>
      <c r="F96" s="39"/>
      <c r="G96" s="39"/>
      <c r="H96" s="39"/>
      <c r="I96" s="39"/>
      <c r="J96" s="109">
        <f>J123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93</v>
      </c>
    </row>
    <row r="97" s="9" customFormat="1" ht="24.96" customHeight="1">
      <c r="A97" s="9"/>
      <c r="B97" s="178"/>
      <c r="C97" s="179"/>
      <c r="D97" s="180" t="s">
        <v>168</v>
      </c>
      <c r="E97" s="181"/>
      <c r="F97" s="181"/>
      <c r="G97" s="181"/>
      <c r="H97" s="181"/>
      <c r="I97" s="181"/>
      <c r="J97" s="182">
        <f>J124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8"/>
      <c r="C98" s="179"/>
      <c r="D98" s="180" t="s">
        <v>169</v>
      </c>
      <c r="E98" s="181"/>
      <c r="F98" s="181"/>
      <c r="G98" s="181"/>
      <c r="H98" s="181"/>
      <c r="I98" s="181"/>
      <c r="J98" s="182">
        <f>J125</f>
        <v>0</v>
      </c>
      <c r="K98" s="179"/>
      <c r="L98" s="18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8"/>
      <c r="C99" s="179"/>
      <c r="D99" s="180" t="s">
        <v>170</v>
      </c>
      <c r="E99" s="181"/>
      <c r="F99" s="181"/>
      <c r="G99" s="181"/>
      <c r="H99" s="181"/>
      <c r="I99" s="181"/>
      <c r="J99" s="182">
        <f>J134</f>
        <v>0</v>
      </c>
      <c r="K99" s="179"/>
      <c r="L99" s="18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8"/>
      <c r="C100" s="179"/>
      <c r="D100" s="180" t="s">
        <v>171</v>
      </c>
      <c r="E100" s="181"/>
      <c r="F100" s="181"/>
      <c r="G100" s="181"/>
      <c r="H100" s="181"/>
      <c r="I100" s="181"/>
      <c r="J100" s="182">
        <f>J140</f>
        <v>0</v>
      </c>
      <c r="K100" s="179"/>
      <c r="L100" s="18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84"/>
      <c r="C101" s="185"/>
      <c r="D101" s="186" t="s">
        <v>172</v>
      </c>
      <c r="E101" s="187"/>
      <c r="F101" s="187"/>
      <c r="G101" s="187"/>
      <c r="H101" s="187"/>
      <c r="I101" s="187"/>
      <c r="J101" s="188">
        <f>J141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173</v>
      </c>
      <c r="E102" s="187"/>
      <c r="F102" s="187"/>
      <c r="G102" s="187"/>
      <c r="H102" s="187"/>
      <c r="I102" s="187"/>
      <c r="J102" s="188">
        <f>J176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4"/>
      <c r="C103" s="185"/>
      <c r="D103" s="186" t="s">
        <v>174</v>
      </c>
      <c r="E103" s="187"/>
      <c r="F103" s="187"/>
      <c r="G103" s="187"/>
      <c r="H103" s="187"/>
      <c r="I103" s="187"/>
      <c r="J103" s="188">
        <f>J234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9" s="2" customFormat="1" ht="6.96" customHeight="1">
      <c r="A109" s="37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4.96" customHeight="1">
      <c r="A110" s="37"/>
      <c r="B110" s="38"/>
      <c r="C110" s="22" t="s">
        <v>99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16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173" t="str">
        <f>E7</f>
        <v>SSZ Nehvizdy</v>
      </c>
      <c r="F113" s="31"/>
      <c r="G113" s="31"/>
      <c r="H113" s="31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87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75" t="str">
        <f>E9</f>
        <v>SO 403 - SO 403 - SVĚTELNÉ SIGNALIZAČNÍ ZAŘÍZENÍ</v>
      </c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20</v>
      </c>
      <c r="D117" s="39"/>
      <c r="E117" s="39"/>
      <c r="F117" s="26" t="str">
        <f>F12</f>
        <v xml:space="preserve"> </v>
      </c>
      <c r="G117" s="39"/>
      <c r="H117" s="39"/>
      <c r="I117" s="31" t="s">
        <v>22</v>
      </c>
      <c r="J117" s="78" t="str">
        <f>IF(J12="","",J12)</f>
        <v>16. 9. 2024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24</v>
      </c>
      <c r="D119" s="39"/>
      <c r="E119" s="39"/>
      <c r="F119" s="26" t="str">
        <f>E15</f>
        <v xml:space="preserve"> </v>
      </c>
      <c r="G119" s="39"/>
      <c r="H119" s="39"/>
      <c r="I119" s="31" t="s">
        <v>29</v>
      </c>
      <c r="J119" s="35" t="str">
        <f>E21</f>
        <v xml:space="preserve"> 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27</v>
      </c>
      <c r="D120" s="39"/>
      <c r="E120" s="39"/>
      <c r="F120" s="26" t="str">
        <f>IF(E18="","",E18)</f>
        <v>Vyplň údaj</v>
      </c>
      <c r="G120" s="39"/>
      <c r="H120" s="39"/>
      <c r="I120" s="31" t="s">
        <v>30</v>
      </c>
      <c r="J120" s="35" t="str">
        <f>E24</f>
        <v xml:space="preserve"> 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1" customFormat="1" ht="29.28" customHeight="1">
      <c r="A122" s="190"/>
      <c r="B122" s="191"/>
      <c r="C122" s="192" t="s">
        <v>100</v>
      </c>
      <c r="D122" s="193" t="s">
        <v>58</v>
      </c>
      <c r="E122" s="193" t="s">
        <v>54</v>
      </c>
      <c r="F122" s="193" t="s">
        <v>55</v>
      </c>
      <c r="G122" s="193" t="s">
        <v>101</v>
      </c>
      <c r="H122" s="193" t="s">
        <v>102</v>
      </c>
      <c r="I122" s="193" t="s">
        <v>103</v>
      </c>
      <c r="J122" s="194" t="s">
        <v>91</v>
      </c>
      <c r="K122" s="195" t="s">
        <v>104</v>
      </c>
      <c r="L122" s="196"/>
      <c r="M122" s="99" t="s">
        <v>1</v>
      </c>
      <c r="N122" s="100" t="s">
        <v>37</v>
      </c>
      <c r="O122" s="100" t="s">
        <v>105</v>
      </c>
      <c r="P122" s="100" t="s">
        <v>106</v>
      </c>
      <c r="Q122" s="100" t="s">
        <v>107</v>
      </c>
      <c r="R122" s="100" t="s">
        <v>108</v>
      </c>
      <c r="S122" s="100" t="s">
        <v>109</v>
      </c>
      <c r="T122" s="101" t="s">
        <v>110</v>
      </c>
      <c r="U122" s="190"/>
      <c r="V122" s="190"/>
      <c r="W122" s="190"/>
      <c r="X122" s="190"/>
      <c r="Y122" s="190"/>
      <c r="Z122" s="190"/>
      <c r="AA122" s="190"/>
      <c r="AB122" s="190"/>
      <c r="AC122" s="190"/>
      <c r="AD122" s="190"/>
      <c r="AE122" s="190"/>
    </row>
    <row r="123" s="2" customFormat="1" ht="22.8" customHeight="1">
      <c r="A123" s="37"/>
      <c r="B123" s="38"/>
      <c r="C123" s="106" t="s">
        <v>111</v>
      </c>
      <c r="D123" s="39"/>
      <c r="E123" s="39"/>
      <c r="F123" s="39"/>
      <c r="G123" s="39"/>
      <c r="H123" s="39"/>
      <c r="I123" s="39"/>
      <c r="J123" s="197">
        <f>BK123</f>
        <v>0</v>
      </c>
      <c r="K123" s="39"/>
      <c r="L123" s="43"/>
      <c r="M123" s="102"/>
      <c r="N123" s="198"/>
      <c r="O123" s="103"/>
      <c r="P123" s="199">
        <f>P124+P125+P134+P140</f>
        <v>0</v>
      </c>
      <c r="Q123" s="103"/>
      <c r="R123" s="199">
        <f>R124+R125+R134+R140</f>
        <v>0.14119999999999999</v>
      </c>
      <c r="S123" s="103"/>
      <c r="T123" s="200">
        <f>T124+T125+T134+T140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72</v>
      </c>
      <c r="AU123" s="16" t="s">
        <v>93</v>
      </c>
      <c r="BK123" s="201">
        <f>BK124+BK125+BK134+BK140</f>
        <v>0</v>
      </c>
    </row>
    <row r="124" s="12" customFormat="1" ht="25.92" customHeight="1">
      <c r="A124" s="12"/>
      <c r="B124" s="202"/>
      <c r="C124" s="203"/>
      <c r="D124" s="204" t="s">
        <v>72</v>
      </c>
      <c r="E124" s="205" t="s">
        <v>175</v>
      </c>
      <c r="F124" s="205" t="s">
        <v>176</v>
      </c>
      <c r="G124" s="203"/>
      <c r="H124" s="203"/>
      <c r="I124" s="206"/>
      <c r="J124" s="207">
        <f>BK124</f>
        <v>0</v>
      </c>
      <c r="K124" s="203"/>
      <c r="L124" s="208"/>
      <c r="M124" s="209"/>
      <c r="N124" s="210"/>
      <c r="O124" s="210"/>
      <c r="P124" s="211">
        <v>0</v>
      </c>
      <c r="Q124" s="210"/>
      <c r="R124" s="211">
        <v>0</v>
      </c>
      <c r="S124" s="210"/>
      <c r="T124" s="212"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82</v>
      </c>
      <c r="AT124" s="214" t="s">
        <v>72</v>
      </c>
      <c r="AU124" s="214" t="s">
        <v>73</v>
      </c>
      <c r="AY124" s="213" t="s">
        <v>114</v>
      </c>
      <c r="BK124" s="215">
        <v>0</v>
      </c>
    </row>
    <row r="125" s="12" customFormat="1" ht="25.92" customHeight="1">
      <c r="A125" s="12"/>
      <c r="B125" s="202"/>
      <c r="C125" s="203"/>
      <c r="D125" s="204" t="s">
        <v>72</v>
      </c>
      <c r="E125" s="205" t="s">
        <v>133</v>
      </c>
      <c r="F125" s="205" t="s">
        <v>177</v>
      </c>
      <c r="G125" s="203"/>
      <c r="H125" s="203"/>
      <c r="I125" s="206"/>
      <c r="J125" s="207">
        <f>BK125</f>
        <v>0</v>
      </c>
      <c r="K125" s="203"/>
      <c r="L125" s="208"/>
      <c r="M125" s="209"/>
      <c r="N125" s="210"/>
      <c r="O125" s="210"/>
      <c r="P125" s="211">
        <f>SUM(P126:P133)</f>
        <v>0</v>
      </c>
      <c r="Q125" s="210"/>
      <c r="R125" s="211">
        <f>SUM(R126:R133)</f>
        <v>0.0223</v>
      </c>
      <c r="S125" s="210"/>
      <c r="T125" s="212">
        <f>SUM(T126:T133)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3" t="s">
        <v>80</v>
      </c>
      <c r="AT125" s="214" t="s">
        <v>72</v>
      </c>
      <c r="AU125" s="214" t="s">
        <v>73</v>
      </c>
      <c r="AY125" s="213" t="s">
        <v>114</v>
      </c>
      <c r="BK125" s="215">
        <f>SUM(BK126:BK133)</f>
        <v>0</v>
      </c>
    </row>
    <row r="126" s="2" customFormat="1" ht="24.15" customHeight="1">
      <c r="A126" s="37"/>
      <c r="B126" s="38"/>
      <c r="C126" s="218" t="s">
        <v>80</v>
      </c>
      <c r="D126" s="218" t="s">
        <v>117</v>
      </c>
      <c r="E126" s="219" t="s">
        <v>178</v>
      </c>
      <c r="F126" s="220" t="s">
        <v>179</v>
      </c>
      <c r="G126" s="221" t="s">
        <v>120</v>
      </c>
      <c r="H126" s="222">
        <v>10</v>
      </c>
      <c r="I126" s="223"/>
      <c r="J126" s="224">
        <f>ROUND(I126*H126,2)</f>
        <v>0</v>
      </c>
      <c r="K126" s="225"/>
      <c r="L126" s="43"/>
      <c r="M126" s="226" t="s">
        <v>1</v>
      </c>
      <c r="N126" s="227" t="s">
        <v>38</v>
      </c>
      <c r="O126" s="90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30" t="s">
        <v>121</v>
      </c>
      <c r="AT126" s="230" t="s">
        <v>117</v>
      </c>
      <c r="AU126" s="230" t="s">
        <v>80</v>
      </c>
      <c r="AY126" s="16" t="s">
        <v>114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6" t="s">
        <v>80</v>
      </c>
      <c r="BK126" s="231">
        <f>ROUND(I126*H126,2)</f>
        <v>0</v>
      </c>
      <c r="BL126" s="16" t="s">
        <v>121</v>
      </c>
      <c r="BM126" s="230" t="s">
        <v>180</v>
      </c>
    </row>
    <row r="127" s="2" customFormat="1" ht="16.5" customHeight="1">
      <c r="A127" s="37"/>
      <c r="B127" s="38"/>
      <c r="C127" s="238" t="s">
        <v>82</v>
      </c>
      <c r="D127" s="238" t="s">
        <v>181</v>
      </c>
      <c r="E127" s="239" t="s">
        <v>182</v>
      </c>
      <c r="F127" s="240" t="s">
        <v>183</v>
      </c>
      <c r="G127" s="241" t="s">
        <v>120</v>
      </c>
      <c r="H127" s="242">
        <v>2</v>
      </c>
      <c r="I127" s="243"/>
      <c r="J127" s="244">
        <f>ROUND(I127*H127,2)</f>
        <v>0</v>
      </c>
      <c r="K127" s="245"/>
      <c r="L127" s="246"/>
      <c r="M127" s="247" t="s">
        <v>1</v>
      </c>
      <c r="N127" s="248" t="s">
        <v>38</v>
      </c>
      <c r="O127" s="90"/>
      <c r="P127" s="228">
        <f>O127*H127</f>
        <v>0</v>
      </c>
      <c r="Q127" s="228">
        <v>0.0025000000000000001</v>
      </c>
      <c r="R127" s="228">
        <f>Q127*H127</f>
        <v>0.0050000000000000001</v>
      </c>
      <c r="S127" s="228">
        <v>0</v>
      </c>
      <c r="T127" s="22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0" t="s">
        <v>184</v>
      </c>
      <c r="AT127" s="230" t="s">
        <v>181</v>
      </c>
      <c r="AU127" s="230" t="s">
        <v>80</v>
      </c>
      <c r="AY127" s="16" t="s">
        <v>114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6" t="s">
        <v>80</v>
      </c>
      <c r="BK127" s="231">
        <f>ROUND(I127*H127,2)</f>
        <v>0</v>
      </c>
      <c r="BL127" s="16" t="s">
        <v>185</v>
      </c>
      <c r="BM127" s="230" t="s">
        <v>186</v>
      </c>
    </row>
    <row r="128" s="2" customFormat="1" ht="16.5" customHeight="1">
      <c r="A128" s="37"/>
      <c r="B128" s="38"/>
      <c r="C128" s="238" t="s">
        <v>125</v>
      </c>
      <c r="D128" s="238" t="s">
        <v>181</v>
      </c>
      <c r="E128" s="239" t="s">
        <v>187</v>
      </c>
      <c r="F128" s="240" t="s">
        <v>188</v>
      </c>
      <c r="G128" s="241" t="s">
        <v>120</v>
      </c>
      <c r="H128" s="242">
        <v>2</v>
      </c>
      <c r="I128" s="243"/>
      <c r="J128" s="244">
        <f>ROUND(I128*H128,2)</f>
        <v>0</v>
      </c>
      <c r="K128" s="245"/>
      <c r="L128" s="246"/>
      <c r="M128" s="247" t="s">
        <v>1</v>
      </c>
      <c r="N128" s="248" t="s">
        <v>38</v>
      </c>
      <c r="O128" s="90"/>
      <c r="P128" s="228">
        <f>O128*H128</f>
        <v>0</v>
      </c>
      <c r="Q128" s="228">
        <v>0.0050000000000000001</v>
      </c>
      <c r="R128" s="228">
        <f>Q128*H128</f>
        <v>0.01</v>
      </c>
      <c r="S128" s="228">
        <v>0</v>
      </c>
      <c r="T128" s="22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0" t="s">
        <v>184</v>
      </c>
      <c r="AT128" s="230" t="s">
        <v>181</v>
      </c>
      <c r="AU128" s="230" t="s">
        <v>80</v>
      </c>
      <c r="AY128" s="16" t="s">
        <v>114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6" t="s">
        <v>80</v>
      </c>
      <c r="BK128" s="231">
        <f>ROUND(I128*H128,2)</f>
        <v>0</v>
      </c>
      <c r="BL128" s="16" t="s">
        <v>185</v>
      </c>
      <c r="BM128" s="230" t="s">
        <v>189</v>
      </c>
    </row>
    <row r="129" s="2" customFormat="1" ht="24.15" customHeight="1">
      <c r="A129" s="37"/>
      <c r="B129" s="38"/>
      <c r="C129" s="238" t="s">
        <v>121</v>
      </c>
      <c r="D129" s="238" t="s">
        <v>181</v>
      </c>
      <c r="E129" s="239" t="s">
        <v>190</v>
      </c>
      <c r="F129" s="240" t="s">
        <v>191</v>
      </c>
      <c r="G129" s="241" t="s">
        <v>120</v>
      </c>
      <c r="H129" s="242">
        <v>3</v>
      </c>
      <c r="I129" s="243"/>
      <c r="J129" s="244">
        <f>ROUND(I129*H129,2)</f>
        <v>0</v>
      </c>
      <c r="K129" s="245"/>
      <c r="L129" s="246"/>
      <c r="M129" s="247" t="s">
        <v>1</v>
      </c>
      <c r="N129" s="248" t="s">
        <v>38</v>
      </c>
      <c r="O129" s="90"/>
      <c r="P129" s="228">
        <f>O129*H129</f>
        <v>0</v>
      </c>
      <c r="Q129" s="228">
        <v>0.0012999999999999999</v>
      </c>
      <c r="R129" s="228">
        <f>Q129*H129</f>
        <v>0.0038999999999999998</v>
      </c>
      <c r="S129" s="228">
        <v>0</v>
      </c>
      <c r="T129" s="22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0" t="s">
        <v>184</v>
      </c>
      <c r="AT129" s="230" t="s">
        <v>181</v>
      </c>
      <c r="AU129" s="230" t="s">
        <v>80</v>
      </c>
      <c r="AY129" s="16" t="s">
        <v>114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6" t="s">
        <v>80</v>
      </c>
      <c r="BK129" s="231">
        <f>ROUND(I129*H129,2)</f>
        <v>0</v>
      </c>
      <c r="BL129" s="16" t="s">
        <v>185</v>
      </c>
      <c r="BM129" s="230" t="s">
        <v>192</v>
      </c>
    </row>
    <row r="130" s="2" customFormat="1" ht="16.5" customHeight="1">
      <c r="A130" s="37"/>
      <c r="B130" s="38"/>
      <c r="C130" s="238" t="s">
        <v>113</v>
      </c>
      <c r="D130" s="238" t="s">
        <v>181</v>
      </c>
      <c r="E130" s="239" t="s">
        <v>193</v>
      </c>
      <c r="F130" s="240" t="s">
        <v>194</v>
      </c>
      <c r="G130" s="241" t="s">
        <v>120</v>
      </c>
      <c r="H130" s="242">
        <v>2</v>
      </c>
      <c r="I130" s="243"/>
      <c r="J130" s="244">
        <f>ROUND(I130*H130,2)</f>
        <v>0</v>
      </c>
      <c r="K130" s="245"/>
      <c r="L130" s="246"/>
      <c r="M130" s="247" t="s">
        <v>1</v>
      </c>
      <c r="N130" s="248" t="s">
        <v>38</v>
      </c>
      <c r="O130" s="90"/>
      <c r="P130" s="228">
        <f>O130*H130</f>
        <v>0</v>
      </c>
      <c r="Q130" s="228">
        <v>0.0016999999999999999</v>
      </c>
      <c r="R130" s="228">
        <f>Q130*H130</f>
        <v>0.0033999999999999998</v>
      </c>
      <c r="S130" s="228">
        <v>0</v>
      </c>
      <c r="T130" s="22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0" t="s">
        <v>184</v>
      </c>
      <c r="AT130" s="230" t="s">
        <v>181</v>
      </c>
      <c r="AU130" s="230" t="s">
        <v>80</v>
      </c>
      <c r="AY130" s="16" t="s">
        <v>114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6" t="s">
        <v>80</v>
      </c>
      <c r="BK130" s="231">
        <f>ROUND(I130*H130,2)</f>
        <v>0</v>
      </c>
      <c r="BL130" s="16" t="s">
        <v>185</v>
      </c>
      <c r="BM130" s="230" t="s">
        <v>195</v>
      </c>
    </row>
    <row r="131" s="2" customFormat="1" ht="21.75" customHeight="1">
      <c r="A131" s="37"/>
      <c r="B131" s="38"/>
      <c r="C131" s="238" t="s">
        <v>124</v>
      </c>
      <c r="D131" s="238" t="s">
        <v>181</v>
      </c>
      <c r="E131" s="239" t="s">
        <v>196</v>
      </c>
      <c r="F131" s="240" t="s">
        <v>197</v>
      </c>
      <c r="G131" s="241" t="s">
        <v>120</v>
      </c>
      <c r="H131" s="242">
        <v>1</v>
      </c>
      <c r="I131" s="243"/>
      <c r="J131" s="244">
        <f>ROUND(I131*H131,2)</f>
        <v>0</v>
      </c>
      <c r="K131" s="245"/>
      <c r="L131" s="246"/>
      <c r="M131" s="247" t="s">
        <v>1</v>
      </c>
      <c r="N131" s="248" t="s">
        <v>38</v>
      </c>
      <c r="O131" s="90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0" t="s">
        <v>128</v>
      </c>
      <c r="AT131" s="230" t="s">
        <v>181</v>
      </c>
      <c r="AU131" s="230" t="s">
        <v>80</v>
      </c>
      <c r="AY131" s="16" t="s">
        <v>114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6" t="s">
        <v>80</v>
      </c>
      <c r="BK131" s="231">
        <f>ROUND(I131*H131,2)</f>
        <v>0</v>
      </c>
      <c r="BL131" s="16" t="s">
        <v>121</v>
      </c>
      <c r="BM131" s="230" t="s">
        <v>198</v>
      </c>
    </row>
    <row r="132" s="2" customFormat="1" ht="16.5" customHeight="1">
      <c r="A132" s="37"/>
      <c r="B132" s="38"/>
      <c r="C132" s="238" t="s">
        <v>141</v>
      </c>
      <c r="D132" s="238" t="s">
        <v>181</v>
      </c>
      <c r="E132" s="239" t="s">
        <v>199</v>
      </c>
      <c r="F132" s="240" t="s">
        <v>200</v>
      </c>
      <c r="G132" s="241" t="s">
        <v>201</v>
      </c>
      <c r="H132" s="242">
        <v>10</v>
      </c>
      <c r="I132" s="243"/>
      <c r="J132" s="244">
        <f>ROUND(I132*H132,2)</f>
        <v>0</v>
      </c>
      <c r="K132" s="245"/>
      <c r="L132" s="246"/>
      <c r="M132" s="247" t="s">
        <v>1</v>
      </c>
      <c r="N132" s="248" t="s">
        <v>38</v>
      </c>
      <c r="O132" s="90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0" t="s">
        <v>128</v>
      </c>
      <c r="AT132" s="230" t="s">
        <v>181</v>
      </c>
      <c r="AU132" s="230" t="s">
        <v>80</v>
      </c>
      <c r="AY132" s="16" t="s">
        <v>114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6" t="s">
        <v>80</v>
      </c>
      <c r="BK132" s="231">
        <f>ROUND(I132*H132,2)</f>
        <v>0</v>
      </c>
      <c r="BL132" s="16" t="s">
        <v>121</v>
      </c>
      <c r="BM132" s="230" t="s">
        <v>202</v>
      </c>
    </row>
    <row r="133" s="2" customFormat="1" ht="16.5" customHeight="1">
      <c r="A133" s="37"/>
      <c r="B133" s="38"/>
      <c r="C133" s="238" t="s">
        <v>128</v>
      </c>
      <c r="D133" s="238" t="s">
        <v>181</v>
      </c>
      <c r="E133" s="239" t="s">
        <v>203</v>
      </c>
      <c r="F133" s="240" t="s">
        <v>204</v>
      </c>
      <c r="G133" s="241" t="s">
        <v>205</v>
      </c>
      <c r="H133" s="242">
        <v>0.10000000000000001</v>
      </c>
      <c r="I133" s="243"/>
      <c r="J133" s="244">
        <f>ROUND(I133*H133,2)</f>
        <v>0</v>
      </c>
      <c r="K133" s="245"/>
      <c r="L133" s="246"/>
      <c r="M133" s="247" t="s">
        <v>1</v>
      </c>
      <c r="N133" s="248" t="s">
        <v>38</v>
      </c>
      <c r="O133" s="90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0" t="s">
        <v>128</v>
      </c>
      <c r="AT133" s="230" t="s">
        <v>181</v>
      </c>
      <c r="AU133" s="230" t="s">
        <v>80</v>
      </c>
      <c r="AY133" s="16" t="s">
        <v>114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6" t="s">
        <v>80</v>
      </c>
      <c r="BK133" s="231">
        <f>ROUND(I133*H133,2)</f>
        <v>0</v>
      </c>
      <c r="BL133" s="16" t="s">
        <v>121</v>
      </c>
      <c r="BM133" s="230" t="s">
        <v>206</v>
      </c>
    </row>
    <row r="134" s="12" customFormat="1" ht="25.92" customHeight="1">
      <c r="A134" s="12"/>
      <c r="B134" s="202"/>
      <c r="C134" s="203"/>
      <c r="D134" s="204" t="s">
        <v>72</v>
      </c>
      <c r="E134" s="205" t="s">
        <v>207</v>
      </c>
      <c r="F134" s="205" t="s">
        <v>208</v>
      </c>
      <c r="G134" s="203"/>
      <c r="H134" s="203"/>
      <c r="I134" s="206"/>
      <c r="J134" s="207">
        <f>BK134</f>
        <v>0</v>
      </c>
      <c r="K134" s="203"/>
      <c r="L134" s="208"/>
      <c r="M134" s="209"/>
      <c r="N134" s="210"/>
      <c r="O134" s="210"/>
      <c r="P134" s="211">
        <f>SUM(P135:P139)</f>
        <v>0</v>
      </c>
      <c r="Q134" s="210"/>
      <c r="R134" s="211">
        <f>SUM(R135:R139)</f>
        <v>0.025000000000000001</v>
      </c>
      <c r="S134" s="210"/>
      <c r="T134" s="212">
        <f>SUM(T135:T139)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3" t="s">
        <v>125</v>
      </c>
      <c r="AT134" s="214" t="s">
        <v>72</v>
      </c>
      <c r="AU134" s="214" t="s">
        <v>73</v>
      </c>
      <c r="AY134" s="213" t="s">
        <v>114</v>
      </c>
      <c r="BK134" s="215">
        <f>SUM(BK135:BK139)</f>
        <v>0</v>
      </c>
    </row>
    <row r="135" s="2" customFormat="1" ht="24.15" customHeight="1">
      <c r="A135" s="37"/>
      <c r="B135" s="38"/>
      <c r="C135" s="218" t="s">
        <v>150</v>
      </c>
      <c r="D135" s="218" t="s">
        <v>117</v>
      </c>
      <c r="E135" s="219" t="s">
        <v>209</v>
      </c>
      <c r="F135" s="220" t="s">
        <v>210</v>
      </c>
      <c r="G135" s="221" t="s">
        <v>120</v>
      </c>
      <c r="H135" s="222">
        <v>2</v>
      </c>
      <c r="I135" s="223"/>
      <c r="J135" s="224">
        <f>ROUND(I135*H135,2)</f>
        <v>0</v>
      </c>
      <c r="K135" s="225"/>
      <c r="L135" s="43"/>
      <c r="M135" s="226" t="s">
        <v>1</v>
      </c>
      <c r="N135" s="227" t="s">
        <v>38</v>
      </c>
      <c r="O135" s="90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0" t="s">
        <v>185</v>
      </c>
      <c r="AT135" s="230" t="s">
        <v>117</v>
      </c>
      <c r="AU135" s="230" t="s">
        <v>80</v>
      </c>
      <c r="AY135" s="16" t="s">
        <v>114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6" t="s">
        <v>80</v>
      </c>
      <c r="BK135" s="231">
        <f>ROUND(I135*H135,2)</f>
        <v>0</v>
      </c>
      <c r="BL135" s="16" t="s">
        <v>185</v>
      </c>
      <c r="BM135" s="230" t="s">
        <v>211</v>
      </c>
    </row>
    <row r="136" s="2" customFormat="1" ht="49.05" customHeight="1">
      <c r="A136" s="37"/>
      <c r="B136" s="38"/>
      <c r="C136" s="238" t="s">
        <v>133</v>
      </c>
      <c r="D136" s="238" t="s">
        <v>181</v>
      </c>
      <c r="E136" s="239" t="s">
        <v>212</v>
      </c>
      <c r="F136" s="240" t="s">
        <v>213</v>
      </c>
      <c r="G136" s="241" t="s">
        <v>120</v>
      </c>
      <c r="H136" s="242">
        <v>1</v>
      </c>
      <c r="I136" s="243"/>
      <c r="J136" s="244">
        <f>ROUND(I136*H136,2)</f>
        <v>0</v>
      </c>
      <c r="K136" s="245"/>
      <c r="L136" s="246"/>
      <c r="M136" s="247" t="s">
        <v>1</v>
      </c>
      <c r="N136" s="248" t="s">
        <v>38</v>
      </c>
      <c r="O136" s="90"/>
      <c r="P136" s="228">
        <f>O136*H136</f>
        <v>0</v>
      </c>
      <c r="Q136" s="228">
        <v>0.025000000000000001</v>
      </c>
      <c r="R136" s="228">
        <f>Q136*H136</f>
        <v>0.025000000000000001</v>
      </c>
      <c r="S136" s="228">
        <v>0</v>
      </c>
      <c r="T136" s="22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0" t="s">
        <v>184</v>
      </c>
      <c r="AT136" s="230" t="s">
        <v>181</v>
      </c>
      <c r="AU136" s="230" t="s">
        <v>80</v>
      </c>
      <c r="AY136" s="16" t="s">
        <v>114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6" t="s">
        <v>80</v>
      </c>
      <c r="BK136" s="231">
        <f>ROUND(I136*H136,2)</f>
        <v>0</v>
      </c>
      <c r="BL136" s="16" t="s">
        <v>185</v>
      </c>
      <c r="BM136" s="230" t="s">
        <v>214</v>
      </c>
    </row>
    <row r="137" s="2" customFormat="1" ht="37.8" customHeight="1">
      <c r="A137" s="37"/>
      <c r="B137" s="38"/>
      <c r="C137" s="218" t="s">
        <v>159</v>
      </c>
      <c r="D137" s="218" t="s">
        <v>117</v>
      </c>
      <c r="E137" s="219" t="s">
        <v>215</v>
      </c>
      <c r="F137" s="220" t="s">
        <v>216</v>
      </c>
      <c r="G137" s="221" t="s">
        <v>120</v>
      </c>
      <c r="H137" s="222">
        <v>1</v>
      </c>
      <c r="I137" s="223"/>
      <c r="J137" s="224">
        <f>ROUND(I137*H137,2)</f>
        <v>0</v>
      </c>
      <c r="K137" s="225"/>
      <c r="L137" s="43"/>
      <c r="M137" s="226" t="s">
        <v>1</v>
      </c>
      <c r="N137" s="227" t="s">
        <v>38</v>
      </c>
      <c r="O137" s="90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0" t="s">
        <v>185</v>
      </c>
      <c r="AT137" s="230" t="s">
        <v>117</v>
      </c>
      <c r="AU137" s="230" t="s">
        <v>80</v>
      </c>
      <c r="AY137" s="16" t="s">
        <v>114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6" t="s">
        <v>80</v>
      </c>
      <c r="BK137" s="231">
        <f>ROUND(I137*H137,2)</f>
        <v>0</v>
      </c>
      <c r="BL137" s="16" t="s">
        <v>185</v>
      </c>
      <c r="BM137" s="230" t="s">
        <v>217</v>
      </c>
    </row>
    <row r="138" s="2" customFormat="1" ht="24.15" customHeight="1">
      <c r="A138" s="37"/>
      <c r="B138" s="38"/>
      <c r="C138" s="218" t="s">
        <v>8</v>
      </c>
      <c r="D138" s="218" t="s">
        <v>117</v>
      </c>
      <c r="E138" s="219" t="s">
        <v>218</v>
      </c>
      <c r="F138" s="220" t="s">
        <v>219</v>
      </c>
      <c r="G138" s="221" t="s">
        <v>120</v>
      </c>
      <c r="H138" s="222">
        <v>1</v>
      </c>
      <c r="I138" s="223"/>
      <c r="J138" s="224">
        <f>ROUND(I138*H138,2)</f>
        <v>0</v>
      </c>
      <c r="K138" s="225"/>
      <c r="L138" s="43"/>
      <c r="M138" s="226" t="s">
        <v>1</v>
      </c>
      <c r="N138" s="227" t="s">
        <v>38</v>
      </c>
      <c r="O138" s="90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0" t="s">
        <v>185</v>
      </c>
      <c r="AT138" s="230" t="s">
        <v>117</v>
      </c>
      <c r="AU138" s="230" t="s">
        <v>80</v>
      </c>
      <c r="AY138" s="16" t="s">
        <v>114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6" t="s">
        <v>80</v>
      </c>
      <c r="BK138" s="231">
        <f>ROUND(I138*H138,2)</f>
        <v>0</v>
      </c>
      <c r="BL138" s="16" t="s">
        <v>185</v>
      </c>
      <c r="BM138" s="230" t="s">
        <v>220</v>
      </c>
    </row>
    <row r="139" s="2" customFormat="1" ht="16.5" customHeight="1">
      <c r="A139" s="37"/>
      <c r="B139" s="38"/>
      <c r="C139" s="238" t="s">
        <v>221</v>
      </c>
      <c r="D139" s="238" t="s">
        <v>181</v>
      </c>
      <c r="E139" s="239" t="s">
        <v>222</v>
      </c>
      <c r="F139" s="240" t="s">
        <v>223</v>
      </c>
      <c r="G139" s="241" t="s">
        <v>120</v>
      </c>
      <c r="H139" s="242">
        <v>1</v>
      </c>
      <c r="I139" s="243"/>
      <c r="J139" s="244">
        <f>ROUND(I139*H139,2)</f>
        <v>0</v>
      </c>
      <c r="K139" s="245"/>
      <c r="L139" s="246"/>
      <c r="M139" s="247" t="s">
        <v>1</v>
      </c>
      <c r="N139" s="248" t="s">
        <v>38</v>
      </c>
      <c r="O139" s="90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0" t="s">
        <v>184</v>
      </c>
      <c r="AT139" s="230" t="s">
        <v>181</v>
      </c>
      <c r="AU139" s="230" t="s">
        <v>80</v>
      </c>
      <c r="AY139" s="16" t="s">
        <v>114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6" t="s">
        <v>80</v>
      </c>
      <c r="BK139" s="231">
        <f>ROUND(I139*H139,2)</f>
        <v>0</v>
      </c>
      <c r="BL139" s="16" t="s">
        <v>185</v>
      </c>
      <c r="BM139" s="230" t="s">
        <v>224</v>
      </c>
    </row>
    <row r="140" s="12" customFormat="1" ht="25.92" customHeight="1">
      <c r="A140" s="12"/>
      <c r="B140" s="202"/>
      <c r="C140" s="203"/>
      <c r="D140" s="204" t="s">
        <v>72</v>
      </c>
      <c r="E140" s="205" t="s">
        <v>181</v>
      </c>
      <c r="F140" s="205" t="s">
        <v>225</v>
      </c>
      <c r="G140" s="203"/>
      <c r="H140" s="203"/>
      <c r="I140" s="206"/>
      <c r="J140" s="207">
        <f>BK140</f>
        <v>0</v>
      </c>
      <c r="K140" s="203"/>
      <c r="L140" s="208"/>
      <c r="M140" s="209"/>
      <c r="N140" s="210"/>
      <c r="O140" s="210"/>
      <c r="P140" s="211">
        <f>P141+P176+P234</f>
        <v>0</v>
      </c>
      <c r="Q140" s="210"/>
      <c r="R140" s="211">
        <f>R141+R176+R234</f>
        <v>0.093899999999999997</v>
      </c>
      <c r="S140" s="210"/>
      <c r="T140" s="212">
        <f>T141+T176+T234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3" t="s">
        <v>125</v>
      </c>
      <c r="AT140" s="214" t="s">
        <v>72</v>
      </c>
      <c r="AU140" s="214" t="s">
        <v>73</v>
      </c>
      <c r="AY140" s="213" t="s">
        <v>114</v>
      </c>
      <c r="BK140" s="215">
        <f>BK141+BK176+BK234</f>
        <v>0</v>
      </c>
    </row>
    <row r="141" s="12" customFormat="1" ht="22.8" customHeight="1">
      <c r="A141" s="12"/>
      <c r="B141" s="202"/>
      <c r="C141" s="203"/>
      <c r="D141" s="204" t="s">
        <v>72</v>
      </c>
      <c r="E141" s="216" t="s">
        <v>226</v>
      </c>
      <c r="F141" s="216" t="s">
        <v>227</v>
      </c>
      <c r="G141" s="203"/>
      <c r="H141" s="203"/>
      <c r="I141" s="206"/>
      <c r="J141" s="217">
        <f>BK141</f>
        <v>0</v>
      </c>
      <c r="K141" s="203"/>
      <c r="L141" s="208"/>
      <c r="M141" s="209"/>
      <c r="N141" s="210"/>
      <c r="O141" s="210"/>
      <c r="P141" s="211">
        <f>SUM(P142:P175)</f>
        <v>0</v>
      </c>
      <c r="Q141" s="210"/>
      <c r="R141" s="211">
        <f>SUM(R142:R175)</f>
        <v>0.0935</v>
      </c>
      <c r="S141" s="210"/>
      <c r="T141" s="212">
        <f>SUM(T142:T175)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3" t="s">
        <v>125</v>
      </c>
      <c r="AT141" s="214" t="s">
        <v>72</v>
      </c>
      <c r="AU141" s="214" t="s">
        <v>80</v>
      </c>
      <c r="AY141" s="213" t="s">
        <v>114</v>
      </c>
      <c r="BK141" s="215">
        <f>SUM(BK142:BK175)</f>
        <v>0</v>
      </c>
    </row>
    <row r="142" s="2" customFormat="1" ht="33" customHeight="1">
      <c r="A142" s="37"/>
      <c r="B142" s="38"/>
      <c r="C142" s="238" t="s">
        <v>144</v>
      </c>
      <c r="D142" s="238" t="s">
        <v>181</v>
      </c>
      <c r="E142" s="239" t="s">
        <v>228</v>
      </c>
      <c r="F142" s="240" t="s">
        <v>229</v>
      </c>
      <c r="G142" s="241" t="s">
        <v>201</v>
      </c>
      <c r="H142" s="242">
        <v>85</v>
      </c>
      <c r="I142" s="243"/>
      <c r="J142" s="244">
        <f>ROUND(I142*H142,2)</f>
        <v>0</v>
      </c>
      <c r="K142" s="245"/>
      <c r="L142" s="246"/>
      <c r="M142" s="247" t="s">
        <v>1</v>
      </c>
      <c r="N142" s="248" t="s">
        <v>38</v>
      </c>
      <c r="O142" s="90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0" t="s">
        <v>184</v>
      </c>
      <c r="AT142" s="230" t="s">
        <v>181</v>
      </c>
      <c r="AU142" s="230" t="s">
        <v>82</v>
      </c>
      <c r="AY142" s="16" t="s">
        <v>114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6" t="s">
        <v>80</v>
      </c>
      <c r="BK142" s="231">
        <f>ROUND(I142*H142,2)</f>
        <v>0</v>
      </c>
      <c r="BL142" s="16" t="s">
        <v>185</v>
      </c>
      <c r="BM142" s="230" t="s">
        <v>230</v>
      </c>
    </row>
    <row r="143" s="2" customFormat="1" ht="37.8" customHeight="1">
      <c r="A143" s="37"/>
      <c r="B143" s="38"/>
      <c r="C143" s="218" t="s">
        <v>231</v>
      </c>
      <c r="D143" s="218" t="s">
        <v>117</v>
      </c>
      <c r="E143" s="219" t="s">
        <v>232</v>
      </c>
      <c r="F143" s="220" t="s">
        <v>233</v>
      </c>
      <c r="G143" s="221" t="s">
        <v>201</v>
      </c>
      <c r="H143" s="222">
        <v>85</v>
      </c>
      <c r="I143" s="223"/>
      <c r="J143" s="224">
        <f>ROUND(I143*H143,2)</f>
        <v>0</v>
      </c>
      <c r="K143" s="225"/>
      <c r="L143" s="43"/>
      <c r="M143" s="226" t="s">
        <v>1</v>
      </c>
      <c r="N143" s="227" t="s">
        <v>38</v>
      </c>
      <c r="O143" s="90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0" t="s">
        <v>185</v>
      </c>
      <c r="AT143" s="230" t="s">
        <v>117</v>
      </c>
      <c r="AU143" s="230" t="s">
        <v>82</v>
      </c>
      <c r="AY143" s="16" t="s">
        <v>114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6" t="s">
        <v>80</v>
      </c>
      <c r="BK143" s="231">
        <f>ROUND(I143*H143,2)</f>
        <v>0</v>
      </c>
      <c r="BL143" s="16" t="s">
        <v>185</v>
      </c>
      <c r="BM143" s="230" t="s">
        <v>234</v>
      </c>
    </row>
    <row r="144" s="2" customFormat="1" ht="33" customHeight="1">
      <c r="A144" s="37"/>
      <c r="B144" s="38"/>
      <c r="C144" s="238" t="s">
        <v>235</v>
      </c>
      <c r="D144" s="238" t="s">
        <v>181</v>
      </c>
      <c r="E144" s="239" t="s">
        <v>236</v>
      </c>
      <c r="F144" s="240" t="s">
        <v>237</v>
      </c>
      <c r="G144" s="241" t="s">
        <v>201</v>
      </c>
      <c r="H144" s="242">
        <v>20</v>
      </c>
      <c r="I144" s="243"/>
      <c r="J144" s="244">
        <f>ROUND(I144*H144,2)</f>
        <v>0</v>
      </c>
      <c r="K144" s="245"/>
      <c r="L144" s="246"/>
      <c r="M144" s="247" t="s">
        <v>1</v>
      </c>
      <c r="N144" s="248" t="s">
        <v>38</v>
      </c>
      <c r="O144" s="90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0" t="s">
        <v>184</v>
      </c>
      <c r="AT144" s="230" t="s">
        <v>181</v>
      </c>
      <c r="AU144" s="230" t="s">
        <v>82</v>
      </c>
      <c r="AY144" s="16" t="s">
        <v>114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6" t="s">
        <v>80</v>
      </c>
      <c r="BK144" s="231">
        <f>ROUND(I144*H144,2)</f>
        <v>0</v>
      </c>
      <c r="BL144" s="16" t="s">
        <v>185</v>
      </c>
      <c r="BM144" s="230" t="s">
        <v>238</v>
      </c>
    </row>
    <row r="145" s="2" customFormat="1" ht="37.8" customHeight="1">
      <c r="A145" s="37"/>
      <c r="B145" s="38"/>
      <c r="C145" s="218" t="s">
        <v>239</v>
      </c>
      <c r="D145" s="218" t="s">
        <v>117</v>
      </c>
      <c r="E145" s="219" t="s">
        <v>240</v>
      </c>
      <c r="F145" s="220" t="s">
        <v>241</v>
      </c>
      <c r="G145" s="221" t="s">
        <v>201</v>
      </c>
      <c r="H145" s="222">
        <v>20</v>
      </c>
      <c r="I145" s="223"/>
      <c r="J145" s="224">
        <f>ROUND(I145*H145,2)</f>
        <v>0</v>
      </c>
      <c r="K145" s="225"/>
      <c r="L145" s="43"/>
      <c r="M145" s="226" t="s">
        <v>1</v>
      </c>
      <c r="N145" s="227" t="s">
        <v>38</v>
      </c>
      <c r="O145" s="90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0" t="s">
        <v>185</v>
      </c>
      <c r="AT145" s="230" t="s">
        <v>117</v>
      </c>
      <c r="AU145" s="230" t="s">
        <v>82</v>
      </c>
      <c r="AY145" s="16" t="s">
        <v>114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6" t="s">
        <v>80</v>
      </c>
      <c r="BK145" s="231">
        <f>ROUND(I145*H145,2)</f>
        <v>0</v>
      </c>
      <c r="BL145" s="16" t="s">
        <v>185</v>
      </c>
      <c r="BM145" s="230" t="s">
        <v>242</v>
      </c>
    </row>
    <row r="146" s="2" customFormat="1" ht="24.15" customHeight="1">
      <c r="A146" s="37"/>
      <c r="B146" s="38"/>
      <c r="C146" s="218" t="s">
        <v>243</v>
      </c>
      <c r="D146" s="218" t="s">
        <v>117</v>
      </c>
      <c r="E146" s="219" t="s">
        <v>244</v>
      </c>
      <c r="F146" s="220" t="s">
        <v>245</v>
      </c>
      <c r="G146" s="221" t="s">
        <v>120</v>
      </c>
      <c r="H146" s="222">
        <v>13</v>
      </c>
      <c r="I146" s="223"/>
      <c r="J146" s="224">
        <f>ROUND(I146*H146,2)</f>
        <v>0</v>
      </c>
      <c r="K146" s="225"/>
      <c r="L146" s="43"/>
      <c r="M146" s="226" t="s">
        <v>1</v>
      </c>
      <c r="N146" s="227" t="s">
        <v>38</v>
      </c>
      <c r="O146" s="90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0" t="s">
        <v>185</v>
      </c>
      <c r="AT146" s="230" t="s">
        <v>117</v>
      </c>
      <c r="AU146" s="230" t="s">
        <v>82</v>
      </c>
      <c r="AY146" s="16" t="s">
        <v>114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6" t="s">
        <v>80</v>
      </c>
      <c r="BK146" s="231">
        <f>ROUND(I146*H146,2)</f>
        <v>0</v>
      </c>
      <c r="BL146" s="16" t="s">
        <v>185</v>
      </c>
      <c r="BM146" s="230" t="s">
        <v>246</v>
      </c>
    </row>
    <row r="147" s="2" customFormat="1" ht="37.8" customHeight="1">
      <c r="A147" s="37"/>
      <c r="B147" s="38"/>
      <c r="C147" s="218" t="s">
        <v>247</v>
      </c>
      <c r="D147" s="218" t="s">
        <v>117</v>
      </c>
      <c r="E147" s="219" t="s">
        <v>248</v>
      </c>
      <c r="F147" s="220" t="s">
        <v>249</v>
      </c>
      <c r="G147" s="221" t="s">
        <v>201</v>
      </c>
      <c r="H147" s="222">
        <v>93.5</v>
      </c>
      <c r="I147" s="223"/>
      <c r="J147" s="224">
        <f>ROUND(I147*H147,2)</f>
        <v>0</v>
      </c>
      <c r="K147" s="225"/>
      <c r="L147" s="43"/>
      <c r="M147" s="226" t="s">
        <v>1</v>
      </c>
      <c r="N147" s="227" t="s">
        <v>38</v>
      </c>
      <c r="O147" s="90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0" t="s">
        <v>185</v>
      </c>
      <c r="AT147" s="230" t="s">
        <v>117</v>
      </c>
      <c r="AU147" s="230" t="s">
        <v>82</v>
      </c>
      <c r="AY147" s="16" t="s">
        <v>114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6" t="s">
        <v>80</v>
      </c>
      <c r="BK147" s="231">
        <f>ROUND(I147*H147,2)</f>
        <v>0</v>
      </c>
      <c r="BL147" s="16" t="s">
        <v>185</v>
      </c>
      <c r="BM147" s="230" t="s">
        <v>250</v>
      </c>
    </row>
    <row r="148" s="2" customFormat="1" ht="16.5" customHeight="1">
      <c r="A148" s="37"/>
      <c r="B148" s="38"/>
      <c r="C148" s="238" t="s">
        <v>153</v>
      </c>
      <c r="D148" s="238" t="s">
        <v>181</v>
      </c>
      <c r="E148" s="239" t="s">
        <v>251</v>
      </c>
      <c r="F148" s="240" t="s">
        <v>252</v>
      </c>
      <c r="G148" s="241" t="s">
        <v>253</v>
      </c>
      <c r="H148" s="242">
        <v>93.5</v>
      </c>
      <c r="I148" s="243"/>
      <c r="J148" s="244">
        <f>ROUND(I148*H148,2)</f>
        <v>0</v>
      </c>
      <c r="K148" s="245"/>
      <c r="L148" s="246"/>
      <c r="M148" s="247" t="s">
        <v>1</v>
      </c>
      <c r="N148" s="248" t="s">
        <v>38</v>
      </c>
      <c r="O148" s="90"/>
      <c r="P148" s="228">
        <f>O148*H148</f>
        <v>0</v>
      </c>
      <c r="Q148" s="228">
        <v>0.001</v>
      </c>
      <c r="R148" s="228">
        <f>Q148*H148</f>
        <v>0.0935</v>
      </c>
      <c r="S148" s="228">
        <v>0</v>
      </c>
      <c r="T148" s="22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0" t="s">
        <v>254</v>
      </c>
      <c r="AT148" s="230" t="s">
        <v>181</v>
      </c>
      <c r="AU148" s="230" t="s">
        <v>82</v>
      </c>
      <c r="AY148" s="16" t="s">
        <v>114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6" t="s">
        <v>80</v>
      </c>
      <c r="BK148" s="231">
        <f>ROUND(I148*H148,2)</f>
        <v>0</v>
      </c>
      <c r="BL148" s="16" t="s">
        <v>254</v>
      </c>
      <c r="BM148" s="230" t="s">
        <v>255</v>
      </c>
    </row>
    <row r="149" s="2" customFormat="1" ht="37.8" customHeight="1">
      <c r="A149" s="37"/>
      <c r="B149" s="38"/>
      <c r="C149" s="218" t="s">
        <v>7</v>
      </c>
      <c r="D149" s="218" t="s">
        <v>117</v>
      </c>
      <c r="E149" s="219" t="s">
        <v>256</v>
      </c>
      <c r="F149" s="220" t="s">
        <v>257</v>
      </c>
      <c r="G149" s="221" t="s">
        <v>201</v>
      </c>
      <c r="H149" s="222">
        <v>104</v>
      </c>
      <c r="I149" s="223"/>
      <c r="J149" s="224">
        <f>ROUND(I149*H149,2)</f>
        <v>0</v>
      </c>
      <c r="K149" s="225"/>
      <c r="L149" s="43"/>
      <c r="M149" s="226" t="s">
        <v>1</v>
      </c>
      <c r="N149" s="227" t="s">
        <v>38</v>
      </c>
      <c r="O149" s="90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0" t="s">
        <v>185</v>
      </c>
      <c r="AT149" s="230" t="s">
        <v>117</v>
      </c>
      <c r="AU149" s="230" t="s">
        <v>82</v>
      </c>
      <c r="AY149" s="16" t="s">
        <v>114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6" t="s">
        <v>80</v>
      </c>
      <c r="BK149" s="231">
        <f>ROUND(I149*H149,2)</f>
        <v>0</v>
      </c>
      <c r="BL149" s="16" t="s">
        <v>185</v>
      </c>
      <c r="BM149" s="230" t="s">
        <v>258</v>
      </c>
    </row>
    <row r="150" s="2" customFormat="1" ht="24.15" customHeight="1">
      <c r="A150" s="37"/>
      <c r="B150" s="38"/>
      <c r="C150" s="238" t="s">
        <v>156</v>
      </c>
      <c r="D150" s="238" t="s">
        <v>181</v>
      </c>
      <c r="E150" s="239" t="s">
        <v>259</v>
      </c>
      <c r="F150" s="240" t="s">
        <v>260</v>
      </c>
      <c r="G150" s="241" t="s">
        <v>201</v>
      </c>
      <c r="H150" s="242">
        <v>104</v>
      </c>
      <c r="I150" s="243"/>
      <c r="J150" s="244">
        <f>ROUND(I150*H150,2)</f>
        <v>0</v>
      </c>
      <c r="K150" s="245"/>
      <c r="L150" s="246"/>
      <c r="M150" s="247" t="s">
        <v>1</v>
      </c>
      <c r="N150" s="248" t="s">
        <v>38</v>
      </c>
      <c r="O150" s="90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0" t="s">
        <v>254</v>
      </c>
      <c r="AT150" s="230" t="s">
        <v>181</v>
      </c>
      <c r="AU150" s="230" t="s">
        <v>82</v>
      </c>
      <c r="AY150" s="16" t="s">
        <v>114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6" t="s">
        <v>80</v>
      </c>
      <c r="BK150" s="231">
        <f>ROUND(I150*H150,2)</f>
        <v>0</v>
      </c>
      <c r="BL150" s="16" t="s">
        <v>254</v>
      </c>
      <c r="BM150" s="230" t="s">
        <v>261</v>
      </c>
    </row>
    <row r="151" s="2" customFormat="1">
      <c r="A151" s="37"/>
      <c r="B151" s="38"/>
      <c r="C151" s="39"/>
      <c r="D151" s="249" t="s">
        <v>262</v>
      </c>
      <c r="E151" s="39"/>
      <c r="F151" s="250" t="s">
        <v>263</v>
      </c>
      <c r="G151" s="39"/>
      <c r="H151" s="39"/>
      <c r="I151" s="251"/>
      <c r="J151" s="39"/>
      <c r="K151" s="39"/>
      <c r="L151" s="43"/>
      <c r="M151" s="252"/>
      <c r="N151" s="253"/>
      <c r="O151" s="90"/>
      <c r="P151" s="90"/>
      <c r="Q151" s="90"/>
      <c r="R151" s="90"/>
      <c r="S151" s="90"/>
      <c r="T151" s="91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6" t="s">
        <v>262</v>
      </c>
      <c r="AU151" s="16" t="s">
        <v>82</v>
      </c>
    </row>
    <row r="152" s="2" customFormat="1" ht="24.15" customHeight="1">
      <c r="A152" s="37"/>
      <c r="B152" s="38"/>
      <c r="C152" s="218" t="s">
        <v>264</v>
      </c>
      <c r="D152" s="218" t="s">
        <v>117</v>
      </c>
      <c r="E152" s="219" t="s">
        <v>265</v>
      </c>
      <c r="F152" s="220" t="s">
        <v>266</v>
      </c>
      <c r="G152" s="221" t="s">
        <v>120</v>
      </c>
      <c r="H152" s="222">
        <v>6</v>
      </c>
      <c r="I152" s="223"/>
      <c r="J152" s="224">
        <f>ROUND(I152*H152,2)</f>
        <v>0</v>
      </c>
      <c r="K152" s="225"/>
      <c r="L152" s="43"/>
      <c r="M152" s="226" t="s">
        <v>1</v>
      </c>
      <c r="N152" s="227" t="s">
        <v>38</v>
      </c>
      <c r="O152" s="90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0" t="s">
        <v>185</v>
      </c>
      <c r="AT152" s="230" t="s">
        <v>117</v>
      </c>
      <c r="AU152" s="230" t="s">
        <v>82</v>
      </c>
      <c r="AY152" s="16" t="s">
        <v>114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6" t="s">
        <v>80</v>
      </c>
      <c r="BK152" s="231">
        <f>ROUND(I152*H152,2)</f>
        <v>0</v>
      </c>
      <c r="BL152" s="16" t="s">
        <v>185</v>
      </c>
      <c r="BM152" s="230" t="s">
        <v>267</v>
      </c>
    </row>
    <row r="153" s="2" customFormat="1" ht="24.15" customHeight="1">
      <c r="A153" s="37"/>
      <c r="B153" s="38"/>
      <c r="C153" s="218" t="s">
        <v>268</v>
      </c>
      <c r="D153" s="218" t="s">
        <v>117</v>
      </c>
      <c r="E153" s="219" t="s">
        <v>269</v>
      </c>
      <c r="F153" s="220" t="s">
        <v>270</v>
      </c>
      <c r="G153" s="221" t="s">
        <v>120</v>
      </c>
      <c r="H153" s="222">
        <v>3</v>
      </c>
      <c r="I153" s="223"/>
      <c r="J153" s="224">
        <f>ROUND(I153*H153,2)</f>
        <v>0</v>
      </c>
      <c r="K153" s="225"/>
      <c r="L153" s="43"/>
      <c r="M153" s="226" t="s">
        <v>1</v>
      </c>
      <c r="N153" s="227" t="s">
        <v>38</v>
      </c>
      <c r="O153" s="90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0" t="s">
        <v>185</v>
      </c>
      <c r="AT153" s="230" t="s">
        <v>117</v>
      </c>
      <c r="AU153" s="230" t="s">
        <v>82</v>
      </c>
      <c r="AY153" s="16" t="s">
        <v>114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6" t="s">
        <v>80</v>
      </c>
      <c r="BK153" s="231">
        <f>ROUND(I153*H153,2)</f>
        <v>0</v>
      </c>
      <c r="BL153" s="16" t="s">
        <v>185</v>
      </c>
      <c r="BM153" s="230" t="s">
        <v>271</v>
      </c>
    </row>
    <row r="154" s="2" customFormat="1" ht="37.8" customHeight="1">
      <c r="A154" s="37"/>
      <c r="B154" s="38"/>
      <c r="C154" s="218" t="s">
        <v>272</v>
      </c>
      <c r="D154" s="218" t="s">
        <v>117</v>
      </c>
      <c r="E154" s="219" t="s">
        <v>273</v>
      </c>
      <c r="F154" s="220" t="s">
        <v>274</v>
      </c>
      <c r="G154" s="221" t="s">
        <v>201</v>
      </c>
      <c r="H154" s="222">
        <v>100</v>
      </c>
      <c r="I154" s="223"/>
      <c r="J154" s="224">
        <f>ROUND(I154*H154,2)</f>
        <v>0</v>
      </c>
      <c r="K154" s="225"/>
      <c r="L154" s="43"/>
      <c r="M154" s="226" t="s">
        <v>1</v>
      </c>
      <c r="N154" s="227" t="s">
        <v>38</v>
      </c>
      <c r="O154" s="90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0" t="s">
        <v>185</v>
      </c>
      <c r="AT154" s="230" t="s">
        <v>117</v>
      </c>
      <c r="AU154" s="230" t="s">
        <v>82</v>
      </c>
      <c r="AY154" s="16" t="s">
        <v>114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6" t="s">
        <v>80</v>
      </c>
      <c r="BK154" s="231">
        <f>ROUND(I154*H154,2)</f>
        <v>0</v>
      </c>
      <c r="BL154" s="16" t="s">
        <v>185</v>
      </c>
      <c r="BM154" s="230" t="s">
        <v>275</v>
      </c>
    </row>
    <row r="155" s="2" customFormat="1" ht="24.15" customHeight="1">
      <c r="A155" s="37"/>
      <c r="B155" s="38"/>
      <c r="C155" s="238" t="s">
        <v>276</v>
      </c>
      <c r="D155" s="238" t="s">
        <v>181</v>
      </c>
      <c r="E155" s="239" t="s">
        <v>277</v>
      </c>
      <c r="F155" s="240" t="s">
        <v>278</v>
      </c>
      <c r="G155" s="241" t="s">
        <v>201</v>
      </c>
      <c r="H155" s="242">
        <v>100</v>
      </c>
      <c r="I155" s="243"/>
      <c r="J155" s="244">
        <f>ROUND(I155*H155,2)</f>
        <v>0</v>
      </c>
      <c r="K155" s="245"/>
      <c r="L155" s="246"/>
      <c r="M155" s="247" t="s">
        <v>1</v>
      </c>
      <c r="N155" s="248" t="s">
        <v>38</v>
      </c>
      <c r="O155" s="90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0" t="s">
        <v>254</v>
      </c>
      <c r="AT155" s="230" t="s">
        <v>181</v>
      </c>
      <c r="AU155" s="230" t="s">
        <v>82</v>
      </c>
      <c r="AY155" s="16" t="s">
        <v>114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6" t="s">
        <v>80</v>
      </c>
      <c r="BK155" s="231">
        <f>ROUND(I155*H155,2)</f>
        <v>0</v>
      </c>
      <c r="BL155" s="16" t="s">
        <v>254</v>
      </c>
      <c r="BM155" s="230" t="s">
        <v>279</v>
      </c>
    </row>
    <row r="156" s="2" customFormat="1">
      <c r="A156" s="37"/>
      <c r="B156" s="38"/>
      <c r="C156" s="39"/>
      <c r="D156" s="249" t="s">
        <v>262</v>
      </c>
      <c r="E156" s="39"/>
      <c r="F156" s="250" t="s">
        <v>280</v>
      </c>
      <c r="G156" s="39"/>
      <c r="H156" s="39"/>
      <c r="I156" s="251"/>
      <c r="J156" s="39"/>
      <c r="K156" s="39"/>
      <c r="L156" s="43"/>
      <c r="M156" s="252"/>
      <c r="N156" s="253"/>
      <c r="O156" s="90"/>
      <c r="P156" s="90"/>
      <c r="Q156" s="90"/>
      <c r="R156" s="90"/>
      <c r="S156" s="90"/>
      <c r="T156" s="91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6" t="s">
        <v>262</v>
      </c>
      <c r="AU156" s="16" t="s">
        <v>82</v>
      </c>
    </row>
    <row r="157" s="2" customFormat="1" ht="24.15" customHeight="1">
      <c r="A157" s="37"/>
      <c r="B157" s="38"/>
      <c r="C157" s="218" t="s">
        <v>281</v>
      </c>
      <c r="D157" s="218" t="s">
        <v>117</v>
      </c>
      <c r="E157" s="219" t="s">
        <v>282</v>
      </c>
      <c r="F157" s="220" t="s">
        <v>283</v>
      </c>
      <c r="G157" s="221" t="s">
        <v>120</v>
      </c>
      <c r="H157" s="222">
        <v>6</v>
      </c>
      <c r="I157" s="223"/>
      <c r="J157" s="224">
        <f>ROUND(I157*H157,2)</f>
        <v>0</v>
      </c>
      <c r="K157" s="225"/>
      <c r="L157" s="43"/>
      <c r="M157" s="226" t="s">
        <v>1</v>
      </c>
      <c r="N157" s="227" t="s">
        <v>38</v>
      </c>
      <c r="O157" s="90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0" t="s">
        <v>185</v>
      </c>
      <c r="AT157" s="230" t="s">
        <v>117</v>
      </c>
      <c r="AU157" s="230" t="s">
        <v>82</v>
      </c>
      <c r="AY157" s="16" t="s">
        <v>114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6" t="s">
        <v>80</v>
      </c>
      <c r="BK157" s="231">
        <f>ROUND(I157*H157,2)</f>
        <v>0</v>
      </c>
      <c r="BL157" s="16" t="s">
        <v>185</v>
      </c>
      <c r="BM157" s="230" t="s">
        <v>284</v>
      </c>
    </row>
    <row r="158" s="2" customFormat="1" ht="24.15" customHeight="1">
      <c r="A158" s="37"/>
      <c r="B158" s="38"/>
      <c r="C158" s="218" t="s">
        <v>285</v>
      </c>
      <c r="D158" s="218" t="s">
        <v>117</v>
      </c>
      <c r="E158" s="219" t="s">
        <v>286</v>
      </c>
      <c r="F158" s="220" t="s">
        <v>287</v>
      </c>
      <c r="G158" s="221" t="s">
        <v>120</v>
      </c>
      <c r="H158" s="222">
        <v>3</v>
      </c>
      <c r="I158" s="223"/>
      <c r="J158" s="224">
        <f>ROUND(I158*H158,2)</f>
        <v>0</v>
      </c>
      <c r="K158" s="225"/>
      <c r="L158" s="43"/>
      <c r="M158" s="226" t="s">
        <v>1</v>
      </c>
      <c r="N158" s="227" t="s">
        <v>38</v>
      </c>
      <c r="O158" s="90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0" t="s">
        <v>185</v>
      </c>
      <c r="AT158" s="230" t="s">
        <v>117</v>
      </c>
      <c r="AU158" s="230" t="s">
        <v>82</v>
      </c>
      <c r="AY158" s="16" t="s">
        <v>114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6" t="s">
        <v>80</v>
      </c>
      <c r="BK158" s="231">
        <f>ROUND(I158*H158,2)</f>
        <v>0</v>
      </c>
      <c r="BL158" s="16" t="s">
        <v>185</v>
      </c>
      <c r="BM158" s="230" t="s">
        <v>288</v>
      </c>
    </row>
    <row r="159" s="2" customFormat="1" ht="37.8" customHeight="1">
      <c r="A159" s="37"/>
      <c r="B159" s="38"/>
      <c r="C159" s="218" t="s">
        <v>289</v>
      </c>
      <c r="D159" s="218" t="s">
        <v>117</v>
      </c>
      <c r="E159" s="219" t="s">
        <v>290</v>
      </c>
      <c r="F159" s="220" t="s">
        <v>291</v>
      </c>
      <c r="G159" s="221" t="s">
        <v>201</v>
      </c>
      <c r="H159" s="222">
        <v>5</v>
      </c>
      <c r="I159" s="223"/>
      <c r="J159" s="224">
        <f>ROUND(I159*H159,2)</f>
        <v>0</v>
      </c>
      <c r="K159" s="225"/>
      <c r="L159" s="43"/>
      <c r="M159" s="226" t="s">
        <v>1</v>
      </c>
      <c r="N159" s="227" t="s">
        <v>38</v>
      </c>
      <c r="O159" s="90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0" t="s">
        <v>185</v>
      </c>
      <c r="AT159" s="230" t="s">
        <v>117</v>
      </c>
      <c r="AU159" s="230" t="s">
        <v>82</v>
      </c>
      <c r="AY159" s="16" t="s">
        <v>114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6" t="s">
        <v>80</v>
      </c>
      <c r="BK159" s="231">
        <f>ROUND(I159*H159,2)</f>
        <v>0</v>
      </c>
      <c r="BL159" s="16" t="s">
        <v>185</v>
      </c>
      <c r="BM159" s="230" t="s">
        <v>292</v>
      </c>
    </row>
    <row r="160" s="2" customFormat="1" ht="24.15" customHeight="1">
      <c r="A160" s="37"/>
      <c r="B160" s="38"/>
      <c r="C160" s="238" t="s">
        <v>293</v>
      </c>
      <c r="D160" s="238" t="s">
        <v>181</v>
      </c>
      <c r="E160" s="239" t="s">
        <v>294</v>
      </c>
      <c r="F160" s="240" t="s">
        <v>295</v>
      </c>
      <c r="G160" s="241" t="s">
        <v>201</v>
      </c>
      <c r="H160" s="242">
        <v>5</v>
      </c>
      <c r="I160" s="243"/>
      <c r="J160" s="244">
        <f>ROUND(I160*H160,2)</f>
        <v>0</v>
      </c>
      <c r="K160" s="245"/>
      <c r="L160" s="246"/>
      <c r="M160" s="247" t="s">
        <v>1</v>
      </c>
      <c r="N160" s="248" t="s">
        <v>38</v>
      </c>
      <c r="O160" s="90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0" t="s">
        <v>254</v>
      </c>
      <c r="AT160" s="230" t="s">
        <v>181</v>
      </c>
      <c r="AU160" s="230" t="s">
        <v>82</v>
      </c>
      <c r="AY160" s="16" t="s">
        <v>114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6" t="s">
        <v>80</v>
      </c>
      <c r="BK160" s="231">
        <f>ROUND(I160*H160,2)</f>
        <v>0</v>
      </c>
      <c r="BL160" s="16" t="s">
        <v>254</v>
      </c>
      <c r="BM160" s="230" t="s">
        <v>296</v>
      </c>
    </row>
    <row r="161" s="2" customFormat="1">
      <c r="A161" s="37"/>
      <c r="B161" s="38"/>
      <c r="C161" s="39"/>
      <c r="D161" s="249" t="s">
        <v>262</v>
      </c>
      <c r="E161" s="39"/>
      <c r="F161" s="250" t="s">
        <v>297</v>
      </c>
      <c r="G161" s="39"/>
      <c r="H161" s="39"/>
      <c r="I161" s="251"/>
      <c r="J161" s="39"/>
      <c r="K161" s="39"/>
      <c r="L161" s="43"/>
      <c r="M161" s="252"/>
      <c r="N161" s="253"/>
      <c r="O161" s="90"/>
      <c r="P161" s="90"/>
      <c r="Q161" s="90"/>
      <c r="R161" s="90"/>
      <c r="S161" s="90"/>
      <c r="T161" s="91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6" t="s">
        <v>262</v>
      </c>
      <c r="AU161" s="16" t="s">
        <v>82</v>
      </c>
    </row>
    <row r="162" s="2" customFormat="1" ht="24.15" customHeight="1">
      <c r="A162" s="37"/>
      <c r="B162" s="38"/>
      <c r="C162" s="218" t="s">
        <v>298</v>
      </c>
      <c r="D162" s="218" t="s">
        <v>117</v>
      </c>
      <c r="E162" s="219" t="s">
        <v>299</v>
      </c>
      <c r="F162" s="220" t="s">
        <v>300</v>
      </c>
      <c r="G162" s="221" t="s">
        <v>120</v>
      </c>
      <c r="H162" s="222">
        <v>2</v>
      </c>
      <c r="I162" s="223"/>
      <c r="J162" s="224">
        <f>ROUND(I162*H162,2)</f>
        <v>0</v>
      </c>
      <c r="K162" s="225"/>
      <c r="L162" s="43"/>
      <c r="M162" s="226" t="s">
        <v>1</v>
      </c>
      <c r="N162" s="227" t="s">
        <v>38</v>
      </c>
      <c r="O162" s="90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0" t="s">
        <v>185</v>
      </c>
      <c r="AT162" s="230" t="s">
        <v>117</v>
      </c>
      <c r="AU162" s="230" t="s">
        <v>82</v>
      </c>
      <c r="AY162" s="16" t="s">
        <v>114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6" t="s">
        <v>80</v>
      </c>
      <c r="BK162" s="231">
        <f>ROUND(I162*H162,2)</f>
        <v>0</v>
      </c>
      <c r="BL162" s="16" t="s">
        <v>185</v>
      </c>
      <c r="BM162" s="230" t="s">
        <v>301</v>
      </c>
    </row>
    <row r="163" s="2" customFormat="1" ht="16.5" customHeight="1">
      <c r="A163" s="37"/>
      <c r="B163" s="38"/>
      <c r="C163" s="218" t="s">
        <v>302</v>
      </c>
      <c r="D163" s="218" t="s">
        <v>117</v>
      </c>
      <c r="E163" s="219" t="s">
        <v>303</v>
      </c>
      <c r="F163" s="220" t="s">
        <v>304</v>
      </c>
      <c r="G163" s="221" t="s">
        <v>201</v>
      </c>
      <c r="H163" s="222">
        <v>31</v>
      </c>
      <c r="I163" s="223"/>
      <c r="J163" s="224">
        <f>ROUND(I163*H163,2)</f>
        <v>0</v>
      </c>
      <c r="K163" s="225"/>
      <c r="L163" s="43"/>
      <c r="M163" s="226" t="s">
        <v>1</v>
      </c>
      <c r="N163" s="227" t="s">
        <v>38</v>
      </c>
      <c r="O163" s="90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0" t="s">
        <v>185</v>
      </c>
      <c r="AT163" s="230" t="s">
        <v>117</v>
      </c>
      <c r="AU163" s="230" t="s">
        <v>82</v>
      </c>
      <c r="AY163" s="16" t="s">
        <v>114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6" t="s">
        <v>80</v>
      </c>
      <c r="BK163" s="231">
        <f>ROUND(I163*H163,2)</f>
        <v>0</v>
      </c>
      <c r="BL163" s="16" t="s">
        <v>185</v>
      </c>
      <c r="BM163" s="230" t="s">
        <v>305</v>
      </c>
    </row>
    <row r="164" s="2" customFormat="1" ht="37.8" customHeight="1">
      <c r="A164" s="37"/>
      <c r="B164" s="38"/>
      <c r="C164" s="218" t="s">
        <v>306</v>
      </c>
      <c r="D164" s="218" t="s">
        <v>117</v>
      </c>
      <c r="E164" s="219" t="s">
        <v>307</v>
      </c>
      <c r="F164" s="220" t="s">
        <v>308</v>
      </c>
      <c r="G164" s="221" t="s">
        <v>201</v>
      </c>
      <c r="H164" s="222">
        <v>31</v>
      </c>
      <c r="I164" s="223"/>
      <c r="J164" s="224">
        <f>ROUND(I164*H164,2)</f>
        <v>0</v>
      </c>
      <c r="K164" s="225"/>
      <c r="L164" s="43"/>
      <c r="M164" s="226" t="s">
        <v>1</v>
      </c>
      <c r="N164" s="227" t="s">
        <v>38</v>
      </c>
      <c r="O164" s="90"/>
      <c r="P164" s="228">
        <f>O164*H164</f>
        <v>0</v>
      </c>
      <c r="Q164" s="228">
        <v>0</v>
      </c>
      <c r="R164" s="228">
        <f>Q164*H164</f>
        <v>0</v>
      </c>
      <c r="S164" s="228">
        <v>0</v>
      </c>
      <c r="T164" s="229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30" t="s">
        <v>185</v>
      </c>
      <c r="AT164" s="230" t="s">
        <v>117</v>
      </c>
      <c r="AU164" s="230" t="s">
        <v>82</v>
      </c>
      <c r="AY164" s="16" t="s">
        <v>114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6" t="s">
        <v>80</v>
      </c>
      <c r="BK164" s="231">
        <f>ROUND(I164*H164,2)</f>
        <v>0</v>
      </c>
      <c r="BL164" s="16" t="s">
        <v>185</v>
      </c>
      <c r="BM164" s="230" t="s">
        <v>309</v>
      </c>
    </row>
    <row r="165" s="2" customFormat="1" ht="24.15" customHeight="1">
      <c r="A165" s="37"/>
      <c r="B165" s="38"/>
      <c r="C165" s="218" t="s">
        <v>310</v>
      </c>
      <c r="D165" s="218" t="s">
        <v>117</v>
      </c>
      <c r="E165" s="219" t="s">
        <v>311</v>
      </c>
      <c r="F165" s="220" t="s">
        <v>312</v>
      </c>
      <c r="G165" s="221" t="s">
        <v>120</v>
      </c>
      <c r="H165" s="222">
        <v>2</v>
      </c>
      <c r="I165" s="223"/>
      <c r="J165" s="224">
        <f>ROUND(I165*H165,2)</f>
        <v>0</v>
      </c>
      <c r="K165" s="225"/>
      <c r="L165" s="43"/>
      <c r="M165" s="226" t="s">
        <v>1</v>
      </c>
      <c r="N165" s="227" t="s">
        <v>38</v>
      </c>
      <c r="O165" s="90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30" t="s">
        <v>185</v>
      </c>
      <c r="AT165" s="230" t="s">
        <v>117</v>
      </c>
      <c r="AU165" s="230" t="s">
        <v>82</v>
      </c>
      <c r="AY165" s="16" t="s">
        <v>114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6" t="s">
        <v>80</v>
      </c>
      <c r="BK165" s="231">
        <f>ROUND(I165*H165,2)</f>
        <v>0</v>
      </c>
      <c r="BL165" s="16" t="s">
        <v>185</v>
      </c>
      <c r="BM165" s="230" t="s">
        <v>313</v>
      </c>
    </row>
    <row r="166" s="2" customFormat="1" ht="24.15" customHeight="1">
      <c r="A166" s="37"/>
      <c r="B166" s="38"/>
      <c r="C166" s="218" t="s">
        <v>314</v>
      </c>
      <c r="D166" s="218" t="s">
        <v>117</v>
      </c>
      <c r="E166" s="219" t="s">
        <v>315</v>
      </c>
      <c r="F166" s="220" t="s">
        <v>316</v>
      </c>
      <c r="G166" s="221" t="s">
        <v>120</v>
      </c>
      <c r="H166" s="222">
        <v>1</v>
      </c>
      <c r="I166" s="223"/>
      <c r="J166" s="224">
        <f>ROUND(I166*H166,2)</f>
        <v>0</v>
      </c>
      <c r="K166" s="225"/>
      <c r="L166" s="43"/>
      <c r="M166" s="226" t="s">
        <v>1</v>
      </c>
      <c r="N166" s="227" t="s">
        <v>38</v>
      </c>
      <c r="O166" s="90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0" t="s">
        <v>185</v>
      </c>
      <c r="AT166" s="230" t="s">
        <v>117</v>
      </c>
      <c r="AU166" s="230" t="s">
        <v>82</v>
      </c>
      <c r="AY166" s="16" t="s">
        <v>114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6" t="s">
        <v>80</v>
      </c>
      <c r="BK166" s="231">
        <f>ROUND(I166*H166,2)</f>
        <v>0</v>
      </c>
      <c r="BL166" s="16" t="s">
        <v>185</v>
      </c>
      <c r="BM166" s="230" t="s">
        <v>317</v>
      </c>
    </row>
    <row r="167" s="2" customFormat="1" ht="24.15" customHeight="1">
      <c r="A167" s="37"/>
      <c r="B167" s="38"/>
      <c r="C167" s="218" t="s">
        <v>318</v>
      </c>
      <c r="D167" s="218" t="s">
        <v>117</v>
      </c>
      <c r="E167" s="219" t="s">
        <v>319</v>
      </c>
      <c r="F167" s="220" t="s">
        <v>320</v>
      </c>
      <c r="G167" s="221" t="s">
        <v>201</v>
      </c>
      <c r="H167" s="222">
        <v>58</v>
      </c>
      <c r="I167" s="223"/>
      <c r="J167" s="224">
        <f>ROUND(I167*H167,2)</f>
        <v>0</v>
      </c>
      <c r="K167" s="225"/>
      <c r="L167" s="43"/>
      <c r="M167" s="226" t="s">
        <v>1</v>
      </c>
      <c r="N167" s="227" t="s">
        <v>38</v>
      </c>
      <c r="O167" s="90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0" t="s">
        <v>185</v>
      </c>
      <c r="AT167" s="230" t="s">
        <v>117</v>
      </c>
      <c r="AU167" s="230" t="s">
        <v>82</v>
      </c>
      <c r="AY167" s="16" t="s">
        <v>114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6" t="s">
        <v>80</v>
      </c>
      <c r="BK167" s="231">
        <f>ROUND(I167*H167,2)</f>
        <v>0</v>
      </c>
      <c r="BL167" s="16" t="s">
        <v>185</v>
      </c>
      <c r="BM167" s="230" t="s">
        <v>321</v>
      </c>
    </row>
    <row r="168" s="2" customFormat="1" ht="24.15" customHeight="1">
      <c r="A168" s="37"/>
      <c r="B168" s="38"/>
      <c r="C168" s="238" t="s">
        <v>322</v>
      </c>
      <c r="D168" s="238" t="s">
        <v>181</v>
      </c>
      <c r="E168" s="239" t="s">
        <v>323</v>
      </c>
      <c r="F168" s="240" t="s">
        <v>324</v>
      </c>
      <c r="G168" s="241" t="s">
        <v>201</v>
      </c>
      <c r="H168" s="242">
        <v>58</v>
      </c>
      <c r="I168" s="243"/>
      <c r="J168" s="244">
        <f>ROUND(I168*H168,2)</f>
        <v>0</v>
      </c>
      <c r="K168" s="245"/>
      <c r="L168" s="246"/>
      <c r="M168" s="247" t="s">
        <v>1</v>
      </c>
      <c r="N168" s="248" t="s">
        <v>38</v>
      </c>
      <c r="O168" s="90"/>
      <c r="P168" s="228">
        <f>O168*H168</f>
        <v>0</v>
      </c>
      <c r="Q168" s="228">
        <v>0</v>
      </c>
      <c r="R168" s="228">
        <f>Q168*H168</f>
        <v>0</v>
      </c>
      <c r="S168" s="228">
        <v>0</v>
      </c>
      <c r="T168" s="229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30" t="s">
        <v>254</v>
      </c>
      <c r="AT168" s="230" t="s">
        <v>181</v>
      </c>
      <c r="AU168" s="230" t="s">
        <v>82</v>
      </c>
      <c r="AY168" s="16" t="s">
        <v>114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6" t="s">
        <v>80</v>
      </c>
      <c r="BK168" s="231">
        <f>ROUND(I168*H168,2)</f>
        <v>0</v>
      </c>
      <c r="BL168" s="16" t="s">
        <v>254</v>
      </c>
      <c r="BM168" s="230" t="s">
        <v>325</v>
      </c>
    </row>
    <row r="169" s="13" customFormat="1">
      <c r="A169" s="13"/>
      <c r="B169" s="254"/>
      <c r="C169" s="255"/>
      <c r="D169" s="249" t="s">
        <v>326</v>
      </c>
      <c r="E169" s="255"/>
      <c r="F169" s="256" t="s">
        <v>327</v>
      </c>
      <c r="G169" s="255"/>
      <c r="H169" s="257">
        <v>58</v>
      </c>
      <c r="I169" s="258"/>
      <c r="J169" s="255"/>
      <c r="K169" s="255"/>
      <c r="L169" s="259"/>
      <c r="M169" s="260"/>
      <c r="N169" s="261"/>
      <c r="O169" s="261"/>
      <c r="P169" s="261"/>
      <c r="Q169" s="261"/>
      <c r="R169" s="261"/>
      <c r="S169" s="261"/>
      <c r="T169" s="26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63" t="s">
        <v>326</v>
      </c>
      <c r="AU169" s="263" t="s">
        <v>82</v>
      </c>
      <c r="AV169" s="13" t="s">
        <v>82</v>
      </c>
      <c r="AW169" s="13" t="s">
        <v>4</v>
      </c>
      <c r="AX169" s="13" t="s">
        <v>80</v>
      </c>
      <c r="AY169" s="263" t="s">
        <v>114</v>
      </c>
    </row>
    <row r="170" s="2" customFormat="1" ht="24.15" customHeight="1">
      <c r="A170" s="37"/>
      <c r="B170" s="38"/>
      <c r="C170" s="218" t="s">
        <v>328</v>
      </c>
      <c r="D170" s="218" t="s">
        <v>117</v>
      </c>
      <c r="E170" s="219" t="s">
        <v>329</v>
      </c>
      <c r="F170" s="220" t="s">
        <v>330</v>
      </c>
      <c r="G170" s="221" t="s">
        <v>201</v>
      </c>
      <c r="H170" s="222">
        <v>70</v>
      </c>
      <c r="I170" s="223"/>
      <c r="J170" s="224">
        <f>ROUND(I170*H170,2)</f>
        <v>0</v>
      </c>
      <c r="K170" s="225"/>
      <c r="L170" s="43"/>
      <c r="M170" s="226" t="s">
        <v>1</v>
      </c>
      <c r="N170" s="227" t="s">
        <v>38</v>
      </c>
      <c r="O170" s="90"/>
      <c r="P170" s="228">
        <f>O170*H170</f>
        <v>0</v>
      </c>
      <c r="Q170" s="228">
        <v>0</v>
      </c>
      <c r="R170" s="228">
        <f>Q170*H170</f>
        <v>0</v>
      </c>
      <c r="S170" s="228">
        <v>0</v>
      </c>
      <c r="T170" s="229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0" t="s">
        <v>185</v>
      </c>
      <c r="AT170" s="230" t="s">
        <v>117</v>
      </c>
      <c r="AU170" s="230" t="s">
        <v>82</v>
      </c>
      <c r="AY170" s="16" t="s">
        <v>114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6" t="s">
        <v>80</v>
      </c>
      <c r="BK170" s="231">
        <f>ROUND(I170*H170,2)</f>
        <v>0</v>
      </c>
      <c r="BL170" s="16" t="s">
        <v>185</v>
      </c>
      <c r="BM170" s="230" t="s">
        <v>331</v>
      </c>
    </row>
    <row r="171" s="2" customFormat="1" ht="37.8" customHeight="1">
      <c r="A171" s="37"/>
      <c r="B171" s="38"/>
      <c r="C171" s="238" t="s">
        <v>332</v>
      </c>
      <c r="D171" s="238" t="s">
        <v>181</v>
      </c>
      <c r="E171" s="239" t="s">
        <v>333</v>
      </c>
      <c r="F171" s="240" t="s">
        <v>334</v>
      </c>
      <c r="G171" s="241" t="s">
        <v>201</v>
      </c>
      <c r="H171" s="242">
        <v>70</v>
      </c>
      <c r="I171" s="243"/>
      <c r="J171" s="244">
        <f>ROUND(I171*H171,2)</f>
        <v>0</v>
      </c>
      <c r="K171" s="245"/>
      <c r="L171" s="246"/>
      <c r="M171" s="247" t="s">
        <v>1</v>
      </c>
      <c r="N171" s="248" t="s">
        <v>38</v>
      </c>
      <c r="O171" s="90"/>
      <c r="P171" s="228">
        <f>O171*H171</f>
        <v>0</v>
      </c>
      <c r="Q171" s="228">
        <v>0</v>
      </c>
      <c r="R171" s="228">
        <f>Q171*H171</f>
        <v>0</v>
      </c>
      <c r="S171" s="228">
        <v>0</v>
      </c>
      <c r="T171" s="229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30" t="s">
        <v>254</v>
      </c>
      <c r="AT171" s="230" t="s">
        <v>181</v>
      </c>
      <c r="AU171" s="230" t="s">
        <v>82</v>
      </c>
      <c r="AY171" s="16" t="s">
        <v>114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6" t="s">
        <v>80</v>
      </c>
      <c r="BK171" s="231">
        <f>ROUND(I171*H171,2)</f>
        <v>0</v>
      </c>
      <c r="BL171" s="16" t="s">
        <v>254</v>
      </c>
      <c r="BM171" s="230" t="s">
        <v>335</v>
      </c>
    </row>
    <row r="172" s="2" customFormat="1" ht="16.5" customHeight="1">
      <c r="A172" s="37"/>
      <c r="B172" s="38"/>
      <c r="C172" s="238" t="s">
        <v>336</v>
      </c>
      <c r="D172" s="238" t="s">
        <v>181</v>
      </c>
      <c r="E172" s="239" t="s">
        <v>337</v>
      </c>
      <c r="F172" s="240" t="s">
        <v>338</v>
      </c>
      <c r="G172" s="241" t="s">
        <v>201</v>
      </c>
      <c r="H172" s="242">
        <v>41</v>
      </c>
      <c r="I172" s="243"/>
      <c r="J172" s="244">
        <f>ROUND(I172*H172,2)</f>
        <v>0</v>
      </c>
      <c r="K172" s="245"/>
      <c r="L172" s="246"/>
      <c r="M172" s="247" t="s">
        <v>1</v>
      </c>
      <c r="N172" s="248" t="s">
        <v>38</v>
      </c>
      <c r="O172" s="90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0" t="s">
        <v>184</v>
      </c>
      <c r="AT172" s="230" t="s">
        <v>181</v>
      </c>
      <c r="AU172" s="230" t="s">
        <v>82</v>
      </c>
      <c r="AY172" s="16" t="s">
        <v>114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6" t="s">
        <v>80</v>
      </c>
      <c r="BK172" s="231">
        <f>ROUND(I172*H172,2)</f>
        <v>0</v>
      </c>
      <c r="BL172" s="16" t="s">
        <v>185</v>
      </c>
      <c r="BM172" s="230" t="s">
        <v>184</v>
      </c>
    </row>
    <row r="173" s="2" customFormat="1" ht="16.5" customHeight="1">
      <c r="A173" s="37"/>
      <c r="B173" s="38"/>
      <c r="C173" s="238" t="s">
        <v>339</v>
      </c>
      <c r="D173" s="238" t="s">
        <v>181</v>
      </c>
      <c r="E173" s="239" t="s">
        <v>340</v>
      </c>
      <c r="F173" s="240" t="s">
        <v>341</v>
      </c>
      <c r="G173" s="241" t="s">
        <v>201</v>
      </c>
      <c r="H173" s="242">
        <v>316</v>
      </c>
      <c r="I173" s="243"/>
      <c r="J173" s="244">
        <f>ROUND(I173*H173,2)</f>
        <v>0</v>
      </c>
      <c r="K173" s="245"/>
      <c r="L173" s="246"/>
      <c r="M173" s="247" t="s">
        <v>1</v>
      </c>
      <c r="N173" s="248" t="s">
        <v>38</v>
      </c>
      <c r="O173" s="90"/>
      <c r="P173" s="228">
        <f>O173*H173</f>
        <v>0</v>
      </c>
      <c r="Q173" s="228">
        <v>0</v>
      </c>
      <c r="R173" s="228">
        <f>Q173*H173</f>
        <v>0</v>
      </c>
      <c r="S173" s="228">
        <v>0</v>
      </c>
      <c r="T173" s="229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30" t="s">
        <v>184</v>
      </c>
      <c r="AT173" s="230" t="s">
        <v>181</v>
      </c>
      <c r="AU173" s="230" t="s">
        <v>82</v>
      </c>
      <c r="AY173" s="16" t="s">
        <v>114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6" t="s">
        <v>80</v>
      </c>
      <c r="BK173" s="231">
        <f>ROUND(I173*H173,2)</f>
        <v>0</v>
      </c>
      <c r="BL173" s="16" t="s">
        <v>185</v>
      </c>
      <c r="BM173" s="230" t="s">
        <v>342</v>
      </c>
    </row>
    <row r="174" s="2" customFormat="1" ht="37.8" customHeight="1">
      <c r="A174" s="37"/>
      <c r="B174" s="38"/>
      <c r="C174" s="218" t="s">
        <v>343</v>
      </c>
      <c r="D174" s="218" t="s">
        <v>117</v>
      </c>
      <c r="E174" s="219" t="s">
        <v>344</v>
      </c>
      <c r="F174" s="220" t="s">
        <v>345</v>
      </c>
      <c r="G174" s="221" t="s">
        <v>201</v>
      </c>
      <c r="H174" s="222">
        <v>357</v>
      </c>
      <c r="I174" s="223"/>
      <c r="J174" s="224">
        <f>ROUND(I174*H174,2)</f>
        <v>0</v>
      </c>
      <c r="K174" s="225"/>
      <c r="L174" s="43"/>
      <c r="M174" s="226" t="s">
        <v>1</v>
      </c>
      <c r="N174" s="227" t="s">
        <v>38</v>
      </c>
      <c r="O174" s="90"/>
      <c r="P174" s="228">
        <f>O174*H174</f>
        <v>0</v>
      </c>
      <c r="Q174" s="228">
        <v>0</v>
      </c>
      <c r="R174" s="228">
        <f>Q174*H174</f>
        <v>0</v>
      </c>
      <c r="S174" s="228">
        <v>0</v>
      </c>
      <c r="T174" s="229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30" t="s">
        <v>185</v>
      </c>
      <c r="AT174" s="230" t="s">
        <v>117</v>
      </c>
      <c r="AU174" s="230" t="s">
        <v>82</v>
      </c>
      <c r="AY174" s="16" t="s">
        <v>114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6" t="s">
        <v>80</v>
      </c>
      <c r="BK174" s="231">
        <f>ROUND(I174*H174,2)</f>
        <v>0</v>
      </c>
      <c r="BL174" s="16" t="s">
        <v>185</v>
      </c>
      <c r="BM174" s="230" t="s">
        <v>346</v>
      </c>
    </row>
    <row r="175" s="2" customFormat="1" ht="49.05" customHeight="1">
      <c r="A175" s="37"/>
      <c r="B175" s="38"/>
      <c r="C175" s="218" t="s">
        <v>347</v>
      </c>
      <c r="D175" s="218" t="s">
        <v>117</v>
      </c>
      <c r="E175" s="219" t="s">
        <v>348</v>
      </c>
      <c r="F175" s="220" t="s">
        <v>349</v>
      </c>
      <c r="G175" s="221" t="s">
        <v>120</v>
      </c>
      <c r="H175" s="222">
        <v>7</v>
      </c>
      <c r="I175" s="223"/>
      <c r="J175" s="224">
        <f>ROUND(I175*H175,2)</f>
        <v>0</v>
      </c>
      <c r="K175" s="225"/>
      <c r="L175" s="43"/>
      <c r="M175" s="226" t="s">
        <v>1</v>
      </c>
      <c r="N175" s="227" t="s">
        <v>38</v>
      </c>
      <c r="O175" s="90"/>
      <c r="P175" s="228">
        <f>O175*H175</f>
        <v>0</v>
      </c>
      <c r="Q175" s="228">
        <v>0</v>
      </c>
      <c r="R175" s="228">
        <f>Q175*H175</f>
        <v>0</v>
      </c>
      <c r="S175" s="228">
        <v>0</v>
      </c>
      <c r="T175" s="229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30" t="s">
        <v>185</v>
      </c>
      <c r="AT175" s="230" t="s">
        <v>117</v>
      </c>
      <c r="AU175" s="230" t="s">
        <v>82</v>
      </c>
      <c r="AY175" s="16" t="s">
        <v>114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6" t="s">
        <v>80</v>
      </c>
      <c r="BK175" s="231">
        <f>ROUND(I175*H175,2)</f>
        <v>0</v>
      </c>
      <c r="BL175" s="16" t="s">
        <v>185</v>
      </c>
      <c r="BM175" s="230" t="s">
        <v>350</v>
      </c>
    </row>
    <row r="176" s="12" customFormat="1" ht="22.8" customHeight="1">
      <c r="A176" s="12"/>
      <c r="B176" s="202"/>
      <c r="C176" s="203"/>
      <c r="D176" s="204" t="s">
        <v>72</v>
      </c>
      <c r="E176" s="216" t="s">
        <v>351</v>
      </c>
      <c r="F176" s="216" t="s">
        <v>352</v>
      </c>
      <c r="G176" s="203"/>
      <c r="H176" s="203"/>
      <c r="I176" s="206"/>
      <c r="J176" s="217">
        <f>BK176</f>
        <v>0</v>
      </c>
      <c r="K176" s="203"/>
      <c r="L176" s="208"/>
      <c r="M176" s="209"/>
      <c r="N176" s="210"/>
      <c r="O176" s="210"/>
      <c r="P176" s="211">
        <f>SUM(P177:P233)</f>
        <v>0</v>
      </c>
      <c r="Q176" s="210"/>
      <c r="R176" s="211">
        <f>SUM(R177:R233)</f>
        <v>0.00040000000000000002</v>
      </c>
      <c r="S176" s="210"/>
      <c r="T176" s="212">
        <f>SUM(T177:T233)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3" t="s">
        <v>121</v>
      </c>
      <c r="AT176" s="214" t="s">
        <v>72</v>
      </c>
      <c r="AU176" s="214" t="s">
        <v>80</v>
      </c>
      <c r="AY176" s="213" t="s">
        <v>114</v>
      </c>
      <c r="BK176" s="215">
        <f>SUM(BK177:BK233)</f>
        <v>0</v>
      </c>
    </row>
    <row r="177" s="2" customFormat="1" ht="16.5" customHeight="1">
      <c r="A177" s="37"/>
      <c r="B177" s="38"/>
      <c r="C177" s="238" t="s">
        <v>353</v>
      </c>
      <c r="D177" s="238" t="s">
        <v>181</v>
      </c>
      <c r="E177" s="239" t="s">
        <v>354</v>
      </c>
      <c r="F177" s="240" t="s">
        <v>355</v>
      </c>
      <c r="G177" s="241" t="s">
        <v>120</v>
      </c>
      <c r="H177" s="242">
        <v>3</v>
      </c>
      <c r="I177" s="243"/>
      <c r="J177" s="244">
        <f>ROUND(I177*H177,2)</f>
        <v>0</v>
      </c>
      <c r="K177" s="245"/>
      <c r="L177" s="246"/>
      <c r="M177" s="247" t="s">
        <v>1</v>
      </c>
      <c r="N177" s="248" t="s">
        <v>38</v>
      </c>
      <c r="O177" s="90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30" t="s">
        <v>184</v>
      </c>
      <c r="AT177" s="230" t="s">
        <v>181</v>
      </c>
      <c r="AU177" s="230" t="s">
        <v>82</v>
      </c>
      <c r="AY177" s="16" t="s">
        <v>114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6" t="s">
        <v>80</v>
      </c>
      <c r="BK177" s="231">
        <f>ROUND(I177*H177,2)</f>
        <v>0</v>
      </c>
      <c r="BL177" s="16" t="s">
        <v>185</v>
      </c>
      <c r="BM177" s="230" t="s">
        <v>356</v>
      </c>
    </row>
    <row r="178" s="2" customFormat="1" ht="24.15" customHeight="1">
      <c r="A178" s="37"/>
      <c r="B178" s="38"/>
      <c r="C178" s="238" t="s">
        <v>357</v>
      </c>
      <c r="D178" s="238" t="s">
        <v>181</v>
      </c>
      <c r="E178" s="239" t="s">
        <v>358</v>
      </c>
      <c r="F178" s="240" t="s">
        <v>359</v>
      </c>
      <c r="G178" s="241" t="s">
        <v>120</v>
      </c>
      <c r="H178" s="242">
        <v>2</v>
      </c>
      <c r="I178" s="243"/>
      <c r="J178" s="244">
        <f>ROUND(I178*H178,2)</f>
        <v>0</v>
      </c>
      <c r="K178" s="245"/>
      <c r="L178" s="246"/>
      <c r="M178" s="247" t="s">
        <v>1</v>
      </c>
      <c r="N178" s="248" t="s">
        <v>38</v>
      </c>
      <c r="O178" s="90"/>
      <c r="P178" s="228">
        <f>O178*H178</f>
        <v>0</v>
      </c>
      <c r="Q178" s="228">
        <v>0</v>
      </c>
      <c r="R178" s="228">
        <f>Q178*H178</f>
        <v>0</v>
      </c>
      <c r="S178" s="228">
        <v>0</v>
      </c>
      <c r="T178" s="229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30" t="s">
        <v>184</v>
      </c>
      <c r="AT178" s="230" t="s">
        <v>181</v>
      </c>
      <c r="AU178" s="230" t="s">
        <v>82</v>
      </c>
      <c r="AY178" s="16" t="s">
        <v>114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6" t="s">
        <v>80</v>
      </c>
      <c r="BK178" s="231">
        <f>ROUND(I178*H178,2)</f>
        <v>0</v>
      </c>
      <c r="BL178" s="16" t="s">
        <v>185</v>
      </c>
      <c r="BM178" s="230" t="s">
        <v>360</v>
      </c>
    </row>
    <row r="179" s="2" customFormat="1" ht="21.75" customHeight="1">
      <c r="A179" s="37"/>
      <c r="B179" s="38"/>
      <c r="C179" s="238" t="s">
        <v>361</v>
      </c>
      <c r="D179" s="238" t="s">
        <v>181</v>
      </c>
      <c r="E179" s="239" t="s">
        <v>362</v>
      </c>
      <c r="F179" s="240" t="s">
        <v>363</v>
      </c>
      <c r="G179" s="241" t="s">
        <v>120</v>
      </c>
      <c r="H179" s="242">
        <v>1</v>
      </c>
      <c r="I179" s="243"/>
      <c r="J179" s="244">
        <f>ROUND(I179*H179,2)</f>
        <v>0</v>
      </c>
      <c r="K179" s="245"/>
      <c r="L179" s="246"/>
      <c r="M179" s="247" t="s">
        <v>1</v>
      </c>
      <c r="N179" s="248" t="s">
        <v>38</v>
      </c>
      <c r="O179" s="90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30" t="s">
        <v>184</v>
      </c>
      <c r="AT179" s="230" t="s">
        <v>181</v>
      </c>
      <c r="AU179" s="230" t="s">
        <v>82</v>
      </c>
      <c r="AY179" s="16" t="s">
        <v>114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6" t="s">
        <v>80</v>
      </c>
      <c r="BK179" s="231">
        <f>ROUND(I179*H179,2)</f>
        <v>0</v>
      </c>
      <c r="BL179" s="16" t="s">
        <v>185</v>
      </c>
      <c r="BM179" s="230" t="s">
        <v>364</v>
      </c>
    </row>
    <row r="180" s="2" customFormat="1" ht="21.75" customHeight="1">
      <c r="A180" s="37"/>
      <c r="B180" s="38"/>
      <c r="C180" s="238" t="s">
        <v>365</v>
      </c>
      <c r="D180" s="238" t="s">
        <v>181</v>
      </c>
      <c r="E180" s="239" t="s">
        <v>366</v>
      </c>
      <c r="F180" s="240" t="s">
        <v>367</v>
      </c>
      <c r="G180" s="241" t="s">
        <v>120</v>
      </c>
      <c r="H180" s="242">
        <v>1</v>
      </c>
      <c r="I180" s="243"/>
      <c r="J180" s="244">
        <f>ROUND(I180*H180,2)</f>
        <v>0</v>
      </c>
      <c r="K180" s="245"/>
      <c r="L180" s="246"/>
      <c r="M180" s="247" t="s">
        <v>1</v>
      </c>
      <c r="N180" s="248" t="s">
        <v>38</v>
      </c>
      <c r="O180" s="90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30" t="s">
        <v>184</v>
      </c>
      <c r="AT180" s="230" t="s">
        <v>181</v>
      </c>
      <c r="AU180" s="230" t="s">
        <v>82</v>
      </c>
      <c r="AY180" s="16" t="s">
        <v>114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6" t="s">
        <v>80</v>
      </c>
      <c r="BK180" s="231">
        <f>ROUND(I180*H180,2)</f>
        <v>0</v>
      </c>
      <c r="BL180" s="16" t="s">
        <v>185</v>
      </c>
      <c r="BM180" s="230" t="s">
        <v>368</v>
      </c>
    </row>
    <row r="181" s="2" customFormat="1" ht="49.05" customHeight="1">
      <c r="A181" s="37"/>
      <c r="B181" s="38"/>
      <c r="C181" s="218" t="s">
        <v>369</v>
      </c>
      <c r="D181" s="218" t="s">
        <v>117</v>
      </c>
      <c r="E181" s="219" t="s">
        <v>370</v>
      </c>
      <c r="F181" s="220" t="s">
        <v>371</v>
      </c>
      <c r="G181" s="221" t="s">
        <v>120</v>
      </c>
      <c r="H181" s="222">
        <v>4</v>
      </c>
      <c r="I181" s="223"/>
      <c r="J181" s="224">
        <f>ROUND(I181*H181,2)</f>
        <v>0</v>
      </c>
      <c r="K181" s="225"/>
      <c r="L181" s="43"/>
      <c r="M181" s="226" t="s">
        <v>1</v>
      </c>
      <c r="N181" s="227" t="s">
        <v>38</v>
      </c>
      <c r="O181" s="90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30" t="s">
        <v>185</v>
      </c>
      <c r="AT181" s="230" t="s">
        <v>117</v>
      </c>
      <c r="AU181" s="230" t="s">
        <v>82</v>
      </c>
      <c r="AY181" s="16" t="s">
        <v>114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6" t="s">
        <v>80</v>
      </c>
      <c r="BK181" s="231">
        <f>ROUND(I181*H181,2)</f>
        <v>0</v>
      </c>
      <c r="BL181" s="16" t="s">
        <v>185</v>
      </c>
      <c r="BM181" s="230" t="s">
        <v>372</v>
      </c>
    </row>
    <row r="182" s="2" customFormat="1" ht="55.5" customHeight="1">
      <c r="A182" s="37"/>
      <c r="B182" s="38"/>
      <c r="C182" s="218" t="s">
        <v>373</v>
      </c>
      <c r="D182" s="218" t="s">
        <v>117</v>
      </c>
      <c r="E182" s="219" t="s">
        <v>374</v>
      </c>
      <c r="F182" s="220" t="s">
        <v>375</v>
      </c>
      <c r="G182" s="221" t="s">
        <v>120</v>
      </c>
      <c r="H182" s="222">
        <v>3</v>
      </c>
      <c r="I182" s="223"/>
      <c r="J182" s="224">
        <f>ROUND(I182*H182,2)</f>
        <v>0</v>
      </c>
      <c r="K182" s="225"/>
      <c r="L182" s="43"/>
      <c r="M182" s="226" t="s">
        <v>1</v>
      </c>
      <c r="N182" s="227" t="s">
        <v>38</v>
      </c>
      <c r="O182" s="90"/>
      <c r="P182" s="228">
        <f>O182*H182</f>
        <v>0</v>
      </c>
      <c r="Q182" s="228">
        <v>0</v>
      </c>
      <c r="R182" s="228">
        <f>Q182*H182</f>
        <v>0</v>
      </c>
      <c r="S182" s="228">
        <v>0</v>
      </c>
      <c r="T182" s="229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30" t="s">
        <v>185</v>
      </c>
      <c r="AT182" s="230" t="s">
        <v>117</v>
      </c>
      <c r="AU182" s="230" t="s">
        <v>82</v>
      </c>
      <c r="AY182" s="16" t="s">
        <v>114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6" t="s">
        <v>80</v>
      </c>
      <c r="BK182" s="231">
        <f>ROUND(I182*H182,2)</f>
        <v>0</v>
      </c>
      <c r="BL182" s="16" t="s">
        <v>185</v>
      </c>
      <c r="BM182" s="230" t="s">
        <v>376</v>
      </c>
    </row>
    <row r="183" s="2" customFormat="1" ht="16.5" customHeight="1">
      <c r="A183" s="37"/>
      <c r="B183" s="38"/>
      <c r="C183" s="238" t="s">
        <v>377</v>
      </c>
      <c r="D183" s="238" t="s">
        <v>181</v>
      </c>
      <c r="E183" s="239" t="s">
        <v>378</v>
      </c>
      <c r="F183" s="240" t="s">
        <v>379</v>
      </c>
      <c r="G183" s="241" t="s">
        <v>120</v>
      </c>
      <c r="H183" s="242">
        <v>7</v>
      </c>
      <c r="I183" s="243"/>
      <c r="J183" s="244">
        <f>ROUND(I183*H183,2)</f>
        <v>0</v>
      </c>
      <c r="K183" s="245"/>
      <c r="L183" s="246"/>
      <c r="M183" s="247" t="s">
        <v>1</v>
      </c>
      <c r="N183" s="248" t="s">
        <v>38</v>
      </c>
      <c r="O183" s="90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30" t="s">
        <v>184</v>
      </c>
      <c r="AT183" s="230" t="s">
        <v>181</v>
      </c>
      <c r="AU183" s="230" t="s">
        <v>82</v>
      </c>
      <c r="AY183" s="16" t="s">
        <v>114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6" t="s">
        <v>80</v>
      </c>
      <c r="BK183" s="231">
        <f>ROUND(I183*H183,2)</f>
        <v>0</v>
      </c>
      <c r="BL183" s="16" t="s">
        <v>185</v>
      </c>
      <c r="BM183" s="230" t="s">
        <v>380</v>
      </c>
    </row>
    <row r="184" s="2" customFormat="1" ht="16.5" customHeight="1">
      <c r="A184" s="37"/>
      <c r="B184" s="38"/>
      <c r="C184" s="218" t="s">
        <v>381</v>
      </c>
      <c r="D184" s="218" t="s">
        <v>117</v>
      </c>
      <c r="E184" s="219" t="s">
        <v>382</v>
      </c>
      <c r="F184" s="220" t="s">
        <v>383</v>
      </c>
      <c r="G184" s="221" t="s">
        <v>120</v>
      </c>
      <c r="H184" s="222">
        <v>7</v>
      </c>
      <c r="I184" s="223"/>
      <c r="J184" s="224">
        <f>ROUND(I184*H184,2)</f>
        <v>0</v>
      </c>
      <c r="K184" s="225"/>
      <c r="L184" s="43"/>
      <c r="M184" s="226" t="s">
        <v>1</v>
      </c>
      <c r="N184" s="227" t="s">
        <v>38</v>
      </c>
      <c r="O184" s="90"/>
      <c r="P184" s="228">
        <f>O184*H184</f>
        <v>0</v>
      </c>
      <c r="Q184" s="228">
        <v>0</v>
      </c>
      <c r="R184" s="228">
        <f>Q184*H184</f>
        <v>0</v>
      </c>
      <c r="S184" s="228">
        <v>0</v>
      </c>
      <c r="T184" s="229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30" t="s">
        <v>185</v>
      </c>
      <c r="AT184" s="230" t="s">
        <v>117</v>
      </c>
      <c r="AU184" s="230" t="s">
        <v>82</v>
      </c>
      <c r="AY184" s="16" t="s">
        <v>114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6" t="s">
        <v>80</v>
      </c>
      <c r="BK184" s="231">
        <f>ROUND(I184*H184,2)</f>
        <v>0</v>
      </c>
      <c r="BL184" s="16" t="s">
        <v>185</v>
      </c>
      <c r="BM184" s="230" t="s">
        <v>384</v>
      </c>
    </row>
    <row r="185" s="2" customFormat="1" ht="16.5" customHeight="1">
      <c r="A185" s="37"/>
      <c r="B185" s="38"/>
      <c r="C185" s="218" t="s">
        <v>385</v>
      </c>
      <c r="D185" s="218" t="s">
        <v>117</v>
      </c>
      <c r="E185" s="219" t="s">
        <v>386</v>
      </c>
      <c r="F185" s="220" t="s">
        <v>387</v>
      </c>
      <c r="G185" s="221" t="s">
        <v>120</v>
      </c>
      <c r="H185" s="222">
        <v>6</v>
      </c>
      <c r="I185" s="223"/>
      <c r="J185" s="224">
        <f>ROUND(I185*H185,2)</f>
        <v>0</v>
      </c>
      <c r="K185" s="225"/>
      <c r="L185" s="43"/>
      <c r="M185" s="226" t="s">
        <v>1</v>
      </c>
      <c r="N185" s="227" t="s">
        <v>38</v>
      </c>
      <c r="O185" s="90"/>
      <c r="P185" s="228">
        <f>O185*H185</f>
        <v>0</v>
      </c>
      <c r="Q185" s="228">
        <v>0</v>
      </c>
      <c r="R185" s="228">
        <f>Q185*H185</f>
        <v>0</v>
      </c>
      <c r="S185" s="228">
        <v>0</v>
      </c>
      <c r="T185" s="229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30" t="s">
        <v>185</v>
      </c>
      <c r="AT185" s="230" t="s">
        <v>117</v>
      </c>
      <c r="AU185" s="230" t="s">
        <v>82</v>
      </c>
      <c r="AY185" s="16" t="s">
        <v>114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6" t="s">
        <v>80</v>
      </c>
      <c r="BK185" s="231">
        <f>ROUND(I185*H185,2)</f>
        <v>0</v>
      </c>
      <c r="BL185" s="16" t="s">
        <v>185</v>
      </c>
      <c r="BM185" s="230" t="s">
        <v>388</v>
      </c>
    </row>
    <row r="186" s="2" customFormat="1" ht="16.5" customHeight="1">
      <c r="A186" s="37"/>
      <c r="B186" s="38"/>
      <c r="C186" s="218" t="s">
        <v>389</v>
      </c>
      <c r="D186" s="218" t="s">
        <v>117</v>
      </c>
      <c r="E186" s="219" t="s">
        <v>390</v>
      </c>
      <c r="F186" s="220" t="s">
        <v>391</v>
      </c>
      <c r="G186" s="221" t="s">
        <v>120</v>
      </c>
      <c r="H186" s="222">
        <v>1</v>
      </c>
      <c r="I186" s="223"/>
      <c r="J186" s="224">
        <f>ROUND(I186*H186,2)</f>
        <v>0</v>
      </c>
      <c r="K186" s="225"/>
      <c r="L186" s="43"/>
      <c r="M186" s="226" t="s">
        <v>1</v>
      </c>
      <c r="N186" s="227" t="s">
        <v>38</v>
      </c>
      <c r="O186" s="90"/>
      <c r="P186" s="228">
        <f>O186*H186</f>
        <v>0</v>
      </c>
      <c r="Q186" s="228">
        <v>0</v>
      </c>
      <c r="R186" s="228">
        <f>Q186*H186</f>
        <v>0</v>
      </c>
      <c r="S186" s="228">
        <v>0</v>
      </c>
      <c r="T186" s="229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30" t="s">
        <v>185</v>
      </c>
      <c r="AT186" s="230" t="s">
        <v>117</v>
      </c>
      <c r="AU186" s="230" t="s">
        <v>82</v>
      </c>
      <c r="AY186" s="16" t="s">
        <v>114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6" t="s">
        <v>80</v>
      </c>
      <c r="BK186" s="231">
        <f>ROUND(I186*H186,2)</f>
        <v>0</v>
      </c>
      <c r="BL186" s="16" t="s">
        <v>185</v>
      </c>
      <c r="BM186" s="230" t="s">
        <v>392</v>
      </c>
    </row>
    <row r="187" s="2" customFormat="1" ht="24.15" customHeight="1">
      <c r="A187" s="37"/>
      <c r="B187" s="38"/>
      <c r="C187" s="238" t="s">
        <v>393</v>
      </c>
      <c r="D187" s="238" t="s">
        <v>181</v>
      </c>
      <c r="E187" s="239" t="s">
        <v>394</v>
      </c>
      <c r="F187" s="240" t="s">
        <v>395</v>
      </c>
      <c r="G187" s="241" t="s">
        <v>120</v>
      </c>
      <c r="H187" s="242">
        <v>4</v>
      </c>
      <c r="I187" s="243"/>
      <c r="J187" s="244">
        <f>ROUND(I187*H187,2)</f>
        <v>0</v>
      </c>
      <c r="K187" s="245"/>
      <c r="L187" s="246"/>
      <c r="M187" s="247" t="s">
        <v>1</v>
      </c>
      <c r="N187" s="248" t="s">
        <v>38</v>
      </c>
      <c r="O187" s="90"/>
      <c r="P187" s="228">
        <f>O187*H187</f>
        <v>0</v>
      </c>
      <c r="Q187" s="228">
        <v>0</v>
      </c>
      <c r="R187" s="228">
        <f>Q187*H187</f>
        <v>0</v>
      </c>
      <c r="S187" s="228">
        <v>0</v>
      </c>
      <c r="T187" s="229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30" t="s">
        <v>184</v>
      </c>
      <c r="AT187" s="230" t="s">
        <v>181</v>
      </c>
      <c r="AU187" s="230" t="s">
        <v>82</v>
      </c>
      <c r="AY187" s="16" t="s">
        <v>114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6" t="s">
        <v>80</v>
      </c>
      <c r="BK187" s="231">
        <f>ROUND(I187*H187,2)</f>
        <v>0</v>
      </c>
      <c r="BL187" s="16" t="s">
        <v>185</v>
      </c>
      <c r="BM187" s="230" t="s">
        <v>396</v>
      </c>
    </row>
    <row r="188" s="2" customFormat="1" ht="16.5" customHeight="1">
      <c r="A188" s="37"/>
      <c r="B188" s="38"/>
      <c r="C188" s="238" t="s">
        <v>397</v>
      </c>
      <c r="D188" s="238" t="s">
        <v>181</v>
      </c>
      <c r="E188" s="239" t="s">
        <v>398</v>
      </c>
      <c r="F188" s="240" t="s">
        <v>399</v>
      </c>
      <c r="G188" s="241" t="s">
        <v>120</v>
      </c>
      <c r="H188" s="242">
        <v>4</v>
      </c>
      <c r="I188" s="243"/>
      <c r="J188" s="244">
        <f>ROUND(I188*H188,2)</f>
        <v>0</v>
      </c>
      <c r="K188" s="245"/>
      <c r="L188" s="246"/>
      <c r="M188" s="247" t="s">
        <v>1</v>
      </c>
      <c r="N188" s="248" t="s">
        <v>38</v>
      </c>
      <c r="O188" s="90"/>
      <c r="P188" s="228">
        <f>O188*H188</f>
        <v>0</v>
      </c>
      <c r="Q188" s="228">
        <v>0</v>
      </c>
      <c r="R188" s="228">
        <f>Q188*H188</f>
        <v>0</v>
      </c>
      <c r="S188" s="228">
        <v>0</v>
      </c>
      <c r="T188" s="229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30" t="s">
        <v>184</v>
      </c>
      <c r="AT188" s="230" t="s">
        <v>181</v>
      </c>
      <c r="AU188" s="230" t="s">
        <v>82</v>
      </c>
      <c r="AY188" s="16" t="s">
        <v>114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6" t="s">
        <v>80</v>
      </c>
      <c r="BK188" s="231">
        <f>ROUND(I188*H188,2)</f>
        <v>0</v>
      </c>
      <c r="BL188" s="16" t="s">
        <v>185</v>
      </c>
      <c r="BM188" s="230" t="s">
        <v>400</v>
      </c>
    </row>
    <row r="189" s="2" customFormat="1" ht="16.5" customHeight="1">
      <c r="A189" s="37"/>
      <c r="B189" s="38"/>
      <c r="C189" s="238" t="s">
        <v>401</v>
      </c>
      <c r="D189" s="238" t="s">
        <v>181</v>
      </c>
      <c r="E189" s="239" t="s">
        <v>402</v>
      </c>
      <c r="F189" s="240" t="s">
        <v>403</v>
      </c>
      <c r="G189" s="241" t="s">
        <v>120</v>
      </c>
      <c r="H189" s="242">
        <v>4</v>
      </c>
      <c r="I189" s="243"/>
      <c r="J189" s="244">
        <f>ROUND(I189*H189,2)</f>
        <v>0</v>
      </c>
      <c r="K189" s="245"/>
      <c r="L189" s="246"/>
      <c r="M189" s="247" t="s">
        <v>1</v>
      </c>
      <c r="N189" s="248" t="s">
        <v>38</v>
      </c>
      <c r="O189" s="90"/>
      <c r="P189" s="228">
        <f>O189*H189</f>
        <v>0</v>
      </c>
      <c r="Q189" s="228">
        <v>0</v>
      </c>
      <c r="R189" s="228">
        <f>Q189*H189</f>
        <v>0</v>
      </c>
      <c r="S189" s="228">
        <v>0</v>
      </c>
      <c r="T189" s="229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30" t="s">
        <v>184</v>
      </c>
      <c r="AT189" s="230" t="s">
        <v>181</v>
      </c>
      <c r="AU189" s="230" t="s">
        <v>82</v>
      </c>
      <c r="AY189" s="16" t="s">
        <v>114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6" t="s">
        <v>80</v>
      </c>
      <c r="BK189" s="231">
        <f>ROUND(I189*H189,2)</f>
        <v>0</v>
      </c>
      <c r="BL189" s="16" t="s">
        <v>185</v>
      </c>
      <c r="BM189" s="230" t="s">
        <v>404</v>
      </c>
    </row>
    <row r="190" s="2" customFormat="1" ht="16.5" customHeight="1">
      <c r="A190" s="37"/>
      <c r="B190" s="38"/>
      <c r="C190" s="238" t="s">
        <v>405</v>
      </c>
      <c r="D190" s="238" t="s">
        <v>181</v>
      </c>
      <c r="E190" s="239" t="s">
        <v>406</v>
      </c>
      <c r="F190" s="240" t="s">
        <v>407</v>
      </c>
      <c r="G190" s="241" t="s">
        <v>120</v>
      </c>
      <c r="H190" s="242">
        <v>4</v>
      </c>
      <c r="I190" s="243"/>
      <c r="J190" s="244">
        <f>ROUND(I190*H190,2)</f>
        <v>0</v>
      </c>
      <c r="K190" s="245"/>
      <c r="L190" s="246"/>
      <c r="M190" s="247" t="s">
        <v>1</v>
      </c>
      <c r="N190" s="248" t="s">
        <v>38</v>
      </c>
      <c r="O190" s="90"/>
      <c r="P190" s="228">
        <f>O190*H190</f>
        <v>0</v>
      </c>
      <c r="Q190" s="228">
        <v>0</v>
      </c>
      <c r="R190" s="228">
        <f>Q190*H190</f>
        <v>0</v>
      </c>
      <c r="S190" s="228">
        <v>0</v>
      </c>
      <c r="T190" s="229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30" t="s">
        <v>184</v>
      </c>
      <c r="AT190" s="230" t="s">
        <v>181</v>
      </c>
      <c r="AU190" s="230" t="s">
        <v>82</v>
      </c>
      <c r="AY190" s="16" t="s">
        <v>114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6" t="s">
        <v>80</v>
      </c>
      <c r="BK190" s="231">
        <f>ROUND(I190*H190,2)</f>
        <v>0</v>
      </c>
      <c r="BL190" s="16" t="s">
        <v>185</v>
      </c>
      <c r="BM190" s="230" t="s">
        <v>408</v>
      </c>
    </row>
    <row r="191" s="2" customFormat="1" ht="62.7" customHeight="1">
      <c r="A191" s="37"/>
      <c r="B191" s="38"/>
      <c r="C191" s="218" t="s">
        <v>409</v>
      </c>
      <c r="D191" s="218" t="s">
        <v>117</v>
      </c>
      <c r="E191" s="219" t="s">
        <v>410</v>
      </c>
      <c r="F191" s="220" t="s">
        <v>411</v>
      </c>
      <c r="G191" s="221" t="s">
        <v>120</v>
      </c>
      <c r="H191" s="222">
        <v>4</v>
      </c>
      <c r="I191" s="223"/>
      <c r="J191" s="224">
        <f>ROUND(I191*H191,2)</f>
        <v>0</v>
      </c>
      <c r="K191" s="225"/>
      <c r="L191" s="43"/>
      <c r="M191" s="226" t="s">
        <v>1</v>
      </c>
      <c r="N191" s="227" t="s">
        <v>38</v>
      </c>
      <c r="O191" s="90"/>
      <c r="P191" s="228">
        <f>O191*H191</f>
        <v>0</v>
      </c>
      <c r="Q191" s="228">
        <v>0</v>
      </c>
      <c r="R191" s="228">
        <f>Q191*H191</f>
        <v>0</v>
      </c>
      <c r="S191" s="228">
        <v>0</v>
      </c>
      <c r="T191" s="229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30" t="s">
        <v>185</v>
      </c>
      <c r="AT191" s="230" t="s">
        <v>117</v>
      </c>
      <c r="AU191" s="230" t="s">
        <v>82</v>
      </c>
      <c r="AY191" s="16" t="s">
        <v>114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6" t="s">
        <v>80</v>
      </c>
      <c r="BK191" s="231">
        <f>ROUND(I191*H191,2)</f>
        <v>0</v>
      </c>
      <c r="BL191" s="16" t="s">
        <v>185</v>
      </c>
      <c r="BM191" s="230" t="s">
        <v>412</v>
      </c>
    </row>
    <row r="192" s="2" customFormat="1" ht="66.75" customHeight="1">
      <c r="A192" s="37"/>
      <c r="B192" s="38"/>
      <c r="C192" s="218" t="s">
        <v>413</v>
      </c>
      <c r="D192" s="218" t="s">
        <v>117</v>
      </c>
      <c r="E192" s="219" t="s">
        <v>414</v>
      </c>
      <c r="F192" s="220" t="s">
        <v>415</v>
      </c>
      <c r="G192" s="221" t="s">
        <v>120</v>
      </c>
      <c r="H192" s="222">
        <v>4</v>
      </c>
      <c r="I192" s="223"/>
      <c r="J192" s="224">
        <f>ROUND(I192*H192,2)</f>
        <v>0</v>
      </c>
      <c r="K192" s="225"/>
      <c r="L192" s="43"/>
      <c r="M192" s="226" t="s">
        <v>1</v>
      </c>
      <c r="N192" s="227" t="s">
        <v>38</v>
      </c>
      <c r="O192" s="90"/>
      <c r="P192" s="228">
        <f>O192*H192</f>
        <v>0</v>
      </c>
      <c r="Q192" s="228">
        <v>0</v>
      </c>
      <c r="R192" s="228">
        <f>Q192*H192</f>
        <v>0</v>
      </c>
      <c r="S192" s="228">
        <v>0</v>
      </c>
      <c r="T192" s="229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30" t="s">
        <v>185</v>
      </c>
      <c r="AT192" s="230" t="s">
        <v>117</v>
      </c>
      <c r="AU192" s="230" t="s">
        <v>82</v>
      </c>
      <c r="AY192" s="16" t="s">
        <v>114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6" t="s">
        <v>80</v>
      </c>
      <c r="BK192" s="231">
        <f>ROUND(I192*H192,2)</f>
        <v>0</v>
      </c>
      <c r="BL192" s="16" t="s">
        <v>185</v>
      </c>
      <c r="BM192" s="230" t="s">
        <v>416</v>
      </c>
    </row>
    <row r="193" s="2" customFormat="1" ht="21.75" customHeight="1">
      <c r="A193" s="37"/>
      <c r="B193" s="38"/>
      <c r="C193" s="238" t="s">
        <v>417</v>
      </c>
      <c r="D193" s="238" t="s">
        <v>181</v>
      </c>
      <c r="E193" s="239" t="s">
        <v>418</v>
      </c>
      <c r="F193" s="240" t="s">
        <v>419</v>
      </c>
      <c r="G193" s="241" t="s">
        <v>120</v>
      </c>
      <c r="H193" s="242">
        <v>5</v>
      </c>
      <c r="I193" s="243"/>
      <c r="J193" s="244">
        <f>ROUND(I193*H193,2)</f>
        <v>0</v>
      </c>
      <c r="K193" s="245"/>
      <c r="L193" s="246"/>
      <c r="M193" s="247" t="s">
        <v>1</v>
      </c>
      <c r="N193" s="248" t="s">
        <v>38</v>
      </c>
      <c r="O193" s="90"/>
      <c r="P193" s="228">
        <f>O193*H193</f>
        <v>0</v>
      </c>
      <c r="Q193" s="228">
        <v>0</v>
      </c>
      <c r="R193" s="228">
        <f>Q193*H193</f>
        <v>0</v>
      </c>
      <c r="S193" s="228">
        <v>0</v>
      </c>
      <c r="T193" s="229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30" t="s">
        <v>184</v>
      </c>
      <c r="AT193" s="230" t="s">
        <v>181</v>
      </c>
      <c r="AU193" s="230" t="s">
        <v>82</v>
      </c>
      <c r="AY193" s="16" t="s">
        <v>114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6" t="s">
        <v>80</v>
      </c>
      <c r="BK193" s="231">
        <f>ROUND(I193*H193,2)</f>
        <v>0</v>
      </c>
      <c r="BL193" s="16" t="s">
        <v>185</v>
      </c>
      <c r="BM193" s="230" t="s">
        <v>420</v>
      </c>
    </row>
    <row r="194" s="2" customFormat="1" ht="21.75" customHeight="1">
      <c r="A194" s="37"/>
      <c r="B194" s="38"/>
      <c r="C194" s="238" t="s">
        <v>421</v>
      </c>
      <c r="D194" s="238" t="s">
        <v>181</v>
      </c>
      <c r="E194" s="239" t="s">
        <v>422</v>
      </c>
      <c r="F194" s="240" t="s">
        <v>423</v>
      </c>
      <c r="G194" s="241" t="s">
        <v>120</v>
      </c>
      <c r="H194" s="242">
        <v>4</v>
      </c>
      <c r="I194" s="243"/>
      <c r="J194" s="244">
        <f>ROUND(I194*H194,2)</f>
        <v>0</v>
      </c>
      <c r="K194" s="245"/>
      <c r="L194" s="246"/>
      <c r="M194" s="247" t="s">
        <v>1</v>
      </c>
      <c r="N194" s="248" t="s">
        <v>38</v>
      </c>
      <c r="O194" s="90"/>
      <c r="P194" s="228">
        <f>O194*H194</f>
        <v>0</v>
      </c>
      <c r="Q194" s="228">
        <v>0</v>
      </c>
      <c r="R194" s="228">
        <f>Q194*H194</f>
        <v>0</v>
      </c>
      <c r="S194" s="228">
        <v>0</v>
      </c>
      <c r="T194" s="229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30" t="s">
        <v>184</v>
      </c>
      <c r="AT194" s="230" t="s">
        <v>181</v>
      </c>
      <c r="AU194" s="230" t="s">
        <v>82</v>
      </c>
      <c r="AY194" s="16" t="s">
        <v>114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6" t="s">
        <v>80</v>
      </c>
      <c r="BK194" s="231">
        <f>ROUND(I194*H194,2)</f>
        <v>0</v>
      </c>
      <c r="BL194" s="16" t="s">
        <v>185</v>
      </c>
      <c r="BM194" s="230" t="s">
        <v>424</v>
      </c>
    </row>
    <row r="195" s="2" customFormat="1" ht="16.5" customHeight="1">
      <c r="A195" s="37"/>
      <c r="B195" s="38"/>
      <c r="C195" s="238" t="s">
        <v>425</v>
      </c>
      <c r="D195" s="238" t="s">
        <v>181</v>
      </c>
      <c r="E195" s="239" t="s">
        <v>426</v>
      </c>
      <c r="F195" s="240" t="s">
        <v>427</v>
      </c>
      <c r="G195" s="241" t="s">
        <v>120</v>
      </c>
      <c r="H195" s="242">
        <v>5</v>
      </c>
      <c r="I195" s="243"/>
      <c r="J195" s="244">
        <f>ROUND(I195*H195,2)</f>
        <v>0</v>
      </c>
      <c r="K195" s="245"/>
      <c r="L195" s="246"/>
      <c r="M195" s="247" t="s">
        <v>1</v>
      </c>
      <c r="N195" s="248" t="s">
        <v>38</v>
      </c>
      <c r="O195" s="90"/>
      <c r="P195" s="228">
        <f>O195*H195</f>
        <v>0</v>
      </c>
      <c r="Q195" s="228">
        <v>0</v>
      </c>
      <c r="R195" s="228">
        <f>Q195*H195</f>
        <v>0</v>
      </c>
      <c r="S195" s="228">
        <v>0</v>
      </c>
      <c r="T195" s="229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30" t="s">
        <v>184</v>
      </c>
      <c r="AT195" s="230" t="s">
        <v>181</v>
      </c>
      <c r="AU195" s="230" t="s">
        <v>82</v>
      </c>
      <c r="AY195" s="16" t="s">
        <v>114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6" t="s">
        <v>80</v>
      </c>
      <c r="BK195" s="231">
        <f>ROUND(I195*H195,2)</f>
        <v>0</v>
      </c>
      <c r="BL195" s="16" t="s">
        <v>185</v>
      </c>
      <c r="BM195" s="230" t="s">
        <v>428</v>
      </c>
    </row>
    <row r="196" s="2" customFormat="1" ht="16.5" customHeight="1">
      <c r="A196" s="37"/>
      <c r="B196" s="38"/>
      <c r="C196" s="238" t="s">
        <v>429</v>
      </c>
      <c r="D196" s="238" t="s">
        <v>181</v>
      </c>
      <c r="E196" s="239" t="s">
        <v>430</v>
      </c>
      <c r="F196" s="240" t="s">
        <v>431</v>
      </c>
      <c r="G196" s="241" t="s">
        <v>120</v>
      </c>
      <c r="H196" s="242">
        <v>4</v>
      </c>
      <c r="I196" s="243"/>
      <c r="J196" s="244">
        <f>ROUND(I196*H196,2)</f>
        <v>0</v>
      </c>
      <c r="K196" s="245"/>
      <c r="L196" s="246"/>
      <c r="M196" s="247" t="s">
        <v>1</v>
      </c>
      <c r="N196" s="248" t="s">
        <v>38</v>
      </c>
      <c r="O196" s="90"/>
      <c r="P196" s="228">
        <f>O196*H196</f>
        <v>0</v>
      </c>
      <c r="Q196" s="228">
        <v>0</v>
      </c>
      <c r="R196" s="228">
        <f>Q196*H196</f>
        <v>0</v>
      </c>
      <c r="S196" s="228">
        <v>0</v>
      </c>
      <c r="T196" s="229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30" t="s">
        <v>184</v>
      </c>
      <c r="AT196" s="230" t="s">
        <v>181</v>
      </c>
      <c r="AU196" s="230" t="s">
        <v>82</v>
      </c>
      <c r="AY196" s="16" t="s">
        <v>114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6" t="s">
        <v>80</v>
      </c>
      <c r="BK196" s="231">
        <f>ROUND(I196*H196,2)</f>
        <v>0</v>
      </c>
      <c r="BL196" s="16" t="s">
        <v>185</v>
      </c>
      <c r="BM196" s="230" t="s">
        <v>432</v>
      </c>
    </row>
    <row r="197" s="2" customFormat="1" ht="16.5" customHeight="1">
      <c r="A197" s="37"/>
      <c r="B197" s="38"/>
      <c r="C197" s="238" t="s">
        <v>185</v>
      </c>
      <c r="D197" s="238" t="s">
        <v>181</v>
      </c>
      <c r="E197" s="239" t="s">
        <v>433</v>
      </c>
      <c r="F197" s="240" t="s">
        <v>434</v>
      </c>
      <c r="G197" s="241" t="s">
        <v>120</v>
      </c>
      <c r="H197" s="242">
        <v>4</v>
      </c>
      <c r="I197" s="243"/>
      <c r="J197" s="244">
        <f>ROUND(I197*H197,2)</f>
        <v>0</v>
      </c>
      <c r="K197" s="245"/>
      <c r="L197" s="246"/>
      <c r="M197" s="247" t="s">
        <v>1</v>
      </c>
      <c r="N197" s="248" t="s">
        <v>38</v>
      </c>
      <c r="O197" s="90"/>
      <c r="P197" s="228">
        <f>O197*H197</f>
        <v>0</v>
      </c>
      <c r="Q197" s="228">
        <v>0</v>
      </c>
      <c r="R197" s="228">
        <f>Q197*H197</f>
        <v>0</v>
      </c>
      <c r="S197" s="228">
        <v>0</v>
      </c>
      <c r="T197" s="229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30" t="s">
        <v>184</v>
      </c>
      <c r="AT197" s="230" t="s">
        <v>181</v>
      </c>
      <c r="AU197" s="230" t="s">
        <v>82</v>
      </c>
      <c r="AY197" s="16" t="s">
        <v>114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6" t="s">
        <v>80</v>
      </c>
      <c r="BK197" s="231">
        <f>ROUND(I197*H197,2)</f>
        <v>0</v>
      </c>
      <c r="BL197" s="16" t="s">
        <v>185</v>
      </c>
      <c r="BM197" s="230" t="s">
        <v>435</v>
      </c>
    </row>
    <row r="198" s="2" customFormat="1" ht="62.7" customHeight="1">
      <c r="A198" s="37"/>
      <c r="B198" s="38"/>
      <c r="C198" s="218" t="s">
        <v>436</v>
      </c>
      <c r="D198" s="218" t="s">
        <v>117</v>
      </c>
      <c r="E198" s="219" t="s">
        <v>437</v>
      </c>
      <c r="F198" s="220" t="s">
        <v>438</v>
      </c>
      <c r="G198" s="221" t="s">
        <v>120</v>
      </c>
      <c r="H198" s="222">
        <v>5</v>
      </c>
      <c r="I198" s="223"/>
      <c r="J198" s="224">
        <f>ROUND(I198*H198,2)</f>
        <v>0</v>
      </c>
      <c r="K198" s="225"/>
      <c r="L198" s="43"/>
      <c r="M198" s="226" t="s">
        <v>1</v>
      </c>
      <c r="N198" s="227" t="s">
        <v>38</v>
      </c>
      <c r="O198" s="90"/>
      <c r="P198" s="228">
        <f>O198*H198</f>
        <v>0</v>
      </c>
      <c r="Q198" s="228">
        <v>0</v>
      </c>
      <c r="R198" s="228">
        <f>Q198*H198</f>
        <v>0</v>
      </c>
      <c r="S198" s="228">
        <v>0</v>
      </c>
      <c r="T198" s="229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30" t="s">
        <v>185</v>
      </c>
      <c r="AT198" s="230" t="s">
        <v>117</v>
      </c>
      <c r="AU198" s="230" t="s">
        <v>82</v>
      </c>
      <c r="AY198" s="16" t="s">
        <v>114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6" t="s">
        <v>80</v>
      </c>
      <c r="BK198" s="231">
        <f>ROUND(I198*H198,2)</f>
        <v>0</v>
      </c>
      <c r="BL198" s="16" t="s">
        <v>185</v>
      </c>
      <c r="BM198" s="230" t="s">
        <v>439</v>
      </c>
    </row>
    <row r="199" s="2" customFormat="1" ht="62.7" customHeight="1">
      <c r="A199" s="37"/>
      <c r="B199" s="38"/>
      <c r="C199" s="218" t="s">
        <v>440</v>
      </c>
      <c r="D199" s="218" t="s">
        <v>117</v>
      </c>
      <c r="E199" s="219" t="s">
        <v>441</v>
      </c>
      <c r="F199" s="220" t="s">
        <v>442</v>
      </c>
      <c r="G199" s="221" t="s">
        <v>120</v>
      </c>
      <c r="H199" s="222">
        <v>4</v>
      </c>
      <c r="I199" s="223"/>
      <c r="J199" s="224">
        <f>ROUND(I199*H199,2)</f>
        <v>0</v>
      </c>
      <c r="K199" s="225"/>
      <c r="L199" s="43"/>
      <c r="M199" s="226" t="s">
        <v>1</v>
      </c>
      <c r="N199" s="227" t="s">
        <v>38</v>
      </c>
      <c r="O199" s="90"/>
      <c r="P199" s="228">
        <f>O199*H199</f>
        <v>0</v>
      </c>
      <c r="Q199" s="228">
        <v>0</v>
      </c>
      <c r="R199" s="228">
        <f>Q199*H199</f>
        <v>0</v>
      </c>
      <c r="S199" s="228">
        <v>0</v>
      </c>
      <c r="T199" s="229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30" t="s">
        <v>185</v>
      </c>
      <c r="AT199" s="230" t="s">
        <v>117</v>
      </c>
      <c r="AU199" s="230" t="s">
        <v>82</v>
      </c>
      <c r="AY199" s="16" t="s">
        <v>114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6" t="s">
        <v>80</v>
      </c>
      <c r="BK199" s="231">
        <f>ROUND(I199*H199,2)</f>
        <v>0</v>
      </c>
      <c r="BL199" s="16" t="s">
        <v>185</v>
      </c>
      <c r="BM199" s="230" t="s">
        <v>443</v>
      </c>
    </row>
    <row r="200" s="2" customFormat="1" ht="66.75" customHeight="1">
      <c r="A200" s="37"/>
      <c r="B200" s="38"/>
      <c r="C200" s="218" t="s">
        <v>444</v>
      </c>
      <c r="D200" s="218" t="s">
        <v>117</v>
      </c>
      <c r="E200" s="219" t="s">
        <v>445</v>
      </c>
      <c r="F200" s="220" t="s">
        <v>446</v>
      </c>
      <c r="G200" s="221" t="s">
        <v>120</v>
      </c>
      <c r="H200" s="222">
        <v>5</v>
      </c>
      <c r="I200" s="223"/>
      <c r="J200" s="224">
        <f>ROUND(I200*H200,2)</f>
        <v>0</v>
      </c>
      <c r="K200" s="225"/>
      <c r="L200" s="43"/>
      <c r="M200" s="226" t="s">
        <v>1</v>
      </c>
      <c r="N200" s="227" t="s">
        <v>38</v>
      </c>
      <c r="O200" s="90"/>
      <c r="P200" s="228">
        <f>O200*H200</f>
        <v>0</v>
      </c>
      <c r="Q200" s="228">
        <v>0</v>
      </c>
      <c r="R200" s="228">
        <f>Q200*H200</f>
        <v>0</v>
      </c>
      <c r="S200" s="228">
        <v>0</v>
      </c>
      <c r="T200" s="229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30" t="s">
        <v>185</v>
      </c>
      <c r="AT200" s="230" t="s">
        <v>117</v>
      </c>
      <c r="AU200" s="230" t="s">
        <v>82</v>
      </c>
      <c r="AY200" s="16" t="s">
        <v>114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6" t="s">
        <v>80</v>
      </c>
      <c r="BK200" s="231">
        <f>ROUND(I200*H200,2)</f>
        <v>0</v>
      </c>
      <c r="BL200" s="16" t="s">
        <v>185</v>
      </c>
      <c r="BM200" s="230" t="s">
        <v>447</v>
      </c>
    </row>
    <row r="201" s="2" customFormat="1" ht="66.75" customHeight="1">
      <c r="A201" s="37"/>
      <c r="B201" s="38"/>
      <c r="C201" s="218" t="s">
        <v>448</v>
      </c>
      <c r="D201" s="218" t="s">
        <v>117</v>
      </c>
      <c r="E201" s="219" t="s">
        <v>449</v>
      </c>
      <c r="F201" s="220" t="s">
        <v>446</v>
      </c>
      <c r="G201" s="221" t="s">
        <v>120</v>
      </c>
      <c r="H201" s="222">
        <v>4</v>
      </c>
      <c r="I201" s="223"/>
      <c r="J201" s="224">
        <f>ROUND(I201*H201,2)</f>
        <v>0</v>
      </c>
      <c r="K201" s="225"/>
      <c r="L201" s="43"/>
      <c r="M201" s="226" t="s">
        <v>1</v>
      </c>
      <c r="N201" s="227" t="s">
        <v>38</v>
      </c>
      <c r="O201" s="90"/>
      <c r="P201" s="228">
        <f>O201*H201</f>
        <v>0</v>
      </c>
      <c r="Q201" s="228">
        <v>0</v>
      </c>
      <c r="R201" s="228">
        <f>Q201*H201</f>
        <v>0</v>
      </c>
      <c r="S201" s="228">
        <v>0</v>
      </c>
      <c r="T201" s="229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30" t="s">
        <v>185</v>
      </c>
      <c r="AT201" s="230" t="s">
        <v>117</v>
      </c>
      <c r="AU201" s="230" t="s">
        <v>82</v>
      </c>
      <c r="AY201" s="16" t="s">
        <v>114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6" t="s">
        <v>80</v>
      </c>
      <c r="BK201" s="231">
        <f>ROUND(I201*H201,2)</f>
        <v>0</v>
      </c>
      <c r="BL201" s="16" t="s">
        <v>185</v>
      </c>
      <c r="BM201" s="230" t="s">
        <v>450</v>
      </c>
    </row>
    <row r="202" s="2" customFormat="1" ht="16.5" customHeight="1">
      <c r="A202" s="37"/>
      <c r="B202" s="38"/>
      <c r="C202" s="238" t="s">
        <v>451</v>
      </c>
      <c r="D202" s="238" t="s">
        <v>181</v>
      </c>
      <c r="E202" s="239" t="s">
        <v>452</v>
      </c>
      <c r="F202" s="240" t="s">
        <v>453</v>
      </c>
      <c r="G202" s="241" t="s">
        <v>120</v>
      </c>
      <c r="H202" s="242">
        <v>4</v>
      </c>
      <c r="I202" s="243"/>
      <c r="J202" s="244">
        <f>ROUND(I202*H202,2)</f>
        <v>0</v>
      </c>
      <c r="K202" s="245"/>
      <c r="L202" s="246"/>
      <c r="M202" s="247" t="s">
        <v>1</v>
      </c>
      <c r="N202" s="248" t="s">
        <v>38</v>
      </c>
      <c r="O202" s="90"/>
      <c r="P202" s="228">
        <f>O202*H202</f>
        <v>0</v>
      </c>
      <c r="Q202" s="228">
        <v>0</v>
      </c>
      <c r="R202" s="228">
        <f>Q202*H202</f>
        <v>0</v>
      </c>
      <c r="S202" s="228">
        <v>0</v>
      </c>
      <c r="T202" s="229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30" t="s">
        <v>184</v>
      </c>
      <c r="AT202" s="230" t="s">
        <v>181</v>
      </c>
      <c r="AU202" s="230" t="s">
        <v>82</v>
      </c>
      <c r="AY202" s="16" t="s">
        <v>114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6" t="s">
        <v>80</v>
      </c>
      <c r="BK202" s="231">
        <f>ROUND(I202*H202,2)</f>
        <v>0</v>
      </c>
      <c r="BL202" s="16" t="s">
        <v>185</v>
      </c>
      <c r="BM202" s="230" t="s">
        <v>454</v>
      </c>
    </row>
    <row r="203" s="2" customFormat="1" ht="24.15" customHeight="1">
      <c r="A203" s="37"/>
      <c r="B203" s="38"/>
      <c r="C203" s="218" t="s">
        <v>455</v>
      </c>
      <c r="D203" s="218" t="s">
        <v>117</v>
      </c>
      <c r="E203" s="219" t="s">
        <v>456</v>
      </c>
      <c r="F203" s="220" t="s">
        <v>457</v>
      </c>
      <c r="G203" s="221" t="s">
        <v>120</v>
      </c>
      <c r="H203" s="222">
        <v>4</v>
      </c>
      <c r="I203" s="223"/>
      <c r="J203" s="224">
        <f>ROUND(I203*H203,2)</f>
        <v>0</v>
      </c>
      <c r="K203" s="225"/>
      <c r="L203" s="43"/>
      <c r="M203" s="226" t="s">
        <v>1</v>
      </c>
      <c r="N203" s="227" t="s">
        <v>38</v>
      </c>
      <c r="O203" s="90"/>
      <c r="P203" s="228">
        <f>O203*H203</f>
        <v>0</v>
      </c>
      <c r="Q203" s="228">
        <v>0</v>
      </c>
      <c r="R203" s="228">
        <f>Q203*H203</f>
        <v>0</v>
      </c>
      <c r="S203" s="228">
        <v>0</v>
      </c>
      <c r="T203" s="229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30" t="s">
        <v>185</v>
      </c>
      <c r="AT203" s="230" t="s">
        <v>117</v>
      </c>
      <c r="AU203" s="230" t="s">
        <v>82</v>
      </c>
      <c r="AY203" s="16" t="s">
        <v>114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6" t="s">
        <v>80</v>
      </c>
      <c r="BK203" s="231">
        <f>ROUND(I203*H203,2)</f>
        <v>0</v>
      </c>
      <c r="BL203" s="16" t="s">
        <v>185</v>
      </c>
      <c r="BM203" s="230" t="s">
        <v>458</v>
      </c>
    </row>
    <row r="204" s="2" customFormat="1" ht="16.5" customHeight="1">
      <c r="A204" s="37"/>
      <c r="B204" s="38"/>
      <c r="C204" s="238" t="s">
        <v>459</v>
      </c>
      <c r="D204" s="238" t="s">
        <v>181</v>
      </c>
      <c r="E204" s="239" t="s">
        <v>460</v>
      </c>
      <c r="F204" s="240" t="s">
        <v>461</v>
      </c>
      <c r="G204" s="241" t="s">
        <v>120</v>
      </c>
      <c r="H204" s="242">
        <v>4</v>
      </c>
      <c r="I204" s="243"/>
      <c r="J204" s="244">
        <f>ROUND(I204*H204,2)</f>
        <v>0</v>
      </c>
      <c r="K204" s="245"/>
      <c r="L204" s="246"/>
      <c r="M204" s="247" t="s">
        <v>1</v>
      </c>
      <c r="N204" s="248" t="s">
        <v>38</v>
      </c>
      <c r="O204" s="90"/>
      <c r="P204" s="228">
        <f>O204*H204</f>
        <v>0</v>
      </c>
      <c r="Q204" s="228">
        <v>0</v>
      </c>
      <c r="R204" s="228">
        <f>Q204*H204</f>
        <v>0</v>
      </c>
      <c r="S204" s="228">
        <v>0</v>
      </c>
      <c r="T204" s="229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30" t="s">
        <v>184</v>
      </c>
      <c r="AT204" s="230" t="s">
        <v>181</v>
      </c>
      <c r="AU204" s="230" t="s">
        <v>82</v>
      </c>
      <c r="AY204" s="16" t="s">
        <v>114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6" t="s">
        <v>80</v>
      </c>
      <c r="BK204" s="231">
        <f>ROUND(I204*H204,2)</f>
        <v>0</v>
      </c>
      <c r="BL204" s="16" t="s">
        <v>185</v>
      </c>
      <c r="BM204" s="230" t="s">
        <v>462</v>
      </c>
    </row>
    <row r="205" s="2" customFormat="1" ht="24.15" customHeight="1">
      <c r="A205" s="37"/>
      <c r="B205" s="38"/>
      <c r="C205" s="218" t="s">
        <v>463</v>
      </c>
      <c r="D205" s="218" t="s">
        <v>117</v>
      </c>
      <c r="E205" s="219" t="s">
        <v>464</v>
      </c>
      <c r="F205" s="220" t="s">
        <v>465</v>
      </c>
      <c r="G205" s="221" t="s">
        <v>120</v>
      </c>
      <c r="H205" s="222">
        <v>4</v>
      </c>
      <c r="I205" s="223"/>
      <c r="J205" s="224">
        <f>ROUND(I205*H205,2)</f>
        <v>0</v>
      </c>
      <c r="K205" s="225"/>
      <c r="L205" s="43"/>
      <c r="M205" s="226" t="s">
        <v>1</v>
      </c>
      <c r="N205" s="227" t="s">
        <v>38</v>
      </c>
      <c r="O205" s="90"/>
      <c r="P205" s="228">
        <f>O205*H205</f>
        <v>0</v>
      </c>
      <c r="Q205" s="228">
        <v>0</v>
      </c>
      <c r="R205" s="228">
        <f>Q205*H205</f>
        <v>0</v>
      </c>
      <c r="S205" s="228">
        <v>0</v>
      </c>
      <c r="T205" s="229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30" t="s">
        <v>185</v>
      </c>
      <c r="AT205" s="230" t="s">
        <v>117</v>
      </c>
      <c r="AU205" s="230" t="s">
        <v>82</v>
      </c>
      <c r="AY205" s="16" t="s">
        <v>114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6" t="s">
        <v>80</v>
      </c>
      <c r="BK205" s="231">
        <f>ROUND(I205*H205,2)</f>
        <v>0</v>
      </c>
      <c r="BL205" s="16" t="s">
        <v>185</v>
      </c>
      <c r="BM205" s="230" t="s">
        <v>466</v>
      </c>
    </row>
    <row r="206" s="2" customFormat="1" ht="21.75" customHeight="1">
      <c r="A206" s="37"/>
      <c r="B206" s="38"/>
      <c r="C206" s="238" t="s">
        <v>467</v>
      </c>
      <c r="D206" s="238" t="s">
        <v>181</v>
      </c>
      <c r="E206" s="239" t="s">
        <v>468</v>
      </c>
      <c r="F206" s="240" t="s">
        <v>469</v>
      </c>
      <c r="G206" s="241" t="s">
        <v>120</v>
      </c>
      <c r="H206" s="242">
        <v>1</v>
      </c>
      <c r="I206" s="243"/>
      <c r="J206" s="244">
        <f>ROUND(I206*H206,2)</f>
        <v>0</v>
      </c>
      <c r="K206" s="245"/>
      <c r="L206" s="246"/>
      <c r="M206" s="247" t="s">
        <v>1</v>
      </c>
      <c r="N206" s="248" t="s">
        <v>38</v>
      </c>
      <c r="O206" s="90"/>
      <c r="P206" s="228">
        <f>O206*H206</f>
        <v>0</v>
      </c>
      <c r="Q206" s="228">
        <v>0</v>
      </c>
      <c r="R206" s="228">
        <f>Q206*H206</f>
        <v>0</v>
      </c>
      <c r="S206" s="228">
        <v>0</v>
      </c>
      <c r="T206" s="229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30" t="s">
        <v>184</v>
      </c>
      <c r="AT206" s="230" t="s">
        <v>181</v>
      </c>
      <c r="AU206" s="230" t="s">
        <v>82</v>
      </c>
      <c r="AY206" s="16" t="s">
        <v>114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6" t="s">
        <v>80</v>
      </c>
      <c r="BK206" s="231">
        <f>ROUND(I206*H206,2)</f>
        <v>0</v>
      </c>
      <c r="BL206" s="16" t="s">
        <v>185</v>
      </c>
      <c r="BM206" s="230" t="s">
        <v>470</v>
      </c>
    </row>
    <row r="207" s="2" customFormat="1" ht="24.15" customHeight="1">
      <c r="A207" s="37"/>
      <c r="B207" s="38"/>
      <c r="C207" s="238" t="s">
        <v>471</v>
      </c>
      <c r="D207" s="238" t="s">
        <v>181</v>
      </c>
      <c r="E207" s="239" t="s">
        <v>472</v>
      </c>
      <c r="F207" s="240" t="s">
        <v>473</v>
      </c>
      <c r="G207" s="241" t="s">
        <v>120</v>
      </c>
      <c r="H207" s="242">
        <v>1</v>
      </c>
      <c r="I207" s="243"/>
      <c r="J207" s="244">
        <f>ROUND(I207*H207,2)</f>
        <v>0</v>
      </c>
      <c r="K207" s="245"/>
      <c r="L207" s="246"/>
      <c r="M207" s="247" t="s">
        <v>1</v>
      </c>
      <c r="N207" s="248" t="s">
        <v>38</v>
      </c>
      <c r="O207" s="90"/>
      <c r="P207" s="228">
        <f>O207*H207</f>
        <v>0</v>
      </c>
      <c r="Q207" s="228">
        <v>0</v>
      </c>
      <c r="R207" s="228">
        <f>Q207*H207</f>
        <v>0</v>
      </c>
      <c r="S207" s="228">
        <v>0</v>
      </c>
      <c r="T207" s="229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30" t="s">
        <v>184</v>
      </c>
      <c r="AT207" s="230" t="s">
        <v>181</v>
      </c>
      <c r="AU207" s="230" t="s">
        <v>82</v>
      </c>
      <c r="AY207" s="16" t="s">
        <v>114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6" t="s">
        <v>80</v>
      </c>
      <c r="BK207" s="231">
        <f>ROUND(I207*H207,2)</f>
        <v>0</v>
      </c>
      <c r="BL207" s="16" t="s">
        <v>185</v>
      </c>
      <c r="BM207" s="230" t="s">
        <v>474</v>
      </c>
    </row>
    <row r="208" s="2" customFormat="1" ht="16.5" customHeight="1">
      <c r="A208" s="37"/>
      <c r="B208" s="38"/>
      <c r="C208" s="238" t="s">
        <v>475</v>
      </c>
      <c r="D208" s="238" t="s">
        <v>181</v>
      </c>
      <c r="E208" s="239" t="s">
        <v>476</v>
      </c>
      <c r="F208" s="240" t="s">
        <v>477</v>
      </c>
      <c r="G208" s="241" t="s">
        <v>120</v>
      </c>
      <c r="H208" s="242">
        <v>1</v>
      </c>
      <c r="I208" s="243"/>
      <c r="J208" s="244">
        <f>ROUND(I208*H208,2)</f>
        <v>0</v>
      </c>
      <c r="K208" s="245"/>
      <c r="L208" s="246"/>
      <c r="M208" s="247" t="s">
        <v>1</v>
      </c>
      <c r="N208" s="248" t="s">
        <v>38</v>
      </c>
      <c r="O208" s="90"/>
      <c r="P208" s="228">
        <f>O208*H208</f>
        <v>0</v>
      </c>
      <c r="Q208" s="228">
        <v>0</v>
      </c>
      <c r="R208" s="228">
        <f>Q208*H208</f>
        <v>0</v>
      </c>
      <c r="S208" s="228">
        <v>0</v>
      </c>
      <c r="T208" s="229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30" t="s">
        <v>184</v>
      </c>
      <c r="AT208" s="230" t="s">
        <v>181</v>
      </c>
      <c r="AU208" s="230" t="s">
        <v>82</v>
      </c>
      <c r="AY208" s="16" t="s">
        <v>114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6" t="s">
        <v>80</v>
      </c>
      <c r="BK208" s="231">
        <f>ROUND(I208*H208,2)</f>
        <v>0</v>
      </c>
      <c r="BL208" s="16" t="s">
        <v>185</v>
      </c>
      <c r="BM208" s="230" t="s">
        <v>478</v>
      </c>
    </row>
    <row r="209" s="2" customFormat="1" ht="55.5" customHeight="1">
      <c r="A209" s="37"/>
      <c r="B209" s="38"/>
      <c r="C209" s="218" t="s">
        <v>479</v>
      </c>
      <c r="D209" s="218" t="s">
        <v>117</v>
      </c>
      <c r="E209" s="219" t="s">
        <v>480</v>
      </c>
      <c r="F209" s="220" t="s">
        <v>481</v>
      </c>
      <c r="G209" s="221" t="s">
        <v>120</v>
      </c>
      <c r="H209" s="222">
        <v>1</v>
      </c>
      <c r="I209" s="223"/>
      <c r="J209" s="224">
        <f>ROUND(I209*H209,2)</f>
        <v>0</v>
      </c>
      <c r="K209" s="225"/>
      <c r="L209" s="43"/>
      <c r="M209" s="226" t="s">
        <v>1</v>
      </c>
      <c r="N209" s="227" t="s">
        <v>38</v>
      </c>
      <c r="O209" s="90"/>
      <c r="P209" s="228">
        <f>O209*H209</f>
        <v>0</v>
      </c>
      <c r="Q209" s="228">
        <v>0</v>
      </c>
      <c r="R209" s="228">
        <f>Q209*H209</f>
        <v>0</v>
      </c>
      <c r="S209" s="228">
        <v>0</v>
      </c>
      <c r="T209" s="229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30" t="s">
        <v>185</v>
      </c>
      <c r="AT209" s="230" t="s">
        <v>117</v>
      </c>
      <c r="AU209" s="230" t="s">
        <v>82</v>
      </c>
      <c r="AY209" s="16" t="s">
        <v>114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6" t="s">
        <v>80</v>
      </c>
      <c r="BK209" s="231">
        <f>ROUND(I209*H209,2)</f>
        <v>0</v>
      </c>
      <c r="BL209" s="16" t="s">
        <v>185</v>
      </c>
      <c r="BM209" s="230" t="s">
        <v>482</v>
      </c>
    </row>
    <row r="210" s="2" customFormat="1" ht="16.5" customHeight="1">
      <c r="A210" s="37"/>
      <c r="B210" s="38"/>
      <c r="C210" s="238" t="s">
        <v>483</v>
      </c>
      <c r="D210" s="238" t="s">
        <v>181</v>
      </c>
      <c r="E210" s="239" t="s">
        <v>484</v>
      </c>
      <c r="F210" s="240" t="s">
        <v>485</v>
      </c>
      <c r="G210" s="241" t="s">
        <v>120</v>
      </c>
      <c r="H210" s="242">
        <v>6</v>
      </c>
      <c r="I210" s="243"/>
      <c r="J210" s="244">
        <f>ROUND(I210*H210,2)</f>
        <v>0</v>
      </c>
      <c r="K210" s="245"/>
      <c r="L210" s="246"/>
      <c r="M210" s="247" t="s">
        <v>1</v>
      </c>
      <c r="N210" s="248" t="s">
        <v>38</v>
      </c>
      <c r="O210" s="90"/>
      <c r="P210" s="228">
        <f>O210*H210</f>
        <v>0</v>
      </c>
      <c r="Q210" s="228">
        <v>0</v>
      </c>
      <c r="R210" s="228">
        <f>Q210*H210</f>
        <v>0</v>
      </c>
      <c r="S210" s="228">
        <v>0</v>
      </c>
      <c r="T210" s="229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30" t="s">
        <v>184</v>
      </c>
      <c r="AT210" s="230" t="s">
        <v>181</v>
      </c>
      <c r="AU210" s="230" t="s">
        <v>82</v>
      </c>
      <c r="AY210" s="16" t="s">
        <v>114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6" t="s">
        <v>80</v>
      </c>
      <c r="BK210" s="231">
        <f>ROUND(I210*H210,2)</f>
        <v>0</v>
      </c>
      <c r="BL210" s="16" t="s">
        <v>185</v>
      </c>
      <c r="BM210" s="230" t="s">
        <v>486</v>
      </c>
    </row>
    <row r="211" s="2" customFormat="1" ht="62.7" customHeight="1">
      <c r="A211" s="37"/>
      <c r="B211" s="38"/>
      <c r="C211" s="218" t="s">
        <v>487</v>
      </c>
      <c r="D211" s="218" t="s">
        <v>117</v>
      </c>
      <c r="E211" s="219" t="s">
        <v>488</v>
      </c>
      <c r="F211" s="220" t="s">
        <v>489</v>
      </c>
      <c r="G211" s="221" t="s">
        <v>120</v>
      </c>
      <c r="H211" s="222">
        <v>6</v>
      </c>
      <c r="I211" s="223"/>
      <c r="J211" s="224">
        <f>ROUND(I211*H211,2)</f>
        <v>0</v>
      </c>
      <c r="K211" s="225"/>
      <c r="L211" s="43"/>
      <c r="M211" s="226" t="s">
        <v>1</v>
      </c>
      <c r="N211" s="227" t="s">
        <v>38</v>
      </c>
      <c r="O211" s="90"/>
      <c r="P211" s="228">
        <f>O211*H211</f>
        <v>0</v>
      </c>
      <c r="Q211" s="228">
        <v>0</v>
      </c>
      <c r="R211" s="228">
        <f>Q211*H211</f>
        <v>0</v>
      </c>
      <c r="S211" s="228">
        <v>0</v>
      </c>
      <c r="T211" s="229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30" t="s">
        <v>185</v>
      </c>
      <c r="AT211" s="230" t="s">
        <v>117</v>
      </c>
      <c r="AU211" s="230" t="s">
        <v>82</v>
      </c>
      <c r="AY211" s="16" t="s">
        <v>114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6" t="s">
        <v>80</v>
      </c>
      <c r="BK211" s="231">
        <f>ROUND(I211*H211,2)</f>
        <v>0</v>
      </c>
      <c r="BL211" s="16" t="s">
        <v>185</v>
      </c>
      <c r="BM211" s="230" t="s">
        <v>490</v>
      </c>
    </row>
    <row r="212" s="2" customFormat="1" ht="16.5" customHeight="1">
      <c r="A212" s="37"/>
      <c r="B212" s="38"/>
      <c r="C212" s="218" t="s">
        <v>491</v>
      </c>
      <c r="D212" s="218" t="s">
        <v>117</v>
      </c>
      <c r="E212" s="219" t="s">
        <v>492</v>
      </c>
      <c r="F212" s="220" t="s">
        <v>493</v>
      </c>
      <c r="G212" s="221" t="s">
        <v>120</v>
      </c>
      <c r="H212" s="222">
        <v>13</v>
      </c>
      <c r="I212" s="223"/>
      <c r="J212" s="224">
        <f>ROUND(I212*H212,2)</f>
        <v>0</v>
      </c>
      <c r="K212" s="225"/>
      <c r="L212" s="43"/>
      <c r="M212" s="226" t="s">
        <v>1</v>
      </c>
      <c r="N212" s="227" t="s">
        <v>38</v>
      </c>
      <c r="O212" s="90"/>
      <c r="P212" s="228">
        <f>O212*H212</f>
        <v>0</v>
      </c>
      <c r="Q212" s="228">
        <v>0</v>
      </c>
      <c r="R212" s="228">
        <f>Q212*H212</f>
        <v>0</v>
      </c>
      <c r="S212" s="228">
        <v>0</v>
      </c>
      <c r="T212" s="229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30" t="s">
        <v>185</v>
      </c>
      <c r="AT212" s="230" t="s">
        <v>117</v>
      </c>
      <c r="AU212" s="230" t="s">
        <v>82</v>
      </c>
      <c r="AY212" s="16" t="s">
        <v>114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6" t="s">
        <v>80</v>
      </c>
      <c r="BK212" s="231">
        <f>ROUND(I212*H212,2)</f>
        <v>0</v>
      </c>
      <c r="BL212" s="16" t="s">
        <v>185</v>
      </c>
      <c r="BM212" s="230" t="s">
        <v>494</v>
      </c>
    </row>
    <row r="213" s="2" customFormat="1" ht="16.5" customHeight="1">
      <c r="A213" s="37"/>
      <c r="B213" s="38"/>
      <c r="C213" s="238" t="s">
        <v>495</v>
      </c>
      <c r="D213" s="238" t="s">
        <v>181</v>
      </c>
      <c r="E213" s="239" t="s">
        <v>496</v>
      </c>
      <c r="F213" s="240" t="s">
        <v>497</v>
      </c>
      <c r="G213" s="241" t="s">
        <v>120</v>
      </c>
      <c r="H213" s="242">
        <v>2</v>
      </c>
      <c r="I213" s="243"/>
      <c r="J213" s="244">
        <f>ROUND(I213*H213,2)</f>
        <v>0</v>
      </c>
      <c r="K213" s="245"/>
      <c r="L213" s="246"/>
      <c r="M213" s="247" t="s">
        <v>1</v>
      </c>
      <c r="N213" s="248" t="s">
        <v>38</v>
      </c>
      <c r="O213" s="90"/>
      <c r="P213" s="228">
        <f>O213*H213</f>
        <v>0</v>
      </c>
      <c r="Q213" s="228">
        <v>0</v>
      </c>
      <c r="R213" s="228">
        <f>Q213*H213</f>
        <v>0</v>
      </c>
      <c r="S213" s="228">
        <v>0</v>
      </c>
      <c r="T213" s="229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30" t="s">
        <v>184</v>
      </c>
      <c r="AT213" s="230" t="s">
        <v>181</v>
      </c>
      <c r="AU213" s="230" t="s">
        <v>82</v>
      </c>
      <c r="AY213" s="16" t="s">
        <v>114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6" t="s">
        <v>80</v>
      </c>
      <c r="BK213" s="231">
        <f>ROUND(I213*H213,2)</f>
        <v>0</v>
      </c>
      <c r="BL213" s="16" t="s">
        <v>185</v>
      </c>
      <c r="BM213" s="230" t="s">
        <v>498</v>
      </c>
    </row>
    <row r="214" s="2" customFormat="1" ht="16.5" customHeight="1">
      <c r="A214" s="37"/>
      <c r="B214" s="38"/>
      <c r="C214" s="238" t="s">
        <v>499</v>
      </c>
      <c r="D214" s="238" t="s">
        <v>181</v>
      </c>
      <c r="E214" s="239" t="s">
        <v>500</v>
      </c>
      <c r="F214" s="240" t="s">
        <v>501</v>
      </c>
      <c r="G214" s="241" t="s">
        <v>120</v>
      </c>
      <c r="H214" s="242">
        <v>2</v>
      </c>
      <c r="I214" s="243"/>
      <c r="J214" s="244">
        <f>ROUND(I214*H214,2)</f>
        <v>0</v>
      </c>
      <c r="K214" s="245"/>
      <c r="L214" s="246"/>
      <c r="M214" s="247" t="s">
        <v>1</v>
      </c>
      <c r="N214" s="248" t="s">
        <v>38</v>
      </c>
      <c r="O214" s="90"/>
      <c r="P214" s="228">
        <f>O214*H214</f>
        <v>0</v>
      </c>
      <c r="Q214" s="228">
        <v>0</v>
      </c>
      <c r="R214" s="228">
        <f>Q214*H214</f>
        <v>0</v>
      </c>
      <c r="S214" s="228">
        <v>0</v>
      </c>
      <c r="T214" s="229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30" t="s">
        <v>184</v>
      </c>
      <c r="AT214" s="230" t="s">
        <v>181</v>
      </c>
      <c r="AU214" s="230" t="s">
        <v>82</v>
      </c>
      <c r="AY214" s="16" t="s">
        <v>114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6" t="s">
        <v>80</v>
      </c>
      <c r="BK214" s="231">
        <f>ROUND(I214*H214,2)</f>
        <v>0</v>
      </c>
      <c r="BL214" s="16" t="s">
        <v>185</v>
      </c>
      <c r="BM214" s="230" t="s">
        <v>502</v>
      </c>
    </row>
    <row r="215" s="2" customFormat="1" ht="16.5" customHeight="1">
      <c r="A215" s="37"/>
      <c r="B215" s="38"/>
      <c r="C215" s="218" t="s">
        <v>503</v>
      </c>
      <c r="D215" s="218" t="s">
        <v>117</v>
      </c>
      <c r="E215" s="219" t="s">
        <v>504</v>
      </c>
      <c r="F215" s="220" t="s">
        <v>505</v>
      </c>
      <c r="G215" s="221" t="s">
        <v>120</v>
      </c>
      <c r="H215" s="222">
        <v>4</v>
      </c>
      <c r="I215" s="223"/>
      <c r="J215" s="224">
        <f>ROUND(I215*H215,2)</f>
        <v>0</v>
      </c>
      <c r="K215" s="225"/>
      <c r="L215" s="43"/>
      <c r="M215" s="226" t="s">
        <v>1</v>
      </c>
      <c r="N215" s="227" t="s">
        <v>38</v>
      </c>
      <c r="O215" s="90"/>
      <c r="P215" s="228">
        <f>O215*H215</f>
        <v>0</v>
      </c>
      <c r="Q215" s="228">
        <v>0</v>
      </c>
      <c r="R215" s="228">
        <f>Q215*H215</f>
        <v>0</v>
      </c>
      <c r="S215" s="228">
        <v>0</v>
      </c>
      <c r="T215" s="229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30" t="s">
        <v>185</v>
      </c>
      <c r="AT215" s="230" t="s">
        <v>117</v>
      </c>
      <c r="AU215" s="230" t="s">
        <v>82</v>
      </c>
      <c r="AY215" s="16" t="s">
        <v>114</v>
      </c>
      <c r="BE215" s="231">
        <f>IF(N215="základní",J215,0)</f>
        <v>0</v>
      </c>
      <c r="BF215" s="231">
        <f>IF(N215="snížená",J215,0)</f>
        <v>0</v>
      </c>
      <c r="BG215" s="231">
        <f>IF(N215="zákl. přenesená",J215,0)</f>
        <v>0</v>
      </c>
      <c r="BH215" s="231">
        <f>IF(N215="sníž. přenesená",J215,0)</f>
        <v>0</v>
      </c>
      <c r="BI215" s="231">
        <f>IF(N215="nulová",J215,0)</f>
        <v>0</v>
      </c>
      <c r="BJ215" s="16" t="s">
        <v>80</v>
      </c>
      <c r="BK215" s="231">
        <f>ROUND(I215*H215,2)</f>
        <v>0</v>
      </c>
      <c r="BL215" s="16" t="s">
        <v>185</v>
      </c>
      <c r="BM215" s="230" t="s">
        <v>506</v>
      </c>
    </row>
    <row r="216" s="2" customFormat="1" ht="16.5" customHeight="1">
      <c r="A216" s="37"/>
      <c r="B216" s="38"/>
      <c r="C216" s="238" t="s">
        <v>507</v>
      </c>
      <c r="D216" s="238" t="s">
        <v>181</v>
      </c>
      <c r="E216" s="239" t="s">
        <v>508</v>
      </c>
      <c r="F216" s="240" t="s">
        <v>509</v>
      </c>
      <c r="G216" s="241" t="s">
        <v>120</v>
      </c>
      <c r="H216" s="242">
        <v>1</v>
      </c>
      <c r="I216" s="243"/>
      <c r="J216" s="244">
        <f>ROUND(I216*H216,2)</f>
        <v>0</v>
      </c>
      <c r="K216" s="245"/>
      <c r="L216" s="246"/>
      <c r="M216" s="247" t="s">
        <v>1</v>
      </c>
      <c r="N216" s="248" t="s">
        <v>38</v>
      </c>
      <c r="O216" s="90"/>
      <c r="P216" s="228">
        <f>O216*H216</f>
        <v>0</v>
      </c>
      <c r="Q216" s="228">
        <v>0</v>
      </c>
      <c r="R216" s="228">
        <f>Q216*H216</f>
        <v>0</v>
      </c>
      <c r="S216" s="228">
        <v>0</v>
      </c>
      <c r="T216" s="229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30" t="s">
        <v>184</v>
      </c>
      <c r="AT216" s="230" t="s">
        <v>181</v>
      </c>
      <c r="AU216" s="230" t="s">
        <v>82</v>
      </c>
      <c r="AY216" s="16" t="s">
        <v>114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6" t="s">
        <v>80</v>
      </c>
      <c r="BK216" s="231">
        <f>ROUND(I216*H216,2)</f>
        <v>0</v>
      </c>
      <c r="BL216" s="16" t="s">
        <v>185</v>
      </c>
      <c r="BM216" s="230" t="s">
        <v>510</v>
      </c>
    </row>
    <row r="217" s="2" customFormat="1" ht="33" customHeight="1">
      <c r="A217" s="37"/>
      <c r="B217" s="38"/>
      <c r="C217" s="218" t="s">
        <v>511</v>
      </c>
      <c r="D217" s="218" t="s">
        <v>117</v>
      </c>
      <c r="E217" s="219" t="s">
        <v>512</v>
      </c>
      <c r="F217" s="220" t="s">
        <v>513</v>
      </c>
      <c r="G217" s="221" t="s">
        <v>120</v>
      </c>
      <c r="H217" s="222">
        <v>1</v>
      </c>
      <c r="I217" s="223"/>
      <c r="J217" s="224">
        <f>ROUND(I217*H217,2)</f>
        <v>0</v>
      </c>
      <c r="K217" s="225"/>
      <c r="L217" s="43"/>
      <c r="M217" s="226" t="s">
        <v>1</v>
      </c>
      <c r="N217" s="227" t="s">
        <v>38</v>
      </c>
      <c r="O217" s="90"/>
      <c r="P217" s="228">
        <f>O217*H217</f>
        <v>0</v>
      </c>
      <c r="Q217" s="228">
        <v>0</v>
      </c>
      <c r="R217" s="228">
        <f>Q217*H217</f>
        <v>0</v>
      </c>
      <c r="S217" s="228">
        <v>0</v>
      </c>
      <c r="T217" s="229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30" t="s">
        <v>185</v>
      </c>
      <c r="AT217" s="230" t="s">
        <v>117</v>
      </c>
      <c r="AU217" s="230" t="s">
        <v>82</v>
      </c>
      <c r="AY217" s="16" t="s">
        <v>114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16" t="s">
        <v>80</v>
      </c>
      <c r="BK217" s="231">
        <f>ROUND(I217*H217,2)</f>
        <v>0</v>
      </c>
      <c r="BL217" s="16" t="s">
        <v>185</v>
      </c>
      <c r="BM217" s="230" t="s">
        <v>514</v>
      </c>
    </row>
    <row r="218" s="2" customFormat="1" ht="16.5" customHeight="1">
      <c r="A218" s="37"/>
      <c r="B218" s="38"/>
      <c r="C218" s="238" t="s">
        <v>515</v>
      </c>
      <c r="D218" s="238" t="s">
        <v>181</v>
      </c>
      <c r="E218" s="239" t="s">
        <v>516</v>
      </c>
      <c r="F218" s="240" t="s">
        <v>517</v>
      </c>
      <c r="G218" s="241" t="s">
        <v>120</v>
      </c>
      <c r="H218" s="242">
        <v>1</v>
      </c>
      <c r="I218" s="243"/>
      <c r="J218" s="244">
        <f>ROUND(I218*H218,2)</f>
        <v>0</v>
      </c>
      <c r="K218" s="245"/>
      <c r="L218" s="246"/>
      <c r="M218" s="247" t="s">
        <v>1</v>
      </c>
      <c r="N218" s="248" t="s">
        <v>38</v>
      </c>
      <c r="O218" s="90"/>
      <c r="P218" s="228">
        <f>O218*H218</f>
        <v>0</v>
      </c>
      <c r="Q218" s="228">
        <v>0</v>
      </c>
      <c r="R218" s="228">
        <f>Q218*H218</f>
        <v>0</v>
      </c>
      <c r="S218" s="228">
        <v>0</v>
      </c>
      <c r="T218" s="229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30" t="s">
        <v>184</v>
      </c>
      <c r="AT218" s="230" t="s">
        <v>181</v>
      </c>
      <c r="AU218" s="230" t="s">
        <v>82</v>
      </c>
      <c r="AY218" s="16" t="s">
        <v>114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6" t="s">
        <v>80</v>
      </c>
      <c r="BK218" s="231">
        <f>ROUND(I218*H218,2)</f>
        <v>0</v>
      </c>
      <c r="BL218" s="16" t="s">
        <v>185</v>
      </c>
      <c r="BM218" s="230" t="s">
        <v>518</v>
      </c>
    </row>
    <row r="219" s="2" customFormat="1" ht="16.5" customHeight="1">
      <c r="A219" s="37"/>
      <c r="B219" s="38"/>
      <c r="C219" s="238" t="s">
        <v>519</v>
      </c>
      <c r="D219" s="238" t="s">
        <v>181</v>
      </c>
      <c r="E219" s="239" t="s">
        <v>520</v>
      </c>
      <c r="F219" s="240" t="s">
        <v>521</v>
      </c>
      <c r="G219" s="241" t="s">
        <v>120</v>
      </c>
      <c r="H219" s="242">
        <v>1</v>
      </c>
      <c r="I219" s="243"/>
      <c r="J219" s="244">
        <f>ROUND(I219*H219,2)</f>
        <v>0</v>
      </c>
      <c r="K219" s="245"/>
      <c r="L219" s="246"/>
      <c r="M219" s="247" t="s">
        <v>1</v>
      </c>
      <c r="N219" s="248" t="s">
        <v>38</v>
      </c>
      <c r="O219" s="90"/>
      <c r="P219" s="228">
        <f>O219*H219</f>
        <v>0</v>
      </c>
      <c r="Q219" s="228">
        <v>0</v>
      </c>
      <c r="R219" s="228">
        <f>Q219*H219</f>
        <v>0</v>
      </c>
      <c r="S219" s="228">
        <v>0</v>
      </c>
      <c r="T219" s="229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30" t="s">
        <v>184</v>
      </c>
      <c r="AT219" s="230" t="s">
        <v>181</v>
      </c>
      <c r="AU219" s="230" t="s">
        <v>82</v>
      </c>
      <c r="AY219" s="16" t="s">
        <v>114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6" t="s">
        <v>80</v>
      </c>
      <c r="BK219" s="231">
        <f>ROUND(I219*H219,2)</f>
        <v>0</v>
      </c>
      <c r="BL219" s="16" t="s">
        <v>185</v>
      </c>
      <c r="BM219" s="230" t="s">
        <v>522</v>
      </c>
    </row>
    <row r="220" s="2" customFormat="1" ht="24.15" customHeight="1">
      <c r="A220" s="37"/>
      <c r="B220" s="38"/>
      <c r="C220" s="238" t="s">
        <v>523</v>
      </c>
      <c r="D220" s="238" t="s">
        <v>181</v>
      </c>
      <c r="E220" s="239" t="s">
        <v>524</v>
      </c>
      <c r="F220" s="240" t="s">
        <v>525</v>
      </c>
      <c r="G220" s="241" t="s">
        <v>120</v>
      </c>
      <c r="H220" s="242">
        <v>1</v>
      </c>
      <c r="I220" s="243"/>
      <c r="J220" s="244">
        <f>ROUND(I220*H220,2)</f>
        <v>0</v>
      </c>
      <c r="K220" s="245"/>
      <c r="L220" s="246"/>
      <c r="M220" s="247" t="s">
        <v>1</v>
      </c>
      <c r="N220" s="248" t="s">
        <v>38</v>
      </c>
      <c r="O220" s="90"/>
      <c r="P220" s="228">
        <f>O220*H220</f>
        <v>0</v>
      </c>
      <c r="Q220" s="228">
        <v>0.00040000000000000002</v>
      </c>
      <c r="R220" s="228">
        <f>Q220*H220</f>
        <v>0.00040000000000000002</v>
      </c>
      <c r="S220" s="228">
        <v>0</v>
      </c>
      <c r="T220" s="229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30" t="s">
        <v>184</v>
      </c>
      <c r="AT220" s="230" t="s">
        <v>181</v>
      </c>
      <c r="AU220" s="230" t="s">
        <v>82</v>
      </c>
      <c r="AY220" s="16" t="s">
        <v>114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6" t="s">
        <v>80</v>
      </c>
      <c r="BK220" s="231">
        <f>ROUND(I220*H220,2)</f>
        <v>0</v>
      </c>
      <c r="BL220" s="16" t="s">
        <v>185</v>
      </c>
      <c r="BM220" s="230" t="s">
        <v>526</v>
      </c>
    </row>
    <row r="221" s="2" customFormat="1" ht="24.15" customHeight="1">
      <c r="A221" s="37"/>
      <c r="B221" s="38"/>
      <c r="C221" s="218" t="s">
        <v>527</v>
      </c>
      <c r="D221" s="218" t="s">
        <v>117</v>
      </c>
      <c r="E221" s="219" t="s">
        <v>528</v>
      </c>
      <c r="F221" s="220" t="s">
        <v>529</v>
      </c>
      <c r="G221" s="221" t="s">
        <v>120</v>
      </c>
      <c r="H221" s="222">
        <v>1</v>
      </c>
      <c r="I221" s="223"/>
      <c r="J221" s="224">
        <f>ROUND(I221*H221,2)</f>
        <v>0</v>
      </c>
      <c r="K221" s="225"/>
      <c r="L221" s="43"/>
      <c r="M221" s="226" t="s">
        <v>1</v>
      </c>
      <c r="N221" s="227" t="s">
        <v>38</v>
      </c>
      <c r="O221" s="90"/>
      <c r="P221" s="228">
        <f>O221*H221</f>
        <v>0</v>
      </c>
      <c r="Q221" s="228">
        <v>0</v>
      </c>
      <c r="R221" s="228">
        <f>Q221*H221</f>
        <v>0</v>
      </c>
      <c r="S221" s="228">
        <v>0</v>
      </c>
      <c r="T221" s="229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30" t="s">
        <v>235</v>
      </c>
      <c r="AT221" s="230" t="s">
        <v>117</v>
      </c>
      <c r="AU221" s="230" t="s">
        <v>82</v>
      </c>
      <c r="AY221" s="16" t="s">
        <v>114</v>
      </c>
      <c r="BE221" s="231">
        <f>IF(N221="základní",J221,0)</f>
        <v>0</v>
      </c>
      <c r="BF221" s="231">
        <f>IF(N221="snížená",J221,0)</f>
        <v>0</v>
      </c>
      <c r="BG221" s="231">
        <f>IF(N221="zákl. přenesená",J221,0)</f>
        <v>0</v>
      </c>
      <c r="BH221" s="231">
        <f>IF(N221="sníž. přenesená",J221,0)</f>
        <v>0</v>
      </c>
      <c r="BI221" s="231">
        <f>IF(N221="nulová",J221,0)</f>
        <v>0</v>
      </c>
      <c r="BJ221" s="16" t="s">
        <v>80</v>
      </c>
      <c r="BK221" s="231">
        <f>ROUND(I221*H221,2)</f>
        <v>0</v>
      </c>
      <c r="BL221" s="16" t="s">
        <v>235</v>
      </c>
      <c r="BM221" s="230" t="s">
        <v>530</v>
      </c>
    </row>
    <row r="222" s="2" customFormat="1" ht="24.15" customHeight="1">
      <c r="A222" s="37"/>
      <c r="B222" s="38"/>
      <c r="C222" s="218" t="s">
        <v>531</v>
      </c>
      <c r="D222" s="218" t="s">
        <v>117</v>
      </c>
      <c r="E222" s="219" t="s">
        <v>532</v>
      </c>
      <c r="F222" s="220" t="s">
        <v>533</v>
      </c>
      <c r="G222" s="221" t="s">
        <v>120</v>
      </c>
      <c r="H222" s="222">
        <v>1</v>
      </c>
      <c r="I222" s="223"/>
      <c r="J222" s="224">
        <f>ROUND(I222*H222,2)</f>
        <v>0</v>
      </c>
      <c r="K222" s="225"/>
      <c r="L222" s="43"/>
      <c r="M222" s="226" t="s">
        <v>1</v>
      </c>
      <c r="N222" s="227" t="s">
        <v>38</v>
      </c>
      <c r="O222" s="90"/>
      <c r="P222" s="228">
        <f>O222*H222</f>
        <v>0</v>
      </c>
      <c r="Q222" s="228">
        <v>0</v>
      </c>
      <c r="R222" s="228">
        <f>Q222*H222</f>
        <v>0</v>
      </c>
      <c r="S222" s="228">
        <v>0</v>
      </c>
      <c r="T222" s="229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30" t="s">
        <v>185</v>
      </c>
      <c r="AT222" s="230" t="s">
        <v>117</v>
      </c>
      <c r="AU222" s="230" t="s">
        <v>82</v>
      </c>
      <c r="AY222" s="16" t="s">
        <v>114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6" t="s">
        <v>80</v>
      </c>
      <c r="BK222" s="231">
        <f>ROUND(I222*H222,2)</f>
        <v>0</v>
      </c>
      <c r="BL222" s="16" t="s">
        <v>185</v>
      </c>
      <c r="BM222" s="230" t="s">
        <v>534</v>
      </c>
    </row>
    <row r="223" s="2" customFormat="1" ht="24.15" customHeight="1">
      <c r="A223" s="37"/>
      <c r="B223" s="38"/>
      <c r="C223" s="218" t="s">
        <v>535</v>
      </c>
      <c r="D223" s="218" t="s">
        <v>117</v>
      </c>
      <c r="E223" s="219" t="s">
        <v>536</v>
      </c>
      <c r="F223" s="220" t="s">
        <v>537</v>
      </c>
      <c r="G223" s="221" t="s">
        <v>120</v>
      </c>
      <c r="H223" s="222">
        <v>3</v>
      </c>
      <c r="I223" s="223"/>
      <c r="J223" s="224">
        <f>ROUND(I223*H223,2)</f>
        <v>0</v>
      </c>
      <c r="K223" s="225"/>
      <c r="L223" s="43"/>
      <c r="M223" s="226" t="s">
        <v>1</v>
      </c>
      <c r="N223" s="227" t="s">
        <v>38</v>
      </c>
      <c r="O223" s="90"/>
      <c r="P223" s="228">
        <f>O223*H223</f>
        <v>0</v>
      </c>
      <c r="Q223" s="228">
        <v>0</v>
      </c>
      <c r="R223" s="228">
        <f>Q223*H223</f>
        <v>0</v>
      </c>
      <c r="S223" s="228">
        <v>0</v>
      </c>
      <c r="T223" s="229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30" t="s">
        <v>185</v>
      </c>
      <c r="AT223" s="230" t="s">
        <v>117</v>
      </c>
      <c r="AU223" s="230" t="s">
        <v>82</v>
      </c>
      <c r="AY223" s="16" t="s">
        <v>114</v>
      </c>
      <c r="BE223" s="231">
        <f>IF(N223="základní",J223,0)</f>
        <v>0</v>
      </c>
      <c r="BF223" s="231">
        <f>IF(N223="snížená",J223,0)</f>
        <v>0</v>
      </c>
      <c r="BG223" s="231">
        <f>IF(N223="zákl. přenesená",J223,0)</f>
        <v>0</v>
      </c>
      <c r="BH223" s="231">
        <f>IF(N223="sníž. přenesená",J223,0)</f>
        <v>0</v>
      </c>
      <c r="BI223" s="231">
        <f>IF(N223="nulová",J223,0)</f>
        <v>0</v>
      </c>
      <c r="BJ223" s="16" t="s">
        <v>80</v>
      </c>
      <c r="BK223" s="231">
        <f>ROUND(I223*H223,2)</f>
        <v>0</v>
      </c>
      <c r="BL223" s="16" t="s">
        <v>185</v>
      </c>
      <c r="BM223" s="230" t="s">
        <v>538</v>
      </c>
    </row>
    <row r="224" s="2" customFormat="1" ht="24.15" customHeight="1">
      <c r="A224" s="37"/>
      <c r="B224" s="38"/>
      <c r="C224" s="218" t="s">
        <v>539</v>
      </c>
      <c r="D224" s="218" t="s">
        <v>117</v>
      </c>
      <c r="E224" s="219" t="s">
        <v>540</v>
      </c>
      <c r="F224" s="220" t="s">
        <v>541</v>
      </c>
      <c r="G224" s="221" t="s">
        <v>120</v>
      </c>
      <c r="H224" s="222">
        <v>6</v>
      </c>
      <c r="I224" s="223"/>
      <c r="J224" s="224">
        <f>ROUND(I224*H224,2)</f>
        <v>0</v>
      </c>
      <c r="K224" s="225"/>
      <c r="L224" s="43"/>
      <c r="M224" s="226" t="s">
        <v>1</v>
      </c>
      <c r="N224" s="227" t="s">
        <v>38</v>
      </c>
      <c r="O224" s="90"/>
      <c r="P224" s="228">
        <f>O224*H224</f>
        <v>0</v>
      </c>
      <c r="Q224" s="228">
        <v>0</v>
      </c>
      <c r="R224" s="228">
        <f>Q224*H224</f>
        <v>0</v>
      </c>
      <c r="S224" s="228">
        <v>0</v>
      </c>
      <c r="T224" s="229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30" t="s">
        <v>185</v>
      </c>
      <c r="AT224" s="230" t="s">
        <v>117</v>
      </c>
      <c r="AU224" s="230" t="s">
        <v>82</v>
      </c>
      <c r="AY224" s="16" t="s">
        <v>114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6" t="s">
        <v>80</v>
      </c>
      <c r="BK224" s="231">
        <f>ROUND(I224*H224,2)</f>
        <v>0</v>
      </c>
      <c r="BL224" s="16" t="s">
        <v>185</v>
      </c>
      <c r="BM224" s="230" t="s">
        <v>542</v>
      </c>
    </row>
    <row r="225" s="2" customFormat="1" ht="21.75" customHeight="1">
      <c r="A225" s="37"/>
      <c r="B225" s="38"/>
      <c r="C225" s="218" t="s">
        <v>543</v>
      </c>
      <c r="D225" s="218" t="s">
        <v>117</v>
      </c>
      <c r="E225" s="219" t="s">
        <v>544</v>
      </c>
      <c r="F225" s="220" t="s">
        <v>545</v>
      </c>
      <c r="G225" s="221" t="s">
        <v>120</v>
      </c>
      <c r="H225" s="222">
        <v>1</v>
      </c>
      <c r="I225" s="223"/>
      <c r="J225" s="224">
        <f>ROUND(I225*H225,2)</f>
        <v>0</v>
      </c>
      <c r="K225" s="225"/>
      <c r="L225" s="43"/>
      <c r="M225" s="226" t="s">
        <v>1</v>
      </c>
      <c r="N225" s="227" t="s">
        <v>38</v>
      </c>
      <c r="O225" s="90"/>
      <c r="P225" s="228">
        <f>O225*H225</f>
        <v>0</v>
      </c>
      <c r="Q225" s="228">
        <v>0</v>
      </c>
      <c r="R225" s="228">
        <f>Q225*H225</f>
        <v>0</v>
      </c>
      <c r="S225" s="228">
        <v>0</v>
      </c>
      <c r="T225" s="229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30" t="s">
        <v>185</v>
      </c>
      <c r="AT225" s="230" t="s">
        <v>117</v>
      </c>
      <c r="AU225" s="230" t="s">
        <v>82</v>
      </c>
      <c r="AY225" s="16" t="s">
        <v>114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6" t="s">
        <v>80</v>
      </c>
      <c r="BK225" s="231">
        <f>ROUND(I225*H225,2)</f>
        <v>0</v>
      </c>
      <c r="BL225" s="16" t="s">
        <v>185</v>
      </c>
      <c r="BM225" s="230" t="s">
        <v>546</v>
      </c>
    </row>
    <row r="226" s="2" customFormat="1" ht="37.8" customHeight="1">
      <c r="A226" s="37"/>
      <c r="B226" s="38"/>
      <c r="C226" s="218" t="s">
        <v>547</v>
      </c>
      <c r="D226" s="218" t="s">
        <v>117</v>
      </c>
      <c r="E226" s="219" t="s">
        <v>548</v>
      </c>
      <c r="F226" s="220" t="s">
        <v>549</v>
      </c>
      <c r="G226" s="221" t="s">
        <v>120</v>
      </c>
      <c r="H226" s="222">
        <v>1</v>
      </c>
      <c r="I226" s="223"/>
      <c r="J226" s="224">
        <f>ROUND(I226*H226,2)</f>
        <v>0</v>
      </c>
      <c r="K226" s="225"/>
      <c r="L226" s="43"/>
      <c r="M226" s="226" t="s">
        <v>1</v>
      </c>
      <c r="N226" s="227" t="s">
        <v>38</v>
      </c>
      <c r="O226" s="90"/>
      <c r="P226" s="228">
        <f>O226*H226</f>
        <v>0</v>
      </c>
      <c r="Q226" s="228">
        <v>0</v>
      </c>
      <c r="R226" s="228">
        <f>Q226*H226</f>
        <v>0</v>
      </c>
      <c r="S226" s="228">
        <v>0</v>
      </c>
      <c r="T226" s="229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30" t="s">
        <v>185</v>
      </c>
      <c r="AT226" s="230" t="s">
        <v>117</v>
      </c>
      <c r="AU226" s="230" t="s">
        <v>82</v>
      </c>
      <c r="AY226" s="16" t="s">
        <v>114</v>
      </c>
      <c r="BE226" s="231">
        <f>IF(N226="základní",J226,0)</f>
        <v>0</v>
      </c>
      <c r="BF226" s="231">
        <f>IF(N226="snížená",J226,0)</f>
        <v>0</v>
      </c>
      <c r="BG226" s="231">
        <f>IF(N226="zákl. přenesená",J226,0)</f>
        <v>0</v>
      </c>
      <c r="BH226" s="231">
        <f>IF(N226="sníž. přenesená",J226,0)</f>
        <v>0</v>
      </c>
      <c r="BI226" s="231">
        <f>IF(N226="nulová",J226,0)</f>
        <v>0</v>
      </c>
      <c r="BJ226" s="16" t="s">
        <v>80</v>
      </c>
      <c r="BK226" s="231">
        <f>ROUND(I226*H226,2)</f>
        <v>0</v>
      </c>
      <c r="BL226" s="16" t="s">
        <v>185</v>
      </c>
      <c r="BM226" s="230" t="s">
        <v>550</v>
      </c>
    </row>
    <row r="227" s="2" customFormat="1" ht="37.8" customHeight="1">
      <c r="A227" s="37"/>
      <c r="B227" s="38"/>
      <c r="C227" s="218" t="s">
        <v>551</v>
      </c>
      <c r="D227" s="218" t="s">
        <v>117</v>
      </c>
      <c r="E227" s="219" t="s">
        <v>552</v>
      </c>
      <c r="F227" s="220" t="s">
        <v>553</v>
      </c>
      <c r="G227" s="221" t="s">
        <v>120</v>
      </c>
      <c r="H227" s="222">
        <v>9</v>
      </c>
      <c r="I227" s="223"/>
      <c r="J227" s="224">
        <f>ROUND(I227*H227,2)</f>
        <v>0</v>
      </c>
      <c r="K227" s="225"/>
      <c r="L227" s="43"/>
      <c r="M227" s="226" t="s">
        <v>1</v>
      </c>
      <c r="N227" s="227" t="s">
        <v>38</v>
      </c>
      <c r="O227" s="90"/>
      <c r="P227" s="228">
        <f>O227*H227</f>
        <v>0</v>
      </c>
      <c r="Q227" s="228">
        <v>0</v>
      </c>
      <c r="R227" s="228">
        <f>Q227*H227</f>
        <v>0</v>
      </c>
      <c r="S227" s="228">
        <v>0</v>
      </c>
      <c r="T227" s="229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30" t="s">
        <v>185</v>
      </c>
      <c r="AT227" s="230" t="s">
        <v>117</v>
      </c>
      <c r="AU227" s="230" t="s">
        <v>82</v>
      </c>
      <c r="AY227" s="16" t="s">
        <v>114</v>
      </c>
      <c r="BE227" s="231">
        <f>IF(N227="základní",J227,0)</f>
        <v>0</v>
      </c>
      <c r="BF227" s="231">
        <f>IF(N227="snížená",J227,0)</f>
        <v>0</v>
      </c>
      <c r="BG227" s="231">
        <f>IF(N227="zákl. přenesená",J227,0)</f>
        <v>0</v>
      </c>
      <c r="BH227" s="231">
        <f>IF(N227="sníž. přenesená",J227,0)</f>
        <v>0</v>
      </c>
      <c r="BI227" s="231">
        <f>IF(N227="nulová",J227,0)</f>
        <v>0</v>
      </c>
      <c r="BJ227" s="16" t="s">
        <v>80</v>
      </c>
      <c r="BK227" s="231">
        <f>ROUND(I227*H227,2)</f>
        <v>0</v>
      </c>
      <c r="BL227" s="16" t="s">
        <v>185</v>
      </c>
      <c r="BM227" s="230" t="s">
        <v>554</v>
      </c>
    </row>
    <row r="228" s="2" customFormat="1" ht="24.15" customHeight="1">
      <c r="A228" s="37"/>
      <c r="B228" s="38"/>
      <c r="C228" s="218" t="s">
        <v>555</v>
      </c>
      <c r="D228" s="218" t="s">
        <v>117</v>
      </c>
      <c r="E228" s="219" t="s">
        <v>556</v>
      </c>
      <c r="F228" s="220" t="s">
        <v>557</v>
      </c>
      <c r="G228" s="221" t="s">
        <v>120</v>
      </c>
      <c r="H228" s="222">
        <v>1</v>
      </c>
      <c r="I228" s="223"/>
      <c r="J228" s="224">
        <f>ROUND(I228*H228,2)</f>
        <v>0</v>
      </c>
      <c r="K228" s="225"/>
      <c r="L228" s="43"/>
      <c r="M228" s="226" t="s">
        <v>1</v>
      </c>
      <c r="N228" s="227" t="s">
        <v>38</v>
      </c>
      <c r="O228" s="90"/>
      <c r="P228" s="228">
        <f>O228*H228</f>
        <v>0</v>
      </c>
      <c r="Q228" s="228">
        <v>0</v>
      </c>
      <c r="R228" s="228">
        <f>Q228*H228</f>
        <v>0</v>
      </c>
      <c r="S228" s="228">
        <v>0</v>
      </c>
      <c r="T228" s="229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30" t="s">
        <v>185</v>
      </c>
      <c r="AT228" s="230" t="s">
        <v>117</v>
      </c>
      <c r="AU228" s="230" t="s">
        <v>82</v>
      </c>
      <c r="AY228" s="16" t="s">
        <v>114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6" t="s">
        <v>80</v>
      </c>
      <c r="BK228" s="231">
        <f>ROUND(I228*H228,2)</f>
        <v>0</v>
      </c>
      <c r="BL228" s="16" t="s">
        <v>185</v>
      </c>
      <c r="BM228" s="230" t="s">
        <v>558</v>
      </c>
    </row>
    <row r="229" s="2" customFormat="1" ht="33" customHeight="1">
      <c r="A229" s="37"/>
      <c r="B229" s="38"/>
      <c r="C229" s="218" t="s">
        <v>559</v>
      </c>
      <c r="D229" s="218" t="s">
        <v>117</v>
      </c>
      <c r="E229" s="219" t="s">
        <v>560</v>
      </c>
      <c r="F229" s="220" t="s">
        <v>561</v>
      </c>
      <c r="G229" s="221" t="s">
        <v>120</v>
      </c>
      <c r="H229" s="222">
        <v>1</v>
      </c>
      <c r="I229" s="223"/>
      <c r="J229" s="224">
        <f>ROUND(I229*H229,2)</f>
        <v>0</v>
      </c>
      <c r="K229" s="225"/>
      <c r="L229" s="43"/>
      <c r="M229" s="226" t="s">
        <v>1</v>
      </c>
      <c r="N229" s="227" t="s">
        <v>38</v>
      </c>
      <c r="O229" s="90"/>
      <c r="P229" s="228">
        <f>O229*H229</f>
        <v>0</v>
      </c>
      <c r="Q229" s="228">
        <v>0</v>
      </c>
      <c r="R229" s="228">
        <f>Q229*H229</f>
        <v>0</v>
      </c>
      <c r="S229" s="228">
        <v>0</v>
      </c>
      <c r="T229" s="229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30" t="s">
        <v>185</v>
      </c>
      <c r="AT229" s="230" t="s">
        <v>117</v>
      </c>
      <c r="AU229" s="230" t="s">
        <v>82</v>
      </c>
      <c r="AY229" s="16" t="s">
        <v>114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6" t="s">
        <v>80</v>
      </c>
      <c r="BK229" s="231">
        <f>ROUND(I229*H229,2)</f>
        <v>0</v>
      </c>
      <c r="BL229" s="16" t="s">
        <v>185</v>
      </c>
      <c r="BM229" s="230" t="s">
        <v>562</v>
      </c>
    </row>
    <row r="230" s="2" customFormat="1" ht="49.05" customHeight="1">
      <c r="A230" s="37"/>
      <c r="B230" s="38"/>
      <c r="C230" s="218" t="s">
        <v>563</v>
      </c>
      <c r="D230" s="218" t="s">
        <v>117</v>
      </c>
      <c r="E230" s="219" t="s">
        <v>564</v>
      </c>
      <c r="F230" s="220" t="s">
        <v>565</v>
      </c>
      <c r="G230" s="221" t="s">
        <v>120</v>
      </c>
      <c r="H230" s="222">
        <v>1</v>
      </c>
      <c r="I230" s="223"/>
      <c r="J230" s="224">
        <f>ROUND(I230*H230,2)</f>
        <v>0</v>
      </c>
      <c r="K230" s="225"/>
      <c r="L230" s="43"/>
      <c r="M230" s="226" t="s">
        <v>1</v>
      </c>
      <c r="N230" s="227" t="s">
        <v>38</v>
      </c>
      <c r="O230" s="90"/>
      <c r="P230" s="228">
        <f>O230*H230</f>
        <v>0</v>
      </c>
      <c r="Q230" s="228">
        <v>0</v>
      </c>
      <c r="R230" s="228">
        <f>Q230*H230</f>
        <v>0</v>
      </c>
      <c r="S230" s="228">
        <v>0</v>
      </c>
      <c r="T230" s="229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30" t="s">
        <v>185</v>
      </c>
      <c r="AT230" s="230" t="s">
        <v>117</v>
      </c>
      <c r="AU230" s="230" t="s">
        <v>82</v>
      </c>
      <c r="AY230" s="16" t="s">
        <v>114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6" t="s">
        <v>80</v>
      </c>
      <c r="BK230" s="231">
        <f>ROUND(I230*H230,2)</f>
        <v>0</v>
      </c>
      <c r="BL230" s="16" t="s">
        <v>185</v>
      </c>
      <c r="BM230" s="230" t="s">
        <v>566</v>
      </c>
    </row>
    <row r="231" s="2" customFormat="1" ht="66.75" customHeight="1">
      <c r="A231" s="37"/>
      <c r="B231" s="38"/>
      <c r="C231" s="218" t="s">
        <v>567</v>
      </c>
      <c r="D231" s="218" t="s">
        <v>117</v>
      </c>
      <c r="E231" s="219" t="s">
        <v>568</v>
      </c>
      <c r="F231" s="220" t="s">
        <v>569</v>
      </c>
      <c r="G231" s="221" t="s">
        <v>120</v>
      </c>
      <c r="H231" s="222">
        <v>1</v>
      </c>
      <c r="I231" s="223"/>
      <c r="J231" s="224">
        <f>ROUND(I231*H231,2)</f>
        <v>0</v>
      </c>
      <c r="K231" s="225"/>
      <c r="L231" s="43"/>
      <c r="M231" s="226" t="s">
        <v>1</v>
      </c>
      <c r="N231" s="227" t="s">
        <v>38</v>
      </c>
      <c r="O231" s="90"/>
      <c r="P231" s="228">
        <f>O231*H231</f>
        <v>0</v>
      </c>
      <c r="Q231" s="228">
        <v>0</v>
      </c>
      <c r="R231" s="228">
        <f>Q231*H231</f>
        <v>0</v>
      </c>
      <c r="S231" s="228">
        <v>0</v>
      </c>
      <c r="T231" s="229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30" t="s">
        <v>185</v>
      </c>
      <c r="AT231" s="230" t="s">
        <v>117</v>
      </c>
      <c r="AU231" s="230" t="s">
        <v>82</v>
      </c>
      <c r="AY231" s="16" t="s">
        <v>114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6" t="s">
        <v>80</v>
      </c>
      <c r="BK231" s="231">
        <f>ROUND(I231*H231,2)</f>
        <v>0</v>
      </c>
      <c r="BL231" s="16" t="s">
        <v>185</v>
      </c>
      <c r="BM231" s="230" t="s">
        <v>570</v>
      </c>
    </row>
    <row r="232" s="2" customFormat="1" ht="24.15" customHeight="1">
      <c r="A232" s="37"/>
      <c r="B232" s="38"/>
      <c r="C232" s="218" t="s">
        <v>571</v>
      </c>
      <c r="D232" s="218" t="s">
        <v>117</v>
      </c>
      <c r="E232" s="219" t="s">
        <v>572</v>
      </c>
      <c r="F232" s="220" t="s">
        <v>573</v>
      </c>
      <c r="G232" s="221" t="s">
        <v>574</v>
      </c>
      <c r="H232" s="222">
        <v>20</v>
      </c>
      <c r="I232" s="223"/>
      <c r="J232" s="224">
        <f>ROUND(I232*H232,2)</f>
        <v>0</v>
      </c>
      <c r="K232" s="225"/>
      <c r="L232" s="43"/>
      <c r="M232" s="226" t="s">
        <v>1</v>
      </c>
      <c r="N232" s="227" t="s">
        <v>38</v>
      </c>
      <c r="O232" s="90"/>
      <c r="P232" s="228">
        <f>O232*H232</f>
        <v>0</v>
      </c>
      <c r="Q232" s="228">
        <v>0</v>
      </c>
      <c r="R232" s="228">
        <f>Q232*H232</f>
        <v>0</v>
      </c>
      <c r="S232" s="228">
        <v>0</v>
      </c>
      <c r="T232" s="229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30" t="s">
        <v>185</v>
      </c>
      <c r="AT232" s="230" t="s">
        <v>117</v>
      </c>
      <c r="AU232" s="230" t="s">
        <v>82</v>
      </c>
      <c r="AY232" s="16" t="s">
        <v>114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6" t="s">
        <v>80</v>
      </c>
      <c r="BK232" s="231">
        <f>ROUND(I232*H232,2)</f>
        <v>0</v>
      </c>
      <c r="BL232" s="16" t="s">
        <v>185</v>
      </c>
      <c r="BM232" s="230" t="s">
        <v>575</v>
      </c>
    </row>
    <row r="233" s="2" customFormat="1" ht="16.5" customHeight="1">
      <c r="A233" s="37"/>
      <c r="B233" s="38"/>
      <c r="C233" s="238" t="s">
        <v>576</v>
      </c>
      <c r="D233" s="238" t="s">
        <v>181</v>
      </c>
      <c r="E233" s="239" t="s">
        <v>222</v>
      </c>
      <c r="F233" s="240" t="s">
        <v>223</v>
      </c>
      <c r="G233" s="241" t="s">
        <v>120</v>
      </c>
      <c r="H233" s="242">
        <v>1</v>
      </c>
      <c r="I233" s="243"/>
      <c r="J233" s="244">
        <f>ROUND(I233*H233,2)</f>
        <v>0</v>
      </c>
      <c r="K233" s="245"/>
      <c r="L233" s="246"/>
      <c r="M233" s="247" t="s">
        <v>1</v>
      </c>
      <c r="N233" s="248" t="s">
        <v>38</v>
      </c>
      <c r="O233" s="90"/>
      <c r="P233" s="228">
        <f>O233*H233</f>
        <v>0</v>
      </c>
      <c r="Q233" s="228">
        <v>0</v>
      </c>
      <c r="R233" s="228">
        <f>Q233*H233</f>
        <v>0</v>
      </c>
      <c r="S233" s="228">
        <v>0</v>
      </c>
      <c r="T233" s="229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30" t="s">
        <v>184</v>
      </c>
      <c r="AT233" s="230" t="s">
        <v>181</v>
      </c>
      <c r="AU233" s="230" t="s">
        <v>82</v>
      </c>
      <c r="AY233" s="16" t="s">
        <v>114</v>
      </c>
      <c r="BE233" s="231">
        <f>IF(N233="základní",J233,0)</f>
        <v>0</v>
      </c>
      <c r="BF233" s="231">
        <f>IF(N233="snížená",J233,0)</f>
        <v>0</v>
      </c>
      <c r="BG233" s="231">
        <f>IF(N233="zákl. přenesená",J233,0)</f>
        <v>0</v>
      </c>
      <c r="BH233" s="231">
        <f>IF(N233="sníž. přenesená",J233,0)</f>
        <v>0</v>
      </c>
      <c r="BI233" s="231">
        <f>IF(N233="nulová",J233,0)</f>
        <v>0</v>
      </c>
      <c r="BJ233" s="16" t="s">
        <v>80</v>
      </c>
      <c r="BK233" s="231">
        <f>ROUND(I233*H233,2)</f>
        <v>0</v>
      </c>
      <c r="BL233" s="16" t="s">
        <v>185</v>
      </c>
      <c r="BM233" s="230" t="s">
        <v>577</v>
      </c>
    </row>
    <row r="234" s="12" customFormat="1" ht="22.8" customHeight="1">
      <c r="A234" s="12"/>
      <c r="B234" s="202"/>
      <c r="C234" s="203"/>
      <c r="D234" s="204" t="s">
        <v>72</v>
      </c>
      <c r="E234" s="216" t="s">
        <v>578</v>
      </c>
      <c r="F234" s="216" t="s">
        <v>579</v>
      </c>
      <c r="G234" s="203"/>
      <c r="H234" s="203"/>
      <c r="I234" s="206"/>
      <c r="J234" s="217">
        <f>BK234</f>
        <v>0</v>
      </c>
      <c r="K234" s="203"/>
      <c r="L234" s="208"/>
      <c r="M234" s="209"/>
      <c r="N234" s="210"/>
      <c r="O234" s="210"/>
      <c r="P234" s="211">
        <f>SUM(P235:P265)</f>
        <v>0</v>
      </c>
      <c r="Q234" s="210"/>
      <c r="R234" s="211">
        <f>SUM(R235:R265)</f>
        <v>0</v>
      </c>
      <c r="S234" s="210"/>
      <c r="T234" s="212">
        <f>SUM(T235:T265)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13" t="s">
        <v>125</v>
      </c>
      <c r="AT234" s="214" t="s">
        <v>72</v>
      </c>
      <c r="AU234" s="214" t="s">
        <v>80</v>
      </c>
      <c r="AY234" s="213" t="s">
        <v>114</v>
      </c>
      <c r="BK234" s="215">
        <f>SUM(BK235:BK265)</f>
        <v>0</v>
      </c>
    </row>
    <row r="235" s="2" customFormat="1" ht="21.75" customHeight="1">
      <c r="A235" s="37"/>
      <c r="B235" s="38"/>
      <c r="C235" s="218" t="s">
        <v>580</v>
      </c>
      <c r="D235" s="218" t="s">
        <v>117</v>
      </c>
      <c r="E235" s="219" t="s">
        <v>581</v>
      </c>
      <c r="F235" s="220" t="s">
        <v>582</v>
      </c>
      <c r="G235" s="221" t="s">
        <v>583</v>
      </c>
      <c r="H235" s="222">
        <v>0.092999999999999999</v>
      </c>
      <c r="I235" s="223"/>
      <c r="J235" s="224">
        <f>ROUND(I235*H235,2)</f>
        <v>0</v>
      </c>
      <c r="K235" s="225"/>
      <c r="L235" s="43"/>
      <c r="M235" s="226" t="s">
        <v>1</v>
      </c>
      <c r="N235" s="227" t="s">
        <v>38</v>
      </c>
      <c r="O235" s="90"/>
      <c r="P235" s="228">
        <f>O235*H235</f>
        <v>0</v>
      </c>
      <c r="Q235" s="228">
        <v>0</v>
      </c>
      <c r="R235" s="228">
        <f>Q235*H235</f>
        <v>0</v>
      </c>
      <c r="S235" s="228">
        <v>0</v>
      </c>
      <c r="T235" s="229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30" t="s">
        <v>185</v>
      </c>
      <c r="AT235" s="230" t="s">
        <v>117</v>
      </c>
      <c r="AU235" s="230" t="s">
        <v>82</v>
      </c>
      <c r="AY235" s="16" t="s">
        <v>114</v>
      </c>
      <c r="BE235" s="231">
        <f>IF(N235="základní",J235,0)</f>
        <v>0</v>
      </c>
      <c r="BF235" s="231">
        <f>IF(N235="snížená",J235,0)</f>
        <v>0</v>
      </c>
      <c r="BG235" s="231">
        <f>IF(N235="zákl. přenesená",J235,0)</f>
        <v>0</v>
      </c>
      <c r="BH235" s="231">
        <f>IF(N235="sníž. přenesená",J235,0)</f>
        <v>0</v>
      </c>
      <c r="BI235" s="231">
        <f>IF(N235="nulová",J235,0)</f>
        <v>0</v>
      </c>
      <c r="BJ235" s="16" t="s">
        <v>80</v>
      </c>
      <c r="BK235" s="231">
        <f>ROUND(I235*H235,2)</f>
        <v>0</v>
      </c>
      <c r="BL235" s="16" t="s">
        <v>185</v>
      </c>
      <c r="BM235" s="230" t="s">
        <v>584</v>
      </c>
    </row>
    <row r="236" s="2" customFormat="1" ht="24.15" customHeight="1">
      <c r="A236" s="37"/>
      <c r="B236" s="38"/>
      <c r="C236" s="218" t="s">
        <v>585</v>
      </c>
      <c r="D236" s="218" t="s">
        <v>117</v>
      </c>
      <c r="E236" s="219" t="s">
        <v>586</v>
      </c>
      <c r="F236" s="220" t="s">
        <v>587</v>
      </c>
      <c r="G236" s="221" t="s">
        <v>120</v>
      </c>
      <c r="H236" s="222">
        <v>3</v>
      </c>
      <c r="I236" s="223"/>
      <c r="J236" s="224">
        <f>ROUND(I236*H236,2)</f>
        <v>0</v>
      </c>
      <c r="K236" s="225"/>
      <c r="L236" s="43"/>
      <c r="M236" s="226" t="s">
        <v>1</v>
      </c>
      <c r="N236" s="227" t="s">
        <v>38</v>
      </c>
      <c r="O236" s="90"/>
      <c r="P236" s="228">
        <f>O236*H236</f>
        <v>0</v>
      </c>
      <c r="Q236" s="228">
        <v>0</v>
      </c>
      <c r="R236" s="228">
        <f>Q236*H236</f>
        <v>0</v>
      </c>
      <c r="S236" s="228">
        <v>0</v>
      </c>
      <c r="T236" s="229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30" t="s">
        <v>185</v>
      </c>
      <c r="AT236" s="230" t="s">
        <v>117</v>
      </c>
      <c r="AU236" s="230" t="s">
        <v>82</v>
      </c>
      <c r="AY236" s="16" t="s">
        <v>114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6" t="s">
        <v>80</v>
      </c>
      <c r="BK236" s="231">
        <f>ROUND(I236*H236,2)</f>
        <v>0</v>
      </c>
      <c r="BL236" s="16" t="s">
        <v>185</v>
      </c>
      <c r="BM236" s="230" t="s">
        <v>588</v>
      </c>
    </row>
    <row r="237" s="2" customFormat="1" ht="24.15" customHeight="1">
      <c r="A237" s="37"/>
      <c r="B237" s="38"/>
      <c r="C237" s="218" t="s">
        <v>589</v>
      </c>
      <c r="D237" s="218" t="s">
        <v>117</v>
      </c>
      <c r="E237" s="219" t="s">
        <v>590</v>
      </c>
      <c r="F237" s="220" t="s">
        <v>591</v>
      </c>
      <c r="G237" s="221" t="s">
        <v>120</v>
      </c>
      <c r="H237" s="222">
        <v>4</v>
      </c>
      <c r="I237" s="223"/>
      <c r="J237" s="224">
        <f>ROUND(I237*H237,2)</f>
        <v>0</v>
      </c>
      <c r="K237" s="225"/>
      <c r="L237" s="43"/>
      <c r="M237" s="226" t="s">
        <v>1</v>
      </c>
      <c r="N237" s="227" t="s">
        <v>38</v>
      </c>
      <c r="O237" s="90"/>
      <c r="P237" s="228">
        <f>O237*H237</f>
        <v>0</v>
      </c>
      <c r="Q237" s="228">
        <v>0</v>
      </c>
      <c r="R237" s="228">
        <f>Q237*H237</f>
        <v>0</v>
      </c>
      <c r="S237" s="228">
        <v>0</v>
      </c>
      <c r="T237" s="229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30" t="s">
        <v>185</v>
      </c>
      <c r="AT237" s="230" t="s">
        <v>117</v>
      </c>
      <c r="AU237" s="230" t="s">
        <v>82</v>
      </c>
      <c r="AY237" s="16" t="s">
        <v>114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6" t="s">
        <v>80</v>
      </c>
      <c r="BK237" s="231">
        <f>ROUND(I237*H237,2)</f>
        <v>0</v>
      </c>
      <c r="BL237" s="16" t="s">
        <v>185</v>
      </c>
      <c r="BM237" s="230" t="s">
        <v>592</v>
      </c>
    </row>
    <row r="238" s="2" customFormat="1" ht="37.8" customHeight="1">
      <c r="A238" s="37"/>
      <c r="B238" s="38"/>
      <c r="C238" s="218" t="s">
        <v>593</v>
      </c>
      <c r="D238" s="218" t="s">
        <v>117</v>
      </c>
      <c r="E238" s="219" t="s">
        <v>594</v>
      </c>
      <c r="F238" s="220" t="s">
        <v>595</v>
      </c>
      <c r="G238" s="221" t="s">
        <v>201</v>
      </c>
      <c r="H238" s="222">
        <v>108</v>
      </c>
      <c r="I238" s="223"/>
      <c r="J238" s="224">
        <f>ROUND(I238*H238,2)</f>
        <v>0</v>
      </c>
      <c r="K238" s="225"/>
      <c r="L238" s="43"/>
      <c r="M238" s="226" t="s">
        <v>1</v>
      </c>
      <c r="N238" s="227" t="s">
        <v>38</v>
      </c>
      <c r="O238" s="90"/>
      <c r="P238" s="228">
        <f>O238*H238</f>
        <v>0</v>
      </c>
      <c r="Q238" s="228">
        <v>0</v>
      </c>
      <c r="R238" s="228">
        <f>Q238*H238</f>
        <v>0</v>
      </c>
      <c r="S238" s="228">
        <v>0</v>
      </c>
      <c r="T238" s="229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30" t="s">
        <v>185</v>
      </c>
      <c r="AT238" s="230" t="s">
        <v>117</v>
      </c>
      <c r="AU238" s="230" t="s">
        <v>82</v>
      </c>
      <c r="AY238" s="16" t="s">
        <v>114</v>
      </c>
      <c r="BE238" s="231">
        <f>IF(N238="základní",J238,0)</f>
        <v>0</v>
      </c>
      <c r="BF238" s="231">
        <f>IF(N238="snížená",J238,0)</f>
        <v>0</v>
      </c>
      <c r="BG238" s="231">
        <f>IF(N238="zákl. přenesená",J238,0)</f>
        <v>0</v>
      </c>
      <c r="BH238" s="231">
        <f>IF(N238="sníž. přenesená",J238,0)</f>
        <v>0</v>
      </c>
      <c r="BI238" s="231">
        <f>IF(N238="nulová",J238,0)</f>
        <v>0</v>
      </c>
      <c r="BJ238" s="16" t="s">
        <v>80</v>
      </c>
      <c r="BK238" s="231">
        <f>ROUND(I238*H238,2)</f>
        <v>0</v>
      </c>
      <c r="BL238" s="16" t="s">
        <v>185</v>
      </c>
      <c r="BM238" s="230" t="s">
        <v>596</v>
      </c>
    </row>
    <row r="239" s="2" customFormat="1" ht="37.8" customHeight="1">
      <c r="A239" s="37"/>
      <c r="B239" s="38"/>
      <c r="C239" s="238" t="s">
        <v>597</v>
      </c>
      <c r="D239" s="238" t="s">
        <v>181</v>
      </c>
      <c r="E239" s="239" t="s">
        <v>333</v>
      </c>
      <c r="F239" s="240" t="s">
        <v>334</v>
      </c>
      <c r="G239" s="241" t="s">
        <v>201</v>
      </c>
      <c r="H239" s="242">
        <v>108</v>
      </c>
      <c r="I239" s="243"/>
      <c r="J239" s="244">
        <f>ROUND(I239*H239,2)</f>
        <v>0</v>
      </c>
      <c r="K239" s="245"/>
      <c r="L239" s="246"/>
      <c r="M239" s="247" t="s">
        <v>1</v>
      </c>
      <c r="N239" s="248" t="s">
        <v>38</v>
      </c>
      <c r="O239" s="90"/>
      <c r="P239" s="228">
        <f>O239*H239</f>
        <v>0</v>
      </c>
      <c r="Q239" s="228">
        <v>0</v>
      </c>
      <c r="R239" s="228">
        <f>Q239*H239</f>
        <v>0</v>
      </c>
      <c r="S239" s="228">
        <v>0</v>
      </c>
      <c r="T239" s="229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30" t="s">
        <v>184</v>
      </c>
      <c r="AT239" s="230" t="s">
        <v>181</v>
      </c>
      <c r="AU239" s="230" t="s">
        <v>82</v>
      </c>
      <c r="AY239" s="16" t="s">
        <v>114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6" t="s">
        <v>80</v>
      </c>
      <c r="BK239" s="231">
        <f>ROUND(I239*H239,2)</f>
        <v>0</v>
      </c>
      <c r="BL239" s="16" t="s">
        <v>185</v>
      </c>
      <c r="BM239" s="230" t="s">
        <v>598</v>
      </c>
    </row>
    <row r="240" s="2" customFormat="1" ht="55.5" customHeight="1">
      <c r="A240" s="37"/>
      <c r="B240" s="38"/>
      <c r="C240" s="218" t="s">
        <v>599</v>
      </c>
      <c r="D240" s="218" t="s">
        <v>117</v>
      </c>
      <c r="E240" s="219" t="s">
        <v>600</v>
      </c>
      <c r="F240" s="220" t="s">
        <v>601</v>
      </c>
      <c r="G240" s="221" t="s">
        <v>165</v>
      </c>
      <c r="H240" s="222">
        <v>3.8380000000000001</v>
      </c>
      <c r="I240" s="223"/>
      <c r="J240" s="224">
        <f>ROUND(I240*H240,2)</f>
        <v>0</v>
      </c>
      <c r="K240" s="225"/>
      <c r="L240" s="43"/>
      <c r="M240" s="226" t="s">
        <v>1</v>
      </c>
      <c r="N240" s="227" t="s">
        <v>38</v>
      </c>
      <c r="O240" s="90"/>
      <c r="P240" s="228">
        <f>O240*H240</f>
        <v>0</v>
      </c>
      <c r="Q240" s="228">
        <v>0</v>
      </c>
      <c r="R240" s="228">
        <f>Q240*H240</f>
        <v>0</v>
      </c>
      <c r="S240" s="228">
        <v>0</v>
      </c>
      <c r="T240" s="229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230" t="s">
        <v>185</v>
      </c>
      <c r="AT240" s="230" t="s">
        <v>117</v>
      </c>
      <c r="AU240" s="230" t="s">
        <v>82</v>
      </c>
      <c r="AY240" s="16" t="s">
        <v>114</v>
      </c>
      <c r="BE240" s="231">
        <f>IF(N240="základní",J240,0)</f>
        <v>0</v>
      </c>
      <c r="BF240" s="231">
        <f>IF(N240="snížená",J240,0)</f>
        <v>0</v>
      </c>
      <c r="BG240" s="231">
        <f>IF(N240="zákl. přenesená",J240,0)</f>
        <v>0</v>
      </c>
      <c r="BH240" s="231">
        <f>IF(N240="sníž. přenesená",J240,0)</f>
        <v>0</v>
      </c>
      <c r="BI240" s="231">
        <f>IF(N240="nulová",J240,0)</f>
        <v>0</v>
      </c>
      <c r="BJ240" s="16" t="s">
        <v>80</v>
      </c>
      <c r="BK240" s="231">
        <f>ROUND(I240*H240,2)</f>
        <v>0</v>
      </c>
      <c r="BL240" s="16" t="s">
        <v>185</v>
      </c>
      <c r="BM240" s="230" t="s">
        <v>602</v>
      </c>
    </row>
    <row r="241" s="13" customFormat="1">
      <c r="A241" s="13"/>
      <c r="B241" s="254"/>
      <c r="C241" s="255"/>
      <c r="D241" s="249" t="s">
        <v>326</v>
      </c>
      <c r="E241" s="264" t="s">
        <v>1</v>
      </c>
      <c r="F241" s="256" t="s">
        <v>603</v>
      </c>
      <c r="G241" s="255"/>
      <c r="H241" s="257">
        <v>0.84240000000000004</v>
      </c>
      <c r="I241" s="258"/>
      <c r="J241" s="255"/>
      <c r="K241" s="255"/>
      <c r="L241" s="259"/>
      <c r="M241" s="260"/>
      <c r="N241" s="261"/>
      <c r="O241" s="261"/>
      <c r="P241" s="261"/>
      <c r="Q241" s="261"/>
      <c r="R241" s="261"/>
      <c r="S241" s="261"/>
      <c r="T241" s="262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63" t="s">
        <v>326</v>
      </c>
      <c r="AU241" s="263" t="s">
        <v>82</v>
      </c>
      <c r="AV241" s="13" t="s">
        <v>82</v>
      </c>
      <c r="AW241" s="13" t="s">
        <v>31</v>
      </c>
      <c r="AX241" s="13" t="s">
        <v>73</v>
      </c>
      <c r="AY241" s="263" t="s">
        <v>114</v>
      </c>
    </row>
    <row r="242" s="13" customFormat="1">
      <c r="A242" s="13"/>
      <c r="B242" s="254"/>
      <c r="C242" s="255"/>
      <c r="D242" s="249" t="s">
        <v>326</v>
      </c>
      <c r="E242" s="264" t="s">
        <v>1</v>
      </c>
      <c r="F242" s="256" t="s">
        <v>604</v>
      </c>
      <c r="G242" s="255"/>
      <c r="H242" s="257">
        <v>2.9952000000000001</v>
      </c>
      <c r="I242" s="258"/>
      <c r="J242" s="255"/>
      <c r="K242" s="255"/>
      <c r="L242" s="259"/>
      <c r="M242" s="260"/>
      <c r="N242" s="261"/>
      <c r="O242" s="261"/>
      <c r="P242" s="261"/>
      <c r="Q242" s="261"/>
      <c r="R242" s="261"/>
      <c r="S242" s="261"/>
      <c r="T242" s="262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63" t="s">
        <v>326</v>
      </c>
      <c r="AU242" s="263" t="s">
        <v>82</v>
      </c>
      <c r="AV242" s="13" t="s">
        <v>82</v>
      </c>
      <c r="AW242" s="13" t="s">
        <v>31</v>
      </c>
      <c r="AX242" s="13" t="s">
        <v>73</v>
      </c>
      <c r="AY242" s="263" t="s">
        <v>114</v>
      </c>
    </row>
    <row r="243" s="14" customFormat="1">
      <c r="A243" s="14"/>
      <c r="B243" s="265"/>
      <c r="C243" s="266"/>
      <c r="D243" s="249" t="s">
        <v>326</v>
      </c>
      <c r="E243" s="267" t="s">
        <v>1</v>
      </c>
      <c r="F243" s="268" t="s">
        <v>605</v>
      </c>
      <c r="G243" s="266"/>
      <c r="H243" s="269">
        <v>3.8376000000000001</v>
      </c>
      <c r="I243" s="270"/>
      <c r="J243" s="266"/>
      <c r="K243" s="266"/>
      <c r="L243" s="271"/>
      <c r="M243" s="272"/>
      <c r="N243" s="273"/>
      <c r="O243" s="273"/>
      <c r="P243" s="273"/>
      <c r="Q243" s="273"/>
      <c r="R243" s="273"/>
      <c r="S243" s="273"/>
      <c r="T243" s="27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75" t="s">
        <v>326</v>
      </c>
      <c r="AU243" s="275" t="s">
        <v>82</v>
      </c>
      <c r="AV243" s="14" t="s">
        <v>121</v>
      </c>
      <c r="AW243" s="14" t="s">
        <v>31</v>
      </c>
      <c r="AX243" s="14" t="s">
        <v>80</v>
      </c>
      <c r="AY243" s="275" t="s">
        <v>114</v>
      </c>
    </row>
    <row r="244" s="2" customFormat="1" ht="21.75" customHeight="1">
      <c r="A244" s="37"/>
      <c r="B244" s="38"/>
      <c r="C244" s="238" t="s">
        <v>606</v>
      </c>
      <c r="D244" s="238" t="s">
        <v>181</v>
      </c>
      <c r="E244" s="239" t="s">
        <v>607</v>
      </c>
      <c r="F244" s="240" t="s">
        <v>608</v>
      </c>
      <c r="G244" s="241" t="s">
        <v>201</v>
      </c>
      <c r="H244" s="242">
        <v>64</v>
      </c>
      <c r="I244" s="243"/>
      <c r="J244" s="244">
        <f>ROUND(I244*H244,2)</f>
        <v>0</v>
      </c>
      <c r="K244" s="245"/>
      <c r="L244" s="246"/>
      <c r="M244" s="247" t="s">
        <v>1</v>
      </c>
      <c r="N244" s="248" t="s">
        <v>38</v>
      </c>
      <c r="O244" s="90"/>
      <c r="P244" s="228">
        <f>O244*H244</f>
        <v>0</v>
      </c>
      <c r="Q244" s="228">
        <v>0</v>
      </c>
      <c r="R244" s="228">
        <f>Q244*H244</f>
        <v>0</v>
      </c>
      <c r="S244" s="228">
        <v>0</v>
      </c>
      <c r="T244" s="229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230" t="s">
        <v>184</v>
      </c>
      <c r="AT244" s="230" t="s">
        <v>181</v>
      </c>
      <c r="AU244" s="230" t="s">
        <v>82</v>
      </c>
      <c r="AY244" s="16" t="s">
        <v>114</v>
      </c>
      <c r="BE244" s="231">
        <f>IF(N244="základní",J244,0)</f>
        <v>0</v>
      </c>
      <c r="BF244" s="231">
        <f>IF(N244="snížená",J244,0)</f>
        <v>0</v>
      </c>
      <c r="BG244" s="231">
        <f>IF(N244="zákl. přenesená",J244,0)</f>
        <v>0</v>
      </c>
      <c r="BH244" s="231">
        <f>IF(N244="sníž. přenesená",J244,0)</f>
        <v>0</v>
      </c>
      <c r="BI244" s="231">
        <f>IF(N244="nulová",J244,0)</f>
        <v>0</v>
      </c>
      <c r="BJ244" s="16" t="s">
        <v>80</v>
      </c>
      <c r="BK244" s="231">
        <f>ROUND(I244*H244,2)</f>
        <v>0</v>
      </c>
      <c r="BL244" s="16" t="s">
        <v>185</v>
      </c>
      <c r="BM244" s="230" t="s">
        <v>609</v>
      </c>
    </row>
    <row r="245" s="13" customFormat="1">
      <c r="A245" s="13"/>
      <c r="B245" s="254"/>
      <c r="C245" s="255"/>
      <c r="D245" s="249" t="s">
        <v>326</v>
      </c>
      <c r="E245" s="264" t="s">
        <v>1</v>
      </c>
      <c r="F245" s="256" t="s">
        <v>610</v>
      </c>
      <c r="G245" s="255"/>
      <c r="H245" s="257">
        <v>55.5</v>
      </c>
      <c r="I245" s="258"/>
      <c r="J245" s="255"/>
      <c r="K245" s="255"/>
      <c r="L245" s="259"/>
      <c r="M245" s="260"/>
      <c r="N245" s="261"/>
      <c r="O245" s="261"/>
      <c r="P245" s="261"/>
      <c r="Q245" s="261"/>
      <c r="R245" s="261"/>
      <c r="S245" s="261"/>
      <c r="T245" s="262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63" t="s">
        <v>326</v>
      </c>
      <c r="AU245" s="263" t="s">
        <v>82</v>
      </c>
      <c r="AV245" s="13" t="s">
        <v>82</v>
      </c>
      <c r="AW245" s="13" t="s">
        <v>31</v>
      </c>
      <c r="AX245" s="13" t="s">
        <v>73</v>
      </c>
      <c r="AY245" s="263" t="s">
        <v>114</v>
      </c>
    </row>
    <row r="246" s="13" customFormat="1">
      <c r="A246" s="13"/>
      <c r="B246" s="254"/>
      <c r="C246" s="255"/>
      <c r="D246" s="249" t="s">
        <v>326</v>
      </c>
      <c r="E246" s="264" t="s">
        <v>1</v>
      </c>
      <c r="F246" s="256" t="s">
        <v>611</v>
      </c>
      <c r="G246" s="255"/>
      <c r="H246" s="257">
        <v>8.5</v>
      </c>
      <c r="I246" s="258"/>
      <c r="J246" s="255"/>
      <c r="K246" s="255"/>
      <c r="L246" s="259"/>
      <c r="M246" s="260"/>
      <c r="N246" s="261"/>
      <c r="O246" s="261"/>
      <c r="P246" s="261"/>
      <c r="Q246" s="261"/>
      <c r="R246" s="261"/>
      <c r="S246" s="261"/>
      <c r="T246" s="262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63" t="s">
        <v>326</v>
      </c>
      <c r="AU246" s="263" t="s">
        <v>82</v>
      </c>
      <c r="AV246" s="13" t="s">
        <v>82</v>
      </c>
      <c r="AW246" s="13" t="s">
        <v>31</v>
      </c>
      <c r="AX246" s="13" t="s">
        <v>73</v>
      </c>
      <c r="AY246" s="263" t="s">
        <v>114</v>
      </c>
    </row>
    <row r="247" s="14" customFormat="1">
      <c r="A247" s="14"/>
      <c r="B247" s="265"/>
      <c r="C247" s="266"/>
      <c r="D247" s="249" t="s">
        <v>326</v>
      </c>
      <c r="E247" s="267" t="s">
        <v>1</v>
      </c>
      <c r="F247" s="268" t="s">
        <v>605</v>
      </c>
      <c r="G247" s="266"/>
      <c r="H247" s="269">
        <v>64</v>
      </c>
      <c r="I247" s="270"/>
      <c r="J247" s="266"/>
      <c r="K247" s="266"/>
      <c r="L247" s="271"/>
      <c r="M247" s="272"/>
      <c r="N247" s="273"/>
      <c r="O247" s="273"/>
      <c r="P247" s="273"/>
      <c r="Q247" s="273"/>
      <c r="R247" s="273"/>
      <c r="S247" s="273"/>
      <c r="T247" s="27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75" t="s">
        <v>326</v>
      </c>
      <c r="AU247" s="275" t="s">
        <v>82</v>
      </c>
      <c r="AV247" s="14" t="s">
        <v>121</v>
      </c>
      <c r="AW247" s="14" t="s">
        <v>31</v>
      </c>
      <c r="AX247" s="14" t="s">
        <v>80</v>
      </c>
      <c r="AY247" s="275" t="s">
        <v>114</v>
      </c>
    </row>
    <row r="248" s="2" customFormat="1" ht="66.75" customHeight="1">
      <c r="A248" s="37"/>
      <c r="B248" s="38"/>
      <c r="C248" s="218" t="s">
        <v>612</v>
      </c>
      <c r="D248" s="218" t="s">
        <v>117</v>
      </c>
      <c r="E248" s="219" t="s">
        <v>613</v>
      </c>
      <c r="F248" s="220" t="s">
        <v>614</v>
      </c>
      <c r="G248" s="221" t="s">
        <v>201</v>
      </c>
      <c r="H248" s="222">
        <v>55.5</v>
      </c>
      <c r="I248" s="223"/>
      <c r="J248" s="224">
        <f>ROUND(I248*H248,2)</f>
        <v>0</v>
      </c>
      <c r="K248" s="225"/>
      <c r="L248" s="43"/>
      <c r="M248" s="226" t="s">
        <v>1</v>
      </c>
      <c r="N248" s="227" t="s">
        <v>38</v>
      </c>
      <c r="O248" s="90"/>
      <c r="P248" s="228">
        <f>O248*H248</f>
        <v>0</v>
      </c>
      <c r="Q248" s="228">
        <v>0</v>
      </c>
      <c r="R248" s="228">
        <f>Q248*H248</f>
        <v>0</v>
      </c>
      <c r="S248" s="228">
        <v>0</v>
      </c>
      <c r="T248" s="229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230" t="s">
        <v>185</v>
      </c>
      <c r="AT248" s="230" t="s">
        <v>117</v>
      </c>
      <c r="AU248" s="230" t="s">
        <v>82</v>
      </c>
      <c r="AY248" s="16" t="s">
        <v>114</v>
      </c>
      <c r="BE248" s="231">
        <f>IF(N248="základní",J248,0)</f>
        <v>0</v>
      </c>
      <c r="BF248" s="231">
        <f>IF(N248="snížená",J248,0)</f>
        <v>0</v>
      </c>
      <c r="BG248" s="231">
        <f>IF(N248="zákl. přenesená",J248,0)</f>
        <v>0</v>
      </c>
      <c r="BH248" s="231">
        <f>IF(N248="sníž. přenesená",J248,0)</f>
        <v>0</v>
      </c>
      <c r="BI248" s="231">
        <f>IF(N248="nulová",J248,0)</f>
        <v>0</v>
      </c>
      <c r="BJ248" s="16" t="s">
        <v>80</v>
      </c>
      <c r="BK248" s="231">
        <f>ROUND(I248*H248,2)</f>
        <v>0</v>
      </c>
      <c r="BL248" s="16" t="s">
        <v>185</v>
      </c>
      <c r="BM248" s="230" t="s">
        <v>615</v>
      </c>
    </row>
    <row r="249" s="2" customFormat="1" ht="55.5" customHeight="1">
      <c r="A249" s="37"/>
      <c r="B249" s="38"/>
      <c r="C249" s="218" t="s">
        <v>616</v>
      </c>
      <c r="D249" s="218" t="s">
        <v>117</v>
      </c>
      <c r="E249" s="219" t="s">
        <v>617</v>
      </c>
      <c r="F249" s="220" t="s">
        <v>618</v>
      </c>
      <c r="G249" s="221" t="s">
        <v>201</v>
      </c>
      <c r="H249" s="222">
        <v>55.5</v>
      </c>
      <c r="I249" s="223"/>
      <c r="J249" s="224">
        <f>ROUND(I249*H249,2)</f>
        <v>0</v>
      </c>
      <c r="K249" s="225"/>
      <c r="L249" s="43"/>
      <c r="M249" s="226" t="s">
        <v>1</v>
      </c>
      <c r="N249" s="227" t="s">
        <v>38</v>
      </c>
      <c r="O249" s="90"/>
      <c r="P249" s="228">
        <f>O249*H249</f>
        <v>0</v>
      </c>
      <c r="Q249" s="228">
        <v>0</v>
      </c>
      <c r="R249" s="228">
        <f>Q249*H249</f>
        <v>0</v>
      </c>
      <c r="S249" s="228">
        <v>0</v>
      </c>
      <c r="T249" s="229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230" t="s">
        <v>185</v>
      </c>
      <c r="AT249" s="230" t="s">
        <v>117</v>
      </c>
      <c r="AU249" s="230" t="s">
        <v>82</v>
      </c>
      <c r="AY249" s="16" t="s">
        <v>114</v>
      </c>
      <c r="BE249" s="231">
        <f>IF(N249="základní",J249,0)</f>
        <v>0</v>
      </c>
      <c r="BF249" s="231">
        <f>IF(N249="snížená",J249,0)</f>
        <v>0</v>
      </c>
      <c r="BG249" s="231">
        <f>IF(N249="zákl. přenesená",J249,0)</f>
        <v>0</v>
      </c>
      <c r="BH249" s="231">
        <f>IF(N249="sníž. přenesená",J249,0)</f>
        <v>0</v>
      </c>
      <c r="BI249" s="231">
        <f>IF(N249="nulová",J249,0)</f>
        <v>0</v>
      </c>
      <c r="BJ249" s="16" t="s">
        <v>80</v>
      </c>
      <c r="BK249" s="231">
        <f>ROUND(I249*H249,2)</f>
        <v>0</v>
      </c>
      <c r="BL249" s="16" t="s">
        <v>185</v>
      </c>
      <c r="BM249" s="230" t="s">
        <v>619</v>
      </c>
    </row>
    <row r="250" s="2" customFormat="1" ht="37.8" customHeight="1">
      <c r="A250" s="37"/>
      <c r="B250" s="38"/>
      <c r="C250" s="218" t="s">
        <v>620</v>
      </c>
      <c r="D250" s="218" t="s">
        <v>117</v>
      </c>
      <c r="E250" s="219" t="s">
        <v>621</v>
      </c>
      <c r="F250" s="220" t="s">
        <v>622</v>
      </c>
      <c r="G250" s="221" t="s">
        <v>201</v>
      </c>
      <c r="H250" s="222">
        <v>55.5</v>
      </c>
      <c r="I250" s="223"/>
      <c r="J250" s="224">
        <f>ROUND(I250*H250,2)</f>
        <v>0</v>
      </c>
      <c r="K250" s="225"/>
      <c r="L250" s="43"/>
      <c r="M250" s="226" t="s">
        <v>1</v>
      </c>
      <c r="N250" s="227" t="s">
        <v>38</v>
      </c>
      <c r="O250" s="90"/>
      <c r="P250" s="228">
        <f>O250*H250</f>
        <v>0</v>
      </c>
      <c r="Q250" s="228">
        <v>0</v>
      </c>
      <c r="R250" s="228">
        <f>Q250*H250</f>
        <v>0</v>
      </c>
      <c r="S250" s="228">
        <v>0</v>
      </c>
      <c r="T250" s="229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30" t="s">
        <v>185</v>
      </c>
      <c r="AT250" s="230" t="s">
        <v>117</v>
      </c>
      <c r="AU250" s="230" t="s">
        <v>82</v>
      </c>
      <c r="AY250" s="16" t="s">
        <v>114</v>
      </c>
      <c r="BE250" s="231">
        <f>IF(N250="základní",J250,0)</f>
        <v>0</v>
      </c>
      <c r="BF250" s="231">
        <f>IF(N250="snížená",J250,0)</f>
        <v>0</v>
      </c>
      <c r="BG250" s="231">
        <f>IF(N250="zákl. přenesená",J250,0)</f>
        <v>0</v>
      </c>
      <c r="BH250" s="231">
        <f>IF(N250="sníž. přenesená",J250,0)</f>
        <v>0</v>
      </c>
      <c r="BI250" s="231">
        <f>IF(N250="nulová",J250,0)</f>
        <v>0</v>
      </c>
      <c r="BJ250" s="16" t="s">
        <v>80</v>
      </c>
      <c r="BK250" s="231">
        <f>ROUND(I250*H250,2)</f>
        <v>0</v>
      </c>
      <c r="BL250" s="16" t="s">
        <v>185</v>
      </c>
      <c r="BM250" s="230" t="s">
        <v>623</v>
      </c>
    </row>
    <row r="251" s="2" customFormat="1" ht="24.15" customHeight="1">
      <c r="A251" s="37"/>
      <c r="B251" s="38"/>
      <c r="C251" s="218" t="s">
        <v>624</v>
      </c>
      <c r="D251" s="218" t="s">
        <v>117</v>
      </c>
      <c r="E251" s="219" t="s">
        <v>625</v>
      </c>
      <c r="F251" s="220" t="s">
        <v>626</v>
      </c>
      <c r="G251" s="221" t="s">
        <v>201</v>
      </c>
      <c r="H251" s="222">
        <v>8.5</v>
      </c>
      <c r="I251" s="223"/>
      <c r="J251" s="224">
        <f>ROUND(I251*H251,2)</f>
        <v>0</v>
      </c>
      <c r="K251" s="225"/>
      <c r="L251" s="43"/>
      <c r="M251" s="226" t="s">
        <v>1</v>
      </c>
      <c r="N251" s="227" t="s">
        <v>38</v>
      </c>
      <c r="O251" s="90"/>
      <c r="P251" s="228">
        <f>O251*H251</f>
        <v>0</v>
      </c>
      <c r="Q251" s="228">
        <v>0</v>
      </c>
      <c r="R251" s="228">
        <f>Q251*H251</f>
        <v>0</v>
      </c>
      <c r="S251" s="228">
        <v>0</v>
      </c>
      <c r="T251" s="229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230" t="s">
        <v>185</v>
      </c>
      <c r="AT251" s="230" t="s">
        <v>117</v>
      </c>
      <c r="AU251" s="230" t="s">
        <v>82</v>
      </c>
      <c r="AY251" s="16" t="s">
        <v>114</v>
      </c>
      <c r="BE251" s="231">
        <f>IF(N251="základní",J251,0)</f>
        <v>0</v>
      </c>
      <c r="BF251" s="231">
        <f>IF(N251="snížená",J251,0)</f>
        <v>0</v>
      </c>
      <c r="BG251" s="231">
        <f>IF(N251="zákl. přenesená",J251,0)</f>
        <v>0</v>
      </c>
      <c r="BH251" s="231">
        <f>IF(N251="sníž. přenesená",J251,0)</f>
        <v>0</v>
      </c>
      <c r="BI251" s="231">
        <f>IF(N251="nulová",J251,0)</f>
        <v>0</v>
      </c>
      <c r="BJ251" s="16" t="s">
        <v>80</v>
      </c>
      <c r="BK251" s="231">
        <f>ROUND(I251*H251,2)</f>
        <v>0</v>
      </c>
      <c r="BL251" s="16" t="s">
        <v>185</v>
      </c>
      <c r="BM251" s="230" t="s">
        <v>627</v>
      </c>
    </row>
    <row r="252" s="2" customFormat="1" ht="24.15" customHeight="1">
      <c r="A252" s="37"/>
      <c r="B252" s="38"/>
      <c r="C252" s="218" t="s">
        <v>628</v>
      </c>
      <c r="D252" s="218" t="s">
        <v>117</v>
      </c>
      <c r="E252" s="219" t="s">
        <v>629</v>
      </c>
      <c r="F252" s="220" t="s">
        <v>630</v>
      </c>
      <c r="G252" s="221" t="s">
        <v>201</v>
      </c>
      <c r="H252" s="222">
        <v>8.5</v>
      </c>
      <c r="I252" s="223"/>
      <c r="J252" s="224">
        <f>ROUND(I252*H252,2)</f>
        <v>0</v>
      </c>
      <c r="K252" s="225"/>
      <c r="L252" s="43"/>
      <c r="M252" s="226" t="s">
        <v>1</v>
      </c>
      <c r="N252" s="227" t="s">
        <v>38</v>
      </c>
      <c r="O252" s="90"/>
      <c r="P252" s="228">
        <f>O252*H252</f>
        <v>0</v>
      </c>
      <c r="Q252" s="228">
        <v>0</v>
      </c>
      <c r="R252" s="228">
        <f>Q252*H252</f>
        <v>0</v>
      </c>
      <c r="S252" s="228">
        <v>0</v>
      </c>
      <c r="T252" s="229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230" t="s">
        <v>185</v>
      </c>
      <c r="AT252" s="230" t="s">
        <v>117</v>
      </c>
      <c r="AU252" s="230" t="s">
        <v>82</v>
      </c>
      <c r="AY252" s="16" t="s">
        <v>114</v>
      </c>
      <c r="BE252" s="231">
        <f>IF(N252="základní",J252,0)</f>
        <v>0</v>
      </c>
      <c r="BF252" s="231">
        <f>IF(N252="snížená",J252,0)</f>
        <v>0</v>
      </c>
      <c r="BG252" s="231">
        <f>IF(N252="zákl. přenesená",J252,0)</f>
        <v>0</v>
      </c>
      <c r="BH252" s="231">
        <f>IF(N252="sníž. přenesená",J252,0)</f>
        <v>0</v>
      </c>
      <c r="BI252" s="231">
        <f>IF(N252="nulová",J252,0)</f>
        <v>0</v>
      </c>
      <c r="BJ252" s="16" t="s">
        <v>80</v>
      </c>
      <c r="BK252" s="231">
        <f>ROUND(I252*H252,2)</f>
        <v>0</v>
      </c>
      <c r="BL252" s="16" t="s">
        <v>185</v>
      </c>
      <c r="BM252" s="230" t="s">
        <v>631</v>
      </c>
    </row>
    <row r="253" s="2" customFormat="1" ht="24.15" customHeight="1">
      <c r="A253" s="37"/>
      <c r="B253" s="38"/>
      <c r="C253" s="218" t="s">
        <v>632</v>
      </c>
      <c r="D253" s="218" t="s">
        <v>117</v>
      </c>
      <c r="E253" s="219" t="s">
        <v>633</v>
      </c>
      <c r="F253" s="220" t="s">
        <v>634</v>
      </c>
      <c r="G253" s="221" t="s">
        <v>201</v>
      </c>
      <c r="H253" s="222">
        <v>8.5</v>
      </c>
      <c r="I253" s="223"/>
      <c r="J253" s="224">
        <f>ROUND(I253*H253,2)</f>
        <v>0</v>
      </c>
      <c r="K253" s="225"/>
      <c r="L253" s="43"/>
      <c r="M253" s="226" t="s">
        <v>1</v>
      </c>
      <c r="N253" s="227" t="s">
        <v>38</v>
      </c>
      <c r="O253" s="90"/>
      <c r="P253" s="228">
        <f>O253*H253</f>
        <v>0</v>
      </c>
      <c r="Q253" s="228">
        <v>0</v>
      </c>
      <c r="R253" s="228">
        <f>Q253*H253</f>
        <v>0</v>
      </c>
      <c r="S253" s="228">
        <v>0</v>
      </c>
      <c r="T253" s="229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30" t="s">
        <v>185</v>
      </c>
      <c r="AT253" s="230" t="s">
        <v>117</v>
      </c>
      <c r="AU253" s="230" t="s">
        <v>82</v>
      </c>
      <c r="AY253" s="16" t="s">
        <v>114</v>
      </c>
      <c r="BE253" s="231">
        <f>IF(N253="základní",J253,0)</f>
        <v>0</v>
      </c>
      <c r="BF253" s="231">
        <f>IF(N253="snížená",J253,0)</f>
        <v>0</v>
      </c>
      <c r="BG253" s="231">
        <f>IF(N253="zákl. přenesená",J253,0)</f>
        <v>0</v>
      </c>
      <c r="BH253" s="231">
        <f>IF(N253="sníž. přenesená",J253,0)</f>
        <v>0</v>
      </c>
      <c r="BI253" s="231">
        <f>IF(N253="nulová",J253,0)</f>
        <v>0</v>
      </c>
      <c r="BJ253" s="16" t="s">
        <v>80</v>
      </c>
      <c r="BK253" s="231">
        <f>ROUND(I253*H253,2)</f>
        <v>0</v>
      </c>
      <c r="BL253" s="16" t="s">
        <v>185</v>
      </c>
      <c r="BM253" s="230" t="s">
        <v>635</v>
      </c>
    </row>
    <row r="254" s="2" customFormat="1" ht="37.8" customHeight="1">
      <c r="A254" s="37"/>
      <c r="B254" s="38"/>
      <c r="C254" s="218" t="s">
        <v>636</v>
      </c>
      <c r="D254" s="218" t="s">
        <v>117</v>
      </c>
      <c r="E254" s="219" t="s">
        <v>637</v>
      </c>
      <c r="F254" s="220" t="s">
        <v>638</v>
      </c>
      <c r="G254" s="221" t="s">
        <v>165</v>
      </c>
      <c r="H254" s="222">
        <v>8.5730000000000004</v>
      </c>
      <c r="I254" s="223"/>
      <c r="J254" s="224">
        <f>ROUND(I254*H254,2)</f>
        <v>0</v>
      </c>
      <c r="K254" s="225"/>
      <c r="L254" s="43"/>
      <c r="M254" s="226" t="s">
        <v>1</v>
      </c>
      <c r="N254" s="227" t="s">
        <v>38</v>
      </c>
      <c r="O254" s="90"/>
      <c r="P254" s="228">
        <f>O254*H254</f>
        <v>0</v>
      </c>
      <c r="Q254" s="228">
        <v>0</v>
      </c>
      <c r="R254" s="228">
        <f>Q254*H254</f>
        <v>0</v>
      </c>
      <c r="S254" s="228">
        <v>0</v>
      </c>
      <c r="T254" s="229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230" t="s">
        <v>185</v>
      </c>
      <c r="AT254" s="230" t="s">
        <v>117</v>
      </c>
      <c r="AU254" s="230" t="s">
        <v>82</v>
      </c>
      <c r="AY254" s="16" t="s">
        <v>114</v>
      </c>
      <c r="BE254" s="231">
        <f>IF(N254="základní",J254,0)</f>
        <v>0</v>
      </c>
      <c r="BF254" s="231">
        <f>IF(N254="snížená",J254,0)</f>
        <v>0</v>
      </c>
      <c r="BG254" s="231">
        <f>IF(N254="zákl. přenesená",J254,0)</f>
        <v>0</v>
      </c>
      <c r="BH254" s="231">
        <f>IF(N254="sníž. přenesená",J254,0)</f>
        <v>0</v>
      </c>
      <c r="BI254" s="231">
        <f>IF(N254="nulová",J254,0)</f>
        <v>0</v>
      </c>
      <c r="BJ254" s="16" t="s">
        <v>80</v>
      </c>
      <c r="BK254" s="231">
        <f>ROUND(I254*H254,2)</f>
        <v>0</v>
      </c>
      <c r="BL254" s="16" t="s">
        <v>185</v>
      </c>
      <c r="BM254" s="230" t="s">
        <v>639</v>
      </c>
    </row>
    <row r="255" s="13" customFormat="1">
      <c r="A255" s="13"/>
      <c r="B255" s="254"/>
      <c r="C255" s="255"/>
      <c r="D255" s="249" t="s">
        <v>326</v>
      </c>
      <c r="E255" s="264" t="s">
        <v>1</v>
      </c>
      <c r="F255" s="256" t="s">
        <v>603</v>
      </c>
      <c r="G255" s="255"/>
      <c r="H255" s="257">
        <v>0.84240000000000004</v>
      </c>
      <c r="I255" s="258"/>
      <c r="J255" s="255"/>
      <c r="K255" s="255"/>
      <c r="L255" s="259"/>
      <c r="M255" s="260"/>
      <c r="N255" s="261"/>
      <c r="O255" s="261"/>
      <c r="P255" s="261"/>
      <c r="Q255" s="261"/>
      <c r="R255" s="261"/>
      <c r="S255" s="261"/>
      <c r="T255" s="262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63" t="s">
        <v>326</v>
      </c>
      <c r="AU255" s="263" t="s">
        <v>82</v>
      </c>
      <c r="AV255" s="13" t="s">
        <v>82</v>
      </c>
      <c r="AW255" s="13" t="s">
        <v>31</v>
      </c>
      <c r="AX255" s="13" t="s">
        <v>73</v>
      </c>
      <c r="AY255" s="263" t="s">
        <v>114</v>
      </c>
    </row>
    <row r="256" s="13" customFormat="1">
      <c r="A256" s="13"/>
      <c r="B256" s="254"/>
      <c r="C256" s="255"/>
      <c r="D256" s="249" t="s">
        <v>326</v>
      </c>
      <c r="E256" s="264" t="s">
        <v>1</v>
      </c>
      <c r="F256" s="256" t="s">
        <v>604</v>
      </c>
      <c r="G256" s="255"/>
      <c r="H256" s="257">
        <v>2.9952000000000001</v>
      </c>
      <c r="I256" s="258"/>
      <c r="J256" s="255"/>
      <c r="K256" s="255"/>
      <c r="L256" s="259"/>
      <c r="M256" s="260"/>
      <c r="N256" s="261"/>
      <c r="O256" s="261"/>
      <c r="P256" s="261"/>
      <c r="Q256" s="261"/>
      <c r="R256" s="261"/>
      <c r="S256" s="261"/>
      <c r="T256" s="262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63" t="s">
        <v>326</v>
      </c>
      <c r="AU256" s="263" t="s">
        <v>82</v>
      </c>
      <c r="AV256" s="13" t="s">
        <v>82</v>
      </c>
      <c r="AW256" s="13" t="s">
        <v>31</v>
      </c>
      <c r="AX256" s="13" t="s">
        <v>73</v>
      </c>
      <c r="AY256" s="263" t="s">
        <v>114</v>
      </c>
    </row>
    <row r="257" s="13" customFormat="1">
      <c r="A257" s="13"/>
      <c r="B257" s="254"/>
      <c r="C257" s="255"/>
      <c r="D257" s="249" t="s">
        <v>326</v>
      </c>
      <c r="E257" s="264" t="s">
        <v>1</v>
      </c>
      <c r="F257" s="256" t="s">
        <v>640</v>
      </c>
      <c r="G257" s="255"/>
      <c r="H257" s="257">
        <v>3.8849999999999998</v>
      </c>
      <c r="I257" s="258"/>
      <c r="J257" s="255"/>
      <c r="K257" s="255"/>
      <c r="L257" s="259"/>
      <c r="M257" s="260"/>
      <c r="N257" s="261"/>
      <c r="O257" s="261"/>
      <c r="P257" s="261"/>
      <c r="Q257" s="261"/>
      <c r="R257" s="261"/>
      <c r="S257" s="261"/>
      <c r="T257" s="262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63" t="s">
        <v>326</v>
      </c>
      <c r="AU257" s="263" t="s">
        <v>82</v>
      </c>
      <c r="AV257" s="13" t="s">
        <v>82</v>
      </c>
      <c r="AW257" s="13" t="s">
        <v>31</v>
      </c>
      <c r="AX257" s="13" t="s">
        <v>73</v>
      </c>
      <c r="AY257" s="263" t="s">
        <v>114</v>
      </c>
    </row>
    <row r="258" s="13" customFormat="1">
      <c r="A258" s="13"/>
      <c r="B258" s="254"/>
      <c r="C258" s="255"/>
      <c r="D258" s="249" t="s">
        <v>326</v>
      </c>
      <c r="E258" s="264" t="s">
        <v>1</v>
      </c>
      <c r="F258" s="256" t="s">
        <v>641</v>
      </c>
      <c r="G258" s="255"/>
      <c r="H258" s="257">
        <v>0.84999999999999998</v>
      </c>
      <c r="I258" s="258"/>
      <c r="J258" s="255"/>
      <c r="K258" s="255"/>
      <c r="L258" s="259"/>
      <c r="M258" s="260"/>
      <c r="N258" s="261"/>
      <c r="O258" s="261"/>
      <c r="P258" s="261"/>
      <c r="Q258" s="261"/>
      <c r="R258" s="261"/>
      <c r="S258" s="261"/>
      <c r="T258" s="262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63" t="s">
        <v>326</v>
      </c>
      <c r="AU258" s="263" t="s">
        <v>82</v>
      </c>
      <c r="AV258" s="13" t="s">
        <v>82</v>
      </c>
      <c r="AW258" s="13" t="s">
        <v>31</v>
      </c>
      <c r="AX258" s="13" t="s">
        <v>73</v>
      </c>
      <c r="AY258" s="263" t="s">
        <v>114</v>
      </c>
    </row>
    <row r="259" s="14" customFormat="1">
      <c r="A259" s="14"/>
      <c r="B259" s="265"/>
      <c r="C259" s="266"/>
      <c r="D259" s="249" t="s">
        <v>326</v>
      </c>
      <c r="E259" s="267" t="s">
        <v>163</v>
      </c>
      <c r="F259" s="268" t="s">
        <v>605</v>
      </c>
      <c r="G259" s="266"/>
      <c r="H259" s="269">
        <v>8.5725999999999996</v>
      </c>
      <c r="I259" s="270"/>
      <c r="J259" s="266"/>
      <c r="K259" s="266"/>
      <c r="L259" s="271"/>
      <c r="M259" s="272"/>
      <c r="N259" s="273"/>
      <c r="O259" s="273"/>
      <c r="P259" s="273"/>
      <c r="Q259" s="273"/>
      <c r="R259" s="273"/>
      <c r="S259" s="273"/>
      <c r="T259" s="27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75" t="s">
        <v>326</v>
      </c>
      <c r="AU259" s="275" t="s">
        <v>82</v>
      </c>
      <c r="AV259" s="14" t="s">
        <v>121</v>
      </c>
      <c r="AW259" s="14" t="s">
        <v>31</v>
      </c>
      <c r="AX259" s="14" t="s">
        <v>80</v>
      </c>
      <c r="AY259" s="275" t="s">
        <v>114</v>
      </c>
    </row>
    <row r="260" s="2" customFormat="1" ht="37.8" customHeight="1">
      <c r="A260" s="37"/>
      <c r="B260" s="38"/>
      <c r="C260" s="218" t="s">
        <v>642</v>
      </c>
      <c r="D260" s="218" t="s">
        <v>117</v>
      </c>
      <c r="E260" s="219" t="s">
        <v>643</v>
      </c>
      <c r="F260" s="220" t="s">
        <v>644</v>
      </c>
      <c r="G260" s="221" t="s">
        <v>165</v>
      </c>
      <c r="H260" s="222">
        <v>77.153000000000006</v>
      </c>
      <c r="I260" s="223"/>
      <c r="J260" s="224">
        <f>ROUND(I260*H260,2)</f>
        <v>0</v>
      </c>
      <c r="K260" s="225"/>
      <c r="L260" s="43"/>
      <c r="M260" s="226" t="s">
        <v>1</v>
      </c>
      <c r="N260" s="227" t="s">
        <v>38</v>
      </c>
      <c r="O260" s="90"/>
      <c r="P260" s="228">
        <f>O260*H260</f>
        <v>0</v>
      </c>
      <c r="Q260" s="228">
        <v>0</v>
      </c>
      <c r="R260" s="228">
        <f>Q260*H260</f>
        <v>0</v>
      </c>
      <c r="S260" s="228">
        <v>0</v>
      </c>
      <c r="T260" s="229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30" t="s">
        <v>185</v>
      </c>
      <c r="AT260" s="230" t="s">
        <v>117</v>
      </c>
      <c r="AU260" s="230" t="s">
        <v>82</v>
      </c>
      <c r="AY260" s="16" t="s">
        <v>114</v>
      </c>
      <c r="BE260" s="231">
        <f>IF(N260="základní",J260,0)</f>
        <v>0</v>
      </c>
      <c r="BF260" s="231">
        <f>IF(N260="snížená",J260,0)</f>
        <v>0</v>
      </c>
      <c r="BG260" s="231">
        <f>IF(N260="zákl. přenesená",J260,0)</f>
        <v>0</v>
      </c>
      <c r="BH260" s="231">
        <f>IF(N260="sníž. přenesená",J260,0)</f>
        <v>0</v>
      </c>
      <c r="BI260" s="231">
        <f>IF(N260="nulová",J260,0)</f>
        <v>0</v>
      </c>
      <c r="BJ260" s="16" t="s">
        <v>80</v>
      </c>
      <c r="BK260" s="231">
        <f>ROUND(I260*H260,2)</f>
        <v>0</v>
      </c>
      <c r="BL260" s="16" t="s">
        <v>185</v>
      </c>
      <c r="BM260" s="230" t="s">
        <v>645</v>
      </c>
    </row>
    <row r="261" s="13" customFormat="1">
      <c r="A261" s="13"/>
      <c r="B261" s="254"/>
      <c r="C261" s="255"/>
      <c r="D261" s="249" t="s">
        <v>326</v>
      </c>
      <c r="E261" s="264" t="s">
        <v>1</v>
      </c>
      <c r="F261" s="256" t="s">
        <v>646</v>
      </c>
      <c r="G261" s="255"/>
      <c r="H261" s="257">
        <v>77.153400000000005</v>
      </c>
      <c r="I261" s="258"/>
      <c r="J261" s="255"/>
      <c r="K261" s="255"/>
      <c r="L261" s="259"/>
      <c r="M261" s="260"/>
      <c r="N261" s="261"/>
      <c r="O261" s="261"/>
      <c r="P261" s="261"/>
      <c r="Q261" s="261"/>
      <c r="R261" s="261"/>
      <c r="S261" s="261"/>
      <c r="T261" s="262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63" t="s">
        <v>326</v>
      </c>
      <c r="AU261" s="263" t="s">
        <v>82</v>
      </c>
      <c r="AV261" s="13" t="s">
        <v>82</v>
      </c>
      <c r="AW261" s="13" t="s">
        <v>31</v>
      </c>
      <c r="AX261" s="13" t="s">
        <v>80</v>
      </c>
      <c r="AY261" s="263" t="s">
        <v>114</v>
      </c>
    </row>
    <row r="262" s="2" customFormat="1" ht="16.5" customHeight="1">
      <c r="A262" s="37"/>
      <c r="B262" s="38"/>
      <c r="C262" s="218" t="s">
        <v>647</v>
      </c>
      <c r="D262" s="218" t="s">
        <v>117</v>
      </c>
      <c r="E262" s="219" t="s">
        <v>648</v>
      </c>
      <c r="F262" s="220" t="s">
        <v>649</v>
      </c>
      <c r="G262" s="221" t="s">
        <v>165</v>
      </c>
      <c r="H262" s="222">
        <v>8.5730000000000004</v>
      </c>
      <c r="I262" s="223"/>
      <c r="J262" s="224">
        <f>ROUND(I262*H262,2)</f>
        <v>0</v>
      </c>
      <c r="K262" s="225"/>
      <c r="L262" s="43"/>
      <c r="M262" s="226" t="s">
        <v>1</v>
      </c>
      <c r="N262" s="227" t="s">
        <v>38</v>
      </c>
      <c r="O262" s="90"/>
      <c r="P262" s="228">
        <f>O262*H262</f>
        <v>0</v>
      </c>
      <c r="Q262" s="228">
        <v>0</v>
      </c>
      <c r="R262" s="228">
        <f>Q262*H262</f>
        <v>0</v>
      </c>
      <c r="S262" s="228">
        <v>0</v>
      </c>
      <c r="T262" s="229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230" t="s">
        <v>185</v>
      </c>
      <c r="AT262" s="230" t="s">
        <v>117</v>
      </c>
      <c r="AU262" s="230" t="s">
        <v>82</v>
      </c>
      <c r="AY262" s="16" t="s">
        <v>114</v>
      </c>
      <c r="BE262" s="231">
        <f>IF(N262="základní",J262,0)</f>
        <v>0</v>
      </c>
      <c r="BF262" s="231">
        <f>IF(N262="snížená",J262,0)</f>
        <v>0</v>
      </c>
      <c r="BG262" s="231">
        <f>IF(N262="zákl. přenesená",J262,0)</f>
        <v>0</v>
      </c>
      <c r="BH262" s="231">
        <f>IF(N262="sníž. přenesená",J262,0)</f>
        <v>0</v>
      </c>
      <c r="BI262" s="231">
        <f>IF(N262="nulová",J262,0)</f>
        <v>0</v>
      </c>
      <c r="BJ262" s="16" t="s">
        <v>80</v>
      </c>
      <c r="BK262" s="231">
        <f>ROUND(I262*H262,2)</f>
        <v>0</v>
      </c>
      <c r="BL262" s="16" t="s">
        <v>185</v>
      </c>
      <c r="BM262" s="230" t="s">
        <v>650</v>
      </c>
    </row>
    <row r="263" s="13" customFormat="1">
      <c r="A263" s="13"/>
      <c r="B263" s="254"/>
      <c r="C263" s="255"/>
      <c r="D263" s="249" t="s">
        <v>326</v>
      </c>
      <c r="E263" s="264" t="s">
        <v>1</v>
      </c>
      <c r="F263" s="256" t="s">
        <v>163</v>
      </c>
      <c r="G263" s="255"/>
      <c r="H263" s="257">
        <v>8.5725999999999996</v>
      </c>
      <c r="I263" s="258"/>
      <c r="J263" s="255"/>
      <c r="K263" s="255"/>
      <c r="L263" s="259"/>
      <c r="M263" s="260"/>
      <c r="N263" s="261"/>
      <c r="O263" s="261"/>
      <c r="P263" s="261"/>
      <c r="Q263" s="261"/>
      <c r="R263" s="261"/>
      <c r="S263" s="261"/>
      <c r="T263" s="262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63" t="s">
        <v>326</v>
      </c>
      <c r="AU263" s="263" t="s">
        <v>82</v>
      </c>
      <c r="AV263" s="13" t="s">
        <v>82</v>
      </c>
      <c r="AW263" s="13" t="s">
        <v>31</v>
      </c>
      <c r="AX263" s="13" t="s">
        <v>80</v>
      </c>
      <c r="AY263" s="263" t="s">
        <v>114</v>
      </c>
    </row>
    <row r="264" s="2" customFormat="1" ht="33" customHeight="1">
      <c r="A264" s="37"/>
      <c r="B264" s="38"/>
      <c r="C264" s="218" t="s">
        <v>651</v>
      </c>
      <c r="D264" s="218" t="s">
        <v>117</v>
      </c>
      <c r="E264" s="219" t="s">
        <v>652</v>
      </c>
      <c r="F264" s="220" t="s">
        <v>653</v>
      </c>
      <c r="G264" s="221" t="s">
        <v>654</v>
      </c>
      <c r="H264" s="222">
        <v>15.430999999999999</v>
      </c>
      <c r="I264" s="223"/>
      <c r="J264" s="224">
        <f>ROUND(I264*H264,2)</f>
        <v>0</v>
      </c>
      <c r="K264" s="225"/>
      <c r="L264" s="43"/>
      <c r="M264" s="226" t="s">
        <v>1</v>
      </c>
      <c r="N264" s="227" t="s">
        <v>38</v>
      </c>
      <c r="O264" s="90"/>
      <c r="P264" s="228">
        <f>O264*H264</f>
        <v>0</v>
      </c>
      <c r="Q264" s="228">
        <v>0</v>
      </c>
      <c r="R264" s="228">
        <f>Q264*H264</f>
        <v>0</v>
      </c>
      <c r="S264" s="228">
        <v>0</v>
      </c>
      <c r="T264" s="229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230" t="s">
        <v>185</v>
      </c>
      <c r="AT264" s="230" t="s">
        <v>117</v>
      </c>
      <c r="AU264" s="230" t="s">
        <v>82</v>
      </c>
      <c r="AY264" s="16" t="s">
        <v>114</v>
      </c>
      <c r="BE264" s="231">
        <f>IF(N264="základní",J264,0)</f>
        <v>0</v>
      </c>
      <c r="BF264" s="231">
        <f>IF(N264="snížená",J264,0)</f>
        <v>0</v>
      </c>
      <c r="BG264" s="231">
        <f>IF(N264="zákl. přenesená",J264,0)</f>
        <v>0</v>
      </c>
      <c r="BH264" s="231">
        <f>IF(N264="sníž. přenesená",J264,0)</f>
        <v>0</v>
      </c>
      <c r="BI264" s="231">
        <f>IF(N264="nulová",J264,0)</f>
        <v>0</v>
      </c>
      <c r="BJ264" s="16" t="s">
        <v>80</v>
      </c>
      <c r="BK264" s="231">
        <f>ROUND(I264*H264,2)</f>
        <v>0</v>
      </c>
      <c r="BL264" s="16" t="s">
        <v>185</v>
      </c>
      <c r="BM264" s="230" t="s">
        <v>655</v>
      </c>
    </row>
    <row r="265" s="13" customFormat="1">
      <c r="A265" s="13"/>
      <c r="B265" s="254"/>
      <c r="C265" s="255"/>
      <c r="D265" s="249" t="s">
        <v>326</v>
      </c>
      <c r="E265" s="264" t="s">
        <v>1</v>
      </c>
      <c r="F265" s="256" t="s">
        <v>656</v>
      </c>
      <c r="G265" s="255"/>
      <c r="H265" s="257">
        <v>15.430680000000001</v>
      </c>
      <c r="I265" s="258"/>
      <c r="J265" s="255"/>
      <c r="K265" s="255"/>
      <c r="L265" s="259"/>
      <c r="M265" s="276"/>
      <c r="N265" s="277"/>
      <c r="O265" s="277"/>
      <c r="P265" s="277"/>
      <c r="Q265" s="277"/>
      <c r="R265" s="277"/>
      <c r="S265" s="277"/>
      <c r="T265" s="278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63" t="s">
        <v>326</v>
      </c>
      <c r="AU265" s="263" t="s">
        <v>82</v>
      </c>
      <c r="AV265" s="13" t="s">
        <v>82</v>
      </c>
      <c r="AW265" s="13" t="s">
        <v>31</v>
      </c>
      <c r="AX265" s="13" t="s">
        <v>80</v>
      </c>
      <c r="AY265" s="263" t="s">
        <v>114</v>
      </c>
    </row>
    <row r="266" s="2" customFormat="1" ht="6.96" customHeight="1">
      <c r="A266" s="37"/>
      <c r="B266" s="65"/>
      <c r="C266" s="66"/>
      <c r="D266" s="66"/>
      <c r="E266" s="66"/>
      <c r="F266" s="66"/>
      <c r="G266" s="66"/>
      <c r="H266" s="66"/>
      <c r="I266" s="66"/>
      <c r="J266" s="66"/>
      <c r="K266" s="66"/>
      <c r="L266" s="43"/>
      <c r="M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</row>
  </sheetData>
  <sheetProtection sheet="1" autoFilter="0" formatColumns="0" formatRows="0" objects="1" scenarios="1" spinCount="100000" saltValue="euhxYx8GeGzqeb4eXe+m7iNtqOxNGpjCgFXCPvnsjq44KZkZA01DSbGzS2K376K07x/ctsk9wnspdZdW1NxogQ==" hashValue="MipOMtocx3+Z7vLrHfND3CmCS3+CxPExvhg12oZgSj3zrFGURUH8YzwmvDq9i6fkj5p3gf/eEHwxqGvmUJlzvg==" algorithmName="SHA-512" password="E7CB"/>
  <autoFilter ref="C122:K265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5"/>
      <c r="C3" s="136"/>
      <c r="D3" s="136"/>
      <c r="E3" s="136"/>
      <c r="F3" s="136"/>
      <c r="G3" s="136"/>
      <c r="H3" s="19"/>
    </row>
    <row r="4" s="1" customFormat="1" ht="24.96" customHeight="1">
      <c r="B4" s="19"/>
      <c r="C4" s="137" t="s">
        <v>657</v>
      </c>
      <c r="H4" s="19"/>
    </row>
    <row r="5" s="1" customFormat="1" ht="12" customHeight="1">
      <c r="B5" s="19"/>
      <c r="C5" s="279" t="s">
        <v>13</v>
      </c>
      <c r="D5" s="146" t="s">
        <v>14</v>
      </c>
      <c r="E5" s="1"/>
      <c r="F5" s="1"/>
      <c r="H5" s="19"/>
    </row>
    <row r="6" s="1" customFormat="1" ht="36.96" customHeight="1">
      <c r="B6" s="19"/>
      <c r="C6" s="280" t="s">
        <v>16</v>
      </c>
      <c r="D6" s="281" t="s">
        <v>17</v>
      </c>
      <c r="E6" s="1"/>
      <c r="F6" s="1"/>
      <c r="H6" s="19"/>
    </row>
    <row r="7" s="1" customFormat="1" ht="16.5" customHeight="1">
      <c r="B7" s="19"/>
      <c r="C7" s="139" t="s">
        <v>22</v>
      </c>
      <c r="D7" s="143" t="str">
        <f>'Rekapitulace stavby'!AN8</f>
        <v>16. 9. 2024</v>
      </c>
      <c r="H7" s="19"/>
    </row>
    <row r="8" s="2" customFormat="1" ht="10.8" customHeight="1">
      <c r="A8" s="37"/>
      <c r="B8" s="43"/>
      <c r="C8" s="37"/>
      <c r="D8" s="37"/>
      <c r="E8" s="37"/>
      <c r="F8" s="37"/>
      <c r="G8" s="37"/>
      <c r="H8" s="43"/>
    </row>
    <row r="9" s="11" customFormat="1" ht="29.28" customHeight="1">
      <c r="A9" s="190"/>
      <c r="B9" s="282"/>
      <c r="C9" s="283" t="s">
        <v>54</v>
      </c>
      <c r="D9" s="284" t="s">
        <v>55</v>
      </c>
      <c r="E9" s="284" t="s">
        <v>101</v>
      </c>
      <c r="F9" s="285" t="s">
        <v>658</v>
      </c>
      <c r="G9" s="190"/>
      <c r="H9" s="282"/>
    </row>
    <row r="10" s="2" customFormat="1" ht="26.4" customHeight="1">
      <c r="A10" s="37"/>
      <c r="B10" s="43"/>
      <c r="C10" s="286" t="s">
        <v>83</v>
      </c>
      <c r="D10" s="286" t="s">
        <v>84</v>
      </c>
      <c r="E10" s="37"/>
      <c r="F10" s="37"/>
      <c r="G10" s="37"/>
      <c r="H10" s="43"/>
    </row>
    <row r="11" s="2" customFormat="1" ht="16.8" customHeight="1">
      <c r="A11" s="37"/>
      <c r="B11" s="43"/>
      <c r="C11" s="287" t="s">
        <v>659</v>
      </c>
      <c r="D11" s="288" t="s">
        <v>660</v>
      </c>
      <c r="E11" s="289" t="s">
        <v>165</v>
      </c>
      <c r="F11" s="290">
        <v>0</v>
      </c>
      <c r="G11" s="37"/>
      <c r="H11" s="43"/>
    </row>
    <row r="12" s="2" customFormat="1" ht="16.8" customHeight="1">
      <c r="A12" s="37"/>
      <c r="B12" s="43"/>
      <c r="C12" s="291" t="s">
        <v>1</v>
      </c>
      <c r="D12" s="291" t="s">
        <v>661</v>
      </c>
      <c r="E12" s="16" t="s">
        <v>1</v>
      </c>
      <c r="F12" s="292">
        <v>0</v>
      </c>
      <c r="G12" s="37"/>
      <c r="H12" s="43"/>
    </row>
    <row r="13" s="2" customFormat="1" ht="16.8" customHeight="1">
      <c r="A13" s="37"/>
      <c r="B13" s="43"/>
      <c r="C13" s="291" t="s">
        <v>1</v>
      </c>
      <c r="D13" s="291" t="s">
        <v>662</v>
      </c>
      <c r="E13" s="16" t="s">
        <v>1</v>
      </c>
      <c r="F13" s="292">
        <v>0</v>
      </c>
      <c r="G13" s="37"/>
      <c r="H13" s="43"/>
    </row>
    <row r="14" s="2" customFormat="1" ht="16.8" customHeight="1">
      <c r="A14" s="37"/>
      <c r="B14" s="43"/>
      <c r="C14" s="291" t="s">
        <v>659</v>
      </c>
      <c r="D14" s="291" t="s">
        <v>605</v>
      </c>
      <c r="E14" s="16" t="s">
        <v>1</v>
      </c>
      <c r="F14" s="292">
        <v>0</v>
      </c>
      <c r="G14" s="37"/>
      <c r="H14" s="43"/>
    </row>
    <row r="15" s="2" customFormat="1" ht="16.8" customHeight="1">
      <c r="A15" s="37"/>
      <c r="B15" s="43"/>
      <c r="C15" s="287" t="s">
        <v>163</v>
      </c>
      <c r="D15" s="288" t="s">
        <v>164</v>
      </c>
      <c r="E15" s="289" t="s">
        <v>165</v>
      </c>
      <c r="F15" s="290">
        <v>8.5725999999999996</v>
      </c>
      <c r="G15" s="37"/>
      <c r="H15" s="43"/>
    </row>
    <row r="16" s="2" customFormat="1" ht="16.8" customHeight="1">
      <c r="A16" s="37"/>
      <c r="B16" s="43"/>
      <c r="C16" s="291" t="s">
        <v>1</v>
      </c>
      <c r="D16" s="291" t="s">
        <v>603</v>
      </c>
      <c r="E16" s="16" t="s">
        <v>1</v>
      </c>
      <c r="F16" s="292">
        <v>0.84240000000000004</v>
      </c>
      <c r="G16" s="37"/>
      <c r="H16" s="43"/>
    </row>
    <row r="17" s="2" customFormat="1" ht="16.8" customHeight="1">
      <c r="A17" s="37"/>
      <c r="B17" s="43"/>
      <c r="C17" s="291" t="s">
        <v>1</v>
      </c>
      <c r="D17" s="291" t="s">
        <v>604</v>
      </c>
      <c r="E17" s="16" t="s">
        <v>1</v>
      </c>
      <c r="F17" s="292">
        <v>2.9952000000000001</v>
      </c>
      <c r="G17" s="37"/>
      <c r="H17" s="43"/>
    </row>
    <row r="18" s="2" customFormat="1" ht="16.8" customHeight="1">
      <c r="A18" s="37"/>
      <c r="B18" s="43"/>
      <c r="C18" s="291" t="s">
        <v>1</v>
      </c>
      <c r="D18" s="291" t="s">
        <v>640</v>
      </c>
      <c r="E18" s="16" t="s">
        <v>1</v>
      </c>
      <c r="F18" s="292">
        <v>3.8849999999999998</v>
      </c>
      <c r="G18" s="37"/>
      <c r="H18" s="43"/>
    </row>
    <row r="19" s="2" customFormat="1" ht="16.8" customHeight="1">
      <c r="A19" s="37"/>
      <c r="B19" s="43"/>
      <c r="C19" s="291" t="s">
        <v>1</v>
      </c>
      <c r="D19" s="291" t="s">
        <v>641</v>
      </c>
      <c r="E19" s="16" t="s">
        <v>1</v>
      </c>
      <c r="F19" s="292">
        <v>0.84999999999999998</v>
      </c>
      <c r="G19" s="37"/>
      <c r="H19" s="43"/>
    </row>
    <row r="20" s="2" customFormat="1" ht="16.8" customHeight="1">
      <c r="A20" s="37"/>
      <c r="B20" s="43"/>
      <c r="C20" s="291" t="s">
        <v>163</v>
      </c>
      <c r="D20" s="291" t="s">
        <v>605</v>
      </c>
      <c r="E20" s="16" t="s">
        <v>1</v>
      </c>
      <c r="F20" s="292">
        <v>8.5725999999999996</v>
      </c>
      <c r="G20" s="37"/>
      <c r="H20" s="43"/>
    </row>
    <row r="21" s="2" customFormat="1" ht="16.8" customHeight="1">
      <c r="A21" s="37"/>
      <c r="B21" s="43"/>
      <c r="C21" s="293" t="s">
        <v>663</v>
      </c>
      <c r="D21" s="37"/>
      <c r="E21" s="37"/>
      <c r="F21" s="37"/>
      <c r="G21" s="37"/>
      <c r="H21" s="43"/>
    </row>
    <row r="22" s="2" customFormat="1">
      <c r="A22" s="37"/>
      <c r="B22" s="43"/>
      <c r="C22" s="291" t="s">
        <v>637</v>
      </c>
      <c r="D22" s="291" t="s">
        <v>638</v>
      </c>
      <c r="E22" s="16" t="s">
        <v>165</v>
      </c>
      <c r="F22" s="292">
        <v>8.5725999999999996</v>
      </c>
      <c r="G22" s="37"/>
      <c r="H22" s="43"/>
    </row>
    <row r="23" s="2" customFormat="1">
      <c r="A23" s="37"/>
      <c r="B23" s="43"/>
      <c r="C23" s="291" t="s">
        <v>652</v>
      </c>
      <c r="D23" s="291" t="s">
        <v>653</v>
      </c>
      <c r="E23" s="16" t="s">
        <v>654</v>
      </c>
      <c r="F23" s="292">
        <v>15.430999999999999</v>
      </c>
      <c r="G23" s="37"/>
      <c r="H23" s="43"/>
    </row>
    <row r="24" s="2" customFormat="1" ht="16.8" customHeight="1">
      <c r="A24" s="37"/>
      <c r="B24" s="43"/>
      <c r="C24" s="291" t="s">
        <v>648</v>
      </c>
      <c r="D24" s="291" t="s">
        <v>649</v>
      </c>
      <c r="E24" s="16" t="s">
        <v>165</v>
      </c>
      <c r="F24" s="292">
        <v>8.5730000000000004</v>
      </c>
      <c r="G24" s="37"/>
      <c r="H24" s="43"/>
    </row>
    <row r="25" s="2" customFormat="1">
      <c r="A25" s="37"/>
      <c r="B25" s="43"/>
      <c r="C25" s="291" t="s">
        <v>643</v>
      </c>
      <c r="D25" s="291" t="s">
        <v>644</v>
      </c>
      <c r="E25" s="16" t="s">
        <v>165</v>
      </c>
      <c r="F25" s="292">
        <v>77.153000000000006</v>
      </c>
      <c r="G25" s="37"/>
      <c r="H25" s="43"/>
    </row>
    <row r="26" s="2" customFormat="1" ht="7.44" customHeight="1">
      <c r="A26" s="37"/>
      <c r="B26" s="169"/>
      <c r="C26" s="170"/>
      <c r="D26" s="170"/>
      <c r="E26" s="170"/>
      <c r="F26" s="170"/>
      <c r="G26" s="170"/>
      <c r="H26" s="43"/>
    </row>
    <row r="27" s="2" customFormat="1">
      <c r="A27" s="37"/>
      <c r="B27" s="37"/>
      <c r="C27" s="37"/>
      <c r="D27" s="37"/>
      <c r="E27" s="37"/>
      <c r="F27" s="37"/>
      <c r="G27" s="37"/>
      <c r="H27" s="37"/>
    </row>
  </sheetData>
  <sheetProtection sheet="1" formatColumns="0" formatRows="0" objects="1" scenarios="1" spinCount="100000" saltValue="ND+dpo9ycr+2fSqARXD4uCMMiY1gNDkIE1L2a2bYQxHicsSuSHhj1CpXZY066xEh/azgkxIUlIWaYXYSE8BH0w==" hashValue="j5fmoKSbn+XDOIChZQ1GFJDa0evJ7xwLL9Tm6/hOOTUTGwdPaUb688gQV8Qu9st+lBo94dYyq9qGgm6ktomB/A==" algorithmName="SHA-512" password="E7CB"/>
  <mergeCells count="2">
    <mergeCell ref="D5:F5"/>
    <mergeCell ref="D6:F6"/>
  </mergeCells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Purkrábková, Zuzana</dc:creator>
  <cp:lastModifiedBy>Purkrábková, Zuzana</cp:lastModifiedBy>
  <dcterms:created xsi:type="dcterms:W3CDTF">2024-12-23T11:57:53Z</dcterms:created>
  <dcterms:modified xsi:type="dcterms:W3CDTF">2024-12-23T11:58:20Z</dcterms:modified>
</cp:coreProperties>
</file>