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1 - Vedlejší rozpočt..." sheetId="2" r:id="rId2"/>
    <sheet name="SO 101 - Komunikace" sheetId="3" r:id="rId3"/>
    <sheet name="SO 101.1 - Obnova komunik..." sheetId="4" r:id="rId4"/>
    <sheet name="SO 102 - Komunikace OK" sheetId="5" r:id="rId5"/>
    <sheet name="SO 402 - Veřejné osvětlen..." sheetId="6" r:id="rId6"/>
    <sheet name="SO 404 - Ochrana kabelové..." sheetId="7" r:id="rId7"/>
    <sheet name="SO 405 - Veřejné osvětlen..." sheetId="8" r:id="rId8"/>
    <sheet name="SO 406 - Chránička optick..." sheetId="9" r:id="rId9"/>
    <sheet name="SO 700.1 - Protihluková o..." sheetId="10" r:id="rId10"/>
    <sheet name="SO 700.2 - Protihluková o..." sheetId="11" r:id="rId11"/>
    <sheet name="SO 700.3 - Protihluková o..." sheetId="12" r:id="rId12"/>
    <sheet name="SO 700.4 - Protihluková o..." sheetId="13" r:id="rId13"/>
    <sheet name="SO 700.5 - Protihluková o..." sheetId="14" r:id="rId14"/>
    <sheet name="SO 700.6 - Protihluková o..." sheetId="15" r:id="rId15"/>
    <sheet name="SO 700.7 - Protihluková o..." sheetId="16" r:id="rId16"/>
    <sheet name="SO 700.8 - Protihluková o..." sheetId="17" r:id="rId17"/>
    <sheet name="SO 700.9 - Protihluková o..." sheetId="18" r:id="rId18"/>
    <sheet name="SO 801 - Kácení dřevin" sheetId="19" r:id="rId19"/>
    <sheet name="SO 802 - Kácení dřevin OK" sheetId="20" r:id="rId20"/>
  </sheets>
  <definedNames>
    <definedName name="_xlnm.Print_Area" localSheetId="0">'Rekapitulace stavby'!$D$4:$AO$76,'Rekapitulace stavby'!$C$82:$AQ$114</definedName>
    <definedName name="_xlnm.Print_Titles" localSheetId="0">'Rekapitulace stavby'!$92:$92</definedName>
    <definedName name="_xlnm._FilterDatabase" localSheetId="1" hidden="1">'SO 001 - Vedlejší rozpočt...'!$C$118:$K$214</definedName>
    <definedName name="_xlnm.Print_Area" localSheetId="1">'SO 001 - Vedlejší rozpočt...'!$C$4:$J$76,'SO 001 - Vedlejší rozpočt...'!$C$82:$J$100,'SO 001 - Vedlejší rozpočt...'!$C$106:$J$214</definedName>
    <definedName name="_xlnm.Print_Titles" localSheetId="1">'SO 001 - Vedlejší rozpočt...'!$118:$118</definedName>
    <definedName name="_xlnm._FilterDatabase" localSheetId="2" hidden="1">'SO 101 - Komunikace'!$C$122:$K$463</definedName>
    <definedName name="_xlnm.Print_Area" localSheetId="2">'SO 101 - Komunikace'!$C$4:$J$76,'SO 101 - Komunikace'!$C$82:$J$104,'SO 101 - Komunikace'!$C$110:$J$463</definedName>
    <definedName name="_xlnm.Print_Titles" localSheetId="2">'SO 101 - Komunikace'!$122:$122</definedName>
    <definedName name="_xlnm._FilterDatabase" localSheetId="3" hidden="1">'SO 101.1 - Obnova komunik...'!$C$123:$K$309</definedName>
    <definedName name="_xlnm.Print_Area" localSheetId="3">'SO 101.1 - Obnova komunik...'!$C$4:$J$76,'SO 101.1 - Obnova komunik...'!$C$82:$J$105,'SO 101.1 - Obnova komunik...'!$C$111:$J$309</definedName>
    <definedName name="_xlnm.Print_Titles" localSheetId="3">'SO 101.1 - Obnova komunik...'!$123:$123</definedName>
    <definedName name="_xlnm._FilterDatabase" localSheetId="4" hidden="1">'SO 102 - Komunikace OK'!$C$122:$K$354</definedName>
    <definedName name="_xlnm.Print_Area" localSheetId="4">'SO 102 - Komunikace OK'!$C$4:$J$76,'SO 102 - Komunikace OK'!$C$82:$J$104,'SO 102 - Komunikace OK'!$C$110:$J$354</definedName>
    <definedName name="_xlnm.Print_Titles" localSheetId="4">'SO 102 - Komunikace OK'!$122:$122</definedName>
    <definedName name="_xlnm._FilterDatabase" localSheetId="5" hidden="1">'SO 402 - Veřejné osvětlen...'!$C$123:$K$242</definedName>
    <definedName name="_xlnm.Print_Area" localSheetId="5">'SO 402 - Veřejné osvětlen...'!$C$4:$J$76,'SO 402 - Veřejné osvětlen...'!$C$82:$J$105,'SO 402 - Veřejné osvětlen...'!$C$111:$J$242</definedName>
    <definedName name="_xlnm.Print_Titles" localSheetId="5">'SO 402 - Veřejné osvětlen...'!$123:$123</definedName>
    <definedName name="_xlnm._FilterDatabase" localSheetId="6" hidden="1">'SO 404 - Ochrana kabelové...'!$C$122:$K$183</definedName>
    <definedName name="_xlnm.Print_Area" localSheetId="6">'SO 404 - Ochrana kabelové...'!$C$4:$J$76,'SO 404 - Ochrana kabelové...'!$C$82:$J$104,'SO 404 - Ochrana kabelové...'!$C$110:$J$183</definedName>
    <definedName name="_xlnm.Print_Titles" localSheetId="6">'SO 404 - Ochrana kabelové...'!$122:$122</definedName>
    <definedName name="_xlnm._FilterDatabase" localSheetId="7" hidden="1">'SO 405 - Veřejné osvětlen...'!$C$124:$K$252</definedName>
    <definedName name="_xlnm.Print_Area" localSheetId="7">'SO 405 - Veřejné osvětlen...'!$C$4:$J$76,'SO 405 - Veřejné osvětlen...'!$C$82:$J$106,'SO 405 - Veřejné osvětlen...'!$C$112:$J$252</definedName>
    <definedName name="_xlnm.Print_Titles" localSheetId="7">'SO 405 - Veřejné osvětlen...'!$124:$124</definedName>
    <definedName name="_xlnm._FilterDatabase" localSheetId="8" hidden="1">'SO 406 - Chránička optick...'!$C$121:$K$161</definedName>
    <definedName name="_xlnm.Print_Area" localSheetId="8">'SO 406 - Chránička optick...'!$C$4:$J$76,'SO 406 - Chránička optick...'!$C$82:$J$103,'SO 406 - Chránička optick...'!$C$109:$J$161</definedName>
    <definedName name="_xlnm.Print_Titles" localSheetId="8">'SO 406 - Chránička optick...'!$121:$121</definedName>
    <definedName name="_xlnm._FilterDatabase" localSheetId="9" hidden="1">'SO 700.1 - Protihluková o...'!$C$124:$K$192</definedName>
    <definedName name="_xlnm.Print_Area" localSheetId="9">'SO 700.1 - Protihluková o...'!$C$4:$J$76,'SO 700.1 - Protihluková o...'!$C$82:$J$106,'SO 700.1 - Protihluková o...'!$C$112:$J$192</definedName>
    <definedName name="_xlnm.Print_Titles" localSheetId="9">'SO 700.1 - Protihluková o...'!$124:$124</definedName>
    <definedName name="_xlnm._FilterDatabase" localSheetId="10" hidden="1">'SO 700.2 - Protihluková o...'!$C$124:$K$192</definedName>
    <definedName name="_xlnm.Print_Area" localSheetId="10">'SO 700.2 - Protihluková o...'!$C$4:$J$76,'SO 700.2 - Protihluková o...'!$C$82:$J$106,'SO 700.2 - Protihluková o...'!$C$112:$J$192</definedName>
    <definedName name="_xlnm.Print_Titles" localSheetId="10">'SO 700.2 - Protihluková o...'!$124:$124</definedName>
    <definedName name="_xlnm._FilterDatabase" localSheetId="11" hidden="1">'SO 700.3 - Protihluková o...'!$C$124:$K$192</definedName>
    <definedName name="_xlnm.Print_Area" localSheetId="11">'SO 700.3 - Protihluková o...'!$C$4:$J$76,'SO 700.3 - Protihluková o...'!$C$82:$J$106,'SO 700.3 - Protihluková o...'!$C$112:$J$192</definedName>
    <definedName name="_xlnm.Print_Titles" localSheetId="11">'SO 700.3 - Protihluková o...'!$124:$124</definedName>
    <definedName name="_xlnm._FilterDatabase" localSheetId="12" hidden="1">'SO 700.4 - Protihluková o...'!$C$124:$K$192</definedName>
    <definedName name="_xlnm.Print_Area" localSheetId="12">'SO 700.4 - Protihluková o...'!$C$4:$J$76,'SO 700.4 - Protihluková o...'!$C$82:$J$106,'SO 700.4 - Protihluková o...'!$C$112:$J$192</definedName>
    <definedName name="_xlnm.Print_Titles" localSheetId="12">'SO 700.4 - Protihluková o...'!$124:$124</definedName>
    <definedName name="_xlnm._FilterDatabase" localSheetId="13" hidden="1">'SO 700.5 - Protihluková o...'!$C$124:$K$192</definedName>
    <definedName name="_xlnm.Print_Area" localSheetId="13">'SO 700.5 - Protihluková o...'!$C$4:$J$76,'SO 700.5 - Protihluková o...'!$C$82:$J$106,'SO 700.5 - Protihluková o...'!$C$112:$J$192</definedName>
    <definedName name="_xlnm.Print_Titles" localSheetId="13">'SO 700.5 - Protihluková o...'!$124:$124</definedName>
    <definedName name="_xlnm._FilterDatabase" localSheetId="14" hidden="1">'SO 700.6 - Protihluková o...'!$C$124:$K$192</definedName>
    <definedName name="_xlnm.Print_Area" localSheetId="14">'SO 700.6 - Protihluková o...'!$C$4:$J$76,'SO 700.6 - Protihluková o...'!$C$82:$J$106,'SO 700.6 - Protihluková o...'!$C$112:$J$192</definedName>
    <definedName name="_xlnm.Print_Titles" localSheetId="14">'SO 700.6 - Protihluková o...'!$124:$124</definedName>
    <definedName name="_xlnm._FilterDatabase" localSheetId="15" hidden="1">'SO 700.7 - Protihluková o...'!$C$126:$K$217</definedName>
    <definedName name="_xlnm.Print_Area" localSheetId="15">'SO 700.7 - Protihluková o...'!$C$4:$J$76,'SO 700.7 - Protihluková o...'!$C$82:$J$108,'SO 700.7 - Protihluková o...'!$C$114:$J$217</definedName>
    <definedName name="_xlnm.Print_Titles" localSheetId="15">'SO 700.7 - Protihluková o...'!$126:$126</definedName>
    <definedName name="_xlnm._FilterDatabase" localSheetId="16" hidden="1">'SO 700.8 - Protihluková o...'!$C$126:$K$221</definedName>
    <definedName name="_xlnm.Print_Area" localSheetId="16">'SO 700.8 - Protihluková o...'!$C$4:$J$76,'SO 700.8 - Protihluková o...'!$C$82:$J$108,'SO 700.8 - Protihluková o...'!$C$114:$J$221</definedName>
    <definedName name="_xlnm.Print_Titles" localSheetId="16">'SO 700.8 - Protihluková o...'!$126:$126</definedName>
    <definedName name="_xlnm._FilterDatabase" localSheetId="17" hidden="1">'SO 700.9 - Protihluková o...'!$C$120:$K$154</definedName>
    <definedName name="_xlnm.Print_Area" localSheetId="17">'SO 700.9 - Protihluková o...'!$C$4:$J$76,'SO 700.9 - Protihluková o...'!$C$82:$J$102,'SO 700.9 - Protihluková o...'!$C$108:$J$154</definedName>
    <definedName name="_xlnm.Print_Titles" localSheetId="17">'SO 700.9 - Protihluková o...'!$120:$120</definedName>
    <definedName name="_xlnm._FilterDatabase" localSheetId="18" hidden="1">'SO 801 - Kácení dřevin'!$C$117:$K$130</definedName>
    <definedName name="_xlnm.Print_Area" localSheetId="18">'SO 801 - Kácení dřevin'!$C$4:$J$76,'SO 801 - Kácení dřevin'!$C$82:$J$99,'SO 801 - Kácení dřevin'!$C$105:$J$130</definedName>
    <definedName name="_xlnm.Print_Titles" localSheetId="18">'SO 801 - Kácení dřevin'!$117:$117</definedName>
    <definedName name="_xlnm._FilterDatabase" localSheetId="19" hidden="1">'SO 802 - Kácení dřevin OK'!$C$117:$K$130</definedName>
    <definedName name="_xlnm.Print_Area" localSheetId="19">'SO 802 - Kácení dřevin OK'!$C$4:$J$76,'SO 802 - Kácení dřevin OK'!$C$82:$J$99,'SO 802 - Kácení dřevin OK'!$C$105:$J$130</definedName>
    <definedName name="_xlnm.Print_Titles" localSheetId="19">'SO 802 - Kácení dřevin OK'!$117:$117</definedName>
  </definedNames>
  <calcPr/>
</workbook>
</file>

<file path=xl/calcChain.xml><?xml version="1.0" encoding="utf-8"?>
<calcChain xmlns="http://schemas.openxmlformats.org/spreadsheetml/2006/main">
  <c i="20" l="1" r="J37"/>
  <c r="J36"/>
  <c i="1" r="AY113"/>
  <c i="20" r="J35"/>
  <c i="1" r="AX113"/>
  <c i="20" r="BI126"/>
  <c r="BH126"/>
  <c r="BG126"/>
  <c r="BF126"/>
  <c r="T126"/>
  <c r="R126"/>
  <c r="P126"/>
  <c r="BI121"/>
  <c r="BH121"/>
  <c r="BG121"/>
  <c r="BF121"/>
  <c r="T121"/>
  <c r="R121"/>
  <c r="P121"/>
  <c r="J115"/>
  <c r="F114"/>
  <c r="F112"/>
  <c r="E110"/>
  <c r="J92"/>
  <c r="F91"/>
  <c r="F89"/>
  <c r="E87"/>
  <c r="J21"/>
  <c r="E21"/>
  <c r="J114"/>
  <c r="J20"/>
  <c r="J18"/>
  <c r="E18"/>
  <c r="F115"/>
  <c r="J17"/>
  <c r="J12"/>
  <c r="J89"/>
  <c r="E7"/>
  <c r="E108"/>
  <c i="19" r="J37"/>
  <c r="J36"/>
  <c i="1" r="AY112"/>
  <c i="19" r="J35"/>
  <c i="1" r="AX112"/>
  <c i="19" r="BI126"/>
  <c r="BH126"/>
  <c r="BG126"/>
  <c r="BF126"/>
  <c r="T126"/>
  <c r="R126"/>
  <c r="P126"/>
  <c r="BI121"/>
  <c r="BH121"/>
  <c r="BG121"/>
  <c r="BF121"/>
  <c r="T121"/>
  <c r="R121"/>
  <c r="P121"/>
  <c r="J115"/>
  <c r="F114"/>
  <c r="F112"/>
  <c r="E110"/>
  <c r="J92"/>
  <c r="F91"/>
  <c r="F89"/>
  <c r="E87"/>
  <c r="J21"/>
  <c r="E21"/>
  <c r="J114"/>
  <c r="J20"/>
  <c r="J18"/>
  <c r="E18"/>
  <c r="F115"/>
  <c r="J17"/>
  <c r="J12"/>
  <c r="J89"/>
  <c r="E7"/>
  <c r="E108"/>
  <c i="18" r="J37"/>
  <c r="J36"/>
  <c i="1" r="AY111"/>
  <c i="18" r="J35"/>
  <c i="1" r="AX111"/>
  <c i="18" r="BI151"/>
  <c r="BH151"/>
  <c r="BG151"/>
  <c r="BF151"/>
  <c r="T151"/>
  <c r="T150"/>
  <c r="R151"/>
  <c r="R150"/>
  <c r="P151"/>
  <c r="P150"/>
  <c r="BI146"/>
  <c r="BH146"/>
  <c r="BG146"/>
  <c r="BF146"/>
  <c r="T146"/>
  <c r="T145"/>
  <c r="R146"/>
  <c r="R145"/>
  <c r="P146"/>
  <c r="P145"/>
  <c r="BI141"/>
  <c r="BH141"/>
  <c r="BG141"/>
  <c r="BF141"/>
  <c r="T141"/>
  <c r="R141"/>
  <c r="P141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J118"/>
  <c r="F117"/>
  <c r="F115"/>
  <c r="E113"/>
  <c r="J92"/>
  <c r="F91"/>
  <c r="F89"/>
  <c r="E87"/>
  <c r="J21"/>
  <c r="E21"/>
  <c r="J117"/>
  <c r="J20"/>
  <c r="J18"/>
  <c r="E18"/>
  <c r="F118"/>
  <c r="J17"/>
  <c r="J12"/>
  <c r="J89"/>
  <c r="E7"/>
  <c r="E111"/>
  <c i="17" r="J37"/>
  <c r="J36"/>
  <c i="1" r="AY110"/>
  <c i="17" r="J35"/>
  <c i="1" r="AX110"/>
  <c i="17" r="BI217"/>
  <c r="BH217"/>
  <c r="BG217"/>
  <c r="BF217"/>
  <c r="T217"/>
  <c r="T216"/>
  <c r="R217"/>
  <c r="R216"/>
  <c r="P217"/>
  <c r="P216"/>
  <c r="BI212"/>
  <c r="BH212"/>
  <c r="BG212"/>
  <c r="BF212"/>
  <c r="T212"/>
  <c r="T211"/>
  <c r="T210"/>
  <c r="R212"/>
  <c r="R211"/>
  <c r="R210"/>
  <c r="P212"/>
  <c r="P211"/>
  <c r="P210"/>
  <c r="BI206"/>
  <c r="BH206"/>
  <c r="BG206"/>
  <c r="BF206"/>
  <c r="T206"/>
  <c r="R206"/>
  <c r="P206"/>
  <c r="BI202"/>
  <c r="BH202"/>
  <c r="BG202"/>
  <c r="BF202"/>
  <c r="T202"/>
  <c r="R202"/>
  <c r="P202"/>
  <c r="BI196"/>
  <c r="BH196"/>
  <c r="BG196"/>
  <c r="BF196"/>
  <c r="T196"/>
  <c r="T195"/>
  <c r="R196"/>
  <c r="R195"/>
  <c r="P196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T177"/>
  <c r="R178"/>
  <c r="R177"/>
  <c r="P178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J124"/>
  <c r="F123"/>
  <c r="F121"/>
  <c r="E119"/>
  <c r="J92"/>
  <c r="F91"/>
  <c r="F89"/>
  <c r="E87"/>
  <c r="J21"/>
  <c r="E21"/>
  <c r="J91"/>
  <c r="J20"/>
  <c r="J18"/>
  <c r="E18"/>
  <c r="F124"/>
  <c r="J17"/>
  <c r="J12"/>
  <c r="J89"/>
  <c r="E7"/>
  <c r="E85"/>
  <c i="16" r="J37"/>
  <c r="J36"/>
  <c i="1" r="AY109"/>
  <c i="16" r="J35"/>
  <c i="1" r="AX109"/>
  <c i="16" r="BI213"/>
  <c r="BH213"/>
  <c r="BG213"/>
  <c r="BF213"/>
  <c r="T213"/>
  <c r="T212"/>
  <c r="R213"/>
  <c r="R212"/>
  <c r="P213"/>
  <c r="P212"/>
  <c r="BI208"/>
  <c r="BH208"/>
  <c r="BG208"/>
  <c r="BF208"/>
  <c r="T208"/>
  <c r="T207"/>
  <c r="T206"/>
  <c r="R208"/>
  <c r="R207"/>
  <c r="R206"/>
  <c r="P208"/>
  <c r="P207"/>
  <c r="P206"/>
  <c r="BI202"/>
  <c r="BH202"/>
  <c r="BG202"/>
  <c r="BF202"/>
  <c r="T202"/>
  <c r="R202"/>
  <c r="P202"/>
  <c r="BI198"/>
  <c r="BH198"/>
  <c r="BG198"/>
  <c r="BF198"/>
  <c r="T198"/>
  <c r="R198"/>
  <c r="P198"/>
  <c r="BI192"/>
  <c r="BH192"/>
  <c r="BG192"/>
  <c r="BF192"/>
  <c r="T192"/>
  <c r="T191"/>
  <c r="R192"/>
  <c r="R191"/>
  <c r="P192"/>
  <c r="P191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4"/>
  <c r="BH174"/>
  <c r="BG174"/>
  <c r="BF174"/>
  <c r="T174"/>
  <c r="T173"/>
  <c r="R174"/>
  <c r="R173"/>
  <c r="P174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J124"/>
  <c r="F123"/>
  <c r="F121"/>
  <c r="E119"/>
  <c r="J92"/>
  <c r="F91"/>
  <c r="F89"/>
  <c r="E87"/>
  <c r="J21"/>
  <c r="E21"/>
  <c r="J123"/>
  <c r="J20"/>
  <c r="J18"/>
  <c r="E18"/>
  <c r="F124"/>
  <c r="J17"/>
  <c r="J12"/>
  <c r="J121"/>
  <c r="E7"/>
  <c r="E117"/>
  <c i="15" r="P187"/>
  <c r="J37"/>
  <c r="J36"/>
  <c i="1" r="AY108"/>
  <c i="15" r="J35"/>
  <c i="1" r="AX108"/>
  <c i="15" r="BI188"/>
  <c r="BH188"/>
  <c r="BG188"/>
  <c r="BF188"/>
  <c r="T188"/>
  <c r="T187"/>
  <c r="R188"/>
  <c r="R187"/>
  <c r="P188"/>
  <c r="BI183"/>
  <c r="BH183"/>
  <c r="BG183"/>
  <c r="BF183"/>
  <c r="T183"/>
  <c r="T182"/>
  <c r="T181"/>
  <c r="R183"/>
  <c r="R182"/>
  <c r="R181"/>
  <c r="P183"/>
  <c r="P182"/>
  <c r="P181"/>
  <c r="BI177"/>
  <c r="BH177"/>
  <c r="BG177"/>
  <c r="BF177"/>
  <c r="T177"/>
  <c r="T176"/>
  <c r="R177"/>
  <c r="R176"/>
  <c r="P177"/>
  <c r="P176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J122"/>
  <c r="F121"/>
  <c r="F119"/>
  <c r="E117"/>
  <c r="J92"/>
  <c r="F91"/>
  <c r="F89"/>
  <c r="E87"/>
  <c r="J21"/>
  <c r="E21"/>
  <c r="J91"/>
  <c r="J20"/>
  <c r="J18"/>
  <c r="E18"/>
  <c r="F92"/>
  <c r="J17"/>
  <c r="J12"/>
  <c r="J119"/>
  <c r="E7"/>
  <c r="E115"/>
  <c i="14" r="J37"/>
  <c r="J36"/>
  <c i="1" r="AY107"/>
  <c i="14" r="J35"/>
  <c i="1" r="AX107"/>
  <c i="14" r="BI188"/>
  <c r="BH188"/>
  <c r="BG188"/>
  <c r="BF188"/>
  <c r="T188"/>
  <c r="T187"/>
  <c r="R188"/>
  <c r="R187"/>
  <c r="P188"/>
  <c r="P187"/>
  <c r="BI183"/>
  <c r="BH183"/>
  <c r="BG183"/>
  <c r="BF183"/>
  <c r="T183"/>
  <c r="T182"/>
  <c r="T181"/>
  <c r="R183"/>
  <c r="R182"/>
  <c r="R181"/>
  <c r="P183"/>
  <c r="P182"/>
  <c r="P181"/>
  <c r="BI177"/>
  <c r="BH177"/>
  <c r="BG177"/>
  <c r="BF177"/>
  <c r="T177"/>
  <c r="T176"/>
  <c r="R177"/>
  <c r="R176"/>
  <c r="P177"/>
  <c r="P176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J122"/>
  <c r="F121"/>
  <c r="F119"/>
  <c r="E117"/>
  <c r="J92"/>
  <c r="F91"/>
  <c r="F89"/>
  <c r="E87"/>
  <c r="J21"/>
  <c r="E21"/>
  <c r="J121"/>
  <c r="J20"/>
  <c r="J18"/>
  <c r="E18"/>
  <c r="F92"/>
  <c r="J17"/>
  <c r="J12"/>
  <c r="J119"/>
  <c r="E7"/>
  <c r="E85"/>
  <c i="13" r="J37"/>
  <c r="J36"/>
  <c i="1" r="AY106"/>
  <c i="13" r="J35"/>
  <c i="1" r="AX106"/>
  <c i="13" r="BI188"/>
  <c r="BH188"/>
  <c r="BG188"/>
  <c r="BF188"/>
  <c r="T188"/>
  <c r="T187"/>
  <c r="R188"/>
  <c r="R187"/>
  <c r="P188"/>
  <c r="P187"/>
  <c r="BI183"/>
  <c r="BH183"/>
  <c r="BG183"/>
  <c r="BF183"/>
  <c r="T183"/>
  <c r="T182"/>
  <c r="T181"/>
  <c r="R183"/>
  <c r="R182"/>
  <c r="R181"/>
  <c r="P183"/>
  <c r="P182"/>
  <c r="P181"/>
  <c r="BI177"/>
  <c r="BH177"/>
  <c r="BG177"/>
  <c r="BF177"/>
  <c r="T177"/>
  <c r="T176"/>
  <c r="R177"/>
  <c r="R176"/>
  <c r="P177"/>
  <c r="P176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J122"/>
  <c r="F121"/>
  <c r="F119"/>
  <c r="E117"/>
  <c r="J92"/>
  <c r="F91"/>
  <c r="F89"/>
  <c r="E87"/>
  <c r="J21"/>
  <c r="E21"/>
  <c r="J121"/>
  <c r="J20"/>
  <c r="J18"/>
  <c r="E18"/>
  <c r="F92"/>
  <c r="J17"/>
  <c r="J12"/>
  <c r="J119"/>
  <c r="E7"/>
  <c r="E85"/>
  <c i="12" r="J37"/>
  <c r="J36"/>
  <c i="1" r="AY105"/>
  <c i="12" r="J35"/>
  <c i="1" r="AX105"/>
  <c i="12" r="BI188"/>
  <c r="BH188"/>
  <c r="BG188"/>
  <c r="BF188"/>
  <c r="T188"/>
  <c r="T187"/>
  <c r="R188"/>
  <c r="R187"/>
  <c r="P188"/>
  <c r="P187"/>
  <c r="BI183"/>
  <c r="BH183"/>
  <c r="BG183"/>
  <c r="BF183"/>
  <c r="T183"/>
  <c r="T182"/>
  <c r="T181"/>
  <c r="R183"/>
  <c r="R182"/>
  <c r="R181"/>
  <c r="P183"/>
  <c r="P182"/>
  <c r="P181"/>
  <c r="BI177"/>
  <c r="BH177"/>
  <c r="BG177"/>
  <c r="BF177"/>
  <c r="T177"/>
  <c r="T176"/>
  <c r="R177"/>
  <c r="R176"/>
  <c r="P177"/>
  <c r="P176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J122"/>
  <c r="F121"/>
  <c r="F119"/>
  <c r="E117"/>
  <c r="J92"/>
  <c r="F91"/>
  <c r="F89"/>
  <c r="E87"/>
  <c r="J21"/>
  <c r="E21"/>
  <c r="J121"/>
  <c r="J20"/>
  <c r="J18"/>
  <c r="E18"/>
  <c r="F122"/>
  <c r="J17"/>
  <c r="J12"/>
  <c r="J89"/>
  <c r="E7"/>
  <c r="E115"/>
  <c i="11" r="J37"/>
  <c r="J36"/>
  <c i="1" r="AY104"/>
  <c i="11" r="J35"/>
  <c i="1" r="AX104"/>
  <c i="11" r="BI188"/>
  <c r="BH188"/>
  <c r="BG188"/>
  <c r="BF188"/>
  <c r="T188"/>
  <c r="T187"/>
  <c r="R188"/>
  <c r="R187"/>
  <c r="P188"/>
  <c r="P187"/>
  <c r="BI183"/>
  <c r="BH183"/>
  <c r="BG183"/>
  <c r="BF183"/>
  <c r="T183"/>
  <c r="T182"/>
  <c r="T181"/>
  <c r="R183"/>
  <c r="R182"/>
  <c r="R181"/>
  <c r="P183"/>
  <c r="P182"/>
  <c r="P181"/>
  <c r="BI177"/>
  <c r="BH177"/>
  <c r="BG177"/>
  <c r="BF177"/>
  <c r="T177"/>
  <c r="T176"/>
  <c r="R177"/>
  <c r="R176"/>
  <c r="P177"/>
  <c r="P176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J122"/>
  <c r="F121"/>
  <c r="F119"/>
  <c r="E117"/>
  <c r="J92"/>
  <c r="F91"/>
  <c r="F89"/>
  <c r="E87"/>
  <c r="J21"/>
  <c r="E21"/>
  <c r="J121"/>
  <c r="J20"/>
  <c r="J18"/>
  <c r="E18"/>
  <c r="F122"/>
  <c r="J17"/>
  <c r="J12"/>
  <c r="J89"/>
  <c r="E7"/>
  <c r="E115"/>
  <c i="10" r="J37"/>
  <c r="J36"/>
  <c i="1" r="AY103"/>
  <c i="10" r="J35"/>
  <c i="1" r="AX103"/>
  <c i="10" r="BI188"/>
  <c r="BH188"/>
  <c r="BG188"/>
  <c r="BF188"/>
  <c r="T188"/>
  <c r="T187"/>
  <c r="R188"/>
  <c r="R187"/>
  <c r="P188"/>
  <c r="P187"/>
  <c r="BI183"/>
  <c r="BH183"/>
  <c r="BG183"/>
  <c r="BF183"/>
  <c r="T183"/>
  <c r="T182"/>
  <c r="T181"/>
  <c r="R183"/>
  <c r="R182"/>
  <c r="R181"/>
  <c r="P183"/>
  <c r="P182"/>
  <c r="P181"/>
  <c r="BI177"/>
  <c r="BH177"/>
  <c r="BG177"/>
  <c r="BF177"/>
  <c r="T177"/>
  <c r="T176"/>
  <c r="R177"/>
  <c r="R176"/>
  <c r="P177"/>
  <c r="P176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J122"/>
  <c r="F121"/>
  <c r="F119"/>
  <c r="E117"/>
  <c r="J92"/>
  <c r="F91"/>
  <c r="F89"/>
  <c r="E87"/>
  <c r="J21"/>
  <c r="E21"/>
  <c r="J121"/>
  <c r="J20"/>
  <c r="J18"/>
  <c r="E18"/>
  <c r="F122"/>
  <c r="J17"/>
  <c r="J12"/>
  <c r="J89"/>
  <c r="E7"/>
  <c r="E115"/>
  <c i="9" r="J37"/>
  <c r="J36"/>
  <c i="1" r="AY102"/>
  <c i="9" r="J35"/>
  <c i="1" r="AX102"/>
  <c i="9" r="BI158"/>
  <c r="BH158"/>
  <c r="BG158"/>
  <c r="BF158"/>
  <c r="T158"/>
  <c r="T157"/>
  <c r="R158"/>
  <c r="R157"/>
  <c r="P158"/>
  <c r="P157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38"/>
  <c r="BH138"/>
  <c r="BG138"/>
  <c r="BF138"/>
  <c r="T138"/>
  <c r="T137"/>
  <c r="R138"/>
  <c r="R137"/>
  <c r="P138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J119"/>
  <c r="F118"/>
  <c r="F116"/>
  <c r="E114"/>
  <c r="J92"/>
  <c r="F91"/>
  <c r="F89"/>
  <c r="E87"/>
  <c r="J21"/>
  <c r="E21"/>
  <c r="J118"/>
  <c r="J20"/>
  <c r="J18"/>
  <c r="E18"/>
  <c r="F119"/>
  <c r="J17"/>
  <c r="J12"/>
  <c r="J89"/>
  <c r="E7"/>
  <c r="E112"/>
  <c i="8" r="J37"/>
  <c r="J36"/>
  <c i="1" r="AY101"/>
  <c i="8" r="J35"/>
  <c i="1" r="AX101"/>
  <c i="8"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4"/>
  <c r="BH144"/>
  <c r="BG144"/>
  <c r="BF144"/>
  <c r="T144"/>
  <c r="T143"/>
  <c r="R144"/>
  <c r="R143"/>
  <c r="P144"/>
  <c r="P143"/>
  <c r="BI138"/>
  <c r="BH138"/>
  <c r="BG138"/>
  <c r="BF138"/>
  <c r="T138"/>
  <c r="T137"/>
  <c r="R138"/>
  <c r="R137"/>
  <c r="P138"/>
  <c r="P137"/>
  <c r="BI133"/>
  <c r="BH133"/>
  <c r="BG133"/>
  <c r="BF133"/>
  <c r="T133"/>
  <c r="T127"/>
  <c r="R133"/>
  <c r="R127"/>
  <c r="R126"/>
  <c r="P133"/>
  <c r="P127"/>
  <c r="P126"/>
  <c r="BI128"/>
  <c r="BH128"/>
  <c r="BG128"/>
  <c r="BF128"/>
  <c r="T128"/>
  <c r="R128"/>
  <c r="P128"/>
  <c r="J122"/>
  <c r="F121"/>
  <c r="F119"/>
  <c r="E117"/>
  <c r="J92"/>
  <c r="F91"/>
  <c r="F89"/>
  <c r="E87"/>
  <c r="J21"/>
  <c r="E21"/>
  <c r="J121"/>
  <c r="J20"/>
  <c r="J18"/>
  <c r="E18"/>
  <c r="F122"/>
  <c r="J17"/>
  <c r="J12"/>
  <c r="J119"/>
  <c r="E7"/>
  <c r="E115"/>
  <c i="7" r="J37"/>
  <c r="J36"/>
  <c i="1" r="AY100"/>
  <c i="7" r="J35"/>
  <c i="1" r="AX100"/>
  <c i="7"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0"/>
  <c r="BH130"/>
  <c r="BG130"/>
  <c r="BF130"/>
  <c r="T130"/>
  <c r="R130"/>
  <c r="P130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119"/>
  <c r="J20"/>
  <c r="J18"/>
  <c r="E18"/>
  <c r="F120"/>
  <c r="J17"/>
  <c r="J12"/>
  <c r="J117"/>
  <c r="E7"/>
  <c r="E85"/>
  <c i="6" r="J37"/>
  <c r="J36"/>
  <c i="1" r="AY99"/>
  <c i="6" r="J35"/>
  <c i="1" r="AX99"/>
  <c i="6"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5"/>
  <c r="BH195"/>
  <c r="BG195"/>
  <c r="BF195"/>
  <c r="T195"/>
  <c r="R195"/>
  <c r="P195"/>
  <c r="BI190"/>
  <c r="BH190"/>
  <c r="BG190"/>
  <c r="BF190"/>
  <c r="T190"/>
  <c r="R190"/>
  <c r="P190"/>
  <c r="BI186"/>
  <c r="BH186"/>
  <c r="BG186"/>
  <c r="BF186"/>
  <c r="T186"/>
  <c r="R186"/>
  <c r="P186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37"/>
  <c r="BH137"/>
  <c r="BG137"/>
  <c r="BF137"/>
  <c r="T137"/>
  <c r="T136"/>
  <c r="R137"/>
  <c r="R136"/>
  <c r="P137"/>
  <c r="P136"/>
  <c r="BI132"/>
  <c r="BH132"/>
  <c r="BG132"/>
  <c r="BF132"/>
  <c r="T132"/>
  <c r="R132"/>
  <c r="P132"/>
  <c r="BI127"/>
  <c r="BH127"/>
  <c r="BG127"/>
  <c r="BF127"/>
  <c r="T127"/>
  <c r="R127"/>
  <c r="P127"/>
  <c r="J121"/>
  <c r="F120"/>
  <c r="F118"/>
  <c r="E116"/>
  <c r="J92"/>
  <c r="F91"/>
  <c r="F89"/>
  <c r="E87"/>
  <c r="J21"/>
  <c r="E21"/>
  <c r="J91"/>
  <c r="J20"/>
  <c r="J18"/>
  <c r="E18"/>
  <c r="F121"/>
  <c r="J17"/>
  <c r="J12"/>
  <c r="J118"/>
  <c r="E7"/>
  <c r="E114"/>
  <c i="5" r="J37"/>
  <c r="J36"/>
  <c i="1" r="AY98"/>
  <c i="5" r="J35"/>
  <c i="1" r="AX98"/>
  <c i="5" r="BI351"/>
  <c r="BH351"/>
  <c r="BG351"/>
  <c r="BF351"/>
  <c r="T351"/>
  <c r="R351"/>
  <c r="P351"/>
  <c r="BI347"/>
  <c r="BH347"/>
  <c r="BG347"/>
  <c r="BF347"/>
  <c r="T347"/>
  <c r="R347"/>
  <c r="P347"/>
  <c r="BI342"/>
  <c r="BH342"/>
  <c r="BG342"/>
  <c r="BF342"/>
  <c r="T342"/>
  <c r="R342"/>
  <c r="P342"/>
  <c r="BI337"/>
  <c r="BH337"/>
  <c r="BG337"/>
  <c r="BF337"/>
  <c r="T337"/>
  <c r="R337"/>
  <c r="P337"/>
  <c r="BI332"/>
  <c r="BH332"/>
  <c r="BG332"/>
  <c r="BF332"/>
  <c r="T332"/>
  <c r="R332"/>
  <c r="P332"/>
  <c r="BI328"/>
  <c r="BH328"/>
  <c r="BG328"/>
  <c r="BF328"/>
  <c r="T328"/>
  <c r="R328"/>
  <c r="P328"/>
  <c r="BI325"/>
  <c r="BH325"/>
  <c r="BG325"/>
  <c r="BF325"/>
  <c r="T325"/>
  <c r="R325"/>
  <c r="P325"/>
  <c r="BI321"/>
  <c r="BH321"/>
  <c r="BG321"/>
  <c r="BF321"/>
  <c r="T321"/>
  <c r="R321"/>
  <c r="P321"/>
  <c r="BI317"/>
  <c r="BH317"/>
  <c r="BG317"/>
  <c r="BF317"/>
  <c r="T317"/>
  <c r="R317"/>
  <c r="P317"/>
  <c r="BI311"/>
  <c r="BH311"/>
  <c r="BG311"/>
  <c r="BF311"/>
  <c r="T311"/>
  <c r="R311"/>
  <c r="P311"/>
  <c r="BI304"/>
  <c r="BH304"/>
  <c r="BG304"/>
  <c r="BF304"/>
  <c r="T304"/>
  <c r="R304"/>
  <c r="P304"/>
  <c r="BI300"/>
  <c r="BH300"/>
  <c r="BG300"/>
  <c r="BF300"/>
  <c r="T300"/>
  <c r="R300"/>
  <c r="P300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4"/>
  <c r="BH274"/>
  <c r="BG274"/>
  <c r="BF274"/>
  <c r="T274"/>
  <c r="R274"/>
  <c r="P274"/>
  <c r="BI265"/>
  <c r="BH265"/>
  <c r="BG265"/>
  <c r="BF265"/>
  <c r="T265"/>
  <c r="R265"/>
  <c r="P265"/>
  <c r="BI261"/>
  <c r="BH261"/>
  <c r="BG261"/>
  <c r="BF261"/>
  <c r="T261"/>
  <c r="R261"/>
  <c r="P261"/>
  <c r="BI256"/>
  <c r="BH256"/>
  <c r="BG256"/>
  <c r="BF256"/>
  <c r="T256"/>
  <c r="T255"/>
  <c r="R256"/>
  <c r="R255"/>
  <c r="P256"/>
  <c r="P255"/>
  <c r="BI251"/>
  <c r="BH251"/>
  <c r="BG251"/>
  <c r="BF251"/>
  <c r="T251"/>
  <c r="R251"/>
  <c r="P251"/>
  <c r="BI246"/>
  <c r="BH246"/>
  <c r="BG246"/>
  <c r="BF246"/>
  <c r="T246"/>
  <c r="R246"/>
  <c r="P246"/>
  <c r="BI241"/>
  <c r="BH241"/>
  <c r="BG241"/>
  <c r="BF241"/>
  <c r="T241"/>
  <c r="R241"/>
  <c r="P241"/>
  <c r="BI236"/>
  <c r="BH236"/>
  <c r="BG236"/>
  <c r="BF236"/>
  <c r="T236"/>
  <c r="R236"/>
  <c r="P236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4"/>
  <c r="BH204"/>
  <c r="BG204"/>
  <c r="BF204"/>
  <c r="T204"/>
  <c r="R204"/>
  <c r="P204"/>
  <c r="BI198"/>
  <c r="BH198"/>
  <c r="BG198"/>
  <c r="BF198"/>
  <c r="T198"/>
  <c r="R198"/>
  <c r="P198"/>
  <c r="BI193"/>
  <c r="BH193"/>
  <c r="BG193"/>
  <c r="BF193"/>
  <c r="T193"/>
  <c r="R193"/>
  <c r="P193"/>
  <c r="BI189"/>
  <c r="BH189"/>
  <c r="BG189"/>
  <c r="BF189"/>
  <c r="T189"/>
  <c r="R189"/>
  <c r="P189"/>
  <c r="BI183"/>
  <c r="BH183"/>
  <c r="BG183"/>
  <c r="BF183"/>
  <c r="T183"/>
  <c r="R183"/>
  <c r="P183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119"/>
  <c r="J20"/>
  <c r="J18"/>
  <c r="E18"/>
  <c r="F120"/>
  <c r="J17"/>
  <c r="J12"/>
  <c r="J117"/>
  <c r="E7"/>
  <c r="E113"/>
  <c i="4" r="J37"/>
  <c r="J36"/>
  <c i="1" r="AY97"/>
  <c i="4" r="J35"/>
  <c i="1" r="AX97"/>
  <c i="4" r="BI306"/>
  <c r="BH306"/>
  <c r="BG306"/>
  <c r="BF306"/>
  <c r="T306"/>
  <c r="R306"/>
  <c r="P306"/>
  <c r="BI302"/>
  <c r="BH302"/>
  <c r="BG302"/>
  <c r="BF302"/>
  <c r="T302"/>
  <c r="R302"/>
  <c r="P302"/>
  <c r="BI297"/>
  <c r="BH297"/>
  <c r="BG297"/>
  <c r="BF297"/>
  <c r="T297"/>
  <c r="R297"/>
  <c r="P297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2"/>
  <c r="BH272"/>
  <c r="BG272"/>
  <c r="BF272"/>
  <c r="T272"/>
  <c r="R272"/>
  <c r="P272"/>
  <c r="BI263"/>
  <c r="BH263"/>
  <c r="BG263"/>
  <c r="BF263"/>
  <c r="T263"/>
  <c r="R263"/>
  <c r="P263"/>
  <c r="BI258"/>
  <c r="BH258"/>
  <c r="BG258"/>
  <c r="BF258"/>
  <c r="T258"/>
  <c r="R258"/>
  <c r="P258"/>
  <c r="BI254"/>
  <c r="BH254"/>
  <c r="BG254"/>
  <c r="BF254"/>
  <c r="T254"/>
  <c r="R254"/>
  <c r="P254"/>
  <c r="BI248"/>
  <c r="BH248"/>
  <c r="BG248"/>
  <c r="BF248"/>
  <c r="T248"/>
  <c r="R248"/>
  <c r="P248"/>
  <c r="BI241"/>
  <c r="BH241"/>
  <c r="BG241"/>
  <c r="BF241"/>
  <c r="T241"/>
  <c r="R241"/>
  <c r="P241"/>
  <c r="BI237"/>
  <c r="BH237"/>
  <c r="BG237"/>
  <c r="BF237"/>
  <c r="T237"/>
  <c r="R237"/>
  <c r="P237"/>
  <c r="BI232"/>
  <c r="BH232"/>
  <c r="BG232"/>
  <c r="BF232"/>
  <c r="T232"/>
  <c r="R232"/>
  <c r="P232"/>
  <c r="BI228"/>
  <c r="BH228"/>
  <c r="BG228"/>
  <c r="BF228"/>
  <c r="T228"/>
  <c r="R228"/>
  <c r="P228"/>
  <c r="BI223"/>
  <c r="BH223"/>
  <c r="BG223"/>
  <c r="BF223"/>
  <c r="T223"/>
  <c r="R223"/>
  <c r="P223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R210"/>
  <c r="P210"/>
  <c r="BI205"/>
  <c r="BH205"/>
  <c r="BG205"/>
  <c r="BF205"/>
  <c r="T205"/>
  <c r="R205"/>
  <c r="P205"/>
  <c r="BI200"/>
  <c r="BH200"/>
  <c r="BG200"/>
  <c r="BF200"/>
  <c r="T200"/>
  <c r="R200"/>
  <c r="P200"/>
  <c r="BI195"/>
  <c r="BH195"/>
  <c r="BG195"/>
  <c r="BF195"/>
  <c r="T195"/>
  <c r="R195"/>
  <c r="P195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2"/>
  <c r="BH172"/>
  <c r="BG172"/>
  <c r="BF172"/>
  <c r="T172"/>
  <c r="T171"/>
  <c r="R172"/>
  <c r="R171"/>
  <c r="P172"/>
  <c r="P171"/>
  <c r="BI167"/>
  <c r="BH167"/>
  <c r="BG167"/>
  <c r="BF167"/>
  <c r="T167"/>
  <c r="T166"/>
  <c r="R167"/>
  <c r="R166"/>
  <c r="P167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J121"/>
  <c r="F120"/>
  <c r="F118"/>
  <c r="E116"/>
  <c r="J92"/>
  <c r="F91"/>
  <c r="F89"/>
  <c r="E87"/>
  <c r="J21"/>
  <c r="E21"/>
  <c r="J120"/>
  <c r="J20"/>
  <c r="J18"/>
  <c r="E18"/>
  <c r="F121"/>
  <c r="J17"/>
  <c r="J12"/>
  <c r="J89"/>
  <c r="E7"/>
  <c r="E85"/>
  <c i="3" r="J37"/>
  <c r="J36"/>
  <c i="1" r="AY96"/>
  <c i="3" r="J35"/>
  <c i="1" r="AX96"/>
  <c i="3" r="BI457"/>
  <c r="BH457"/>
  <c r="BG457"/>
  <c r="BF457"/>
  <c r="T457"/>
  <c r="T456"/>
  <c r="R457"/>
  <c r="R456"/>
  <c r="P457"/>
  <c r="P456"/>
  <c r="BI452"/>
  <c r="BH452"/>
  <c r="BG452"/>
  <c r="BF452"/>
  <c r="T452"/>
  <c r="R452"/>
  <c r="P452"/>
  <c r="BI448"/>
  <c r="BH448"/>
  <c r="BG448"/>
  <c r="BF448"/>
  <c r="T448"/>
  <c r="R448"/>
  <c r="P448"/>
  <c r="BI443"/>
  <c r="BH443"/>
  <c r="BG443"/>
  <c r="BF443"/>
  <c r="T443"/>
  <c r="R443"/>
  <c r="P443"/>
  <c r="BI439"/>
  <c r="BH439"/>
  <c r="BG439"/>
  <c r="BF439"/>
  <c r="T439"/>
  <c r="R439"/>
  <c r="P439"/>
  <c r="BI430"/>
  <c r="BH430"/>
  <c r="BG430"/>
  <c r="BF430"/>
  <c r="T430"/>
  <c r="R430"/>
  <c r="P430"/>
  <c r="BI404"/>
  <c r="BH404"/>
  <c r="BG404"/>
  <c r="BF404"/>
  <c r="T404"/>
  <c r="R404"/>
  <c r="P404"/>
  <c r="BI375"/>
  <c r="BH375"/>
  <c r="BG375"/>
  <c r="BF375"/>
  <c r="T375"/>
  <c r="R375"/>
  <c r="P375"/>
  <c r="BI371"/>
  <c r="BH371"/>
  <c r="BG371"/>
  <c r="BF371"/>
  <c r="T371"/>
  <c r="R371"/>
  <c r="P371"/>
  <c r="BI366"/>
  <c r="BH366"/>
  <c r="BG366"/>
  <c r="BF366"/>
  <c r="T366"/>
  <c r="R366"/>
  <c r="P366"/>
  <c r="BI362"/>
  <c r="BH362"/>
  <c r="BG362"/>
  <c r="BF362"/>
  <c r="T362"/>
  <c r="R362"/>
  <c r="P362"/>
  <c r="BI358"/>
  <c r="BH358"/>
  <c r="BG358"/>
  <c r="BF358"/>
  <c r="T358"/>
  <c r="R358"/>
  <c r="P358"/>
  <c r="BI348"/>
  <c r="BH348"/>
  <c r="BG348"/>
  <c r="BF348"/>
  <c r="T348"/>
  <c r="R348"/>
  <c r="P348"/>
  <c r="BI315"/>
  <c r="BH315"/>
  <c r="BG315"/>
  <c r="BF315"/>
  <c r="T315"/>
  <c r="R315"/>
  <c r="P315"/>
  <c r="BI310"/>
  <c r="BH310"/>
  <c r="BG310"/>
  <c r="BF310"/>
  <c r="T310"/>
  <c r="R310"/>
  <c r="P310"/>
  <c r="BI306"/>
  <c r="BH306"/>
  <c r="BG306"/>
  <c r="BF306"/>
  <c r="T306"/>
  <c r="R306"/>
  <c r="P306"/>
  <c r="BI302"/>
  <c r="BH302"/>
  <c r="BG302"/>
  <c r="BF302"/>
  <c r="T302"/>
  <c r="R302"/>
  <c r="P302"/>
  <c r="BI297"/>
  <c r="BH297"/>
  <c r="BG297"/>
  <c r="BF297"/>
  <c r="T297"/>
  <c r="R297"/>
  <c r="P297"/>
  <c r="BI292"/>
  <c r="BH292"/>
  <c r="BG292"/>
  <c r="BF292"/>
  <c r="T292"/>
  <c r="T291"/>
  <c r="R292"/>
  <c r="R291"/>
  <c r="P292"/>
  <c r="P291"/>
  <c r="BI287"/>
  <c r="BH287"/>
  <c r="BG287"/>
  <c r="BF287"/>
  <c r="T287"/>
  <c r="R287"/>
  <c r="P287"/>
  <c r="BI282"/>
  <c r="BH282"/>
  <c r="BG282"/>
  <c r="BF282"/>
  <c r="T282"/>
  <c r="R282"/>
  <c r="P282"/>
  <c r="BI277"/>
  <c r="BH277"/>
  <c r="BG277"/>
  <c r="BF277"/>
  <c r="T277"/>
  <c r="R277"/>
  <c r="P277"/>
  <c r="BI271"/>
  <c r="BH271"/>
  <c r="BG271"/>
  <c r="BF271"/>
  <c r="T271"/>
  <c r="R271"/>
  <c r="P271"/>
  <c r="BI266"/>
  <c r="BH266"/>
  <c r="BG266"/>
  <c r="BF266"/>
  <c r="T266"/>
  <c r="R266"/>
  <c r="P266"/>
  <c r="BI261"/>
  <c r="BH261"/>
  <c r="BG261"/>
  <c r="BF261"/>
  <c r="T261"/>
  <c r="R261"/>
  <c r="P261"/>
  <c r="BI254"/>
  <c r="BH254"/>
  <c r="BG254"/>
  <c r="BF254"/>
  <c r="T254"/>
  <c r="R254"/>
  <c r="P254"/>
  <c r="BI246"/>
  <c r="BH246"/>
  <c r="BG246"/>
  <c r="BF246"/>
  <c r="T246"/>
  <c r="R246"/>
  <c r="P246"/>
  <c r="BI242"/>
  <c r="BH242"/>
  <c r="BG242"/>
  <c r="BF242"/>
  <c r="T242"/>
  <c r="R242"/>
  <c r="P242"/>
  <c r="BI236"/>
  <c r="BH236"/>
  <c r="BG236"/>
  <c r="BF236"/>
  <c r="T236"/>
  <c r="R236"/>
  <c r="P236"/>
  <c r="BI230"/>
  <c r="BH230"/>
  <c r="BG230"/>
  <c r="BF230"/>
  <c r="T230"/>
  <c r="R230"/>
  <c r="P230"/>
  <c r="BI224"/>
  <c r="BH224"/>
  <c r="BG224"/>
  <c r="BF224"/>
  <c r="T224"/>
  <c r="R224"/>
  <c r="P224"/>
  <c r="BI219"/>
  <c r="BH219"/>
  <c r="BG219"/>
  <c r="BF219"/>
  <c r="T219"/>
  <c r="R219"/>
  <c r="P219"/>
  <c r="BI214"/>
  <c r="BH214"/>
  <c r="BG214"/>
  <c r="BF214"/>
  <c r="T214"/>
  <c r="R214"/>
  <c r="P214"/>
  <c r="BI208"/>
  <c r="BH208"/>
  <c r="BG208"/>
  <c r="BF208"/>
  <c r="T208"/>
  <c r="R208"/>
  <c r="P208"/>
  <c r="BI202"/>
  <c r="BH202"/>
  <c r="BG202"/>
  <c r="BF202"/>
  <c r="T202"/>
  <c r="R202"/>
  <c r="P202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8"/>
  <c r="BH148"/>
  <c r="BG148"/>
  <c r="BF148"/>
  <c r="T148"/>
  <c r="R148"/>
  <c r="P148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119"/>
  <c r="J20"/>
  <c r="J18"/>
  <c r="E18"/>
  <c r="F92"/>
  <c r="J17"/>
  <c r="J12"/>
  <c r="J117"/>
  <c r="E7"/>
  <c r="E85"/>
  <c i="2" r="J37"/>
  <c r="J36"/>
  <c i="1" r="AY95"/>
  <c i="2" r="J35"/>
  <c i="1" r="AX95"/>
  <c i="2"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1"/>
  <c r="BH171"/>
  <c r="BG171"/>
  <c r="BF171"/>
  <c r="T171"/>
  <c r="R171"/>
  <c r="P171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BI122"/>
  <c r="BH122"/>
  <c r="BG122"/>
  <c r="BF122"/>
  <c r="T122"/>
  <c r="T121"/>
  <c r="T120"/>
  <c r="R122"/>
  <c r="R121"/>
  <c r="R120"/>
  <c r="P122"/>
  <c r="P121"/>
  <c r="P120"/>
  <c r="J116"/>
  <c r="F115"/>
  <c r="F113"/>
  <c r="E111"/>
  <c r="J92"/>
  <c r="F91"/>
  <c r="F89"/>
  <c r="E87"/>
  <c r="J21"/>
  <c r="E21"/>
  <c r="J115"/>
  <c r="J20"/>
  <c r="J18"/>
  <c r="E18"/>
  <c r="F116"/>
  <c r="J17"/>
  <c r="J12"/>
  <c r="J113"/>
  <c r="E7"/>
  <c r="E109"/>
  <c i="1" r="L90"/>
  <c r="AM90"/>
  <c r="AM89"/>
  <c r="L89"/>
  <c r="AM87"/>
  <c r="L87"/>
  <c r="L85"/>
  <c r="L84"/>
  <c i="2" r="J137"/>
  <c r="F36"/>
  <c i="4" r="BK154"/>
  <c i="5" r="J189"/>
  <c r="BK193"/>
  <c i="7" r="F36"/>
  <c i="12" r="BK137"/>
  <c r="J133"/>
  <c r="J128"/>
  <c r="J183"/>
  <c r="BK177"/>
  <c i="13" r="BK177"/>
  <c r="BK150"/>
  <c r="BK133"/>
  <c r="BK137"/>
  <c r="J159"/>
  <c i="14" r="J177"/>
  <c r="J150"/>
  <c r="J142"/>
  <c i="15" r="BK167"/>
  <c r="BK159"/>
  <c r="J142"/>
  <c r="J150"/>
  <c r="J133"/>
  <c i="16" r="J208"/>
  <c r="J187"/>
  <c r="J174"/>
  <c r="BK156"/>
  <c r="BK139"/>
  <c r="BK202"/>
  <c r="J156"/>
  <c r="J130"/>
  <c i="17" r="J217"/>
  <c r="BK191"/>
  <c r="J160"/>
  <c r="BK144"/>
  <c r="J135"/>
  <c r="J187"/>
  <c r="BK156"/>
  <c i="18" r="J151"/>
  <c r="J124"/>
  <c i="3" r="J452"/>
  <c r="BK443"/>
  <c r="BK430"/>
  <c r="BK404"/>
  <c r="J366"/>
  <c r="J362"/>
  <c r="BK306"/>
  <c r="J282"/>
  <c r="BK271"/>
  <c r="BK261"/>
  <c r="J242"/>
  <c r="BK219"/>
  <c r="BK202"/>
  <c r="BK174"/>
  <c r="J162"/>
  <c r="BK152"/>
  <c r="BK137"/>
  <c r="BK132"/>
  <c r="J443"/>
  <c r="BK362"/>
  <c r="J306"/>
  <c r="J292"/>
  <c r="J287"/>
  <c r="BK246"/>
  <c r="BK236"/>
  <c r="J170"/>
  <c r="J166"/>
  <c r="J157"/>
  <c r="J132"/>
  <c r="J271"/>
  <c r="J348"/>
  <c r="J142"/>
  <c r="BK242"/>
  <c r="J184"/>
  <c r="J126"/>
  <c r="J297"/>
  <c r="J202"/>
  <c r="BK310"/>
  <c i="4" r="J297"/>
  <c r="BK288"/>
  <c r="J272"/>
  <c r="BK258"/>
  <c r="J228"/>
  <c r="BK205"/>
  <c r="BK195"/>
  <c r="BK181"/>
  <c r="J162"/>
  <c r="J145"/>
  <c r="BK306"/>
  <c r="J284"/>
  <c r="BK272"/>
  <c r="J254"/>
  <c r="J219"/>
  <c r="J210"/>
  <c r="BK190"/>
  <c r="J140"/>
  <c r="J136"/>
  <c r="BK200"/>
  <c r="BK145"/>
  <c r="J205"/>
  <c r="J280"/>
  <c r="J172"/>
  <c r="J195"/>
  <c r="J127"/>
  <c i="5" r="BK328"/>
  <c r="J321"/>
  <c r="J304"/>
  <c r="BK287"/>
  <c r="BK256"/>
  <c r="J246"/>
  <c r="BK223"/>
  <c r="J208"/>
  <c r="BK177"/>
  <c r="J169"/>
  <c r="BK152"/>
  <c r="BK144"/>
  <c r="BK347"/>
  <c r="BK342"/>
  <c r="BK337"/>
  <c r="J328"/>
  <c r="BK300"/>
  <c r="BK283"/>
  <c r="J261"/>
  <c r="J241"/>
  <c r="J231"/>
  <c r="J223"/>
  <c r="BK164"/>
  <c r="J152"/>
  <c r="BK317"/>
  <c r="J291"/>
  <c r="BK136"/>
  <c r="J236"/>
  <c r="BK198"/>
  <c i="6" r="J235"/>
  <c r="J212"/>
  <c r="J208"/>
  <c r="BK195"/>
  <c r="J186"/>
  <c r="BK176"/>
  <c r="BK164"/>
  <c r="BK127"/>
  <c r="J239"/>
  <c r="BK221"/>
  <c r="BK208"/>
  <c r="J195"/>
  <c r="J180"/>
  <c r="J168"/>
  <c i="7" r="J144"/>
  <c r="J140"/>
  <c i="8" r="BK245"/>
  <c r="J241"/>
  <c r="J222"/>
  <c r="J218"/>
  <c r="BK198"/>
  <c r="BK193"/>
  <c r="BK189"/>
  <c r="BK177"/>
  <c r="J166"/>
  <c r="BK154"/>
  <c r="J128"/>
  <c r="BK235"/>
  <c r="J227"/>
  <c r="BK227"/>
  <c r="J202"/>
  <c r="J189"/>
  <c r="J177"/>
  <c r="BK138"/>
  <c r="J144"/>
  <c r="BK128"/>
  <c i="9" r="J158"/>
  <c r="BK138"/>
  <c r="J129"/>
  <c r="BK125"/>
  <c i="10" r="J188"/>
  <c r="J177"/>
  <c r="BK167"/>
  <c r="J159"/>
  <c r="BK150"/>
  <c r="J137"/>
  <c r="BK172"/>
  <c r="J163"/>
  <c r="J150"/>
  <c r="BK142"/>
  <c i="11" r="BK188"/>
  <c r="BK172"/>
  <c r="J146"/>
  <c r="J188"/>
  <c r="BK177"/>
  <c r="BK167"/>
  <c i="12" r="J188"/>
  <c r="J163"/>
  <c r="BK150"/>
  <c r="BK146"/>
  <c r="J137"/>
  <c r="BK159"/>
  <c i="13" r="BK167"/>
  <c r="BK142"/>
  <c r="J137"/>
  <c r="J128"/>
  <c r="BK146"/>
  <c r="J183"/>
  <c r="BK183"/>
  <c i="14" r="BK177"/>
  <c r="BK150"/>
  <c r="BK137"/>
  <c r="J172"/>
  <c r="J163"/>
  <c i="15" r="J172"/>
  <c r="BK133"/>
  <c i="2" r="J180"/>
  <c r="J185"/>
  <c r="J146"/>
  <c r="J161"/>
  <c r="BK156"/>
  <c r="J156"/>
  <c r="BK132"/>
  <c r="BK127"/>
  <c r="J122"/>
  <c i="1" r="AS94"/>
  <c i="3" r="BK148"/>
  <c r="J430"/>
  <c r="BK358"/>
  <c r="J188"/>
  <c r="BK126"/>
  <c r="J236"/>
  <c r="BK375"/>
  <c r="BK188"/>
  <c r="BK366"/>
  <c r="BK193"/>
  <c i="4" r="BK280"/>
  <c r="BK241"/>
  <c r="BK219"/>
  <c r="BK172"/>
  <c r="BK136"/>
  <c r="BK232"/>
  <c r="J186"/>
  <c r="BK162"/>
  <c r="BK127"/>
  <c r="BK223"/>
  <c r="J258"/>
  <c i="5" r="J317"/>
  <c r="J283"/>
  <c r="BK251"/>
  <c r="J218"/>
  <c r="BK183"/>
  <c r="J160"/>
  <c r="J351"/>
  <c r="BK332"/>
  <c r="BK311"/>
  <c r="BK274"/>
  <c r="BK246"/>
  <c r="J177"/>
  <c r="J131"/>
  <c r="J287"/>
  <c r="BK126"/>
  <c r="BK131"/>
  <c i="6" r="J221"/>
  <c r="BK180"/>
  <c r="J156"/>
  <c r="J137"/>
  <c r="J225"/>
  <c r="BK200"/>
  <c r="J164"/>
  <c r="J144"/>
  <c i="7" r="BK180"/>
  <c r="J162"/>
  <c r="J153"/>
  <c r="BK144"/>
  <c r="BK130"/>
  <c r="BK176"/>
  <c i="8" r="J235"/>
  <c r="J214"/>
  <c r="BK202"/>
  <c r="J181"/>
  <c r="BK150"/>
  <c r="J245"/>
  <c r="BK170"/>
  <c r="J158"/>
  <c i="9" r="BK158"/>
  <c r="J133"/>
  <c r="BK129"/>
  <c i="10" r="BK183"/>
  <c r="BK128"/>
  <c r="J167"/>
  <c r="BK133"/>
  <c i="11" r="BK159"/>
  <c r="BK142"/>
  <c r="J137"/>
  <c r="BK146"/>
  <c i="12" r="J159"/>
  <c r="BK154"/>
  <c r="J150"/>
  <c r="J146"/>
  <c r="BK142"/>
  <c i="13" r="J133"/>
  <c i="14" r="BK163"/>
  <c r="J128"/>
  <c r="BK142"/>
  <c r="BK128"/>
  <c i="15" r="BK146"/>
  <c r="J183"/>
  <c r="J163"/>
  <c i="16" r="J213"/>
  <c r="BK192"/>
  <c r="BK174"/>
  <c r="J135"/>
  <c r="J179"/>
  <c i="17" r="BK206"/>
  <c r="J165"/>
  <c i="12" r="BK188"/>
  <c r="J177"/>
  <c r="BK163"/>
  <c r="BK128"/>
  <c i="13" r="BK163"/>
  <c r="J150"/>
  <c r="J142"/>
  <c r="J167"/>
  <c r="J146"/>
  <c i="14" r="BK172"/>
  <c r="J146"/>
  <c r="J183"/>
  <c r="BK159"/>
  <c r="J154"/>
  <c i="15" r="BK188"/>
  <c r="BK150"/>
  <c r="BK137"/>
  <c r="BK172"/>
  <c r="BK142"/>
  <c r="J128"/>
  <c i="16" r="BK179"/>
  <c r="BK169"/>
  <c r="J139"/>
  <c i="17" r="J212"/>
  <c r="J202"/>
  <c r="J178"/>
  <c r="J148"/>
  <c i="18" r="BK128"/>
  <c i="2" r="BK175"/>
  <c r="BK166"/>
  <c r="BK142"/>
  <c r="J151"/>
  <c r="J166"/>
  <c i="3" r="J448"/>
  <c r="J439"/>
  <c r="BK371"/>
  <c r="J315"/>
  <c r="BK157"/>
  <c r="J375"/>
  <c r="BK315"/>
  <c r="BK282"/>
  <c r="J224"/>
  <c r="BK184"/>
  <c r="J152"/>
  <c r="BK166"/>
  <c r="J277"/>
  <c r="J174"/>
  <c r="BK254"/>
  <c r="BK208"/>
  <c i="4" r="J302"/>
  <c r="J248"/>
  <c r="J223"/>
  <c r="J167"/>
  <c r="J306"/>
  <c r="J288"/>
  <c r="J241"/>
  <c r="J214"/>
  <c r="BK149"/>
  <c r="BK158"/>
  <c r="J190"/>
  <c r="BK177"/>
  <c i="5" r="J332"/>
  <c r="J300"/>
  <c r="BK231"/>
  <c r="J193"/>
  <c r="J164"/>
  <c r="J126"/>
  <c r="BK325"/>
  <c r="J295"/>
  <c r="J256"/>
  <c r="J227"/>
  <c r="BK208"/>
  <c r="J173"/>
  <c r="BK148"/>
  <c r="BK189"/>
  <c r="BK227"/>
  <c i="6" r="J231"/>
  <c r="J204"/>
  <c r="BK172"/>
  <c r="BK132"/>
  <c r="BK231"/>
  <c r="BK190"/>
  <c r="BK160"/>
  <c r="J172"/>
  <c i="7" r="J180"/>
  <c r="J149"/>
  <c r="BK136"/>
  <c r="BK126"/>
  <c r="J172"/>
  <c i="8" r="BK249"/>
  <c r="BK222"/>
  <c r="J206"/>
  <c r="J185"/>
  <c r="BK158"/>
  <c r="J133"/>
  <c r="J231"/>
  <c r="J198"/>
  <c r="J138"/>
  <c i="9" r="J144"/>
  <c r="J125"/>
  <c r="J153"/>
  <c i="10" r="J172"/>
  <c r="J146"/>
  <c r="BK159"/>
  <c r="J128"/>
  <c i="11" r="J177"/>
  <c r="BK154"/>
  <c r="BK183"/>
  <c r="J154"/>
  <c i="12" r="BK183"/>
  <c i="13" r="BK154"/>
  <c r="BK128"/>
  <c r="J188"/>
  <c i="14" r="BK183"/>
  <c r="J159"/>
  <c r="J133"/>
  <c r="J137"/>
  <c i="15" r="BK183"/>
  <c r="BK163"/>
  <c r="J188"/>
  <c r="J159"/>
  <c r="J137"/>
  <c i="16" r="BK213"/>
  <c r="BK198"/>
  <c r="J183"/>
  <c r="BK165"/>
  <c r="BK152"/>
  <c r="BK135"/>
  <c r="J192"/>
  <c r="BK161"/>
  <c r="J202"/>
  <c i="17" r="BK196"/>
  <c r="BK173"/>
  <c r="J156"/>
  <c r="BK135"/>
  <c r="J191"/>
  <c r="BK178"/>
  <c i="18" r="BK146"/>
  <c i="19" r="BK126"/>
  <c i="20" r="BK121"/>
  <c i="2" r="BK180"/>
  <c r="J175"/>
  <c r="BK151"/>
  <c r="BK171"/>
  <c r="J171"/>
  <c r="BK146"/>
  <c r="J142"/>
  <c r="F37"/>
  <c r="BK137"/>
  <c r="J132"/>
  <c r="J127"/>
  <c r="BK122"/>
  <c r="F34"/>
  <c r="J34"/>
  <c r="BK185"/>
  <c r="BK161"/>
  <c i="3" r="BK457"/>
  <c r="J457"/>
  <c r="BK348"/>
  <c r="J310"/>
  <c r="BK302"/>
  <c r="BK297"/>
  <c r="BK287"/>
  <c r="BK266"/>
  <c r="J254"/>
  <c r="BK230"/>
  <c r="J214"/>
  <c r="BK198"/>
  <c r="J179"/>
  <c r="BK170"/>
  <c r="BK142"/>
  <c r="BK448"/>
  <c r="BK439"/>
  <c r="J404"/>
  <c r="J371"/>
  <c r="J358"/>
  <c r="BK277"/>
  <c r="J261"/>
  <c r="J219"/>
  <c r="BK214"/>
  <c r="J208"/>
  <c r="BK162"/>
  <c r="J137"/>
  <c r="J302"/>
  <c r="J266"/>
  <c r="J230"/>
  <c r="J148"/>
  <c r="J246"/>
  <c r="J193"/>
  <c r="BK179"/>
  <c r="BK452"/>
  <c r="BK292"/>
  <c r="J198"/>
  <c r="BK224"/>
  <c i="4" r="J292"/>
  <c r="BK284"/>
  <c r="BK263"/>
  <c r="BK254"/>
  <c r="J237"/>
  <c r="J232"/>
  <c r="BK186"/>
  <c r="J177"/>
  <c r="J149"/>
  <c r="BK140"/>
  <c r="BK302"/>
  <c r="BK297"/>
  <c r="BK292"/>
  <c r="BK237"/>
  <c r="BK228"/>
  <c r="BK214"/>
  <c r="J200"/>
  <c r="J181"/>
  <c r="BK167"/>
  <c r="BK132"/>
  <c r="BK248"/>
  <c r="J154"/>
  <c r="BK210"/>
  <c r="J132"/>
  <c r="J263"/>
  <c r="J158"/>
  <c i="5" r="J337"/>
  <c r="J325"/>
  <c r="J311"/>
  <c r="BK295"/>
  <c r="J265"/>
  <c r="BK261"/>
  <c r="BK241"/>
  <c r="BK213"/>
  <c r="J204"/>
  <c r="BK173"/>
  <c r="J156"/>
  <c r="J148"/>
  <c r="J136"/>
  <c r="BK351"/>
  <c r="J347"/>
  <c r="J342"/>
  <c r="BK321"/>
  <c r="BK304"/>
  <c r="BK291"/>
  <c r="BK265"/>
  <c r="J251"/>
  <c r="BK236"/>
  <c r="J213"/>
  <c r="J198"/>
  <c r="J183"/>
  <c r="BK169"/>
  <c r="BK156"/>
  <c r="J144"/>
  <c r="BK218"/>
  <c r="BK160"/>
  <c r="J274"/>
  <c r="BK204"/>
  <c i="6" r="BK239"/>
  <c r="BK225"/>
  <c r="J217"/>
  <c r="J200"/>
  <c r="J190"/>
  <c r="BK168"/>
  <c r="J160"/>
  <c r="BK152"/>
  <c r="BK144"/>
  <c r="BK235"/>
  <c r="BK217"/>
  <c r="BK212"/>
  <c r="BK204"/>
  <c r="BK186"/>
  <c r="J176"/>
  <c r="BK156"/>
  <c r="J152"/>
  <c r="J148"/>
  <c r="BK137"/>
  <c r="J132"/>
  <c r="J127"/>
  <c r="BK148"/>
  <c i="7" r="BK172"/>
  <c r="J167"/>
  <c r="BK162"/>
  <c r="BK158"/>
  <c r="J158"/>
  <c r="BK153"/>
  <c r="BK149"/>
  <c r="BK140"/>
  <c r="J136"/>
  <c r="J130"/>
  <c r="J126"/>
  <c r="J176"/>
  <c r="BK167"/>
  <c i="8" r="BK241"/>
  <c r="BK231"/>
  <c r="BK218"/>
  <c r="BK214"/>
  <c r="BK210"/>
  <c r="J210"/>
  <c r="BK206"/>
  <c r="BK181"/>
  <c r="J170"/>
  <c r="J162"/>
  <c r="BK144"/>
  <c r="BK133"/>
  <c r="J249"/>
  <c r="J193"/>
  <c r="BK185"/>
  <c r="BK166"/>
  <c r="BK162"/>
  <c r="J150"/>
  <c r="J154"/>
  <c i="9" r="J149"/>
  <c r="J138"/>
  <c r="BK133"/>
  <c r="BK153"/>
  <c r="BK149"/>
  <c r="BK144"/>
  <c i="10" r="BK188"/>
  <c r="BK163"/>
  <c r="J154"/>
  <c r="J142"/>
  <c r="J133"/>
  <c r="J183"/>
  <c r="BK177"/>
  <c r="BK154"/>
  <c r="BK146"/>
  <c r="BK137"/>
  <c i="11" r="J183"/>
  <c r="J167"/>
  <c r="J163"/>
  <c r="BK137"/>
  <c r="J172"/>
  <c r="BK163"/>
  <c r="BK150"/>
  <c r="J142"/>
  <c r="BK128"/>
  <c r="J159"/>
  <c r="BK133"/>
  <c r="J150"/>
  <c r="J133"/>
  <c r="J128"/>
  <c i="12" r="J172"/>
  <c r="J167"/>
  <c r="J154"/>
  <c r="J142"/>
  <c r="BK133"/>
  <c r="BK167"/>
  <c r="BK172"/>
  <c i="13" r="J172"/>
  <c r="BK159"/>
  <c r="J154"/>
  <c r="J177"/>
  <c r="J163"/>
  <c r="BK188"/>
  <c r="BK172"/>
  <c i="14" r="BK188"/>
  <c r="BK167"/>
  <c r="J188"/>
  <c r="J167"/>
  <c r="BK154"/>
  <c r="BK133"/>
  <c r="BK146"/>
  <c i="15" r="BK177"/>
  <c r="BK154"/>
  <c r="BK128"/>
  <c r="J154"/>
  <c r="J177"/>
  <c r="J167"/>
  <c r="J146"/>
  <c i="16" r="BK148"/>
  <c i="17" r="J169"/>
  <c r="BK165"/>
  <c r="BK160"/>
  <c r="J152"/>
  <c r="J144"/>
  <c i="18" r="J128"/>
  <c r="J137"/>
  <c r="BK141"/>
  <c i="19" r="J126"/>
  <c i="20" r="J121"/>
  <c i="16" r="J169"/>
  <c r="J148"/>
  <c r="BK208"/>
  <c r="J152"/>
  <c r="BK187"/>
  <c i="17" r="BK212"/>
  <c r="BK169"/>
  <c r="BK139"/>
  <c r="F34"/>
  <c i="16" r="J161"/>
  <c r="J144"/>
  <c r="BK130"/>
  <c r="J198"/>
  <c r="J165"/>
  <c r="BK144"/>
  <c r="BK183"/>
  <c i="17" r="BK217"/>
  <c r="J206"/>
  <c r="BK202"/>
  <c r="J196"/>
  <c r="J183"/>
  <c r="BK152"/>
  <c r="BK130"/>
  <c r="J130"/>
  <c r="BK187"/>
  <c r="BK183"/>
  <c r="J173"/>
  <c r="BK148"/>
  <c i="18" r="BK137"/>
  <c r="BK132"/>
  <c r="J141"/>
  <c r="J132"/>
  <c i="20" r="BK126"/>
  <c r="J126"/>
  <c i="17" r="J139"/>
  <c i="18" r="J146"/>
  <c r="BK124"/>
  <c r="BK151"/>
  <c i="19" r="J121"/>
  <c r="BK121"/>
  <c i="2" r="F35"/>
  <c i="8" l="1" r="T126"/>
  <c i="2" r="T126"/>
  <c r="T119"/>
  <c i="3" r="BK125"/>
  <c r="R125"/>
  <c r="P207"/>
  <c r="BK229"/>
  <c r="J229"/>
  <c r="J100"/>
  <c r="R229"/>
  <c r="P296"/>
  <c i="4" r="R126"/>
  <c r="BK176"/>
  <c r="J176"/>
  <c r="J101"/>
  <c r="T176"/>
  <c r="P227"/>
  <c r="R236"/>
  <c r="P296"/>
  <c i="5" r="BK125"/>
  <c r="P188"/>
  <c r="R197"/>
  <c r="R260"/>
  <c r="T341"/>
  <c i="6" r="P126"/>
  <c r="P125"/>
  <c r="T143"/>
  <c r="R185"/>
  <c r="P216"/>
  <c r="P230"/>
  <c i="7" r="P125"/>
  <c r="P124"/>
  <c r="R125"/>
  <c r="R124"/>
  <c r="T125"/>
  <c r="T124"/>
  <c r="T135"/>
  <c r="T134"/>
  <c r="T148"/>
  <c r="T157"/>
  <c r="R171"/>
  <c i="8" r="R149"/>
  <c r="R197"/>
  <c r="BK226"/>
  <c r="J226"/>
  <c r="J104"/>
  <c r="T226"/>
  <c r="T240"/>
  <c i="9" r="T124"/>
  <c r="T123"/>
  <c r="P143"/>
  <c r="P142"/>
  <c i="10" r="T127"/>
  <c r="R141"/>
  <c r="P158"/>
  <c i="11" r="T127"/>
  <c r="BK141"/>
  <c r="J141"/>
  <c r="J99"/>
  <c r="BK158"/>
  <c r="J158"/>
  <c r="J100"/>
  <c i="12" r="BK127"/>
  <c r="J127"/>
  <c r="J98"/>
  <c r="T127"/>
  <c r="R141"/>
  <c r="R158"/>
  <c i="13" r="P127"/>
  <c r="BK141"/>
  <c r="J141"/>
  <c r="J99"/>
  <c r="R141"/>
  <c r="R158"/>
  <c i="14" r="BK127"/>
  <c r="J127"/>
  <c r="J98"/>
  <c r="T127"/>
  <c r="T141"/>
  <c r="BK158"/>
  <c r="J158"/>
  <c r="J100"/>
  <c i="15" r="BK127"/>
  <c r="J127"/>
  <c r="J98"/>
  <c r="R141"/>
  <c i="2" r="R126"/>
  <c r="R119"/>
  <c i="3" r="T125"/>
  <c r="R207"/>
  <c r="BK296"/>
  <c r="J296"/>
  <c r="J102"/>
  <c i="4" r="P126"/>
  <c r="P176"/>
  <c r="BK227"/>
  <c r="J227"/>
  <c r="J102"/>
  <c r="R227"/>
  <c r="T227"/>
  <c r="T296"/>
  <c i="5" r="P125"/>
  <c r="P197"/>
  <c r="T260"/>
  <c i="6" r="R143"/>
  <c r="BK216"/>
  <c r="J216"/>
  <c r="J103"/>
  <c r="R230"/>
  <c i="7" r="R135"/>
  <c r="R148"/>
  <c r="P171"/>
  <c i="8" r="BK149"/>
  <c r="J149"/>
  <c r="J102"/>
  <c r="BK197"/>
  <c r="J197"/>
  <c r="J103"/>
  <c r="P240"/>
  <c i="9" r="BK124"/>
  <c r="J124"/>
  <c r="J98"/>
  <c r="BK143"/>
  <c r="J143"/>
  <c r="J101"/>
  <c i="10" r="P127"/>
  <c r="T141"/>
  <c i="11" r="P158"/>
  <c i="12" r="BK141"/>
  <c r="J141"/>
  <c r="J99"/>
  <c r="P158"/>
  <c i="13" r="T127"/>
  <c r="BK158"/>
  <c r="J158"/>
  <c r="J100"/>
  <c i="14" r="R127"/>
  <c r="R158"/>
  <c i="16" r="BK160"/>
  <c r="J160"/>
  <c r="J100"/>
  <c i="3" r="T207"/>
  <c r="T229"/>
  <c r="T296"/>
  <c i="4" r="T126"/>
  <c r="P236"/>
  <c r="BK296"/>
  <c r="J296"/>
  <c r="J104"/>
  <c i="5" r="R125"/>
  <c r="R124"/>
  <c r="BK188"/>
  <c r="J188"/>
  <c r="J99"/>
  <c r="R188"/>
  <c r="T197"/>
  <c r="P260"/>
  <c r="P341"/>
  <c i="6" r="R126"/>
  <c r="R125"/>
  <c r="BK143"/>
  <c r="BK185"/>
  <c r="T185"/>
  <c r="T216"/>
  <c r="T230"/>
  <c i="7" r="BK125"/>
  <c r="J125"/>
  <c r="J98"/>
  <c r="BK135"/>
  <c r="BK148"/>
  <c r="J148"/>
  <c r="J101"/>
  <c r="P148"/>
  <c r="P157"/>
  <c r="BK171"/>
  <c r="J171"/>
  <c r="J103"/>
  <c i="8" r="P149"/>
  <c r="T197"/>
  <c r="P226"/>
  <c r="R240"/>
  <c i="9" r="R124"/>
  <c r="R123"/>
  <c r="R122"/>
  <c r="R143"/>
  <c r="R142"/>
  <c i="10" r="BK127"/>
  <c r="J127"/>
  <c r="J98"/>
  <c r="P141"/>
  <c r="BK158"/>
  <c r="J158"/>
  <c r="J100"/>
  <c i="11" r="R127"/>
  <c r="P141"/>
  <c r="T141"/>
  <c r="T158"/>
  <c i="12" r="R127"/>
  <c r="R126"/>
  <c r="R125"/>
  <c r="P141"/>
  <c r="T158"/>
  <c i="13" r="BK127"/>
  <c r="J127"/>
  <c r="J98"/>
  <c r="R127"/>
  <c r="R126"/>
  <c r="R125"/>
  <c r="T141"/>
  <c r="P158"/>
  <c i="14" r="P127"/>
  <c r="BK141"/>
  <c r="J141"/>
  <c r="J99"/>
  <c r="R141"/>
  <c r="R126"/>
  <c r="R125"/>
  <c r="T158"/>
  <c i="15" r="R127"/>
  <c r="T127"/>
  <c r="BK141"/>
  <c r="J141"/>
  <c r="J99"/>
  <c r="T141"/>
  <c r="BK158"/>
  <c r="J158"/>
  <c r="J100"/>
  <c r="R158"/>
  <c r="T158"/>
  <c i="16" r="BK129"/>
  <c r="J129"/>
  <c r="J98"/>
  <c r="BK143"/>
  <c r="J143"/>
  <c r="J99"/>
  <c r="R143"/>
  <c r="T160"/>
  <c r="T178"/>
  <c r="R197"/>
  <c i="17" r="P129"/>
  <c r="T129"/>
  <c r="R143"/>
  <c r="P164"/>
  <c r="T164"/>
  <c r="R182"/>
  <c r="BK201"/>
  <c r="J201"/>
  <c r="J104"/>
  <c i="18" r="BK136"/>
  <c r="J136"/>
  <c r="J99"/>
  <c i="2" r="P126"/>
  <c r="P119"/>
  <c i="1" r="AU95"/>
  <c i="3" r="P125"/>
  <c r="BK207"/>
  <c r="J207"/>
  <c r="J99"/>
  <c r="P229"/>
  <c r="R296"/>
  <c i="4" r="BK126"/>
  <c r="R176"/>
  <c r="T236"/>
  <c i="5" r="T125"/>
  <c r="T124"/>
  <c r="T123"/>
  <c r="T188"/>
  <c r="BK260"/>
  <c r="J260"/>
  <c r="J102"/>
  <c r="R341"/>
  <c i="6" r="BK126"/>
  <c r="J126"/>
  <c r="J98"/>
  <c r="P143"/>
  <c r="R216"/>
  <c i="7" r="P135"/>
  <c r="P134"/>
  <c r="P123"/>
  <c i="1" r="AU100"/>
  <c i="7" r="BK157"/>
  <c r="J157"/>
  <c r="J102"/>
  <c i="8" r="P197"/>
  <c r="R226"/>
  <c i="9" r="P124"/>
  <c r="P123"/>
  <c r="P122"/>
  <c i="1" r="AU102"/>
  <c i="10" r="R127"/>
  <c r="R126"/>
  <c r="R125"/>
  <c r="R158"/>
  <c i="11" r="P127"/>
  <c r="P126"/>
  <c r="P125"/>
  <c i="1" r="AU104"/>
  <c i="11" r="R158"/>
  <c i="12" r="BK158"/>
  <c r="J158"/>
  <c r="J100"/>
  <c i="13" r="P141"/>
  <c r="T158"/>
  <c i="14" r="P141"/>
  <c r="P158"/>
  <c i="15" r="P127"/>
  <c r="P141"/>
  <c r="P158"/>
  <c i="16" r="T143"/>
  <c r="BK178"/>
  <c r="P197"/>
  <c i="17" r="R129"/>
  <c r="BK164"/>
  <c r="J164"/>
  <c r="J100"/>
  <c r="T201"/>
  <c i="18" r="R123"/>
  <c i="16" r="R129"/>
  <c r="P160"/>
  <c r="P178"/>
  <c r="BK197"/>
  <c r="J197"/>
  <c r="J104"/>
  <c i="17" r="P143"/>
  <c r="R164"/>
  <c r="BK182"/>
  <c r="J182"/>
  <c r="J102"/>
  <c r="P201"/>
  <c i="18" r="P136"/>
  <c i="19" r="R120"/>
  <c r="R119"/>
  <c r="R118"/>
  <c i="2" r="BK126"/>
  <c r="J126"/>
  <c r="J99"/>
  <c i="4" r="BK236"/>
  <c r="J236"/>
  <c r="J103"/>
  <c r="R296"/>
  <c i="5" r="BK197"/>
  <c r="J197"/>
  <c r="J100"/>
  <c r="BK341"/>
  <c r="J341"/>
  <c r="J103"/>
  <c i="6" r="T126"/>
  <c r="T125"/>
  <c r="P185"/>
  <c r="BK230"/>
  <c r="J230"/>
  <c r="J104"/>
  <c i="7" r="R157"/>
  <c r="T171"/>
  <c i="8" r="T149"/>
  <c r="T148"/>
  <c r="BK240"/>
  <c r="J240"/>
  <c r="J105"/>
  <c i="9" r="T143"/>
  <c r="T142"/>
  <c i="10" r="BK141"/>
  <c r="J141"/>
  <c r="J99"/>
  <c r="T158"/>
  <c i="11" r="BK127"/>
  <c r="R141"/>
  <c i="12" r="P127"/>
  <c r="P126"/>
  <c r="P125"/>
  <c i="1" r="AU105"/>
  <c i="12" r="T141"/>
  <c i="16" r="P129"/>
  <c r="T129"/>
  <c r="P143"/>
  <c r="R160"/>
  <c r="R178"/>
  <c r="T197"/>
  <c i="17" r="BK129"/>
  <c r="J129"/>
  <c r="J98"/>
  <c r="BK143"/>
  <c r="J143"/>
  <c r="J99"/>
  <c r="T143"/>
  <c r="P182"/>
  <c r="T182"/>
  <c r="R201"/>
  <c i="18" r="BK123"/>
  <c r="J123"/>
  <c r="J98"/>
  <c r="P123"/>
  <c r="P122"/>
  <c r="P121"/>
  <c i="1" r="AU111"/>
  <c i="18" r="T123"/>
  <c r="R136"/>
  <c r="T136"/>
  <c i="19" r="BK120"/>
  <c r="J120"/>
  <c r="J98"/>
  <c r="P120"/>
  <c r="P119"/>
  <c r="P118"/>
  <c i="1" r="AU112"/>
  <c i="19" r="T120"/>
  <c r="T119"/>
  <c r="T118"/>
  <c i="20" r="BK120"/>
  <c r="BK119"/>
  <c r="J119"/>
  <c r="J97"/>
  <c r="P120"/>
  <c r="P119"/>
  <c r="P118"/>
  <c i="1" r="AU113"/>
  <c i="20" r="R120"/>
  <c r="R119"/>
  <c r="R118"/>
  <c r="T120"/>
  <c r="T119"/>
  <c r="T118"/>
  <c i="3" r="BK291"/>
  <c r="J291"/>
  <c r="J101"/>
  <c r="BK456"/>
  <c r="J456"/>
  <c r="J103"/>
  <c i="4" r="BK166"/>
  <c r="J166"/>
  <c r="J99"/>
  <c r="BK171"/>
  <c r="J171"/>
  <c r="J100"/>
  <c i="5" r="BK255"/>
  <c r="J255"/>
  <c r="J101"/>
  <c i="6" r="BK136"/>
  <c r="J136"/>
  <c r="J99"/>
  <c i="8" r="BK137"/>
  <c r="J137"/>
  <c r="J99"/>
  <c i="9" r="BK157"/>
  <c r="J157"/>
  <c r="J102"/>
  <c i="10" r="BK171"/>
  <c r="J171"/>
  <c r="J101"/>
  <c r="BK182"/>
  <c r="J182"/>
  <c r="J104"/>
  <c i="11" r="BK187"/>
  <c r="J187"/>
  <c r="J105"/>
  <c i="12" r="BK176"/>
  <c r="J176"/>
  <c r="J102"/>
  <c r="BK182"/>
  <c r="J182"/>
  <c r="J104"/>
  <c i="13" r="BK176"/>
  <c r="J176"/>
  <c r="J102"/>
  <c i="14" r="BK171"/>
  <c r="J171"/>
  <c r="J101"/>
  <c r="BK182"/>
  <c r="J182"/>
  <c r="J104"/>
  <c i="12" r="BK187"/>
  <c r="J187"/>
  <c r="J105"/>
  <c i="13" r="BK182"/>
  <c r="J182"/>
  <c r="J104"/>
  <c r="BK187"/>
  <c r="J187"/>
  <c r="J105"/>
  <c i="14" r="BK187"/>
  <c r="J187"/>
  <c r="J105"/>
  <c i="15" r="BK187"/>
  <c r="J187"/>
  <c r="J105"/>
  <c i="2" r="BK121"/>
  <c r="BK120"/>
  <c r="J120"/>
  <c r="J97"/>
  <c i="8" r="BK143"/>
  <c r="J143"/>
  <c r="J100"/>
  <c i="11" r="BK176"/>
  <c r="J176"/>
  <c r="J102"/>
  <c i="13" r="BK171"/>
  <c r="J171"/>
  <c r="J101"/>
  <c i="15" r="BK176"/>
  <c r="J176"/>
  <c r="J102"/>
  <c r="BK182"/>
  <c r="J182"/>
  <c r="J104"/>
  <c i="17" r="BK211"/>
  <c r="J211"/>
  <c r="J106"/>
  <c i="10" r="BK187"/>
  <c r="J187"/>
  <c r="J105"/>
  <c i="11" r="BK182"/>
  <c r="BK181"/>
  <c r="J181"/>
  <c r="J103"/>
  <c i="14" r="BK176"/>
  <c r="J176"/>
  <c r="J102"/>
  <c i="15" r="BK171"/>
  <c r="J171"/>
  <c r="J101"/>
  <c i="17" r="BK177"/>
  <c r="J177"/>
  <c r="J101"/>
  <c r="BK216"/>
  <c r="J216"/>
  <c r="J107"/>
  <c r="BK195"/>
  <c r="J195"/>
  <c r="J103"/>
  <c i="18" r="BK145"/>
  <c r="J145"/>
  <c r="J100"/>
  <c i="8" r="BK127"/>
  <c r="J127"/>
  <c r="J98"/>
  <c i="9" r="BK137"/>
  <c r="J137"/>
  <c r="J99"/>
  <c i="10" r="BK176"/>
  <c r="J176"/>
  <c r="J102"/>
  <c i="11" r="BK171"/>
  <c r="J171"/>
  <c r="J101"/>
  <c i="12" r="BK171"/>
  <c r="J171"/>
  <c r="J101"/>
  <c i="16" r="BK173"/>
  <c r="J173"/>
  <c r="J101"/>
  <c r="BK191"/>
  <c r="J191"/>
  <c r="J103"/>
  <c r="BK207"/>
  <c r="J207"/>
  <c r="J106"/>
  <c r="BK212"/>
  <c r="J212"/>
  <c r="J107"/>
  <c i="18" r="BK150"/>
  <c r="J150"/>
  <c r="J101"/>
  <c i="20" r="J91"/>
  <c r="J112"/>
  <c r="BE126"/>
  <c r="E85"/>
  <c r="F92"/>
  <c r="BE121"/>
  <c i="19" r="E85"/>
  <c r="F92"/>
  <c r="J112"/>
  <c r="BE121"/>
  <c r="BE126"/>
  <c r="J91"/>
  <c i="18" r="J91"/>
  <c r="E85"/>
  <c r="J115"/>
  <c r="BE132"/>
  <c r="BE141"/>
  <c r="BE146"/>
  <c r="BE151"/>
  <c i="17" r="BK210"/>
  <c i="18" r="F92"/>
  <c r="BE124"/>
  <c r="BE128"/>
  <c r="BE137"/>
  <c i="16" r="J178"/>
  <c r="J102"/>
  <c i="17" r="F92"/>
  <c r="J121"/>
  <c r="J123"/>
  <c r="BE130"/>
  <c r="BE135"/>
  <c r="BE152"/>
  <c r="BE165"/>
  <c r="BE169"/>
  <c r="E117"/>
  <c r="BE144"/>
  <c r="BE139"/>
  <c r="BE148"/>
  <c r="BE156"/>
  <c r="BE160"/>
  <c r="BE173"/>
  <c r="BE178"/>
  <c r="BE183"/>
  <c r="BE187"/>
  <c r="BE191"/>
  <c r="BE196"/>
  <c r="BE202"/>
  <c r="BE206"/>
  <c r="BE212"/>
  <c r="BE217"/>
  <c i="1" r="BA110"/>
  <c i="16" r="J89"/>
  <c r="J91"/>
  <c r="BE130"/>
  <c r="BE135"/>
  <c r="BE139"/>
  <c r="BE144"/>
  <c r="BE148"/>
  <c r="BE152"/>
  <c r="BE161"/>
  <c r="BE165"/>
  <c r="BE169"/>
  <c r="BE187"/>
  <c r="BE208"/>
  <c r="BE213"/>
  <c r="E85"/>
  <c r="F92"/>
  <c r="BE156"/>
  <c r="BE174"/>
  <c r="BE179"/>
  <c r="BE183"/>
  <c r="BE192"/>
  <c r="BE198"/>
  <c r="BE202"/>
  <c i="15" r="E85"/>
  <c r="F122"/>
  <c r="BE128"/>
  <c r="BE133"/>
  <c r="BE137"/>
  <c r="BE150"/>
  <c r="BE163"/>
  <c r="J121"/>
  <c r="BE142"/>
  <c r="J89"/>
  <c r="BE146"/>
  <c r="BE154"/>
  <c r="BE159"/>
  <c r="BE167"/>
  <c r="BE172"/>
  <c r="BE177"/>
  <c r="BE183"/>
  <c r="BE188"/>
  <c i="14" r="J89"/>
  <c r="E115"/>
  <c r="BE177"/>
  <c r="J91"/>
  <c r="F122"/>
  <c r="BE133"/>
  <c r="BE137"/>
  <c r="BE142"/>
  <c r="BE146"/>
  <c r="BE159"/>
  <c r="BE163"/>
  <c r="BE172"/>
  <c r="BE188"/>
  <c r="BE128"/>
  <c r="BE150"/>
  <c r="BE154"/>
  <c r="BE167"/>
  <c r="BE183"/>
  <c i="13" r="J91"/>
  <c r="E115"/>
  <c r="F122"/>
  <c r="BE128"/>
  <c r="BE167"/>
  <c r="BE177"/>
  <c r="BE137"/>
  <c r="BE142"/>
  <c r="BE172"/>
  <c r="BE188"/>
  <c r="BE159"/>
  <c r="BE183"/>
  <c r="J89"/>
  <c r="BE133"/>
  <c r="BE146"/>
  <c r="BE150"/>
  <c r="BE154"/>
  <c r="BE163"/>
  <c i="11" r="J127"/>
  <c r="J98"/>
  <c i="12" r="F92"/>
  <c r="J91"/>
  <c r="BE150"/>
  <c i="11" r="J182"/>
  <c r="J104"/>
  <c i="12" r="J119"/>
  <c r="BE133"/>
  <c r="BE142"/>
  <c r="BE159"/>
  <c r="BE172"/>
  <c r="BE177"/>
  <c r="BE188"/>
  <c r="E85"/>
  <c r="BE128"/>
  <c r="BE137"/>
  <c r="BE146"/>
  <c r="BE154"/>
  <c r="BE163"/>
  <c r="BE167"/>
  <c r="BE183"/>
  <c i="11" r="E85"/>
  <c r="J119"/>
  <c r="BE128"/>
  <c r="BE172"/>
  <c r="F92"/>
  <c r="BE146"/>
  <c r="BE154"/>
  <c r="BE163"/>
  <c r="BE177"/>
  <c r="BE183"/>
  <c r="BE188"/>
  <c r="J91"/>
  <c r="BE133"/>
  <c r="BE137"/>
  <c r="BE142"/>
  <c r="BE150"/>
  <c r="BE159"/>
  <c r="BE167"/>
  <c i="10" r="E85"/>
  <c r="F92"/>
  <c r="J119"/>
  <c r="BE133"/>
  <c r="BE142"/>
  <c r="BE146"/>
  <c r="BE154"/>
  <c r="BE159"/>
  <c r="BE172"/>
  <c r="BE177"/>
  <c r="BE183"/>
  <c r="J91"/>
  <c r="BE128"/>
  <c r="BE137"/>
  <c r="BE150"/>
  <c r="BE163"/>
  <c r="BE167"/>
  <c r="BE188"/>
  <c i="9" r="J91"/>
  <c r="J116"/>
  <c r="BE153"/>
  <c r="E85"/>
  <c r="F92"/>
  <c r="BE144"/>
  <c i="8" r="BK126"/>
  <c r="J126"/>
  <c r="J97"/>
  <c r="BK148"/>
  <c r="J148"/>
  <c r="J101"/>
  <c i="9" r="BE125"/>
  <c r="BE129"/>
  <c r="BE133"/>
  <c r="BE138"/>
  <c r="BE149"/>
  <c r="BE158"/>
  <c i="7" r="J135"/>
  <c r="J100"/>
  <c i="8" r="J91"/>
  <c r="E85"/>
  <c r="F92"/>
  <c r="J89"/>
  <c r="BE133"/>
  <c r="BE144"/>
  <c r="BE150"/>
  <c r="BE154"/>
  <c r="BE158"/>
  <c r="BE170"/>
  <c r="BE181"/>
  <c r="BE185"/>
  <c r="BE193"/>
  <c r="BE227"/>
  <c r="BE241"/>
  <c r="BE128"/>
  <c r="BE138"/>
  <c r="BE162"/>
  <c r="BE166"/>
  <c r="BE177"/>
  <c r="BE189"/>
  <c r="BE198"/>
  <c r="BE202"/>
  <c r="BE206"/>
  <c r="BE210"/>
  <c r="BE214"/>
  <c r="BE218"/>
  <c r="BE222"/>
  <c r="BE231"/>
  <c r="BE235"/>
  <c r="BE245"/>
  <c r="BE249"/>
  <c i="6" r="J185"/>
  <c r="J102"/>
  <c r="J143"/>
  <c r="J101"/>
  <c i="7" r="J91"/>
  <c r="E113"/>
  <c r="BE149"/>
  <c r="BE153"/>
  <c r="BE176"/>
  <c r="J89"/>
  <c r="F92"/>
  <c r="BE126"/>
  <c r="BE130"/>
  <c r="BE136"/>
  <c r="BE140"/>
  <c r="BE144"/>
  <c r="BE158"/>
  <c r="BE162"/>
  <c r="BE167"/>
  <c r="BE172"/>
  <c r="BE180"/>
  <c i="1" r="BC100"/>
  <c i="6" r="J120"/>
  <c r="BE152"/>
  <c r="BE180"/>
  <c r="BE212"/>
  <c r="BE225"/>
  <c i="5" r="J125"/>
  <c r="J98"/>
  <c i="6" r="BE144"/>
  <c r="BE168"/>
  <c r="J89"/>
  <c r="F92"/>
  <c r="BE127"/>
  <c r="BE132"/>
  <c r="BE148"/>
  <c r="BE156"/>
  <c r="BE160"/>
  <c r="BE164"/>
  <c r="BE172"/>
  <c r="BE176"/>
  <c r="BE190"/>
  <c r="BE195"/>
  <c r="BE200"/>
  <c r="BE204"/>
  <c r="BE231"/>
  <c r="E85"/>
  <c r="BE137"/>
  <c r="BE186"/>
  <c r="BE208"/>
  <c r="BE217"/>
  <c r="BE221"/>
  <c r="BE235"/>
  <c r="BE239"/>
  <c i="4" r="J126"/>
  <c r="J98"/>
  <c i="5" r="J89"/>
  <c r="BE208"/>
  <c r="BE223"/>
  <c r="BE261"/>
  <c r="BE283"/>
  <c r="BE300"/>
  <c r="BE342"/>
  <c r="BE177"/>
  <c r="BE183"/>
  <c r="BE236"/>
  <c r="E85"/>
  <c r="F92"/>
  <c r="BE126"/>
  <c r="BE144"/>
  <c r="BE152"/>
  <c r="BE164"/>
  <c r="BE173"/>
  <c r="BE193"/>
  <c r="BE213"/>
  <c r="BE218"/>
  <c r="BE231"/>
  <c r="BE241"/>
  <c r="BE265"/>
  <c r="BE287"/>
  <c r="BE311"/>
  <c r="BE325"/>
  <c r="BE328"/>
  <c r="BE337"/>
  <c r="BE347"/>
  <c r="BE351"/>
  <c r="J91"/>
  <c r="BE131"/>
  <c r="BE136"/>
  <c r="BE148"/>
  <c r="BE156"/>
  <c r="BE160"/>
  <c r="BE169"/>
  <c r="BE189"/>
  <c r="BE198"/>
  <c r="BE204"/>
  <c r="BE227"/>
  <c r="BE246"/>
  <c r="BE251"/>
  <c r="BE256"/>
  <c r="BE274"/>
  <c r="BE291"/>
  <c r="BE295"/>
  <c r="BE304"/>
  <c r="BE317"/>
  <c r="BE321"/>
  <c r="BE332"/>
  <c i="3" r="J125"/>
  <c r="J98"/>
  <c i="4" r="BE200"/>
  <c r="BE210"/>
  <c r="BE181"/>
  <c r="BE195"/>
  <c r="BE162"/>
  <c r="BE172"/>
  <c r="BE136"/>
  <c r="BE177"/>
  <c r="BE205"/>
  <c r="BE214"/>
  <c r="BE232"/>
  <c r="BE254"/>
  <c r="J91"/>
  <c r="E114"/>
  <c r="J118"/>
  <c r="BE140"/>
  <c r="BE154"/>
  <c r="BE228"/>
  <c r="BE237"/>
  <c r="BE241"/>
  <c r="BE263"/>
  <c r="BE280"/>
  <c r="BE288"/>
  <c r="BE306"/>
  <c r="F92"/>
  <c r="BE127"/>
  <c r="BE132"/>
  <c r="BE145"/>
  <c r="BE149"/>
  <c r="BE158"/>
  <c r="BE167"/>
  <c r="BE186"/>
  <c r="BE190"/>
  <c r="BE219"/>
  <c r="BE223"/>
  <c r="BE248"/>
  <c r="BE258"/>
  <c r="BE272"/>
  <c r="BE284"/>
  <c r="BE292"/>
  <c r="BE297"/>
  <c r="BE302"/>
  <c i="3" r="J91"/>
  <c r="BE162"/>
  <c r="BE174"/>
  <c r="BE246"/>
  <c r="BE282"/>
  <c i="2" r="J121"/>
  <c r="J98"/>
  <c i="3" r="BE170"/>
  <c r="BE219"/>
  <c r="BE266"/>
  <c r="E113"/>
  <c r="BE166"/>
  <c r="BE198"/>
  <c r="BE202"/>
  <c r="BE214"/>
  <c r="BE315"/>
  <c r="BE358"/>
  <c r="BE362"/>
  <c r="BE404"/>
  <c r="BE184"/>
  <c r="BE193"/>
  <c r="BE366"/>
  <c r="BE375"/>
  <c r="BE443"/>
  <c r="BE126"/>
  <c r="BE142"/>
  <c r="BE208"/>
  <c r="BE277"/>
  <c r="BE287"/>
  <c r="BE306"/>
  <c r="BE310"/>
  <c r="BE439"/>
  <c i="2" r="BK119"/>
  <c r="J119"/>
  <c r="J96"/>
  <c i="3" r="J89"/>
  <c r="F120"/>
  <c r="BE137"/>
  <c r="BE148"/>
  <c r="BE157"/>
  <c r="BE179"/>
  <c r="BE188"/>
  <c r="BE230"/>
  <c r="BE254"/>
  <c r="BE292"/>
  <c r="BE297"/>
  <c r="BE302"/>
  <c r="BE348"/>
  <c r="BE132"/>
  <c r="BE152"/>
  <c r="BE224"/>
  <c r="BE236"/>
  <c r="BE242"/>
  <c r="BE261"/>
  <c r="BE271"/>
  <c r="BE371"/>
  <c r="BE430"/>
  <c r="BE448"/>
  <c r="BE452"/>
  <c r="BE457"/>
  <c i="2" r="BE161"/>
  <c r="E85"/>
  <c r="BE146"/>
  <c i="1" r="AW95"/>
  <c r="BC95"/>
  <c i="2" r="J89"/>
  <c r="J91"/>
  <c r="F92"/>
  <c r="BE122"/>
  <c r="BE127"/>
  <c r="BE132"/>
  <c r="BE156"/>
  <c i="1" r="BA95"/>
  <c i="2" r="BE137"/>
  <c r="BE142"/>
  <c r="BE166"/>
  <c i="1" r="BB95"/>
  <c i="2" r="BE151"/>
  <c r="BE171"/>
  <c r="BE175"/>
  <c r="BE180"/>
  <c r="BE185"/>
  <c i="1" r="BD95"/>
  <c i="3" r="F35"/>
  <c i="1" r="BB96"/>
  <c i="5" r="F35"/>
  <c i="1" r="BB98"/>
  <c i="8" r="F36"/>
  <c i="1" r="BC101"/>
  <c i="12" r="F36"/>
  <c i="1" r="BC105"/>
  <c i="13" r="F36"/>
  <c i="1" r="BC106"/>
  <c i="3" r="J34"/>
  <c i="1" r="AW96"/>
  <c i="5" r="F34"/>
  <c i="1" r="BA98"/>
  <c i="8" r="J34"/>
  <c i="1" r="AW101"/>
  <c i="11" r="F35"/>
  <c i="1" r="BB104"/>
  <c i="13" r="F35"/>
  <c i="1" r="BB106"/>
  <c i="18" r="J34"/>
  <c i="1" r="AW111"/>
  <c i="20" r="J34"/>
  <c i="1" r="AW113"/>
  <c i="4" r="F36"/>
  <c i="1" r="BC97"/>
  <c i="6" r="F35"/>
  <c i="1" r="BB99"/>
  <c i="9" r="F37"/>
  <c i="1" r="BD102"/>
  <c i="10" r="F36"/>
  <c i="1" r="BC103"/>
  <c i="12" r="F37"/>
  <c i="1" r="BD105"/>
  <c i="15" r="J34"/>
  <c i="1" r="AW108"/>
  <c i="16" r="F36"/>
  <c i="1" r="BC109"/>
  <c i="18" r="F34"/>
  <c i="1" r="BA111"/>
  <c i="20" r="F34"/>
  <c i="1" r="BA113"/>
  <c i="3" r="F36"/>
  <c i="1" r="BC96"/>
  <c i="6" r="F34"/>
  <c i="1" r="BA99"/>
  <c i="7" r="F37"/>
  <c i="1" r="BD100"/>
  <c i="9" r="F36"/>
  <c i="1" r="BC102"/>
  <c i="11" r="F36"/>
  <c i="1" r="BC104"/>
  <c i="14" r="F34"/>
  <c i="1" r="BA107"/>
  <c i="15" r="F36"/>
  <c i="1" r="BC108"/>
  <c i="17" r="J34"/>
  <c i="1" r="AW110"/>
  <c i="17" r="F35"/>
  <c i="1" r="BB110"/>
  <c i="19" r="F36"/>
  <c i="1" r="BC112"/>
  <c i="4" r="F37"/>
  <c i="1" r="BD97"/>
  <c i="6" r="F37"/>
  <c i="1" r="BD99"/>
  <c i="8" r="F35"/>
  <c i="1" r="BB101"/>
  <c i="11" r="J34"/>
  <c i="1" r="AW104"/>
  <c i="14" r="F35"/>
  <c i="1" r="BB107"/>
  <c i="15" r="F37"/>
  <c i="1" r="BD108"/>
  <c i="17" r="F37"/>
  <c i="1" r="BD110"/>
  <c i="19" r="J34"/>
  <c i="1" r="AW112"/>
  <c i="7" r="F35"/>
  <c i="1" r="BB100"/>
  <c i="8" r="F37"/>
  <c i="1" r="BD101"/>
  <c i="12" r="F34"/>
  <c i="1" r="BA105"/>
  <c i="13" r="J34"/>
  <c i="1" r="AW106"/>
  <c i="18" r="F36"/>
  <c i="1" r="BC111"/>
  <c i="19" r="F35"/>
  <c i="1" r="BB112"/>
  <c i="3" r="F37"/>
  <c i="1" r="BD96"/>
  <c i="5" r="F36"/>
  <c i="1" r="BC98"/>
  <c i="10" r="F37"/>
  <c i="1" r="BD103"/>
  <c i="14" r="F37"/>
  <c i="1" r="BD107"/>
  <c i="16" r="F34"/>
  <c i="1" r="BA109"/>
  <c i="17" r="F36"/>
  <c i="1" r="BC110"/>
  <c i="7" r="F34"/>
  <c i="1" r="BA100"/>
  <c i="9" r="F34"/>
  <c i="1" r="BA102"/>
  <c i="10" r="J34"/>
  <c i="1" r="AW103"/>
  <c i="13" r="F37"/>
  <c i="1" r="BD106"/>
  <c i="3" r="F34"/>
  <c i="1" r="BA96"/>
  <c i="5" r="J34"/>
  <c i="1" r="AW98"/>
  <c i="8" r="F34"/>
  <c i="1" r="BA101"/>
  <c i="11" r="F34"/>
  <c i="1" r="BA104"/>
  <c i="12" r="J34"/>
  <c i="1" r="AW105"/>
  <c i="13" r="F34"/>
  <c i="1" r="BA106"/>
  <c i="19" r="F34"/>
  <c i="1" r="BA112"/>
  <c i="19" r="F37"/>
  <c i="1" r="BD112"/>
  <c i="20" r="F36"/>
  <c i="1" r="BC113"/>
  <c i="4" r="J34"/>
  <c i="1" r="AW97"/>
  <c i="6" r="J34"/>
  <c i="1" r="AW99"/>
  <c i="7" r="J34"/>
  <c i="1" r="AW100"/>
  <c i="9" r="F35"/>
  <c i="1" r="BB102"/>
  <c i="10" r="F34"/>
  <c i="1" r="BA103"/>
  <c i="14" r="J34"/>
  <c i="1" r="AW107"/>
  <c i="15" r="F35"/>
  <c i="1" r="BB108"/>
  <c i="16" r="F35"/>
  <c i="1" r="BB109"/>
  <c i="18" r="F35"/>
  <c i="1" r="BB111"/>
  <c i="20" r="F37"/>
  <c i="1" r="BD113"/>
  <c i="4" r="F34"/>
  <c i="1" r="BA97"/>
  <c i="5" r="F37"/>
  <c i="1" r="BD98"/>
  <c i="11" r="F37"/>
  <c i="1" r="BD104"/>
  <c i="15" r="F34"/>
  <c i="1" r="BA108"/>
  <c i="16" r="J34"/>
  <c i="1" r="AW109"/>
  <c i="18" r="F37"/>
  <c i="1" r="BD111"/>
  <c i="20" r="F35"/>
  <c i="1" r="BB113"/>
  <c i="4" r="F35"/>
  <c i="1" r="BB97"/>
  <c i="6" r="F36"/>
  <c i="1" r="BC99"/>
  <c i="9" r="J34"/>
  <c i="1" r="AW102"/>
  <c i="10" r="F35"/>
  <c i="1" r="BB103"/>
  <c i="12" r="F35"/>
  <c i="1" r="BB105"/>
  <c i="14" r="F36"/>
  <c i="1" r="BC107"/>
  <c i="16" r="F37"/>
  <c i="1" r="BD109"/>
  <c i="11" l="1" r="BK126"/>
  <c r="BK125"/>
  <c r="J125"/>
  <c i="17" r="R128"/>
  <c r="R127"/>
  <c i="4" r="BK125"/>
  <c r="J125"/>
  <c r="J97"/>
  <c i="6" r="R142"/>
  <c r="R124"/>
  <c i="16" r="T128"/>
  <c r="T127"/>
  <c i="18" r="R122"/>
  <c r="R121"/>
  <c i="6" r="P142"/>
  <c r="P124"/>
  <c i="1" r="AU99"/>
  <c i="15" r="R126"/>
  <c r="R125"/>
  <c i="14" r="T126"/>
  <c r="T125"/>
  <c r="P126"/>
  <c r="P125"/>
  <c i="1" r="AU107"/>
  <c i="8" r="P148"/>
  <c r="P125"/>
  <c i="1" r="AU101"/>
  <c i="5" r="R123"/>
  <c i="10" r="P126"/>
  <c r="P125"/>
  <c i="1" r="AU103"/>
  <c i="7" r="R134"/>
  <c r="R123"/>
  <c i="9" r="T122"/>
  <c i="6" r="T142"/>
  <c r="T124"/>
  <c i="4" r="T125"/>
  <c r="T124"/>
  <c i="13" r="T126"/>
  <c r="T125"/>
  <c r="P126"/>
  <c r="P125"/>
  <c i="1" r="AU106"/>
  <c i="18" r="T122"/>
  <c r="T121"/>
  <c i="16" r="P128"/>
  <c r="P127"/>
  <c i="1" r="AU109"/>
  <c i="15" r="P126"/>
  <c r="P125"/>
  <c i="1" r="AU108"/>
  <c i="3" r="P124"/>
  <c r="P123"/>
  <c i="1" r="AU96"/>
  <c i="17" r="T128"/>
  <c r="T127"/>
  <c i="6" r="BK142"/>
  <c r="J142"/>
  <c r="J100"/>
  <c i="4" r="P125"/>
  <c r="P124"/>
  <c i="1" r="AU97"/>
  <c i="11" r="T126"/>
  <c r="T125"/>
  <c i="10" r="T126"/>
  <c r="T125"/>
  <c i="5" r="BK124"/>
  <c r="J124"/>
  <c r="J97"/>
  <c i="4" r="R125"/>
  <c r="R124"/>
  <c i="3" r="R124"/>
  <c r="R123"/>
  <c r="BK124"/>
  <c r="J124"/>
  <c r="J97"/>
  <c i="16" r="R128"/>
  <c r="R127"/>
  <c i="17" r="P128"/>
  <c r="P127"/>
  <c i="1" r="AU110"/>
  <c i="15" r="T126"/>
  <c r="T125"/>
  <c i="11" r="R126"/>
  <c r="R125"/>
  <c i="7" r="BK134"/>
  <c i="5" r="P124"/>
  <c r="P123"/>
  <c i="1" r="AU98"/>
  <c i="3" r="T124"/>
  <c r="T123"/>
  <c i="12" r="T126"/>
  <c r="T125"/>
  <c i="8" r="R148"/>
  <c r="R125"/>
  <c i="7" r="T123"/>
  <c i="8" r="T125"/>
  <c i="13" r="BK181"/>
  <c r="J181"/>
  <c r="J103"/>
  <c i="14" r="BK126"/>
  <c r="J126"/>
  <c r="J97"/>
  <c i="7" r="BK124"/>
  <c r="J124"/>
  <c r="J97"/>
  <c i="10" r="BK181"/>
  <c r="J181"/>
  <c r="J103"/>
  <c i="12" r="BK126"/>
  <c r="J126"/>
  <c r="J97"/>
  <c i="6" r="BK125"/>
  <c r="BK124"/>
  <c r="J124"/>
  <c r="J96"/>
  <c i="9" r="BK123"/>
  <c r="J123"/>
  <c r="J97"/>
  <c r="BK142"/>
  <c r="J142"/>
  <c r="J100"/>
  <c i="10" r="BK126"/>
  <c r="J126"/>
  <c r="J97"/>
  <c i="15" r="BK126"/>
  <c r="J126"/>
  <c r="J97"/>
  <c r="BK181"/>
  <c r="J181"/>
  <c r="J103"/>
  <c i="16" r="BK206"/>
  <c r="J206"/>
  <c r="J105"/>
  <c i="12" r="BK181"/>
  <c r="J181"/>
  <c r="J103"/>
  <c i="13" r="BK126"/>
  <c r="J126"/>
  <c r="J97"/>
  <c i="14" r="BK181"/>
  <c r="J181"/>
  <c r="J103"/>
  <c i="17" r="BK128"/>
  <c r="J128"/>
  <c r="J97"/>
  <c i="18" r="BK122"/>
  <c r="J122"/>
  <c r="J97"/>
  <c i="20" r="BK118"/>
  <c r="J118"/>
  <c r="J96"/>
  <c r="J120"/>
  <c r="J98"/>
  <c i="16" r="BK128"/>
  <c r="J128"/>
  <c r="J97"/>
  <c i="19" r="BK119"/>
  <c r="BK118"/>
  <c r="J118"/>
  <c r="J96"/>
  <c i="17" r="J210"/>
  <c r="J105"/>
  <c i="8" r="BK125"/>
  <c r="J125"/>
  <c i="11" r="J30"/>
  <c i="1" r="AG104"/>
  <c i="20" r="F33"/>
  <c i="1" r="AZ113"/>
  <c i="2" r="J33"/>
  <c i="1" r="AV95"/>
  <c r="AT95"/>
  <c i="8" r="F33"/>
  <c i="1" r="AZ101"/>
  <c i="17" r="F33"/>
  <c i="1" r="AZ110"/>
  <c i="3" r="J33"/>
  <c i="1" r="AV96"/>
  <c r="AT96"/>
  <c i="11" r="F33"/>
  <c i="1" r="AZ104"/>
  <c i="15" r="J33"/>
  <c i="1" r="AV108"/>
  <c r="AT108"/>
  <c i="18" r="J33"/>
  <c i="1" r="AV111"/>
  <c r="AT111"/>
  <c r="BA94"/>
  <c r="W30"/>
  <c i="4" r="J33"/>
  <c i="1" r="AV97"/>
  <c r="AT97"/>
  <c i="9" r="J33"/>
  <c i="1" r="AV102"/>
  <c r="AT102"/>
  <c i="12" r="J33"/>
  <c i="1" r="AV105"/>
  <c r="AT105"/>
  <c i="2" r="F33"/>
  <c i="1" r="AZ95"/>
  <c i="8" r="J33"/>
  <c i="1" r="AV101"/>
  <c r="AT101"/>
  <c i="17" r="J33"/>
  <c i="1" r="AV110"/>
  <c r="AT110"/>
  <c i="7" r="J33"/>
  <c i="1" r="AV100"/>
  <c r="AT100"/>
  <c i="12" r="F33"/>
  <c i="1" r="AZ105"/>
  <c i="2" r="J30"/>
  <c i="1" r="AG95"/>
  <c i="5" r="J33"/>
  <c i="1" r="AV98"/>
  <c r="AT98"/>
  <c i="14" r="J33"/>
  <c i="1" r="AV107"/>
  <c r="AT107"/>
  <c i="19" r="F33"/>
  <c i="1" r="AZ112"/>
  <c r="BD94"/>
  <c r="W33"/>
  <c i="6" r="F33"/>
  <c i="1" r="AZ99"/>
  <c i="5" r="F33"/>
  <c i="1" r="AZ98"/>
  <c i="14" r="F33"/>
  <c i="1" r="AZ107"/>
  <c i="19" r="J33"/>
  <c i="1" r="AV112"/>
  <c r="AT112"/>
  <c i="3" r="F33"/>
  <c i="1" r="AZ96"/>
  <c i="10" r="J33"/>
  <c i="1" r="AV103"/>
  <c r="AT103"/>
  <c i="13" r="F33"/>
  <c i="1" r="AZ106"/>
  <c i="16" r="J33"/>
  <c i="1" r="AV109"/>
  <c r="AT109"/>
  <c r="BC94"/>
  <c r="W32"/>
  <c i="6" r="J33"/>
  <c i="1" r="AV99"/>
  <c r="AT99"/>
  <c i="7" r="F33"/>
  <c i="1" r="AZ100"/>
  <c i="10" r="F33"/>
  <c i="1" r="AZ103"/>
  <c i="13" r="J33"/>
  <c i="1" r="AV106"/>
  <c r="AT106"/>
  <c i="16" r="F33"/>
  <c i="1" r="AZ109"/>
  <c i="20" r="J33"/>
  <c i="1" r="AV113"/>
  <c r="AT113"/>
  <c i="4" r="F33"/>
  <c i="1" r="AZ97"/>
  <c i="8" r="J30"/>
  <c i="1" r="AG101"/>
  <c i="9" r="F33"/>
  <c i="1" r="AZ102"/>
  <c i="11" r="J33"/>
  <c i="1" r="AV104"/>
  <c r="AT104"/>
  <c r="AN104"/>
  <c i="15" r="F33"/>
  <c i="1" r="AZ108"/>
  <c i="18" r="F33"/>
  <c i="1" r="AZ111"/>
  <c r="BB94"/>
  <c r="W31"/>
  <c i="7" l="1" r="BK123"/>
  <c r="J123"/>
  <c r="J96"/>
  <c i="18" r="BK121"/>
  <c r="J121"/>
  <c i="17" r="BK127"/>
  <c r="J127"/>
  <c r="J96"/>
  <c i="6" r="J125"/>
  <c r="J97"/>
  <c i="10" r="BK125"/>
  <c r="J125"/>
  <c i="5" r="BK123"/>
  <c r="J123"/>
  <c i="11" r="J96"/>
  <c i="4" r="BK124"/>
  <c r="J124"/>
  <c r="J96"/>
  <c i="13" r="BK125"/>
  <c r="J125"/>
  <c r="J96"/>
  <c i="15" r="BK125"/>
  <c r="J125"/>
  <c i="11" r="J126"/>
  <c r="J97"/>
  <c i="12" r="BK125"/>
  <c r="J125"/>
  <c r="J96"/>
  <c i="14" r="BK125"/>
  <c r="J125"/>
  <c i="16" r="BK127"/>
  <c r="J127"/>
  <c i="7" r="J134"/>
  <c r="J99"/>
  <c i="3" r="BK123"/>
  <c r="J123"/>
  <c r="J96"/>
  <c i="9" r="BK122"/>
  <c r="J122"/>
  <c r="J96"/>
  <c i="19" r="J119"/>
  <c r="J97"/>
  <c i="11" r="J39"/>
  <c i="1" r="AN101"/>
  <c i="8" r="J96"/>
  <c r="J39"/>
  <c i="1" r="AN95"/>
  <c i="2" r="J39"/>
  <c i="1" r="AU94"/>
  <c i="20" r="J30"/>
  <c i="1" r="AG113"/>
  <c i="18" r="J30"/>
  <c i="1" r="AG111"/>
  <c i="19" r="J30"/>
  <c i="1" r="AG112"/>
  <c i="10" r="J30"/>
  <c i="1" r="AG103"/>
  <c i="5" r="J30"/>
  <c i="1" r="AG98"/>
  <c i="6" r="J30"/>
  <c i="1" r="AG99"/>
  <c i="15" r="J30"/>
  <c i="1" r="AG108"/>
  <c i="16" r="J30"/>
  <c i="1" r="AG109"/>
  <c r="AY94"/>
  <c i="14" r="J30"/>
  <c i="1" r="AG107"/>
  <c r="AW94"/>
  <c r="AK30"/>
  <c r="AZ94"/>
  <c r="W29"/>
  <c r="AX94"/>
  <c i="19" l="1" r="J39"/>
  <c i="14" r="J39"/>
  <c i="20" r="J39"/>
  <c i="16" r="J39"/>
  <c i="18" r="J39"/>
  <c i="6" r="J39"/>
  <c i="10" r="J39"/>
  <c i="5" r="J39"/>
  <c i="15" r="J39"/>
  <c i="16" r="J96"/>
  <c i="5" r="J96"/>
  <c i="15" r="J96"/>
  <c i="10" r="J96"/>
  <c i="14" r="J96"/>
  <c i="18" r="J96"/>
  <c i="1" r="AN108"/>
  <c r="AN111"/>
  <c r="AN98"/>
  <c r="AN107"/>
  <c r="AN112"/>
  <c r="AN103"/>
  <c r="AN109"/>
  <c r="AN99"/>
  <c r="AN113"/>
  <c i="9" r="J30"/>
  <c i="1" r="AG102"/>
  <c i="4" r="J30"/>
  <c i="1" r="AG97"/>
  <c r="AN97"/>
  <c i="3" r="J30"/>
  <c i="1" r="AG96"/>
  <c r="AN96"/>
  <c i="17" r="J30"/>
  <c i="1" r="AG110"/>
  <c r="AN110"/>
  <c i="13" r="J30"/>
  <c i="1" r="AG106"/>
  <c i="12" r="J30"/>
  <c i="1" r="AG105"/>
  <c i="7" r="J30"/>
  <c i="1" r="AG100"/>
  <c r="AV94"/>
  <c r="AK29"/>
  <c i="3" l="1" r="J39"/>
  <c i="17" r="J39"/>
  <c i="4" r="J39"/>
  <c i="7" r="J39"/>
  <c i="9" r="J39"/>
  <c i="12" r="J39"/>
  <c i="13" r="J39"/>
  <c i="1" r="AN102"/>
  <c r="AN105"/>
  <c r="AN100"/>
  <c r="AN106"/>
  <c r="AT94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<sst xmlns="http://schemas.openxmlformats.org/spreadsheetml/2006/main">
  <si>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</si>
  <si>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</si>
  <si>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</si>
  <si>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</si>
  <si>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</si>
  <si>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{b4078eec-b4f9-48c8-90a6-193b534071f0}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</si>
  <si>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</si>
  <si>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</si>
  <si>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</si>
  <si>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</si>
  <si>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</si>
  <si>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</si>
  <si>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</si>
  <si>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</si>
  <si>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202319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</si>
  <si>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</si>
  <si>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</si>
  <si>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Přeložka komunikace II/611 - Nehvizdy</t>
  </si>
  <si>
    <t>KSO:</t>
  </si>
  <si>
    <t>CC-CZ:</t>
  </si>
  <si>
    <t>Místo:</t>
  </si>
  <si>
    <t xml:space="preserve"> </t>
  </si>
  <si>
    <t>Datum:</t>
  </si>
  <si>
    <t>18. 12. 2025</t>
  </si>
  <si>
    <t>Zadavatel:</t>
  </si>
  <si>
    <t>IČ:</t>
  </si>
  <si>
    <t>00066001</t>
  </si>
  <si>
    <t>KSÚS Středočeského kraje, p.o.</t>
  </si>
  <si>
    <t>DIČ:</t>
  </si>
  <si>
    <t>CZ00066001</t>
  </si>
  <si>
    <t>Uchazeč:</t>
  </si>
  <si>
    <t>Vyplň údaj</t>
  </si>
  <si>
    <t>Projektant:</t>
  </si>
  <si>
    <t>True</t>
  </si>
  <si>
    <t>Zpracovatel:</t>
  </si>
  <si>
    <t>02992485</t>
  </si>
  <si>
    <t>FORVIA CZ, s.r.o.</t>
  </si>
  <si>
    <t>CZ02992485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</si>
  <si>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</si>
  <si>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</si>
  <si>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</si>
  <si>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</si>
  <si>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</si>
  <si>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</si>
  <si>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</si>
  <si>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</si>
  <si>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</si>
  <si>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</si>
  <si>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</si>
  <si>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</si>
  <si>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</si>
  <si>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</si>
  <si>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</si>
  <si>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</si>
  <si>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</si>
  <si>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</si>
  <si>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</si>
  <si>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</si>
  <si>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</si>
  <si>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</si>
  <si>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</si>
  <si>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</si>
  <si>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</si>
  <si>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</si>
  <si>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</si>
  <si>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</si>
  <si>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</si>
  <si>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</si>
  <si>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</si>
  <si>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</si>
  <si>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</si>
  <si>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</si>
  <si>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</si>
  <si>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</si>
  <si>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</si>
  <si>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</si>
  <si>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</si>
  <si>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</si>
  <si>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</si>
  <si>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</si>
  <si>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</si>
  <si>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</si>
  <si>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</si>
  <si>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</si>
  <si>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001</t>
  </si>
  <si>
    <t>Vedlejší rozpočtové náklady</t>
  </si>
  <si>
    <t>STA</t>
  </si>
  <si>
    <t>1</t>
  </si>
  <si>
    <t>{5500d574-63d2-4abc-a44e-09893c22859b}</t>
  </si>
  <si>
    <t>2</t>
  </si>
  <si>
    <t>SO 101</t>
  </si>
  <si>
    <t>Komunikace</t>
  </si>
  <si>
    <t>{447d1b90-586a-4d61-b791-98be914a1430}</t>
  </si>
  <si>
    <t>SO 101.1</t>
  </si>
  <si>
    <t>Obnova komunikace ul. Okružní</t>
  </si>
  <si>
    <t>{068cae94-427f-48b8-bae0-c3bb857ab43b}</t>
  </si>
  <si>
    <t>SO 102</t>
  </si>
  <si>
    <t>Komunikace OK</t>
  </si>
  <si>
    <t>{2f486580-fb4d-4cb5-8d73-fd8a3d163143}</t>
  </si>
  <si>
    <t>SO 402</t>
  </si>
  <si>
    <t>Veřejné osvětlení ul. Horoušanská</t>
  </si>
  <si>
    <t>{431275ae-fc2d-4f54-ae9c-a87e880880c8}</t>
  </si>
  <si>
    <t>SO 404</t>
  </si>
  <si>
    <t>Ochrana kabelového vedení</t>
  </si>
  <si>
    <t>{add87377-c03f-477a-8797-b90799c79f5e}</t>
  </si>
  <si>
    <t>SO 405</t>
  </si>
  <si>
    <t>Veřejné osvětlení OK</t>
  </si>
  <si>
    <t>{be808faa-3bec-4a9e-be92-e9abb53d085c}</t>
  </si>
  <si>
    <t>SO 406</t>
  </si>
  <si>
    <t>Chránička optického kabelu</t>
  </si>
  <si>
    <t>{9dc0a443-529c-4606-8ed9-8d243f732e62}</t>
  </si>
  <si>
    <t>SO 700.1</t>
  </si>
  <si>
    <t>Protihluková opatření - PHS 1</t>
  </si>
  <si>
    <t>{12fdd9e9-3fb8-4886-8c42-0d51bd251c79}</t>
  </si>
  <si>
    <t>SO 700.2</t>
  </si>
  <si>
    <t>Protihluková opatření - PHS 2</t>
  </si>
  <si>
    <t>{6bbd90d3-6baa-41fc-b54e-5813e5e3a910}</t>
  </si>
  <si>
    <t>SO 700.3</t>
  </si>
  <si>
    <t>Protihluková opatření - PHS 3</t>
  </si>
  <si>
    <t>{5fd3a2f3-eff6-4fbd-aa8a-489f3652f2d2}</t>
  </si>
  <si>
    <t>SO 700.4</t>
  </si>
  <si>
    <t>Protihluková opatření - PHS 4</t>
  </si>
  <si>
    <t>{5b75dce0-d58b-4ed9-8bed-c6ae2faa61ba}</t>
  </si>
  <si>
    <t>SO 700.5</t>
  </si>
  <si>
    <t>Protihluková opatření - PHS 5</t>
  </si>
  <si>
    <t>{12b2eceb-e8f0-4dbe-8c82-8775067b1a00}</t>
  </si>
  <si>
    <t>SO 700.6</t>
  </si>
  <si>
    <t>Protihluková opatření - PHS 6</t>
  </si>
  <si>
    <t>{0fd4046a-4bda-4972-b097-2634697e1495}</t>
  </si>
  <si>
    <t>SO 700.7</t>
  </si>
  <si>
    <t>Protihluková opatření - PHS 7</t>
  </si>
  <si>
    <t>{889d912a-9db6-445b-ae25-afb9cd703d63}</t>
  </si>
  <si>
    <t>SO 700.8</t>
  </si>
  <si>
    <t>Protihluková opatření - PHS 8</t>
  </si>
  <si>
    <t>{1cf9ba74-6e9a-468f-83cd-ef3c9dc17b0c}</t>
  </si>
  <si>
    <t>SO 700.9</t>
  </si>
  <si>
    <t>Protihluková opatření - Zemní val</t>
  </si>
  <si>
    <t>{d23b8f9f-4cc3-43fc-8989-58f2aea36e43}</t>
  </si>
  <si>
    <t>SO 801</t>
  </si>
  <si>
    <t>Kácení dřevin</t>
  </si>
  <si>
    <t>{44ccce9b-1b11-4fb9-887f-aff853af9eac}</t>
  </si>
  <si>
    <t>SO 802</t>
  </si>
  <si>
    <t>Kácení dřevin OK</t>
  </si>
  <si>
    <t>{6aa80c37-ca8f-4ee3-9bc9-0e3f7e7565c6}</t>
  </si>
  <si>
    <t>KRYCÍ LIST SOUPISU PRACÍ</t>
  </si>
  <si>
    <t>Objekt:</t>
  </si>
  <si>
    <t>SO 001 -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</si>
  <si>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</si>
  <si>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</si>
  <si>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</si>
  <si>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</si>
  <si>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</si>
  <si>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</si>
  <si>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725 - Zdravotechnika - zařizovací předměty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</si>
  <si>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</si>
  <si>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</si>
  <si>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</si>
  <si>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</si>
  <si>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</si>
  <si>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</si>
  <si>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</si>
  <si>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</si>
  <si>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</si>
  <si>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</si>
  <si>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</si>
  <si>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</si>
  <si>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</si>
  <si>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</si>
  <si>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</si>
  <si>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</si>
  <si>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</si>
  <si>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725</t>
  </si>
  <si>
    <t>Zdravotechnika - zařizovací předměty</t>
  </si>
  <si>
    <t>K</t>
  </si>
  <si>
    <t>72500</t>
  </si>
  <si>
    <t>ZAŘIZOVACÍ PŘEDMĚTY</t>
  </si>
  <si>
    <t>KUS</t>
  </si>
  <si>
    <t>16</t>
  </si>
  <si>
    <t>-377170687</t>
  </si>
  <si>
    <t>PP</t>
  </si>
  <si>
    <t>PSC</t>
  </si>
  <si>
    <t>Poznámka k souboru cen:_x000d_
Položka zahrnuje: - výrobní dokumentaci (včetně technologického předpisu) - dodání veškerého instalačního a pomocného materiálu (trouby, trubky, armatury, tvarové kusy, spojovací a těsnící materiál a pod.), podpěrných, závěsných, upevňovacích prvků, včetně potřebných úprav - zednické výpomoci, jako je vysekávání kapes a rýh, jejich vyplnění a začištění - úprava podkladu a osazení podpěr, osazení a očištění podkladu a podpěr - zřízení plně funkční instalace, kompletní soustavy, podle příslušného technologického předpisu - zřízení instalace i jednotlivých částí po etapách, včetně pracovních spar a spojů - úprava a příprava prostupů, okolí podpěr, zaústění a napojení a upevnění odpadních výustek - úprava, očištění a ošetření prostoru kolem instalace - provedení požadovaných (i etapových) tlakových zkoušek Položka nezahrnuje: - x</t>
  </si>
  <si>
    <t>VV</t>
  </si>
  <si>
    <t>"rekuperace objektu č.p. 219"1</t>
  </si>
  <si>
    <t>OST</t>
  </si>
  <si>
    <t>Ostatní</t>
  </si>
  <si>
    <t>4</t>
  </si>
  <si>
    <t>02520</t>
  </si>
  <si>
    <t>ZKOUŠENÍ MATERIÁLŮ NEZÁVISLOU ZKUŠEBNOU</t>
  </si>
  <si>
    <t>KPL</t>
  </si>
  <si>
    <t>512</t>
  </si>
  <si>
    <t>-1614294828</t>
  </si>
  <si>
    <t>Poznámka k souboru cen:_x000d_
Položka zahrnuje: - veškeré náklady spojené s objednatelem požadovanými zkouškami Položka nezahrnuje: - x</t>
  </si>
  <si>
    <t>P</t>
  </si>
  <si>
    <t>Poznámka k položce:_x000d_
z položky bude čerpáno se souhlasem TDS a investora</t>
  </si>
  <si>
    <t>"SO 101, SO 101.1, SO 102, SO 700"1</t>
  </si>
  <si>
    <t>3</t>
  </si>
  <si>
    <t>02730.1</t>
  </si>
  <si>
    <t>POMOC PRÁCE ZŘÍZ NEBO ZAJIŠŤ OCHRANU INŽENÝRSKÝCH SÍTÍ</t>
  </si>
  <si>
    <t>1018403942</t>
  </si>
  <si>
    <t>Poznámka k souboru cen:_x000d_
Položka zahrnuje: - veškeré náklady spojené s ochranou inženýrských sítí Položka nezahrnuje: - x</t>
  </si>
  <si>
    <t>Poznámka k položce:_x000d_
Čerpání položky se souhlasem Investora a TDI._x000d_
Náplň činnosti: technická zpráva, stanoviska všech správců inženýrských sítí v dané lokalitě, vyhledání podzemních inženýrských sítí detektorem (pokud je to technicky možné), zaměření vyhledaného vedení a vytvoření dokumentace vyhledaných inženýrských sítí.</t>
  </si>
  <si>
    <t>"pro všechny SO"1</t>
  </si>
  <si>
    <t>02911</t>
  </si>
  <si>
    <t>OSTATNÍ POŽADAVKY - ZEMĚMĚŘICKÉ ZAMĚŘENÍ</t>
  </si>
  <si>
    <t>-1096840093</t>
  </si>
  <si>
    <t>Poznámka k souboru cen:_x000d_
Položka zahrnuje: - veškeré náklady spojené s objednatelem požadovanými pracemi Položka nezahrnuje: - x</t>
  </si>
  <si>
    <t xml:space="preserve">Poznámka k položce:_x000d_
Položka zahrnuje:     _x000d_
1. Geodet zhotovitele provede zaměření dotčených úseků pro ZPS (polohopis) a DI+TI (Dopravní a_x000d_
Technická Infrastruktura)_x000d_
2. Geodet zhotovitele do DTM sám vytvoří a nahraje data ZPS (Metodika od ČUZK zde:_x000d_
https://www.cuzk.gov.cz/DMVS/Metodika/Metodika_pro_geodety_k_aktualizaci_DTM_v2-1_final.aspx) –_x000d_
následně předá pak informaci / protokol o úspěšném nahrání._x000d_
3. Geodet zhotovitele požádá zástupce objednatele o vydání neveřejných dat DTM pro zpracování DI+_x000d_
TI – dodá mapku s vyznačeným rozsahem nebo se může využít přehledná situace stavby (pro výdej dat_x000d_
DI+TI není nutné čekat na úplný závěr stavby)_x000d_
4. Zástupce objednatele požádá e-mailem o vydání neveřejných dat externího editora, firmu GRID a.s._x000d_
(na mail zbynek@grid.cz a v kopii kopackova@grid.cz), přiloží mapku (rozsah) a kontakt na geodeta_x000d_
zhotovitele._x000d_
5. GRID skrze ISDMVS zažádá o výdej neveřejných dat, po vydání data předá zpět geodetovi_x000d_
dodavatele a v kopii informuje zástupce objednatele_x000d_
6. Geodet zhotovitele upraví data a aktualizuje DI+TI, upravená data v JVF předá zpět na GRID, v kopii_x000d_
informuje zástupce objednatele_x000d_
7. GRID provede kontrolu a nahraje data_x000d_
8. GRID případně reklamuje chybu a opravené znovu nahraje_x000d_
9. Protokol o úspěšném nahrání GRID předává na zástupce objednatele a geodeta zhotovotele</t>
  </si>
  <si>
    <t>"skutečné zaměření"1</t>
  </si>
  <si>
    <t>5</t>
  </si>
  <si>
    <t>02911.R</t>
  </si>
  <si>
    <t>OSTATNÍ POŽADAVKY - ZEMĚMĚŘICKÉ ZAMĚŘENÍ BĚHEM STAVBY</t>
  </si>
  <si>
    <t>-401892136</t>
  </si>
  <si>
    <t xml:space="preserve">OSTATNÍ POŽADAVKY - ZEMĚMĚŘICKÉ ZAMĚŘENÍ
</t>
  </si>
  <si>
    <t>Poznámka k položce:_x000d_
Geodetická činnost v průběhu provádění stavebních prací._x000d_
- včetně zaměření staveniště, hranice pozemků a obvodu stavby</t>
  </si>
  <si>
    <t>"geodetické práce při výstavbě"1</t>
  </si>
  <si>
    <t>6</t>
  </si>
  <si>
    <t>02943.1</t>
  </si>
  <si>
    <t>OSTATNÍ POŽADAVKY - VYPRACOVÁNÍ RDS</t>
  </si>
  <si>
    <t>-1828654225</t>
  </si>
  <si>
    <t xml:space="preserve">Poznámka k položce:_x000d_
Položka zahrnuje:  _x000d_
- vypracování realizační dokumentace stavby_x000d_
- Realizační dokumentace stavby v rozsahu dle požadavků objednatele včetně zapracování všech podmínek a požadavků stavebního povolení a podmínek stanovených zadávací dokumentací.  _x000d_
- Dokumentace bude zpracována pro všechny objekty dle čl. 6.1.2 (TKP D kap. 6, příl. 5); jejím předmětem je dokumentace všech zhotovovaných a pomocných konstrukcí a prací nutných ke stavbě objektu.  _x000d_
- součástí budou i výkresy výztuže, výkresy tvaru, kladečské plány, dílenská a výrobní dokumnetace_x000d_
- Součástí je předání dokumentace v tištěné podobě v počtu 4 paré a předání v elektonické podobě (rozsah a uspořádání odpovídající podobě tištěné) v uzavřeném (PDF) a otevřeném formátu (DWG, XLS, DOC, apod.). _x000d_
- RDS bude zahrnovat havarijní plán, protipovodňový plán, BOZP plán,  a projekt dopravně inženýrských opatření.</t>
  </si>
  <si>
    <t>"pro včechny SO"1</t>
  </si>
  <si>
    <t>7</t>
  </si>
  <si>
    <t>02944.1</t>
  </si>
  <si>
    <t>OSTAT POŽADAVKY - DOKUMENTACE SKUTEČ PROVEDENÍ V DIGIT FORMĚ</t>
  </si>
  <si>
    <t>-1142799997</t>
  </si>
  <si>
    <t>Poznámka k souboru cen:_x000d_
Položka zahrnuje: 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Položka nezahrnuje: - x</t>
  </si>
  <si>
    <t xml:space="preserve">Poznámka k položce:_x000d_
Položka zahrnuje:  _x000d_
-vypracování dokumentace skutečného provedení _x000d_
- součástí je předání dokumentace v tištěné podobě v počtu 4 paré a předání v elektonické podobě (rozsah a uspořádání odpovídající podobě tištěné) v uzavřeném (PDF) a otevřeném formátu (DWG, XLS, DOC, apod.).</t>
  </si>
  <si>
    <t>8</t>
  </si>
  <si>
    <t>02945</t>
  </si>
  <si>
    <t>OSTAT POŽADAVKY - GEOMETRICKÝ PLÁN</t>
  </si>
  <si>
    <t>687567669</t>
  </si>
  <si>
    <t>Poznámka k souboru cen:_x000d_
Položka zahrnuje: - zajištění všech dostupných podkladů pro vyhotovení geometrického plánu investorem - polní práce spojené s vyhotovením geometrického plánu - výpočetní a grafické kancelářské práce spojené s vyhotovením geometrického plánu - autorizace výsledného elaborátu geometrického plánu Autorizovaným Zeměměřičským Inženýrem (AZI) - zajištění formální a technické kontroly, včetně potvrzení geometrického plánu místně příslušným katastrálním pracovištěm</t>
  </si>
  <si>
    <t xml:space="preserve">Poznámka k položce:_x000d_
Položka zahrnuje:       _x000d_
- přípravu podkladů, vyhotovení žádosti pro vklad na katastrální úřad_x000d_
- polní práce spojené s vyhotovením geometrického plánu_x000d_
- výpočetní a grafické kancelářské práce_x000d_
- úřední ověření výsledného elaborátu_x000d_
- schválení návrhu vkladu do katastru nemovitostí příslušným katastrálním úřadem</t>
  </si>
  <si>
    <t>"GP"1</t>
  </si>
  <si>
    <t>9</t>
  </si>
  <si>
    <t>02946</t>
  </si>
  <si>
    <t>OSTAT POŽADAVKY - FOTODOKUMENTACE</t>
  </si>
  <si>
    <t>265128215</t>
  </si>
  <si>
    <t>Poznámka k souboru cen:_x000d_
Položka zahrnuje: - fotodokumentaci zadavatelem požadovaného děje a konstrukcí v požadovaných časových intervalech - zadavatelem specifikované výstupy (fotografie v papírovém a digitálním formátu) v požadovaném počtu Položka nezahrnuje: - x</t>
  </si>
  <si>
    <t xml:space="preserve">Poznámka k položce:_x000d_
Položka zahrnuje:     _x000d_
Před vlastním zahájením stavebních prací se doporučuje provést prohlídku a zdokumentovat stav současného stavu objízdných tras, komunikací, mostů používaných stavbou,   vzrostlé zeleně a  staveb dotčených výstavbou, které nejsou majetkem investora včetně oplocení pozemků. _x000d_
Z této technické prohlídky (pasportizace) bude Zhotovitelem pořízen záznam. Po dokončení prací provede Zhotovitel tzv.Repasportizaci, kdy zaznamená stav po dokončení díla. </t>
  </si>
  <si>
    <t>"pasportizace před výstavbou a po dokončení výstavby"1</t>
  </si>
  <si>
    <t>10</t>
  </si>
  <si>
    <t>02960</t>
  </si>
  <si>
    <t>OSTATNÍ POŽADAVKY - ODBORNÝ DOZOR</t>
  </si>
  <si>
    <t>1227848209</t>
  </si>
  <si>
    <t>Poznámka k položce:_x000d_
Čerpání položky se souhlasem investora a TDI.</t>
  </si>
  <si>
    <t>"geolog a geotechnik"1</t>
  </si>
  <si>
    <t>11</t>
  </si>
  <si>
    <t>02960.1</t>
  </si>
  <si>
    <t>-874853974</t>
  </si>
  <si>
    <t xml:space="preserve">OSTATNÍ POŽADAVKY - ODBORNÝ DOZOR
</t>
  </si>
  <si>
    <t>Poznámka k položce:_x000d_
- posouzení a místní šetření dřevin navržených ke kácení ornitologem, v případě, že kácení bude probíhat mimo vegetační období_x000d_
Čerpání položky se souhlasem investora a TDI.</t>
  </si>
  <si>
    <t>"ornitolog pro SO 801 a SO 802"1</t>
  </si>
  <si>
    <t>12</t>
  </si>
  <si>
    <t>02990</t>
  </si>
  <si>
    <t>OSTATNÍ POŽADAVKY - INFORMAČNÍ TABULE</t>
  </si>
  <si>
    <t>890970983</t>
  </si>
  <si>
    <t>Poznámka k souboru cen:_x000d_
Položka zahrnuje: - dodání a osazení informačních tabulí v předepsaném provedení a množství s obsahem předepsaným zadavatelem - veškeré nosné a upevňovací konstrukce - základové konstrukce včetně nutných zemních prací - demontáž a odvoz po skončení platnosti - případně nutné opravy poškozených čátí během platnosti Položka nezahrnuje: - x</t>
  </si>
  <si>
    <t xml:space="preserve">Poznámka k položce:_x000d_
Položka zahrnuje:  _x000d_
- výrobu, dodávku a montáž :  _x000d_
- 1 informační - V případě, že je projekt financován z dotací bude bilbord dle dotačních (IROP) standardů  _x000d_
- 2 omluvné dle standardu KSUS</t>
  </si>
  <si>
    <t>"1x velká, 2x omluvné"3</t>
  </si>
  <si>
    <t>13</t>
  </si>
  <si>
    <t>03100</t>
  </si>
  <si>
    <t>ZAŘÍZENÍ STAVENIŠTĚ - ZŘÍZENÍ, PROVOZ, DEMONTÁŽ</t>
  </si>
  <si>
    <t>-1330033023</t>
  </si>
  <si>
    <t>Poznámka k souboru cen:_x000d_
Položka zahrnuje: objednatelem povolené náklady na pořízení (event. pronájem), provozování, udržování a likvidaci zhotovitelova zařízení Položka nezahrnuje: - x</t>
  </si>
  <si>
    <t xml:space="preserve">Poznámka k položce:_x000d_
Položka zřízení zahrnuje :_x000d_
- náklad na zajištění ohlášení všech staveb ZS dle §104 odst. (2) zákona č. 183/2006 Sb.  _x000d_
- příprava a oplocení území pro objekty ZS     _x000d_
- náklad na zřízení, pronájem zpevněných ploch pro objekty a prostor ZS _x000d_
- vlastní vybudování objektů ZS včetně zajištění místnosti pro TDI   _x000d_
- zřízení přípojek energií k objektům ZS včetně měřicích odběrných míst _x000d_
Položky zařízení zahrnují:   _x000d_
- náklady na vybavení objektů ZS  _x000d_
- náklady na energie spotřebované během realizace stavby  _x000d_
- náklady na údržbu, úklid a opravy v objektech ZS  _x000d_
- zajištění ostrahy stavby a staveniště po dobu realizace stavby  _x000d_
- zřízení dočasných komunikací, sjezdů a nájezdů  _x000d_
- zajištění ochrany zeleně v prostoru staveniště dle přísl. normy  _x000d_
- provedení takových opatření, aby nebyly překročeny limity prašnosti a hlučnosti dané vyhláškou _x000d_
- náklady na zajištění opatření BOZP _x000d_
- náklad na zajištění havarijní sady na stavbách, které ji případně mohou vyžadovat_x000d_
- Náklad na průběžný denní úklid stavby zahrnující i případné zkrápění vozovek/staveniště proti zamezení prašnosti či pro odstranění nečistot i z návozních tras_x000d_
- náklad na zajištění údržby veřejných komunikací a komunikací pro pěší, cyklostezek dotčených stavbou v průběhu celé stavby, včetně případné zimní údržby._x000d_
Položky odstranění zahrnují:   _x000d_
- odstranění objektů ZS včetně přípojek energií a dočasných komunikací, zpevněných ploch, oplocení a jejich likvidace  _x000d_
- úklid a úprava povrchů po odstranění ZS</t>
  </si>
  <si>
    <t>14</t>
  </si>
  <si>
    <t>03720</t>
  </si>
  <si>
    <t>POMOC PRÁCE ZAJIŠŤ NEBO ZŘÍZ REGULACI A OCHRANU DOPRAVY</t>
  </si>
  <si>
    <t>-941819260</t>
  </si>
  <si>
    <t>Poznámka k souboru cen:_x000d_
Položka zahrnuje: - objednatelem povolené náklady na požadovaná zařízení zhotovitele Položka nezahrnuje: - x</t>
  </si>
  <si>
    <t>Poznámka k položce:_x000d_
- včetně pronájmu, montáže, údržby přechodného DZ po celou dobu opatření, přesunu, demontáže a projednání se zajištěním povolení DIO.</t>
  </si>
  <si>
    <t>"SO 101 + ostatní SO - 10 měsíců"1</t>
  </si>
  <si>
    <t>"IP10b+E3a- 2ks"</t>
  </si>
  <si>
    <t>DZ SO 101 - I.Etapa:</t>
  </si>
  <si>
    <t>"A15+S7 - 2ks"</t>
  </si>
  <si>
    <t>"Z4a - 5ks"</t>
  </si>
  <si>
    <t>"Z4a+S7 - 3ks"</t>
  </si>
  <si>
    <t>DZ SO 101 II.Etapa:</t>
  </si>
  <si>
    <t>"Z4a - 4ks"</t>
  </si>
  <si>
    <t>"B1+E13+Z2+2xS7 - 1ks"</t>
  </si>
  <si>
    <t>DZ SO 101 III.Etapa:</t>
  </si>
  <si>
    <t>"IS11a - 2ks"</t>
  </si>
  <si>
    <t>"IP22 - 6ks"</t>
  </si>
  <si>
    <t>"IS11b - 5ks"</t>
  </si>
  <si>
    <t>"IP10a+E3a- 2ks"</t>
  </si>
  <si>
    <t>"SO 102 + SO 405 - 4 měsíce"1</t>
  </si>
  <si>
    <t>"Schéma C/5 (V5, B20a-6ks, A10-3ks, B21a-3ks, A15+E3a-3ks, SSZ-3ks, C4b+Z2+3xS7 - 1ks, Z4b-10ks)"</t>
  </si>
  <si>
    <t>"B1+E13+Z2+2xS7 - 4ks"</t>
  </si>
  <si>
    <t>"IS11a - 3ks"</t>
  </si>
  <si>
    <t>"IS11b - 26ks"</t>
  </si>
  <si>
    <t>"IP10a+E3a- 5ks"</t>
  </si>
  <si>
    <t>"IS11c - 4ks"</t>
  </si>
  <si>
    <t>"B4+E5+E3a - 2ks"</t>
  </si>
  <si>
    <t>SO 101 - Komunikace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</si>
  <si>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</si>
  <si>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</si>
  <si>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</si>
  <si>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</si>
  <si>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</si>
  <si>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</si>
  <si>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>HSV</t>
  </si>
  <si>
    <t>Práce a dodávky HSV</t>
  </si>
  <si>
    <t>Zemní práce</t>
  </si>
  <si>
    <t>11332</t>
  </si>
  <si>
    <t>ODSTRANĚNÍ PODKLADŮ ZPEVNĚNÝCH PLOCH Z KAMENIVA NESTMELENÉHO</t>
  </si>
  <si>
    <t>M3</t>
  </si>
  <si>
    <t>1725004289</t>
  </si>
  <si>
    <t>Poznámka k souboru cen:_x000d_
Položka zahrnuje: - veškerou manipulaci s vybouranou sutí a s vybouranými hmotami vč. uložení na skládku. Položka nezahrnuje: - poplatek za skládku, který se vykazuje v položce 0141** (s výjimkou malého množství bouraného materiálu, kde je možné poplatek zahrnout do jednotkové ceny bourání – tento fakt musí být uveden v doplňujícím textu k položce).</t>
  </si>
  <si>
    <t>Poznámka k položce:_x000d_
vč. dopravy</t>
  </si>
  <si>
    <t>"podkladní vrstvy ve vozovce, hl. 530 mm"(0,53-0,18)*(343+3,75+3,75)</t>
  </si>
  <si>
    <t>"podkladní vrstvy ve vozovce, hl. 380 mm"(0,38-0,18)*(3,75+3,75)</t>
  </si>
  <si>
    <t>113742</t>
  </si>
  <si>
    <t>FRÉZOVÁNÍ ZPEVNĚNÝCH PLOCH ASFALTOVÝCH TL. DO 40MM</t>
  </si>
  <si>
    <t>M2</t>
  </si>
  <si>
    <t>1479044673</t>
  </si>
  <si>
    <t>Poznámka k položce:_x000d_
Povinný odkup zhotovitelem.</t>
  </si>
  <si>
    <t>"fréza vozovka - napojení, tl. 40 mm"0,04*((3,5*13,26)+26+26)</t>
  </si>
  <si>
    <t>113746</t>
  </si>
  <si>
    <t>FRÉZOVÁNÍ ZPEVNĚNÝCH PLOCH ASFALTOVÝCH TL. DO 100MM</t>
  </si>
  <si>
    <t>471128649</t>
  </si>
  <si>
    <t>"fréza vozovka - napojení, tl. 100 mm"0,1*(6,8+3,75+3,75)</t>
  </si>
  <si>
    <t>113749</t>
  </si>
  <si>
    <t>FRÉZOVÁNÍ ZPEVNĚNÝCH PLOCH ASFALTOVÝCH TL. DO 200MM</t>
  </si>
  <si>
    <t>1428146605</t>
  </si>
  <si>
    <t>"fréza vozovka - napojení, tl. 180 mm"0,18*(6,8+6,8+7,5+7,5)</t>
  </si>
  <si>
    <t>"fréza vozovka, tl. 180 mm"0,18*343</t>
  </si>
  <si>
    <t>113762</t>
  </si>
  <si>
    <t>FRÉZOVÁNÍ DRÁŽKY PRŮŘEZU DO 200MM2 V ASFALTOVÉ VOZOVCE</t>
  </si>
  <si>
    <t>M</t>
  </si>
  <si>
    <t>1629479038</t>
  </si>
  <si>
    <t>Poznámka k souboru cen:_x000d_
Položka zahrnuje: - veškerou manipulaci s vybouranou sutí a s vybouranými hmotami vč. uložení na skládku. Položka nezahrnuje: - x</t>
  </si>
  <si>
    <t>"napojení ul. Horoušanská"7,5+7,5</t>
  </si>
  <si>
    <t>121101</t>
  </si>
  <si>
    <t>SEJMUTÍ ORNICE NEBO LESNÍ PŮDY S ODVOZEM DO 1KM</t>
  </si>
  <si>
    <t>-258570641</t>
  </si>
  <si>
    <t>Poznámka k souboru cen:_x000d_
Položka zahrnuje: - sejmutí ornice bez ohledu na tloušťku vrstvy - její vodorovnou dopravu Položka nezahrnuje: - uložení na trvalou skládku</t>
  </si>
  <si>
    <t>Poznámka k položce:_x000d_
Sejmuta ornice ve dvou vrstvách na orniční a podorniční.</t>
  </si>
  <si>
    <t>"ornice, tl. 30 cm - odvezena na meziskládku u zemního valu pro rozhrnutí v komunikační zelení a ohumusování valu"((7656+8004)*0,2)</t>
  </si>
  <si>
    <t>121104</t>
  </si>
  <si>
    <t>SEJMUTÍ ORNICE NEBO LESNÍ PŮDY S ODVOZEM DO 5KM</t>
  </si>
  <si>
    <t>529777563</t>
  </si>
  <si>
    <t>"ornice, tl. 30 cm - odvezena na předepsané místo parc. č. 292, 326/2"(46246*0,3)-((7656+8004)*0,2)</t>
  </si>
  <si>
    <t>12573</t>
  </si>
  <si>
    <t>VYKOPÁVKY ZE ZEMNÍKŮ A SKLÁDEK TŘ. I</t>
  </si>
  <si>
    <t>-1463896518</t>
  </si>
  <si>
    <t>Poznámka k souboru cen:_x000d_
Položka zahrnuje: - vodorovnou a svislou dopravu,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ruční vykopávky, odstranění kořenů a napadávek - pažení, vzepření a rozepření vč. přepažování (vyjma pažení záporového a štětových stěn) - úpravu, ochranu a očištění dna, základové spáry, stěn a svahů - udržování výkopiště a jeho ochrana proti vodě - odvedení nebo obvedení vody v okolí výkopiště a ve výkopišti - třídění výkopku - veškeré pomocné konstrukce umožňující provedení vykopávky (příjezdy, sjezdy, nájezdy, lešení, podpěr. konstr., přemostění, zpevněné plochy, zakrytí a pod.) Položka nezahrnuje: - práce spojené s otvírkou zemníku</t>
  </si>
  <si>
    <t>"mezideponie pro pol. 17310"(1638+1705+1561+21+25)*0,2</t>
  </si>
  <si>
    <t>12924</t>
  </si>
  <si>
    <t>ČIŠTĚNÍ KRAJNIC OD NÁNOSU TL. DO 200MM</t>
  </si>
  <si>
    <t>-506499065</t>
  </si>
  <si>
    <t>Poznámka k souboru cen:_x000d_
Položka zahrnuje: - vodorovnou a svislou dopravu, přemístění, přeložení, manipulace s materiálem a uložení na skládku. Položka nezahrnuje: - poplatek za skládku, který se vykazuje v položce 0141** (s výjimkou malého množství materiálu, kde je možné poplatek zahrnout do jednotkové ceny položky – tento fakt musí být uveden v doplňujícím textu k položce)</t>
  </si>
  <si>
    <t>"seříznutí krajnic od nánosů, šířky 1,00 m"(56+56)*1</t>
  </si>
  <si>
    <t>12933</t>
  </si>
  <si>
    <t>ČIŠTĚNÍ PŘÍKOPŮ OD NÁNOSU PŘES 0,50M3/M</t>
  </si>
  <si>
    <t>1691523350</t>
  </si>
  <si>
    <t>"reprofilace příkopu"303+171+138+244</t>
  </si>
  <si>
    <t>13273</t>
  </si>
  <si>
    <t>HLOUBENÍ RÝH ŠÍŘ DO 2M PAŽ I NEPAŽ TŘ. I</t>
  </si>
  <si>
    <t>-1910610791</t>
  </si>
  <si>
    <t>Poznámka k souboru cen:_x000d_
Položka zahrnuje: - vodorovnou a svislou dopravu,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svahování a přesvah. svahů do konečného tvaru, výměna hornin v podloží a v pláni znehodnocené klimatickými vlivy - ruční vykopávky, odstranění kořenů a napadávek - pažení, vzepření a rozepření vč. přepažování (vyjma pažení záporového a štětových stěn) - úpravu, ochranu a očištění dna, základové spáry, stěn a svahů - odvedení nebo obvedení vody v okolí výkopiště a ve výkopišti - třídění výkopku - veškeré pomocné konstrukce umožňující provedení vykopávky (příjezdy, sjezdy, nájezdy, lešení, podpěr. konstr., přemostění, zpevněné plochy, zakrytí a pod.) Položka nezahrnuje: - uložení zeminy (na skládku, do násypu) ani poplatky za skládku, vykazují se v položce č.0141**</t>
  </si>
  <si>
    <t>"vsaky"(1*4*2,3)+(0,6*6*2)+(1*4*1,5)+(1*4*1,3)*2+(1*4*3)</t>
  </si>
  <si>
    <t>"retenčně vsakovací příkop"(780*0,9*1,5)+(1545*0,9*1,5)</t>
  </si>
  <si>
    <t>17130</t>
  </si>
  <si>
    <t>ULOŽENÍ SYPANINY DO NÁSYPŮ V AKTIVNÍ ZÓNĚ SE ZHUTNĚNÍM</t>
  </si>
  <si>
    <t>-377166350</t>
  </si>
  <si>
    <t>Poznámka k souboru cen:_x000d_
Položka zahrnuje: - kompletní provedení zemní konstrukce do předepsaného tvaru - ošetření úložiště po celou dobu práce v něm vč. klimatických opatření - ztížení v okolí vedení, konstrukcí a objektů a jejich dočasné zajištění - ztížení provádění ve ztížených podmínkách a stísněných prostorech - ztížené ukládání sypaniny pod vodu - ukládání po vrstvách a po jiných nutných částech (figurách) vč. dosypávek - spouštění a nošení materiálu - úprava, očištění a ochrana podloží a svahů - svahování, uzavírání povrchů svahů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</t>
  </si>
  <si>
    <t xml:space="preserve">Poznámka k položce:_x000d_
- Materiál vhodný do aktivní zóny._x000d_
- Požadavky a výsledné parametry dle ČSN 73 6133._x000d_
- Kompletní provedení včetně případného nákupu a dodávky potřebných materiálů,_x000d_
případně úprava zlepšováním včetně všech souvisejících prací (např.natěžení,_x000d_
dopravy, uložení, hutnění, atp.)._x000d_
- Zhotovitel navrhne a ocení pro něj nejvhodnější technologii tak, aby byly splněny_x000d_
definované požadavky (parametry)._x000d_
- Prokázání vhodnosti bude doloženo splněním definovaných požadovaných_x000d_
parametrů v souladu s TKP a příp.ZTKP._x000d_
- Veškeré práce a použitý materiál musí být odsouhlasen TDI._x000d_
_x000d_
</t>
  </si>
  <si>
    <t>"dosypání terénu a svahu násypu nenamrzavým materiálem"(1312*(0,1+0,2))+(1561*(0,1+0,2))+((33+38+35+26)*1)</t>
  </si>
  <si>
    <t>17310</t>
  </si>
  <si>
    <t>ZEMNÍ KRAJNICE A DOSYPÁVKY SE ZHUTNĚNÍM</t>
  </si>
  <si>
    <t>-704264753</t>
  </si>
  <si>
    <t>Poznámka k souboru cen:_x000d_
Položka zahrnuje: - kompletní provedení zemní konstrukce vč. výběru vhodného materiálu - předpokládá se použití pro zeminy nevhodné, příp. podmínečně vhodné, kde je - úprava ukládaného materiálu vlhčením, tříděním, promícháním nebo vysoušením, příp. jiné úpravy za účelem zlepšení jeho mech. vlastností - hutnění i různé míry hutnění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- svahování, hutnění a uzavírání povrchů svahů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</t>
  </si>
  <si>
    <t>"dosypání pod krajnicí z nenamrzavého materiálu"(1638+1705+1560+1567+21+25)*0,2</t>
  </si>
  <si>
    <t>17481</t>
  </si>
  <si>
    <t>ZÁSYP JAM A RÝH Z NAKUPOVANÝCH MATERIÁLŮ</t>
  </si>
  <si>
    <t>-2063170281</t>
  </si>
  <si>
    <t>Poznámka k souboru cen:_x000d_
Položka zahrnuje: - kompletní provedení zemní konstrukce včetně nákupu a dopravy materiálu dle zadávací dokumentace - úprava ukládaného materiálu vlhčením, tříděním, promícháním nebo vysoušením, příp. jiné úpravy za účelem zlepšení jeho mech. vlastností - hutnění i různé míry hutnění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</t>
  </si>
  <si>
    <t>"I.etapa - vsaky ze ŠD 16/32"(1*4*2,3)+(0,6*6*2)+(1*4*1,5)</t>
  </si>
  <si>
    <t>"II.etapa - vsaky ze ŠD 16/32"(1*4*1,3)*2+(1*4*3)</t>
  </si>
  <si>
    <t>18220</t>
  </si>
  <si>
    <t>ROZPROSTŘENÍ ORNICE VE SVAHU</t>
  </si>
  <si>
    <t>864730251</t>
  </si>
  <si>
    <t>Poznámka k souboru cen:_x000d_
Položka zahrnuje: - nutné přemístění ornice z dočasných skládek vzdálených do 50m - rozprostření ornice v předepsané tloušťce ve svahu přes 1:5 Položka nezahrnuje: - x</t>
  </si>
  <si>
    <t>"ohumusování příkopů, svahu násypu a komunikační zeleně, tl. 200 mm"0,2*7656</t>
  </si>
  <si>
    <t>"ohumusování zemního valu, tl. 200 mm"0,2*8004</t>
  </si>
  <si>
    <t>18230</t>
  </si>
  <si>
    <t>ROZPROSTŘENÍ ORNICE V ROVINĚ</t>
  </si>
  <si>
    <t>-1263294888</t>
  </si>
  <si>
    <t>Poznámka k souboru cen:_x000d_
Položka zahrnuje: - nutné přemístění ornice z dočasných skládek vzdálených do 50m - rozprostření ornice v předepsané tloušťce v rovině a ve svahu do 1:5</t>
  </si>
  <si>
    <t>"rozprostření přebytečné humózní zeminy na poz. 292 a 326/2, pol. 121104"10741,8</t>
  </si>
  <si>
    <t>17</t>
  </si>
  <si>
    <t>18242</t>
  </si>
  <si>
    <t>ZALOŽENÍ TRÁVNÍKU HYDROOSEVEM NA ORNICI</t>
  </si>
  <si>
    <t>-1084949125</t>
  </si>
  <si>
    <t>Poznámka k souboru cen:_x000d_
Položka zahrnuje: - dodání předepsané travní směsi, hydroosev na ornici, zalévání, první pokosení, to vše bez ohledu na sklon terénu Položka nezahrnuje: - x</t>
  </si>
  <si>
    <t>"zatravnění a osetí příkopů"((1312*4)*2)+((1561*4)*2)+(25*4)</t>
  </si>
  <si>
    <t>"zatravnění ostůvku"30+5,5</t>
  </si>
  <si>
    <t>Zakládání</t>
  </si>
  <si>
    <t>18</t>
  </si>
  <si>
    <t>21150</t>
  </si>
  <si>
    <t>SANAČNÍ ŽEBRA Z KAMENIVA</t>
  </si>
  <si>
    <t>1426092596</t>
  </si>
  <si>
    <t>Poznámka k souboru cen:_x000d_
Položka zahrnuje: - dodávku a uložení předepsaného kameniva - mimostaveništní a vnitrostaveništní dopravu, - není-li v zadávací dokumentaci uvedeno jinak, jedná se o nakupovaný materiál. Položka nezahrnuje: - x</t>
  </si>
  <si>
    <t>"zásyp ret. příkopu kamenivem 8/16"(0,9*0,3)*(780+1545)</t>
  </si>
  <si>
    <t>"zásyp ret. příkopu ŠD 32/63"(0,9*1,2)*(780+1545)</t>
  </si>
  <si>
    <t>"zásyp ret. filtrační vrstvou kameniva 8/16, tl. 150 mm"(1,2*0,15)*(780+1545)</t>
  </si>
  <si>
    <t>19</t>
  </si>
  <si>
    <t>212645</t>
  </si>
  <si>
    <t>TRATIVODY KOMPL Z TRUB Z PLAST HM DN DO 200MM, RÝHA TŘ I</t>
  </si>
  <si>
    <t>1588073536</t>
  </si>
  <si>
    <t>Poznámka k souboru cen:_x000d_
Položka zahrnuje: - platí pro kompletní konstrukce trativodů: - výkop rýhy předepsaného tvaru v dané třídě těžitelnosti, výplň, zásyp trativodu včetně dopravy, uložení přebytečného materiálu, dodávky předepsaného materiálu pro výplň a zásyp - zřízení spojovací vrstvy - zřízení podkladu a lože trativodu z předepsaného materiálu - dodávka a uložení trativodu předepsaného materiálu a profilu - obsyp trativodu předepsaným materiálem - ukončení trativodu zaústěním do potrubí nebo vodoteče, případně vybudování ukončujícího objektu (kapličky) dle VL - veškerý materiál, výrobky a polotovary, včetně mimostaveništní a vnitrostaveništní dopravy Položka nezahrnuje: - opláštění z geotextilie, fólie</t>
  </si>
  <si>
    <t>"drenáž v trativodu DN 160"(206+12)+(195+211)</t>
  </si>
  <si>
    <t>"drenáž v retenčním příkopu DN 160"780+1545</t>
  </si>
  <si>
    <t>20</t>
  </si>
  <si>
    <t>21461D</t>
  </si>
  <si>
    <t>SEPARAČNÍ GEOTEXTILIE DO 400G/M2</t>
  </si>
  <si>
    <t>-688320180</t>
  </si>
  <si>
    <t>Poznámka k souboru cen:_x000d_
Položka zahrnuje: - dodávku předepsané geotextilie - úpravu, očištění a ochranu podkladu - přichycení k podkladu, případně zatížení - úpravy spojů a zajištění okrajů - úpravy pro odvodnění - nutné přesahy (nezapočítávají se do výměry) - mimostaveništní a vnitrostaveništní dopravu Položka nezahrnuje: - x</t>
  </si>
  <si>
    <t>"obalení vsakovacích jam"((1*4*2)+(10*1,3))*2+((1*4*2)+(10*3))+((1*4*2)+(10*1,3))*2+((1*4*2)+(10*3))</t>
  </si>
  <si>
    <t>"obalení retenčních příkopů"(780+1545)*(1*5,1)</t>
  </si>
  <si>
    <t>215663</t>
  </si>
  <si>
    <t>ÚPRAVA PODLOŽÍ HYDRAULICKÝMI POJIVY DO 2% HL DO 0,5M</t>
  </si>
  <si>
    <t>1175010119</t>
  </si>
  <si>
    <t>Poznámka k souboru cen:_x000d_
Položka zahrnuje: - zafrézování předepsaného množství hydraulického pojiva do podloží do hloubky do 0,5m - zhutnění - druh hydraulického pojiva stanoví zadávací dokumentace Položka nezahrnuje: - x</t>
  </si>
  <si>
    <t>Poznámka k položce:_x000d_
Čerpání položky se souhlasem investora a TDI._x000d_
Přesná receptura je věcí návrhu zhotovitele, 2% v popisu položky nejsou směrodatná.</t>
  </si>
  <si>
    <t>"vápenná stabilizace AZ, tl. 500 mm"12074+12892+199+883</t>
  </si>
  <si>
    <t>Komunikace pozemní</t>
  </si>
  <si>
    <t>22</t>
  </si>
  <si>
    <t>56140G</t>
  </si>
  <si>
    <t xml:space="preserve">SMĚSI Z KAMENIVA STMELENÉ CEMENTEM  SC C 8/10</t>
  </si>
  <si>
    <t>1753776227</t>
  </si>
  <si>
    <t>Poznámka k souboru cen:_x000d_
Položka zahrnuje: - dodání směsi v požadované kvalitě - očištění podkladu - uložení směsi dle předepsaného technologického předpisu a zhutnění vrstvy v předepsané tloušťce - zřízení vrstvy bez rozlišení šířky, pokládání vrstvy po etapách, včetně pracovních spar a spojů - úpravu napojení, ukončení - úpravu dilatačních spar včetně předepsané výztuže Položka nezahrnuje: - postřiky, nátěry</t>
  </si>
  <si>
    <t>Poznámka k položce:_x000d_
Fakturace bude probíhat na základě skutečnosti. Pro fakturaci bude provedeno přesné zaměření každé asfaltové vrstvy zvlášť (včetně tloušťky) v souladu s TKP 1.</t>
  </si>
  <si>
    <t>"vozovka, tl. 200 mm"(14198+14183+883+3,75+3,75)*0,2</t>
  </si>
  <si>
    <t>"vozovka, sjezdy, tl. 200 mm"(158+167+144+199)*0,2</t>
  </si>
  <si>
    <t>23</t>
  </si>
  <si>
    <t>56333</t>
  </si>
  <si>
    <t>VOZOVKOVÉ VRSTVY ZE ŠTĚRKODRTI TL. DO 150MM</t>
  </si>
  <si>
    <t>-1663292407</t>
  </si>
  <si>
    <t>Poznámka k souboru cen:_x000d_
Položka zahrnuje: - dodání kameniva předepsané kvality a zrnitosti - rozprostření a zhutnění vrstvy v předepsané tloušťce - zřízení vrstvy bez rozlišení šířky, pokládání vrstvy po etapách Položka nezahrnuje: - postřiky, nátěry</t>
  </si>
  <si>
    <t>"vozovka ŠDA 0/32, tl. 150 mm"17860+19710+883</t>
  </si>
  <si>
    <t>"vozovka, sjezdy ŠDA 0/32, tl. 150 mm"158+167+144+199</t>
  </si>
  <si>
    <t>24</t>
  </si>
  <si>
    <t>56334</t>
  </si>
  <si>
    <t>VOZOVKOVÉ VRSTVY ZE ŠTĚRKODRTI TL. DO 200MM</t>
  </si>
  <si>
    <t>-30519381</t>
  </si>
  <si>
    <t>"chodník ŠDA 0/32, tl. 200 mm"28+8,5+29</t>
  </si>
  <si>
    <t>25</t>
  </si>
  <si>
    <t>56962</t>
  </si>
  <si>
    <t>ZPEVNĚNÍ KRAJNIC Z RECYKLOVANÉHO MATERIÁLU TL DO 100MM</t>
  </si>
  <si>
    <t>-588551565</t>
  </si>
  <si>
    <t>Poznámka k souboru cen:_x000d_
Položka zahrnuje: - dodání recyklátu předepsané kvality a zrnitosti - očištění podkladu - uložení recyklátu dle předepsaného technologického předpisu, zhutnění vrstvy v předepsané tloušťce - zřízení vrstvy bez rozlišení šířky, pokládání vrstvy po etapách, Položka nezahrnuje: - postřiky, nátěry</t>
  </si>
  <si>
    <t>Poznámka k položce:_x000d_
včetně nákupu materiálu, případně frézingu ze stavby</t>
  </si>
  <si>
    <t>"dosypávky krajnice z nenamrzavého materiálu"1638+1705+1795+1965+(0,75*(21+25))</t>
  </si>
  <si>
    <t>"dosypávky krajnice z nenamrzavého materiálu - u sjezdů"23+25+25+26+16+16</t>
  </si>
  <si>
    <t>"dosypávky krajnice z nenamrzavého materiálu"0,75*(21+25)</t>
  </si>
  <si>
    <t>"dosypávky krajnice z nenamrzavého materiálu"1795+1965</t>
  </si>
  <si>
    <t>26</t>
  </si>
  <si>
    <t>572214</t>
  </si>
  <si>
    <t>SPOJOVACÍ POSTŘIK Z MODIFIK EMULZE DO 0,5KG/M2</t>
  </si>
  <si>
    <t>-1117181097</t>
  </si>
  <si>
    <t>Poznámka k souboru cen:_x000d_
Položka zahrnuje: - dodání všech předepsaných materiálů pro postřiky v předepsaném množství - provedení dle předepsaného technologického předpisu - zřízení vrstvy bez rozlišení šířky, pokládání vrstvy po etapách - úpravu napojení, ukončení Položka nezahrnuje: - x</t>
  </si>
  <si>
    <t>"vozovka - pod ACO, PS - CP - 0,4 kg/m2"(12001+42)+(12892)+(883+37,5+37,5)</t>
  </si>
  <si>
    <t>"vozovka, sjezdy - pod ACO, PS - CP - 0,4 kg/m2"158+167+144+199</t>
  </si>
  <si>
    <t>"vozovka - pod ACL, PS - CP - 0,4 kg/m2"(12401+20)+(13049)+(883+11,25+11,25)</t>
  </si>
  <si>
    <t>"vozovka, sjezdy - pod ACL, PS - CP - 0,4 kg/m2"158+167+144+199</t>
  </si>
  <si>
    <t>27</t>
  </si>
  <si>
    <t>574B34.R</t>
  </si>
  <si>
    <t>ASFALTOVÝ BETON PRO OBRUSNÉ VRSTVY VYZTUŽENÝ MODIFIK ACO 11+ TL. 40MM</t>
  </si>
  <si>
    <t>578653208</t>
  </si>
  <si>
    <t>Poznámka k položce:_x000d_
Asfaltový beton pro obrusné vrstvy ACO 11 + PMB 45/80-65, tl. 40 mm, dodatečně modifikovaná směs 3D rozptýlenou výztuží (aramidová vlákna), v množství 0,5kg / 1t směsi_x000d_
Fakturace za pokládku asfaltových směsí bude probíhat na základě skutečnosti. Pro fakturaci bude provedeno přesné zaměření každé asfaltové vrstvy zvlášť (včetně tloušťky) v souladu s TKP 1</t>
  </si>
  <si>
    <t>"vozovka - ACO 11+, tl. 40 mm"(12001+42)+(12892)+(883+37,5+37,5)</t>
  </si>
  <si>
    <t>"vozovka, sjezdy - pod ACO 11+, PS - CP - 0,4 kg/m2"158+167+144+199</t>
  </si>
  <si>
    <t>28</t>
  </si>
  <si>
    <t>574D56.R</t>
  </si>
  <si>
    <t>ASFALTOVÝ BETON PRO LOŽNÍ VRSTVY VYZTUŽENÝ MODIFIK ACL 16+, 16S TL. 60MM</t>
  </si>
  <si>
    <t>-316052154</t>
  </si>
  <si>
    <t>Poznámka k položce:_x000d_
Asfaltový beton pro ložní vrstvy ACL 16 S PMB 25/55-60, tl. 60 mm, dodatečně modifikovaná směs 3D rozptýlenou výztuží (aramidová vlákna), v množství 0,5kg / 1t směsi_x000d_
Fakturace za pokládku asfaltových směsí bude probíhat na základě skutečnosti. Pro fakturaci bude provedeno přesné zaměření každé asfaltové vrstvy zvlášť (včetně tloušťky) v souladu s TKP 1</t>
  </si>
  <si>
    <t>"vozovka - pod ACL 16 S, PS - CP - 0,4 kg/m2"(12401+20)+(13049)+(883+11,25+11,25)</t>
  </si>
  <si>
    <t xml:space="preserve">"vozovka, sjezdy - pod ACL 16 S,  PS - CP - 0,4 kg/m2"158+167+144+199</t>
  </si>
  <si>
    <t>29</t>
  </si>
  <si>
    <t>574E78</t>
  </si>
  <si>
    <t>ASFALTOVÝ BETON PRO PODKLADNÍ VRSTVY ACP 22+, 22S TL. 80MM</t>
  </si>
  <si>
    <t>-1439989322</t>
  </si>
  <si>
    <t>Poznámka k souboru cen:_x000d_
Položka zahrnuje: - dodání směsi v požadované kvalitě - očištění podkladu - uložení směsi dle předepsaného technologického předpisu, zhutnění vrstvy v předepsané tloušťce - zřízení vrstvy bez rozlišení šířky, pokládání vrstvy po etapách, včetně pracovních spar a spojů - úpravu napojení, ukončení podél obrubníků, dilatačních zařízení, odvodňovacích proužků, odvodňovačů, vpustí, šachet a pod. Položka nezahrnuje: - postřiky, nátěry - těsnění podél obrubníků, dilatačních zařízení, odvodňovacích proužků, odvodňovačů, vpustí, šachet a pod.</t>
  </si>
  <si>
    <t>Poznámka k položce:_x000d_
Fakturace za pokládku asfaltových směsí bude probíhat na základě skutečnosti. Pro fakturaci bude provedeno přesné zaměření každé asfaltové vrstvy zvlášť (včetně tloušťky) v souladu s TKP 1</t>
  </si>
  <si>
    <t>"vozovka - ACP 22 S, tl. 80 mm"(12401+14)+(13238)+(883+7,5+7,5)</t>
  </si>
  <si>
    <t>"vozovka, sjezdy- ACP 22 S, tl. 80 mm"(158+167+144)+199</t>
  </si>
  <si>
    <t>30</t>
  </si>
  <si>
    <t>582611</t>
  </si>
  <si>
    <t>KRYTY Z BETON DLAŽDIC SE ZÁMKEM ŠEDÝCH TL 60MM DO LOŽE Z KAM</t>
  </si>
  <si>
    <t>1228822404</t>
  </si>
  <si>
    <t>Poznámka k souboru cen:_x000d_
Položka zahrnuje: - dodání dlažebního materiálu v požadované kvalitě, dodání materiálu pro předepsané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- úpravu napojení, ukončení podél obrubníků, dilatačních zařízení, odvodňovacích proužků, odvodňovačů, vpustí, šachet a pod., nestanoví-li zadávací dokumentace jinak Položka nezahrnuje: - postřiky, nátěry - těsnění podél obrubníků, dilatačních zařízení, odvodňovacích proužků, odvodňovačů, vpustí, šachet a pod.</t>
  </si>
  <si>
    <t>"chodníky - zámková dlažba - sedá barva"0,5+25+2,4+25</t>
  </si>
  <si>
    <t>"chodníky - hmatný prvek - lemování varovných prvků"0,5+0,8+0,4+0,9+0,9+0,5+0,8+0,4</t>
  </si>
  <si>
    <t>31</t>
  </si>
  <si>
    <t>58261A</t>
  </si>
  <si>
    <t>KRYTY Z BETON DLAŽDIC SE ZÁMKEM BAREV RELIÉF TL 60MM DO LOŽE Z KAM</t>
  </si>
  <si>
    <t>-371319865</t>
  </si>
  <si>
    <t>"varovné pásy - červená barva"0,6+1,4+2,4+1,5+0,5</t>
  </si>
  <si>
    <t>"signální pásy - červená barva"0,8+0,8+1,5</t>
  </si>
  <si>
    <t>32</t>
  </si>
  <si>
    <t>58920</t>
  </si>
  <si>
    <t>VÝPLŇ SPAR MODIFIKOVANÝM ASFALTEM</t>
  </si>
  <si>
    <t>1729715440</t>
  </si>
  <si>
    <t>Poznámka k souboru cen:_x000d_
Položka zahrnuje: - dodávku předepsaného materiálu - vyčištění a výplň spar tímto materiálem Položka nezahrnuje: - x</t>
  </si>
  <si>
    <t>"napojení"7,5+7,5+13,5+6+6</t>
  </si>
  <si>
    <t>Trubní vedení</t>
  </si>
  <si>
    <t>33</t>
  </si>
  <si>
    <t>895823</t>
  </si>
  <si>
    <t>DRENÁŽNÍ ŠACHTICE KONTROLNÍ Z PLAST DÍLCŮ ŠK 100</t>
  </si>
  <si>
    <t>-498276303</t>
  </si>
  <si>
    <t>Poznámka k souboru cen:_x000d_
Položka zahrnuje: - poklopy s rámem z předepsaného materiálu a tvaru - předepsané plastové skruže, dno a není-li uvedeno jinak i podkladní vrstvu (z kameniva nebo betonu). - výplň, těsnění a tmelení spár a spojů, - očištění a ošetření úložných ploch, - předepsané podkladní konstrukce Položka nezahrnuje: - x</t>
  </si>
  <si>
    <t>"Drenážní šachtice DN 315 - ((206+12)/80)+((195+211)/80)"3+5</t>
  </si>
  <si>
    <t>Ostatní konstrukce a práce, bourání</t>
  </si>
  <si>
    <t>34</t>
  </si>
  <si>
    <t>9113A1</t>
  </si>
  <si>
    <t>SVODIDLO OCEL SILNIČ JEDNOSTR, ÚROVEŇ ZADRŽ N1, N2 - DODÁVKA A MONTÁŽ</t>
  </si>
  <si>
    <t>1784430115</t>
  </si>
  <si>
    <t>Poznámka k souboru cen:_x000d_
Položka zahrnuje: - kompletní dodávku všech dílů certifikovaného ocelového svodidla s předepsanou povrchovou úpravou včetně spojovacích prvků - montáž a osazení svodidla, osazení sloupků zaberaněním nebo osazením do betonových bloků (včetně betonových bloků a nutných zemních prací) - výškové náběhy, ukončení zapuštěním do betonových bloků (včetně betonového bloku a nutných zemních prací) nebo koncovkou - přechod na jiný typ svodidla nebo přes mostní závěr - ochranu proti bludným proudům a vývody pro jejich měření Položka nezahrnuje: - odrazky nebo retroreflexní fólie Způsob měření: - vykazuje se délka svodidla v předepsané výšce, délka náběhů se nezapočítává</t>
  </si>
  <si>
    <t>"levá strana N2 + 14 dlouhých náběhů"224+168+168+212+38+156+604</t>
  </si>
  <si>
    <t>"pravá strana N2 + 4 dlouhé náběhy"904+1028</t>
  </si>
  <si>
    <t>35</t>
  </si>
  <si>
    <t>91228</t>
  </si>
  <si>
    <t>SMĚROVÉ SLOUPKY Z PLAST HMOT VČETNĚ ODRAZNÉHO PÁSKU</t>
  </si>
  <si>
    <t>2042339843</t>
  </si>
  <si>
    <t>Poznámka k souboru cen:_x000d_
Položka zahrnuje: - dodání a osazení sloupku včetně nutných zemních prací - vnitrostaveništní a mimostaveništní doprava - odrazky plastové nebo z retroreflexní fólie Položka nezahrnuje: - x</t>
  </si>
  <si>
    <t>"Z11a - směrový sloupek bílý po 50 m v přímé, po 30 m v oblouku"(26*2)+(32*2)+4</t>
  </si>
  <si>
    <t>36</t>
  </si>
  <si>
    <t>91238</t>
  </si>
  <si>
    <t>SMĚROVÉ SLOUPKY Z PLAST HMOT - NÁSTAVCE NA SVODIDLA VČETNĚ ODRAZNÉHO PÁSKU</t>
  </si>
  <si>
    <t>358563427</t>
  </si>
  <si>
    <t>"nástavce na svodidla pro Z11a"34+37</t>
  </si>
  <si>
    <t>37</t>
  </si>
  <si>
    <t>914113</t>
  </si>
  <si>
    <t>DOPRAVNÍ ZNAČKY ZÁKLADNÍ VELIKOSTI OCELOVÉ NEREFLEXNÍ - DEMONTÁŽ</t>
  </si>
  <si>
    <t>-1805755890</t>
  </si>
  <si>
    <t>Poznámka k souboru cen:_x000d_
Položka zahrnuje: - odstranění, demontáž a odklizení materiálu s odvozem na předepsané místo Položka nezahrnuje: - x</t>
  </si>
  <si>
    <t>Poznámka k položce:_x000d_
likvidace a uložení dle směrnice 16, 40 a odpady</t>
  </si>
  <si>
    <t>"B26"1</t>
  </si>
  <si>
    <t>38</t>
  </si>
  <si>
    <t>914131</t>
  </si>
  <si>
    <t>DOPRAVNÍ ZNAČKY ZÁKLADNÍ VELIKOSTI OCELOVÉ TŘ RA2 - DODÁVKA A MONTÁŽ</t>
  </si>
  <si>
    <t>408727657</t>
  </si>
  <si>
    <t>Poznámka k souboru cen:_x000d_
Položka zahrnuje: - dodávku a montáž značek v požadovaném provedení Položka nezahrnuje: - x</t>
  </si>
  <si>
    <t>I.Etapa</t>
  </si>
  <si>
    <t>"B4"1</t>
  </si>
  <si>
    <t>"E13"1</t>
  </si>
  <si>
    <t>"E8d"1</t>
  </si>
  <si>
    <t>"IS3a"1</t>
  </si>
  <si>
    <t>"IS3b"1</t>
  </si>
  <si>
    <t>"IS3c"1</t>
  </si>
  <si>
    <t>"B20a"7</t>
  </si>
  <si>
    <t>"A10"1</t>
  </si>
  <si>
    <t>"P2"5</t>
  </si>
  <si>
    <t>"P6"5</t>
  </si>
  <si>
    <t>"C4a"2</t>
  </si>
  <si>
    <t>II.Etapa</t>
  </si>
  <si>
    <t>"B20a"4</t>
  </si>
  <si>
    <t>"A4"1</t>
  </si>
  <si>
    <t>"P6"1</t>
  </si>
  <si>
    <t>"P1"1</t>
  </si>
  <si>
    <t>"IS3b"2</t>
  </si>
  <si>
    <t>"IZ4a"1</t>
  </si>
  <si>
    <t>"IZ4b"1</t>
  </si>
  <si>
    <t>III. Etapa</t>
  </si>
  <si>
    <t>"A10"2</t>
  </si>
  <si>
    <t>"P2"2</t>
  </si>
  <si>
    <t>"P6"2</t>
  </si>
  <si>
    <t>39</t>
  </si>
  <si>
    <t>914431</t>
  </si>
  <si>
    <t>DOPRAVNÍ ZNAČKY 100X150CM OCELOVÉ TŘ RA2 - DODÁVKA A MONTÁŽ</t>
  </si>
  <si>
    <t>-228968862</t>
  </si>
  <si>
    <t>"IP19"1</t>
  </si>
  <si>
    <t>"IS9b"1</t>
  </si>
  <si>
    <t>"IZ8a"1</t>
  </si>
  <si>
    <t>"IZ8b"1</t>
  </si>
  <si>
    <t>40</t>
  </si>
  <si>
    <t>914631</t>
  </si>
  <si>
    <t>DOPRAV ZNAČKY 150X150CM OCEL TŘ RA2 - DODÁVKA A MONT</t>
  </si>
  <si>
    <t>534311476</t>
  </si>
  <si>
    <t>41</t>
  </si>
  <si>
    <t>914911</t>
  </si>
  <si>
    <t>SLOUPKY A STOJKY DOPRAVNÍCH ZNAČEK Z OCEL TRUBEK SE ZABETONOVÁNÍM - DODÁVKA A MONTÁŽ</t>
  </si>
  <si>
    <t>770926463</t>
  </si>
  <si>
    <t>Poznámka k souboru cen:_x000d_
Položka zahrnuje: - sloupky - upevňovací zařízení - osazení (betonová patka, zemní práce) Položka nezahrnuje: - x</t>
  </si>
  <si>
    <t>"sloupky"30+13+10</t>
  </si>
  <si>
    <t>42</t>
  </si>
  <si>
    <t>914923</t>
  </si>
  <si>
    <t>SLOUPKY A STOJKY DZ Z OCEL TRUBEK DO PATKY DEMONTÁŽ</t>
  </si>
  <si>
    <t>2079901297</t>
  </si>
  <si>
    <t>Poznámka k položce:_x000d_
dle stavu bude předáno investorovi, nebo uloženo do sběrny surovin na jméno investora</t>
  </si>
  <si>
    <t>"odstranění sloupku"1</t>
  </si>
  <si>
    <t>43</t>
  </si>
  <si>
    <t>914981</t>
  </si>
  <si>
    <t>SLOUPKY A STOJKY DZ Z PŘÍHRAD KONSTR DOD A MONTÁŽ</t>
  </si>
  <si>
    <t>1899386214</t>
  </si>
  <si>
    <t>44</t>
  </si>
  <si>
    <t>915111</t>
  </si>
  <si>
    <t>VODOROVNÉ DOPRAVNÍ ZNAČENÍ BARVOU HLADKÉ - DODÁVKA A POKLÁDKA</t>
  </si>
  <si>
    <t>-1000089880</t>
  </si>
  <si>
    <t>Poznámka k souboru cen:_x000d_
Položka zahrnuje: - dodání a pokládku nátěrového materiálu - předznačení a reflexní úpravu Položka nezahrnuje: - x Způsob měření: - měří se pouze natíraná plocha</t>
  </si>
  <si>
    <t>"V5(0,50)"(5,1+3+3+3)*0,5</t>
  </si>
  <si>
    <t>"VDZ V4(0,25)"(1331+293+146+153+928)*0,25</t>
  </si>
  <si>
    <t>"VDZ V2b(1,5/1,5/0,25)"((33+32+32)*0,5)*0,25</t>
  </si>
  <si>
    <t>"VDZ V2b(1,5/1,5/0,125)"((17+12+17+12+17+12)*0,5)*0,125</t>
  </si>
  <si>
    <t>"VDZ V2b(3,0/1,5/0,125)"((381+104+103+103)*0,67)*0,125</t>
  </si>
  <si>
    <t>"VDZ V1a(0,125)"(50+50+12+83+140+181+83+12+168+83+12+175+62+323)*0,125</t>
  </si>
  <si>
    <t>"VDZ V13(0,50/1,00)"(64+80+97+217+199+178+382)*(1/3)</t>
  </si>
  <si>
    <t>"VDZ V9a - směrové šipky"24*2</t>
  </si>
  <si>
    <t>"V5(0,50)"7,6*0,5</t>
  </si>
  <si>
    <t>"VDZ V4(0,25)"(1569+1529)*0,25</t>
  </si>
  <si>
    <t>"VDZ V2a(3,0/6,0/0,125)"(280*0,33)*0,125</t>
  </si>
  <si>
    <t>"VDZ V2b(1,5/1,5/0,25)"((32)*0,5)*0,25</t>
  </si>
  <si>
    <t>"VDZ V2b(1,5/1,5/0,125)"((17+12)*0,5)*0,125</t>
  </si>
  <si>
    <t>"VDZ V2b(3,0/1,5/0,125)"((98+106+632)*0,67)*0,125</t>
  </si>
  <si>
    <t>"VDZ V1a(0,125)"(42+12+140+138+182+122+12+293+6,5)*0,125</t>
  </si>
  <si>
    <t>"VDZ V13(0,50/1,00)"(99+262)*(1/3)</t>
  </si>
  <si>
    <t>"VDZ V9a - směrové šipky"16*2</t>
  </si>
  <si>
    <t>III.Etapa</t>
  </si>
  <si>
    <t>"V5(0,50)"(3,9+3,4)*0,5</t>
  </si>
  <si>
    <t>"VDZ V2a(3/6/0,125)"((35+35)*0,33)*0,125</t>
  </si>
  <si>
    <t>"VDZ V4(0,25)"(29+28+27+29)*0,25</t>
  </si>
  <si>
    <t>"VDZ V2b(3/1,5/0,125)"((34+32)*0,67)*0,125</t>
  </si>
  <si>
    <t>"VDZ V1a(0,125)"50+50</t>
  </si>
  <si>
    <t>"VDZ V7a - přechod pro chodce + vodící proužky"((6,2*3)+(5,91*3))/2</t>
  </si>
  <si>
    <t>45</t>
  </si>
  <si>
    <t>915221</t>
  </si>
  <si>
    <t>VODOR DOPRAV ZNAČ PLASTEM STRUKTURÁLNÍ NEHLUČNÉ - DOD A POKLÁDKA</t>
  </si>
  <si>
    <t>1556160541</t>
  </si>
  <si>
    <t>46</t>
  </si>
  <si>
    <t>915231</t>
  </si>
  <si>
    <t>VODOR DOPRAV ZNAČ PLASTEM PROFIL ZVUČÍCÍ - DOD A POKLÁDKA</t>
  </si>
  <si>
    <t>1325077915</t>
  </si>
  <si>
    <t>47</t>
  </si>
  <si>
    <t>917212</t>
  </si>
  <si>
    <t>ZÁHONOVÉ OBRUBY Z BETONOVÝCH OBRUBNÍKŮ ŠÍŘ 80MM</t>
  </si>
  <si>
    <t>-1299944830</t>
  </si>
  <si>
    <t>Poznámka k souboru cen:_x000d_
Položka zahrnuje: - dodání a pokládku betonových obrubníků o rozměrech předepsaných zadávací dokumentací - betonové lože i boční betonovou opěrku Položka nezahrnuje: - x</t>
  </si>
  <si>
    <t>"chodníková obruba, tl. 80 mm"25+24</t>
  </si>
  <si>
    <t>48</t>
  </si>
  <si>
    <t>917224</t>
  </si>
  <si>
    <t>SILNIČNÍ A CHODNÍKOVÉ OBRUBY Z BETONOVÝCH OBRUBNÍKŮ ŠÍŘ 150MM</t>
  </si>
  <si>
    <t>1066415173</t>
  </si>
  <si>
    <t>"silniční obruba - snížená nájezdová, tl. 15 cm"3+3+3+3</t>
  </si>
  <si>
    <t>"silniční obruba, tl. 15 cm"40+10+19+20</t>
  </si>
  <si>
    <t>49</t>
  </si>
  <si>
    <t>919114</t>
  </si>
  <si>
    <t>ŘEZÁNÍ ASFALTOVÉHO KRYTU VOZOVEK TL DO 200MM</t>
  </si>
  <si>
    <t>1834959764</t>
  </si>
  <si>
    <t>Poznámka k souboru cen:_x000d_
Položka zahrnuje: - řezání vozovkové vrstvy v předepsané tloušťce - spotřeba vody Položka nezahrnuje: - x</t>
  </si>
  <si>
    <t>"napojení"7,5+7,5</t>
  </si>
  <si>
    <t>50</t>
  </si>
  <si>
    <t>935212</t>
  </si>
  <si>
    <t>PŘÍKOPOVÉ ŽLABY Z BETON TVÁRNIC ŠÍŘ DO 600MM DO BETONU TL 100MM</t>
  </si>
  <si>
    <t>-1028251484</t>
  </si>
  <si>
    <t>Poznámka k souboru cen:_x000d_
Položka zahrnuje: - dodávku a uložení příkopových tvárnic předepsaného rozměru a kvality - dodání a rozprostření lože z předepsaného materiálu v předepsané kvalitěa v předepsané tloušťce - veškerou manipulaci s materiálem, vnitrostaveništní i mimostaveništní dopravu - ukončení, patky, spárování Položka nezahrnuje: - x Způsob měření: - měří se v metrech běžných délky osy žlabu</t>
  </si>
  <si>
    <t>"příkopové žlaby, C25/30"206+12+195+211</t>
  </si>
  <si>
    <t>51</t>
  </si>
  <si>
    <t>014103.R</t>
  </si>
  <si>
    <t>ULOŽENÍ ODPADU ZE STAVBY NA SKLÁDKU S OPRÁVNĚNÍM K OPĚTOVNÉMU VYUŽITÍ - RECYKLAČNÍ STŘEDISKO</t>
  </si>
  <si>
    <t>T</t>
  </si>
  <si>
    <t>-240636680</t>
  </si>
  <si>
    <t>ULOŽENÍ ODPADU ZE STAVBY NA SKLÁDKU S OPRÁVNĚNÍM K OPĚTOVNÉMU VYUŽITÍ - RECYKLAČNÍ STŘEDISKO
17 05 04 - Zemina a kamení neuvedené pod číslem 17 05 03</t>
  </si>
  <si>
    <t xml:space="preserve">Poznámka k položce:_x000d_
nepotřebný výkopek - zemina, drny, kamení - nevhodný materiál pro další použí na této stavbě_x000d_
Náklad na uložení do recyklačního střediska či na skládku s oprávněním k opětovnému využítí dodaného typu odpadu. _x000d_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</si>
  <si>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"pol. 12933 - reprofilace příkopu"(303+171+138+244)*0,63*1,9</t>
  </si>
  <si>
    <t>"pol. 13273"(2108,15+1075,4)*1,9</t>
  </si>
  <si>
    <t>"pol. 12924 - nánosy z krajnic"112*0,2*1,9</t>
  </si>
  <si>
    <t>"pol. 11332 - podkladní vrstvy"124,175*2,3</t>
  </si>
  <si>
    <t>SO 101.1 - Obnova komunikace ul. Okružní</t>
  </si>
  <si>
    <t xml:space="preserve">    4 - Vodorovné konstrukce</t>
  </si>
  <si>
    <t>-2142275978</t>
  </si>
  <si>
    <t>Poznámka k položce:_x000d_
vč. dopravy_x000d_
Čerpání položky se souhlasem investora a TDI.</t>
  </si>
  <si>
    <t>"podkladní vrstvy ve vozovce, hl. 530 mm"(0,53-0,15)*(3222*0,4)</t>
  </si>
  <si>
    <t>11352</t>
  </si>
  <si>
    <t>ODSTRANĚNÍ CHODNÍKOVÝCH A SILNIČNÍCH OBRUBNÍKŮ BETONOVÝCH</t>
  </si>
  <si>
    <t>882515644</t>
  </si>
  <si>
    <t>"odstranění silniční betonové obruby"16+5</t>
  </si>
  <si>
    <t>11352.R</t>
  </si>
  <si>
    <t>ODSTRANĚNÍ CHODNÍKOVÝCH A SILNIČNÍCH OBRUBNÍKŮ PLASTOVÝCH</t>
  </si>
  <si>
    <t>-1129631689</t>
  </si>
  <si>
    <t>Poznámka k položce:_x000d_
vč. dopravy a likvidace, příp. uložení na místo určené investorem</t>
  </si>
  <si>
    <t>"odstranění mobilních obrub z plastu"14+12+7</t>
  </si>
  <si>
    <t>11372</t>
  </si>
  <si>
    <t>FRÉZOVÁNÍ ZPEVNĚNÝCH PLOCH ASFALTOVÝCH</t>
  </si>
  <si>
    <t>1379840390</t>
  </si>
  <si>
    <t xml:space="preserve">Poznámka k položce:_x000d_
Asfaltové směsi – vyfrézovaný materiál - podléhá povinnému odkupu dle směrnice Zadavatele č. R-Sm-16. </t>
  </si>
  <si>
    <t>"fréza vozovka, tl. 150 mm"0,15*3222</t>
  </si>
  <si>
    <t>-1065376248</t>
  </si>
  <si>
    <t>"napojení"23,5+25,5+28</t>
  </si>
  <si>
    <t>1295108085</t>
  </si>
  <si>
    <t>Poznámka k položce:_x000d_
vč. dopravy na skládku</t>
  </si>
  <si>
    <t>"výkop pro napojení UV"0,6*1*54</t>
  </si>
  <si>
    <t>17411</t>
  </si>
  <si>
    <t>ZÁSYP JAM A RÝH ZEMINOU SE ZHUTNĚNÍM</t>
  </si>
  <si>
    <t>-1876741922</t>
  </si>
  <si>
    <t>Poznámka k souboru cen:_x000d_
Položka zahrnuje: - kompletní provedení zemní konstrukce vč. výběru vhodného materiálu - úprava ukládaného materiálu vlhčením, tříděním, promícháním nebo vysoušením, příp. jiné úpravy za účelem zlepšení jeho mech. vlastností - hutnění i různé míry hutnění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</t>
  </si>
  <si>
    <t>"zpětný zásyp pol. 13273"0,6*0,7*54</t>
  </si>
  <si>
    <t>17421</t>
  </si>
  <si>
    <t>ZÁSYP JAM A RÝH ZEMINOU BEZ ZHUTNĚNÍ</t>
  </si>
  <si>
    <t>1676282287</t>
  </si>
  <si>
    <t>Poznámka k souboru cen:_x000d_
Položka zahrnuje: - kompletní provedení zemní konstrukce vč. výběru vhodného materiálu - úprava ukládaného materiálu vlhčením, tříděním, promícháním nebo vysoušením, příp. jiné úpravy za účelem zlepšení jeho mech. vlastností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</t>
  </si>
  <si>
    <t>"zemina na ostrůvky"26+14+35+5</t>
  </si>
  <si>
    <t>18241</t>
  </si>
  <si>
    <t>ZALOŽENÍ TRÁVNÍKU RUČNÍM VÝSEVEM</t>
  </si>
  <si>
    <t>-189313216</t>
  </si>
  <si>
    <t>Poznámka k souboru cen:_x000d_
Položka zahrnuje: - dodání předepsané travní směsi, její výsev na ornici, zalévání, první pokosení, to vše bez ohledu na sklon terénu Položka nezahrnuje: - x</t>
  </si>
  <si>
    <t>"založení trávníku u ostrůvků, včetně zálivky a ošetření"26+14+35+5</t>
  </si>
  <si>
    <t>21450</t>
  </si>
  <si>
    <t>SANAČNÍ VRSTVY Z KAMENIVA</t>
  </si>
  <si>
    <t>-170639480</t>
  </si>
  <si>
    <t>Poznámka k souboru cen:_x000d_
Položka zahrnuje - dodávku předepsaného kameniva - mimostaveništní a vnitrostaveništní dopravu a jeho uložení - není-li v zadávací dokumentaci uvedeno jinak, jedná se o nakupovaný materiál Položka nezahrnuje: - x</t>
  </si>
  <si>
    <t>"sanace ŠDA 0/63 - odhad 40%"(3151*0,31)*0,4</t>
  </si>
  <si>
    <t>Vodorovné konstrukce</t>
  </si>
  <si>
    <t>465923</t>
  </si>
  <si>
    <t>PŘEDLÁŽDĚNÍ DLAŽBY Z BETON DLAŽDIC</t>
  </si>
  <si>
    <t>409900459</t>
  </si>
  <si>
    <t>Poznámka k souboru cen:_x000d_
Položka zahrnuje: - rozebrání stávající dlažby a pokládka dlažby ze stávajícího dlažebního materiálu (bez dodávky nového) - nezbytnou manipulaci s tímto materiálem (nakládání, doprava, složení, očištění) - dodání a rozprostření materiálu pro lože a jeho tloušťku předepsanou dokumentací a pro předepsanou výplň spar - nutné zemní práce (svahování, úpravu pláně a pod.) Položka nezahrnuje: - podklad pod dlažbu, vykazuje se samostatně položkami SD 45</t>
  </si>
  <si>
    <t>"přeskládání stávající dlažby"12</t>
  </si>
  <si>
    <t>-552804389</t>
  </si>
  <si>
    <t>"chodník ŠDA 0/32, tl. 200 mm"6,5+15+15</t>
  </si>
  <si>
    <t>"vozovka - pod ACO, PS - CP - 0,4 kg/m2"3151</t>
  </si>
  <si>
    <t>"vozovka - pod ACL, PS - CP - 0,4 kg/m2"3151</t>
  </si>
  <si>
    <t>572214.1</t>
  </si>
  <si>
    <t>-1356529243</t>
  </si>
  <si>
    <t>"vozovka - pod ACP, PS - CP - 0,4 kg/m2"3151*0,4</t>
  </si>
  <si>
    <t>574B34</t>
  </si>
  <si>
    <t>ASFALTOVÝ BETON PRO OBRUSNÉ VRSTVY MODIFIK ACO 11+ TL. 40MM</t>
  </si>
  <si>
    <t>1222456151</t>
  </si>
  <si>
    <t>Poznámka k položce:_x000d_
Asfaltový beton pro obrusné vrstvy ACO 11 + PMB 45/80-65, tl. 40 mm, dodatečně modifikovaná směs 3D rozptýlenou výztuží (aramidová vlákna), v množství 0,5kg / 1t směsi._x000d_
Fakturace za pokládku asfaltových směsí bude probíhat na základě skutečnosti. Pro fakturaci bude provedeno přesné zaměření každé asfaltové vrstvy zvlášť (včetně tloušťky) v souladu s TKP 1</t>
  </si>
  <si>
    <t>"ACO 11+, tl. 40 mm"3151</t>
  </si>
  <si>
    <t>574D58</t>
  </si>
  <si>
    <t>ASFALTOVÝ BETON PRO LOŽNÍ VRSTVY MODIFIK ACL 22+, 22S TL. 60MM</t>
  </si>
  <si>
    <t>1297748913</t>
  </si>
  <si>
    <t>"ACL 22 S, tl. 60 mm"3151</t>
  </si>
  <si>
    <t>574E46</t>
  </si>
  <si>
    <t>ASFALTOVÝ BETON PRO PODKLADNÍ VRSTVY ACP 16+, 16S TL. 50MM</t>
  </si>
  <si>
    <t>873851902</t>
  </si>
  <si>
    <t>Poznámka k položce:_x000d_
Fakturace za pokládku asfaltových směsí bude probíhat na základě skutečnosti. Pro fakturaci bude provedeno přesné zaměření každé asfaltové vrstvy zvlášť (včetně tloušťky) v souladu s TKP 1_x000d_
Čerpání položky se souhlasem investora a TDI.</t>
  </si>
  <si>
    <t>"ACP 16S, tl. 50 mm"3151</t>
  </si>
  <si>
    <t>574E66</t>
  </si>
  <si>
    <t>ASFALTOVÝ BETON PRO PODKLADNÍ VRSTVY ACP 16+, 16S TL. 70MM</t>
  </si>
  <si>
    <t>-1759727376</t>
  </si>
  <si>
    <t>"ACP 16S, tl. 70 mm"(3151*0,4)</t>
  </si>
  <si>
    <t>577A2</t>
  </si>
  <si>
    <t>VÝSPRAVA TRHLIN ASFALTOVOU ZÁLIVKOU MODIFIK</t>
  </si>
  <si>
    <t>422959936</t>
  </si>
  <si>
    <t>Poznámka k souboru cen:_x000d_
Položka zahrnuje: - vyfrézování drážky šířky do 20mm hloubky do 40mm - vyčištění - nátěr - výplň předepsanou zálivkovou hmotou Položka nezahrnuje: - x</t>
  </si>
  <si>
    <t>"odhad"274*3</t>
  </si>
  <si>
    <t>-2122444089</t>
  </si>
  <si>
    <t>"chodníky - zámková dlažba - šedá barva"0,8+0,6+3,8+0,8+3,8+0,8+1+5,5</t>
  </si>
  <si>
    <t>"chodníky - hmatný prvek - lemování varovných prvků"0,8+0,8+0,8+0,8+0,9+1,5</t>
  </si>
  <si>
    <t>884178338</t>
  </si>
  <si>
    <t>"varovné a signální pásy - červená barva"3,5+4,2+3,5</t>
  </si>
  <si>
    <t>-1626234847</t>
  </si>
  <si>
    <t>87433</t>
  </si>
  <si>
    <t>POTRUBÍ Z TRUB PLASTOVÝCH ODPADNÍCH DN DO 150MM</t>
  </si>
  <si>
    <t>684611603</t>
  </si>
  <si>
    <t>Poznámka k souboru cen:_x000d_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položky platí pro práce prováděné v prostoru zapaženém i nezapaženém a i v kolektorech, chráničkách - položky zahrnují i práce spojené s nutnými obtoky, převáděním a čerpáním vody Položka nezahrnuje: - tlakové zkoušky ani proplach a dezinfekci</t>
  </si>
  <si>
    <t>"napojení UV na stávající řad, UV navrtávka"54</t>
  </si>
  <si>
    <t>89712</t>
  </si>
  <si>
    <t>VPUSŤ KANALIZAČNÍ ULIČNÍ KOMPLETNÍ Z BETONOVÝCH DÍLCŮ</t>
  </si>
  <si>
    <t>1977926098</t>
  </si>
  <si>
    <t>Poznámka k souboru cen:_x000d_
Položka zahrnuje: - dodávku a osazení předepsaných dílů včetně mříže - výplň, těsnění a tmelení spar a spojů, - opatření povrchů betonu izolací proti zemní vlhkosti v částech, kde přijdou do styku se zeminou nebo kamenivem, - předepsané podkladní konstrukce Položka nezahrnuje: - x</t>
  </si>
  <si>
    <t>"nová UV"1</t>
  </si>
  <si>
    <t>912A8</t>
  </si>
  <si>
    <t>BALISETY Z PLASTICKÝCH HMOT</t>
  </si>
  <si>
    <t>1624328394</t>
  </si>
  <si>
    <t>Poznámka k souboru cen:_x000d_
Položka zahrnuje: - dodání a osazení balisety včetně nutných zemních prací - vnitrostaveništní a mimostaveništní dopravu - odrazky plastové nebo z retroreflexní fólie Položka nezahrnuje: - x</t>
  </si>
  <si>
    <t>"balisety"12</t>
  </si>
  <si>
    <t>1503206210</t>
  </si>
  <si>
    <t>"C4a+Z2b"2</t>
  </si>
  <si>
    <t>"B20a"2</t>
  </si>
  <si>
    <t>"C3a"1</t>
  </si>
  <si>
    <t>-422755949</t>
  </si>
  <si>
    <t>"P2"1</t>
  </si>
  <si>
    <t>"C4a"3</t>
  </si>
  <si>
    <t>-669894592</t>
  </si>
  <si>
    <t>"sloupky"6</t>
  </si>
  <si>
    <t>-82577728</t>
  </si>
  <si>
    <t>"odstranění sloupku"2</t>
  </si>
  <si>
    <t>-1011724317</t>
  </si>
  <si>
    <t>"VDZ V4(0,25)"(18+117+70+15+209)*0,25</t>
  </si>
  <si>
    <t>"VDZ V2b(1,5/1,5/0,25)"((41+45+19)*0,5)*0,25</t>
  </si>
  <si>
    <t>"VDZ V2b(1,5/1,5/0,125)"((20+45+45)*0,5)*0,125</t>
  </si>
  <si>
    <t>"VDZ V1a(0,125)"(41+58+88+40+61)*0,125</t>
  </si>
  <si>
    <t>"VDZ V13(0,50/1,00)"(191+51+32+36)*(1/3)</t>
  </si>
  <si>
    <t>"VDZ V7a - přechod pro chodce"((4,5*3)+(4,87*3)+(4,5*3)+(4,5*3))/2</t>
  </si>
  <si>
    <t>1315323514</t>
  </si>
  <si>
    <t>1253096105</t>
  </si>
  <si>
    <t>917211</t>
  </si>
  <si>
    <t>ZÁHONOVÉ OBRUBY Z BETONOVÝCH OBRUBNÍKŮ ŠÍŘ 50MM</t>
  </si>
  <si>
    <t>766154027</t>
  </si>
  <si>
    <t>"sadová obruba"10,5</t>
  </si>
  <si>
    <t>1722550260</t>
  </si>
  <si>
    <t>"silniční obruba"46+38+23+27+45</t>
  </si>
  <si>
    <t>1727191651</t>
  </si>
  <si>
    <t>014102.R</t>
  </si>
  <si>
    <t>-1741896425</t>
  </si>
  <si>
    <t>ULOŽENÍ ODPADU ZE STAVBY NA SKLÁDKU S OPRÁVNĚNÍM K OPĚTOVNÉMU VYUŽITÍ - RECYKLAČNÍ STŘEDISKO
17 01 01 - BETON z vybouraných konstrukcí (obrubníky, propusty, panely a jiné)
17 09 04 - Směsné stavební a demoliční odpady neuvedené pod čísly 17 09 01, 17 09 02 a 17 09 03</t>
  </si>
  <si>
    <t xml:space="preserve">Poznámka k položce:_x000d_
Položka zahrnuje:_x000d_
Náklad na uložení do recyklačního střediska či na skládku s oprávněním k opětovnému využítí dodaného typu odpadu._x000d_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</si>
  <si>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"pol. 11352 - betonové obruby"(0,15*0,25*21)*2,3</t>
  </si>
  <si>
    <t>"pol. 11352.R - plastové obruby"(0,2*0,2*33)*1,5</t>
  </si>
  <si>
    <t>-682907710</t>
  </si>
  <si>
    <t>"pol. 13273 - přebytek z výkopu"(0,6*0,3*54)*1,9</t>
  </si>
  <si>
    <t>014103.R1</t>
  </si>
  <si>
    <t>1073374539</t>
  </si>
  <si>
    <t xml:space="preserve">Poznámka k položce:_x000d_
nepotřebný výkopek - zemina, drny, kamení - nevhodný materiál pro další použí na této stavbě_x000d_
Náklad na uložení do recyklačního střediska či na skládku s oprávněním k opětovnému využítí dodaného typu odpadu. _x000d_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stran._x000d_
Čerpání položky se souhlasem investora a TDI.</t>
  </si>
  <si>
    <t>"pol. 11332 - podkladní vrstvy sanace"489,744*2,3</t>
  </si>
  <si>
    <t>SO 102 - Komunikace OK</t>
  </si>
  <si>
    <t xml:space="preserve">    6 - Úpravy povrchů, podlahy a osazování výplní</t>
  </si>
  <si>
    <t>-748489926</t>
  </si>
  <si>
    <t>"podkladní vrstvy ve vozovce, hl. 530 mm"(0,53-0,18)*(2005+3,8+3+3,8+2,5)</t>
  </si>
  <si>
    <t>11332.1</t>
  </si>
  <si>
    <t>-1034502649</t>
  </si>
  <si>
    <t>Poznámka k položce:_x000d_
Čerpání položky se souhlasem investora a TDI._x000d_
vč. dopravy</t>
  </si>
  <si>
    <t>"odkop pro sanaci, hl. 930 mm"(2588+37,5+30+37,5+25)*(0,93-0,53)</t>
  </si>
  <si>
    <t>-2129113584</t>
  </si>
  <si>
    <t>"fréza vozovka, tl. 180 mm"0,18*2005</t>
  </si>
  <si>
    <t>"fréza vozovka - napojení, tl. 180 mm"0,18*(11,4+9+11,4+7,5)</t>
  </si>
  <si>
    <t>"fréza vozovka - napojení, tl. 100 mm"0,1*(3,8+3+3,8+2,5)</t>
  </si>
  <si>
    <t>"fréza vozovka - napojení, tl. 40 mm"0,04*(26,25+21+26,25+17,5)</t>
  </si>
  <si>
    <t>1945004444</t>
  </si>
  <si>
    <t>"napojení"7,5+6+8+5+8,1</t>
  </si>
  <si>
    <t>12110</t>
  </si>
  <si>
    <t>SEJMUTÍ ORNICE NEBO LESNÍ PŮDY</t>
  </si>
  <si>
    <t>986497841</t>
  </si>
  <si>
    <t>"sejmutí ornice, tl. 30 cm"(471+214+158+174)*0,3</t>
  </si>
  <si>
    <t>1002912762</t>
  </si>
  <si>
    <t>"mezideponie pro pol. 17130"0,2*(122+124+103+71+68)</t>
  </si>
  <si>
    <t>-1243385485</t>
  </si>
  <si>
    <t>"seříznutí krajnic od nánosů, šířky 0,75 m"552*0,75</t>
  </si>
  <si>
    <t>1074395892</t>
  </si>
  <si>
    <t>"reprofilace příkopu"50+111+52</t>
  </si>
  <si>
    <t>-941277095</t>
  </si>
  <si>
    <t>"dosypání terénu pod novým OK a vetvěmi - z pol. 11332"190*0,47</t>
  </si>
  <si>
    <t>737957354</t>
  </si>
  <si>
    <t>"dosypání pod krajnicí z nenamrzavého materiálu"0,2*(122+124+103+71+68)</t>
  </si>
  <si>
    <t>1855402528</t>
  </si>
  <si>
    <t>"ŠDB 32/63 - zásyp za obrubou ve středovém ostrůvku"0,08*111</t>
  </si>
  <si>
    <t>-1905863611</t>
  </si>
  <si>
    <t>"ohumusování příkopů, tl. 10 cm"0,1*(81+364+316+140)</t>
  </si>
  <si>
    <t>"ohumusování středového ostrůvku, tl. 15 cm"0,15*940</t>
  </si>
  <si>
    <t>"podorniční vrstva středového ostrůvku, tl. 30 cm"0,30*940</t>
  </si>
  <si>
    <t>393631087</t>
  </si>
  <si>
    <t>"zatravnění a osetí příkopů"81+364+316+140</t>
  </si>
  <si>
    <t>"zatravnění a středového ostrůvku"940</t>
  </si>
  <si>
    <t>21452</t>
  </si>
  <si>
    <t>SANAČNÍ VRSTVY Z KAMENIVA DRCENÉHO</t>
  </si>
  <si>
    <t>-757187929</t>
  </si>
  <si>
    <t>SANAČNÍ VRSTVY Z KAMENIVA DRCENÉHO
Čerpání položky se souhlasem investora a TDI.</t>
  </si>
  <si>
    <t>Poznámka k souboru cen:_x000d_
Položka zahrnuje: - dodávku předepsaného kameniva - mimostaveništní a vnitrostaveništní dopravu a jeho uložení - není-li v zadávací dokumentaci uvedeno jinak, jedná se o nakupovaný materiál Položka nezahrnuje: - x</t>
  </si>
  <si>
    <t>"sanace AZ tl. 400 mm ŠDA 0/63, odhad 100%"(2588+37,5+30+37,5+25)*0,4</t>
  </si>
  <si>
    <t>80575221</t>
  </si>
  <si>
    <t>"na zemní pláň"2588</t>
  </si>
  <si>
    <t>-1793999555</t>
  </si>
  <si>
    <t>"vozovka, tl. 200 mm"(2588+7,6+6+7,6+5)*0,2</t>
  </si>
  <si>
    <t>"dělící ostrůvky, tl. 180 mm"(3,4+3,5+9,3+3,3)*0,18</t>
  </si>
  <si>
    <t>"pojížděný prstenec, tl. 150 mm"142*0,15</t>
  </si>
  <si>
    <t>56332</t>
  </si>
  <si>
    <t>VOZOVKOVÉ VRSTVY ZE ŠTĚRKODRTI TL. DO 100MM</t>
  </si>
  <si>
    <t>1109955341</t>
  </si>
  <si>
    <t>"dělící ostrůvky ŠDA 0/32"((3,4+3,5+9,3+3,3)*1,1)</t>
  </si>
  <si>
    <t>-1768195853</t>
  </si>
  <si>
    <t>"vozovka ŠDA 0/32, tl. 150 mm"2588+3,8+3+3,8+2,5+235</t>
  </si>
  <si>
    <t>"pojížděný prstenec ŠDA 0/32, tl. 150 mm"143</t>
  </si>
  <si>
    <t>1228953824</t>
  </si>
  <si>
    <t>z meziskládky z pol. 11372 - (36,6 m3)</t>
  </si>
  <si>
    <t>"dosypávky krajnice z nenamrzavého materiálu"0,75*(122+124+103+71+68)</t>
  </si>
  <si>
    <t>-790186304</t>
  </si>
  <si>
    <t>"vozovka - pod ACO, PS - CP - 0,4 kg/m2"2588+37,5+30+37,5+25</t>
  </si>
  <si>
    <t>"vozovka - pod ACL, PS - CP - 0,4 kg/m2"2588+15,2+12+15,2+10</t>
  </si>
  <si>
    <t>1212415928</t>
  </si>
  <si>
    <t>"vozovka - ACO 11+, tl. 40 mm"2588+37,5+30+37,5+25</t>
  </si>
  <si>
    <t>1240518924</t>
  </si>
  <si>
    <t>Poznámka k položce:_x000d_
Asfaltový beton pro ložní vrstvy ACL 16 S PMB 25/55-60, tl. 60 mm, dodatečně modifikovaná směs 3D rozptýlenou výztuží (aramidová vlákna), v množství 0,5kg / 1t směsi._x000d_
Fakturace za pokládku asfaltových směsí bude probíhat na základě skutečnosti. Pro fakturaci bude provedeno přesné zaměření každé asfaltové vrstvy zvlášť (včetně tloušťky) v souladu s TKP 1</t>
  </si>
  <si>
    <t>"vozovka - ACL 16 S, tl. 60 mm"(2588+15,2+12+15,2+10)</t>
  </si>
  <si>
    <t>484915904</t>
  </si>
  <si>
    <t>"vozovka - ACP 22 S, tl. 80 mm"(2588+11,4+9+11,4+7,5)</t>
  </si>
  <si>
    <t>581452</t>
  </si>
  <si>
    <t>CEMENTOBET KRYT DVOUVRSTVÝ VYZTUŽENÝ TŘ I TL DO 250MM</t>
  </si>
  <si>
    <t>-921394598</t>
  </si>
  <si>
    <t>Poznámka k souboru cen:_x000d_
Položka zahrnuje: - dodání směsi v požadované kvalitě a výztuže v předepsaném množství - očištění podkladu - uložení směsi a výztuže dle předepsaného technologického předpisu a zhutnění vrstvy v předepsané tloušťce - zřízení vrstvy bez rozlišení šířky, pokládání vrstvy po etapách, včetně pracovních spar a spojů - úpravu napojení, ukončení - úpravu dilatačních spar včetně předepsané výztuže - úpravu povrchu krytu uvedenou v kapitole 7.10 ČSN 73 6123-1 - navrtání otvorů a osazení kotev a kluzných trnů v napojovacích spárách Položka nezahrnuje: - postřiky, nátěry</t>
  </si>
  <si>
    <t>Poznámka k položce:_x000d_
včetně proříznutí a pracovních, dilatačních spar po 3,0 m</t>
  </si>
  <si>
    <t>"pojížděný prstenec CB I, včetně kluzných trnů pr. 25 mm, dl. 500 mm, 2x kari síť 8x100x100"143</t>
  </si>
  <si>
    <t>58212</t>
  </si>
  <si>
    <t>DLÁŽDĚNÉ KRYTY Z VELKÝCH KOSTEK DO LOŽE Z MC</t>
  </si>
  <si>
    <t>906765824</t>
  </si>
  <si>
    <t>Poznámka k položce:_x000d_
včetně polymercementových zálivek (spotřeba cca 48 kg/m2), spárovací malta odolná vůči Chlr</t>
  </si>
  <si>
    <t>"dělící ostrůvky - žulová dlažba 150x150 mm, třída jakkosti 2, do bet. lože tl. min. 200 mm, C25/30n"3,4+3,5+9,3+3,3+3</t>
  </si>
  <si>
    <t>58222</t>
  </si>
  <si>
    <t>DLÁŽDĚNÉ KRYTY Z DROBNÝCH KOSTEK DO LOŽE Z MC</t>
  </si>
  <si>
    <t>-1423764421</t>
  </si>
  <si>
    <t>"zpevnění krajnic ze žulových kostek 100x100mm, třída jakkosti 2, do bet. lože tl. min. 200 mm, C25/30n"18+17</t>
  </si>
  <si>
    <t>524989968</t>
  </si>
  <si>
    <t>Úpravy povrchů, podlahy a osazování výplní</t>
  </si>
  <si>
    <t>62592</t>
  </si>
  <si>
    <t>ÚPRAVA POVRCHU BETONOVÝCH PLOCH A KONSTRUKCÍ - STRIÁŽ</t>
  </si>
  <si>
    <t>1452670417</t>
  </si>
  <si>
    <t>Poznámka k souboru cen:_x000d_
Položka zahrnuje: - provedení předepsané úpravy Položka nezahrnuje: - x</t>
  </si>
  <si>
    <t>"striáž středového prstence, ve směru spádu"143</t>
  </si>
  <si>
    <t>914112</t>
  </si>
  <si>
    <t>DOPRAVNÍ ZNAČKY ZÁKLAD VELIKOSTI OCEL NEREFLEXNÍ - MONTÁŽ S PŘEMÍST</t>
  </si>
  <si>
    <t>-1750451443</t>
  </si>
  <si>
    <t>Poznámka k souboru cen:_x000d_
Položka zahrnuje: - dopravu demontované značky z dočasné skládky - osazení a montáž značky na místě určeném projektem - nutnou opravu poškozených částí Položka nezahrnuje: - dodávku značky</t>
  </si>
  <si>
    <t>"přemístění B4, E5, E15 včetně sloupku"3</t>
  </si>
  <si>
    <t>-1709066570</t>
  </si>
  <si>
    <t>Poznámka k položce:_x000d_
Zhotovitel bude nakládat s odpadem, který vznikl v této položce v souladu s podmínkami uvedenými ve Směrnicích Zadavatele</t>
  </si>
  <si>
    <t>"IS3a"3</t>
  </si>
  <si>
    <t>"IS3c"3</t>
  </si>
  <si>
    <t>"IS3b"3</t>
  </si>
  <si>
    <t>"P1"2</t>
  </si>
  <si>
    <t>1818755840</t>
  </si>
  <si>
    <t>"B20a"8</t>
  </si>
  <si>
    <t>"P4"5</t>
  </si>
  <si>
    <t>"C1"5</t>
  </si>
  <si>
    <t>"C4a"5</t>
  </si>
  <si>
    <t>"IS3c"6</t>
  </si>
  <si>
    <t>"B24a"1</t>
  </si>
  <si>
    <t>-1911320580</t>
  </si>
  <si>
    <t>"IS9b"4</t>
  </si>
  <si>
    <t>914732</t>
  </si>
  <si>
    <t>STÁLÁ DOPRAV ZAŘÍZ Z3 OCEL TŘ RA2 - MONTÁŽ S PŘESUNEM</t>
  </si>
  <si>
    <t>476915312</t>
  </si>
  <si>
    <t>"Z3"5</t>
  </si>
  <si>
    <t>752657693</t>
  </si>
  <si>
    <t>"sloupky"27</t>
  </si>
  <si>
    <t>171720194</t>
  </si>
  <si>
    <t>Poznámka k položce:_x000d_
dle stavu bude předáno správci nebo uloženo do sběrny surovin na jméno investora v souladu se směrnicí_x000d_
Zhotovitel bude nakládat s odpadem, který vznikl v této položce v souladu s podmínkami uvedenými ve Směrnicích Zadavatele</t>
  </si>
  <si>
    <t>"odstranění sloupku"7</t>
  </si>
  <si>
    <t>-192284096</t>
  </si>
  <si>
    <t>"IP19"4</t>
  </si>
  <si>
    <t>480867128</t>
  </si>
  <si>
    <t>"VDZ V1a(0,125)"(34+24+56+18+24+35+40+18+14+16)*0,125</t>
  </si>
  <si>
    <t>"VDZ V4(0,25)"(76+134+137+115+79+6+7+4+6+6)*0,25</t>
  </si>
  <si>
    <t>"VDZ V2b(1,5/1,5/0,25)"(126/2)*0,25</t>
  </si>
  <si>
    <t>"VDZ V13"(11+5+4+4+4)/2</t>
  </si>
  <si>
    <t>-593597160</t>
  </si>
  <si>
    <t>-1106572857</t>
  </si>
  <si>
    <t>916341</t>
  </si>
  <si>
    <t>SMĚROVACÍ DESKY Z4 JEDNOSTR TŘ RA2 - DOD A MONTÁŽ</t>
  </si>
  <si>
    <t>-339974995</t>
  </si>
  <si>
    <t>Poznámka k souboru cen:_x000d_
Položka zahrnuje: - dodání zařízení v předepsaném provedení včetně jejich osazení - údržbu po celou dobu trvání funkce - náhradu zničených nebo ztracených kusů - nutnou opravu poškozených částí Položka nezahrnuje: - x</t>
  </si>
  <si>
    <t>"Z4b pod C4a"5</t>
  </si>
  <si>
    <t>916J22.R</t>
  </si>
  <si>
    <t>PŘENOSNÉ REKLAMNÍ UPOUTÁVAČE</t>
  </si>
  <si>
    <t>395385754</t>
  </si>
  <si>
    <t>"posun billboardů do nové polohy mimo stavbu mezi západní a severní větev OK"2</t>
  </si>
  <si>
    <t>-1035133755</t>
  </si>
  <si>
    <t>"silniční obruba u pojížděného prstence"112</t>
  </si>
  <si>
    <t>91726</t>
  </si>
  <si>
    <t>KO OBRUBNÍKY BETONOVÉ</t>
  </si>
  <si>
    <t>-1206785356</t>
  </si>
  <si>
    <t>"KO obruba ke kruhovým objezdům - okružní pás"122</t>
  </si>
  <si>
    <t>"KO obruba ke kruhovým objezdům - ostrůvky"10+10+14+10+9</t>
  </si>
  <si>
    <t>-2003056811</t>
  </si>
  <si>
    <t>"napojení"7,5+6+8+5</t>
  </si>
  <si>
    <t>1869555707</t>
  </si>
  <si>
    <t>"pol. 12924 - nánosy z krajnic"414*0,2*1,9</t>
  </si>
  <si>
    <t>"pol. 12933 - čištění příkopů"(213*0,6)*1,9</t>
  </si>
  <si>
    <t>014103.R2</t>
  </si>
  <si>
    <t>-2107293398</t>
  </si>
  <si>
    <t>"pol. 11332 - podkladní vrstvy"706,335*2,3</t>
  </si>
  <si>
    <t>014103.R3</t>
  </si>
  <si>
    <t>1573253049</t>
  </si>
  <si>
    <t>"pol. 11332.1 - podkladní vrstvy sanace"1087,2*2,3</t>
  </si>
  <si>
    <t>SO 402 - Veřejné osvětlení ul. Horoušanská</t>
  </si>
  <si>
    <t xml:space="preserve">    741 - Elektroinstalace - silnoproud</t>
  </si>
  <si>
    <t xml:space="preserve">    742 - Elektroinstalace - slaboproud</t>
  </si>
  <si>
    <t xml:space="preserve">    749 - Elektromontáže - ostatní práce a konstrukce</t>
  </si>
  <si>
    <t>131836</t>
  </si>
  <si>
    <t>HLOUBENÍ JAM ZAPAŽ I NEPAŽ TŘ. II, ODVOZ DO 12KM</t>
  </si>
  <si>
    <t>-310635484</t>
  </si>
  <si>
    <t>"strojový výkop 500x800, dl. 284"0,5*0,8*284</t>
  </si>
  <si>
    <t>"strojový výkop 500x1200, dl. 52"0,5*1,2*52</t>
  </si>
  <si>
    <t>-1873793108</t>
  </si>
  <si>
    <t>"písek kopaný"(284*0,5*0,1)+(52*0,5*0,2)</t>
  </si>
  <si>
    <t>272313</t>
  </si>
  <si>
    <t>ZÁKLADY Z PROSTÉHO BETONU DO C16/20</t>
  </si>
  <si>
    <t>441513330</t>
  </si>
  <si>
    <t>Poznámka k souboru cen:_x000d_
Položka zahrnuje: - dodání čerstvého betonu (betonové směsi) požadované kvality, jeho uložení do požadovaného tvaru při jakékoliv hustotě výztuže, konzistenci čerstvého betonu a způsobu hutnění, ošetření a ochranu betonu, - zhotovení nepropustného, mrazuvzdorného betonu a betonu požadované trvanlivosti a vlastností, užití potřebných přísad a technologií výroby betonu, - zřízení pracovních a dilatačních spar, včetně potřebných úprav, výplně, vložek, opracování, očištění a ošetření, - bednění požadovaných konstr. (i ztracené) s úpravou dle požadované kvality povrchu betonu, včetně odbedňovacích a odskružovacích prostředků, nátěrů zabraňujících soudržnosti betonu a bednění, - podpěrné konstr. (skruže) a lešení všech druhů pro bednění, vč. ochranných a bezpečnostních opatření a základů těchto konstrukcí a lešení, - vytvoření kotevních čel, kapes, nálitků a sedel, zřízení všech požadovaných otvorů, výklenků, prostupů, dutin, drážek a pod., vč. ztížení práce a úprav kolem nich, - úpravy pro osazení výztuže, doplňkových konstrukcí a vybavení, - úpravy povrchu pro položení požadované izolace, povlaků a nátěrů, případně vyspravení, - ztížení práce u kabelových a injektážních trubek a ostatních zařízení osazovaných do betonu, - konstrukce betonových kloubů, upevnění kotevních prvků a doplňkových konstrukcí, - nátěry zabraňující soudržnost betonu a bednění, - výplň, těsnění a tmelení spar a spojů, - opatření povrchů betonu izolací proti zemní vlhkosti v částech, kde přijdou do styku se zeminou nebo kamenivem, - případné zřízení spojovací vrstvy u základů, - úpravy pro osazení zařízení ochrany konstrukce proti vlivu bludných proudů, Položka nezahrnuje: - x</t>
  </si>
  <si>
    <t>"vyrovnávací vrstva betonu, dl. 52 m"52*0,2*0,5</t>
  </si>
  <si>
    <t>"podkladní vrstva betonu, dl. 52 m"52*0,1*0,5</t>
  </si>
  <si>
    <t>741</t>
  </si>
  <si>
    <t>Elektroinstalace - silnoproud</t>
  </si>
  <si>
    <t>742H12</t>
  </si>
  <si>
    <t>KABEL NN ČTYŘ- A PĚTIŽÍLOVÝ CU S PLASTOVOU IZOLACÍ OD 4 DO 16 MM2</t>
  </si>
  <si>
    <t>721222167</t>
  </si>
  <si>
    <t>Poznámka k souboru cen:_x000d_
1. Položka obsahuje: – manipulace a uložení kabelu (do země, chráničky, kanálu, na rošty, na TV a pod.) 2. Položka neobsahuje: – příchytky, spojky, koncovky, chráničky apod. 3. Způsob měření: Měří se metr délkový.</t>
  </si>
  <si>
    <t>"kabel CYKY-J 4x10"358</t>
  </si>
  <si>
    <t>742L22</t>
  </si>
  <si>
    <t>UKONČENÍ DVOU AŽ PĚTIŽÍLOVÉHO KABELU KABELOVOU SPOJKOU OD 4 DO 16 MM2</t>
  </si>
  <si>
    <t>2012295809</t>
  </si>
  <si>
    <t>Poznámka k souboru cen:_x000d_
1. Položka obsahuje: – všechny práce spojené s úpravou kabelů pro montáž včetně veškerého příslušentsví 2. Položka neobsahuje: X 3. Způsob měření: Udává se počet kusů kompletní konstrukce nebo práce.</t>
  </si>
  <si>
    <t>"ukončení kabelů smršť. záklopkou do 5x16mm2"20</t>
  </si>
  <si>
    <t>742P17</t>
  </si>
  <si>
    <t>VYHLEDÁNÍ STÁVAJÍCÍHO KABELU (MĚŘENÍ, SONDA)</t>
  </si>
  <si>
    <t>-2040877448</t>
  </si>
  <si>
    <t>Poznámka k souboru cen:_x000d_
1. Položka obsahuje: – vyhledání stávajícího kabelu vn/nn v obvodu žel. stanice, na trati vč. výkopu sondy a veškerého příslušenství 2. Položka neobsahuje: X 3. Způsob měření: Udává se počet kusů kompletní konstrukce nebo práce.</t>
  </si>
  <si>
    <t>"výkop sondy"10</t>
  </si>
  <si>
    <t>743311</t>
  </si>
  <si>
    <t>VÝLOŽNÍK PRO MONTÁŽ SVÍTIDLA NA STOŽÁR JEDNORAMENNÝ DÉLKA VYLOŽENÍ DO 1 M</t>
  </si>
  <si>
    <t>-863192221</t>
  </si>
  <si>
    <t>Poznámka k souboru cen:_x000d_
1. Položka obsahuje: – veškeré příslušenství a uzavírací nátěr, technický popis viz. projektová dokumentace 2. Položka neobsahuje: X 3. Způsob měření: Udává se počet kusů kompletní konstrukce nebo práce.</t>
  </si>
  <si>
    <t>"Výložník UZB1-1500, žár. zinek"10</t>
  </si>
  <si>
    <t>743553</t>
  </si>
  <si>
    <t>SVÍTIDLO VENKOVNÍ VŠEOBECNÉ LED, MIN. IP 44, PŘES 25 DO 45 W</t>
  </si>
  <si>
    <t>-206138403</t>
  </si>
  <si>
    <t>Poznámka k souboru cen:_x000d_
1. Položka obsahuje: – zdroj a veškeré příslušenství – technický popis viz. projektová dokumentace 2. Položka neobsahuje: X 3. Způsob měření: Udává se počet kusů kompletní konstrukce nebo práce.</t>
  </si>
  <si>
    <t>"Svítidlo Ampera EVO3/5303/60LED/200mA/WW730/36,2W"1</t>
  </si>
  <si>
    <t>743554</t>
  </si>
  <si>
    <t>SVÍTIDLO VENKOVNÍ VŠEOBECNÉ LED, MIN. IP 44, PŘES 45 W</t>
  </si>
  <si>
    <t>1061569565</t>
  </si>
  <si>
    <t xml:space="preserve">"Svítidlo Ampera  EVO3/5305/80LED/200mA/WW730/47,5W"9</t>
  </si>
  <si>
    <t>743731</t>
  </si>
  <si>
    <t>ROZVADĚČ PRO VEŘEJNÉ OSVĚTLENÍ - ROZŠÍŘENÍ O REGULÁTOR OSVĚTLENÍ S ŘÍDÍCÍ JEDNOTKOU</t>
  </si>
  <si>
    <t>-329750437</t>
  </si>
  <si>
    <t>Poznámka k souboru cen:_x000d_
1. Položka obsahuje: – veškeré příslušenství, zhotovení výrobní dokumentace – technický popis viz. projektová dokumentace 2. Položka neobsahuje: X 3. Způsob měření: Udává se počet kusů kompletní konstrukce nebo práce.</t>
  </si>
  <si>
    <t>"rozváděč zapínacího místa RVO-S1 ve vestavěném provedení, astronomické hodiny, jistič před elektoměrem 3x25A/C, 4x vývod 3x16A/C, zámek FAB"1</t>
  </si>
  <si>
    <t>747531</t>
  </si>
  <si>
    <t>ZKOUŠKY VODIČŮ A KABELŮ VN ZVÝŠENÝM NAPĚTÍM DO 35 KV</t>
  </si>
  <si>
    <t>341709393</t>
  </si>
  <si>
    <t>Poznámka k souboru cen:_x000d_
1. Položka obsahuje: – cenu za provedení měření kabelu/ vodiče vč. vyhotovení protokolu 2. Položka neobsahuje: X 3. Způsob měření: Udává se počet kusů kompletní konstrukce nebo práce.</t>
  </si>
  <si>
    <t>"Zkoušky technologických zařízení pod napětím"1</t>
  </si>
  <si>
    <t>747704</t>
  </si>
  <si>
    <t>ZAŠKOLENÍ OBSLUHY</t>
  </si>
  <si>
    <t>HOD</t>
  </si>
  <si>
    <t>-1736897307</t>
  </si>
  <si>
    <t>Poznámka k souboru cen:_x000d_
1. Položka obsahuje: – cenu za dobu kdy je s funkcí seznamována obsluha zařízení, včetně odevzdání dokumentace skutečného provedení 2. Položka neobsahuje: X 3. Způsob měření: Udává se čas v hodinách.</t>
  </si>
  <si>
    <t>74A110</t>
  </si>
  <si>
    <t>ZÁKLAD TV HLOUBENÝ V JAKÉKOLIV TŘÍDĚ ZEMINY</t>
  </si>
  <si>
    <t>543917823</t>
  </si>
  <si>
    <t>Poznámka k souboru cen:_x000d_
1. Položka obsahuje: – zemní práce pro montáž výkopu včetně bourání zpevněných ploch, dlažby a pod., uvedení narušeného okolí do původního stavu a naložení výkopku – úpravy spojené s uvolněním prostoru pro výkop např. demontáž a montáž oplocení, zajištění výkopu před zaplavením povrchovou vodou, pažení výkopu – dodávku, dopravu, montáž, pronájem mechanizmů a demontáž bednění – dodávku, dopravu a montáž svorníkového koše, technologické výztuže, kovaných svorníků aj. – případně provedení dutiny pro upevnění stožáru TV – dodávku, dopravu a uložení betonové směsi včetně všech technologických opatření spojené s realizací základu podle TKP 2. Položka neobsahuje: – přídavnou výztuž, svorníky, koše – odvoz výkopku (viz pol. 74A151 a 74A152) – poplatek za likvidaci odpadů (viz SSD 0) 3. Způsob měření: Měří se metry kubické uložené betonové směsi.</t>
  </si>
  <si>
    <t>"Základ pro stožár v.8m 700x700x1100"(0,7*0,7*1,1)*1</t>
  </si>
  <si>
    <t>"Základ pro stožár v.10m 800x800x1300"(0,8*0,8*1,3)*9</t>
  </si>
  <si>
    <t>742</t>
  </si>
  <si>
    <t>Elektroinstalace - slaboproud</t>
  </si>
  <si>
    <t>75D287</t>
  </si>
  <si>
    <t>PRACOVNÍ PLOŠINA K VÝSTRAŽNÍKU, KABELOVÉ SKŘÍNI - MONTÁŽ</t>
  </si>
  <si>
    <t>1966327712</t>
  </si>
  <si>
    <t>Poznámka k souboru cen:_x000d_
1. Položka obsahuje: – výkop jámy pro základ výstražníku – usazení základu, – montáž plošiny se všemi pomocnými a doplňujícími pracemi a součástmi, případné použití mechanizmů, včetně dopravy ze skladu k místu montáže 2. Položka neobsahuje: X 3. Způsob měření: Udává se počet kusů kompletní konstrukce nebo práce.</t>
  </si>
  <si>
    <t>75H141</t>
  </si>
  <si>
    <t>STOŽÁR (SLOUP) OCELOVÝ DO 10 M - DODÁVKA</t>
  </si>
  <si>
    <t>-2025590788</t>
  </si>
  <si>
    <t>STOŽÁR (SLOUP) OCELOVÝ DO 10 M</t>
  </si>
  <si>
    <t>Poznámka k souboru cen:_x000d_
1. Položka obsahuje: – dodávku specifikovaného bloku/zařízení včetně potřebného drobného montážního materiálu – dodávku souvisejícího příslušenství pro specifikovaný blok/zařízení – náklady na dopravu a skladování – veškeré potřebné mechanizmy, včetně obsluhy, náklady na mzdy a přibližné (průměrné) náklady na pořízení potřebných materiálů včetně všech ostatních vedlejších nákladů 2. Položka neobsahuje: X 3. Způsob měření: – Udává se počet kusů kompletní konstrukce nebo práce.</t>
  </si>
  <si>
    <t>"Stožár UZMB8-159/108/89 vč.stožárové svorkovnice, žár. zinek, v.8 m"1</t>
  </si>
  <si>
    <t>"Stožár UZMB10-159/114/89 vč.stožárové svorkovnice, žár. zinek, v.10 m"9</t>
  </si>
  <si>
    <t>75H14X</t>
  </si>
  <si>
    <t>STOŽÁR (SLOUP) OCELOVÝ - MONTÁŽ</t>
  </si>
  <si>
    <t>-1350818306</t>
  </si>
  <si>
    <t>Poznámka k souboru cen:_x000d_
1. Položka obsahuje: – kompletní montáž specifikovaného bloku/zařízení a souvisejícího příslušenství včetně potřebného drobného montážního materiálu – veškeré potřebné mechanizmy, včetně obsluhy, náklady na mzdy a přibližné (průměrné) náklady na pořízení potřebných materiálů včetně všech ostatních vedlejších nákladů 2. Položka neobsahuje: X 3. Způsob měření: – Udává se počet kusů kompletní konstrukce nebo práce.</t>
  </si>
  <si>
    <t>75IF11</t>
  </si>
  <si>
    <t>SPOJOVACÍ SVORKOVNICE 2/10 - DODÁVKA</t>
  </si>
  <si>
    <t>2046570948</t>
  </si>
  <si>
    <t>SPOJOVACÍ SVORKOVNICE 2/10</t>
  </si>
  <si>
    <t>"stožárová svorkovnice"10</t>
  </si>
  <si>
    <t>75IF1X</t>
  </si>
  <si>
    <t>SPOJOVACÍ SVORKOVNICE 2/10 - MONTÁŽ</t>
  </si>
  <si>
    <t>-27370473</t>
  </si>
  <si>
    <t>75IG71</t>
  </si>
  <si>
    <t>VEDENÍ UZEMŇOVACÍ V ZEMI Z FEZN DRÁTU PRŮMĚRU DO 10 MM - DODÁVKA</t>
  </si>
  <si>
    <t>-1253696241</t>
  </si>
  <si>
    <t>VEDENÍ UZEMŇOVACÍ V ZEMI Z FEZN DRÁTU PRŮMĚRU DO 10 MM</t>
  </si>
  <si>
    <t>Poznámka k souboru cen:_x000d_
1. Položka obsahuje: – dodávku specifikovaného bloku/zařízení včetně potřebného drobného montážního materiálu – dodávku souvisejícího příslušenství pro specifikovaný blok/zařízení – náklady na dopravu a skladování – veškeré potřebné mechanizmy, včetně obsluhy, náklady na mzdy a přibližné (průměrné) náklady na pořízení potřebných materiálů včetně všech ostatních vedlejších nákladů 2. Položka neobsahuje: X 3. Způsob měření: – Dodávka specifikovaného bloku/zařízení/konstrukce se měří v délce udané v metrech.</t>
  </si>
  <si>
    <t>"drát FeZn 10 mm"358</t>
  </si>
  <si>
    <t>75IG7X</t>
  </si>
  <si>
    <t>VEDENÍ UZEMŇOVACÍ V ZEMI Z FEZN DRÁTU PRŮMĚRU DO 10 MM - MONTÁŽ</t>
  </si>
  <si>
    <t>597770001</t>
  </si>
  <si>
    <t>Poznámka k souboru cen:_x000d_
1. Položka obsahuje: – práce spojené s montáží specifikované kabelizace specifikovaným způsobem (uložení na konstrukci, uložení, zatažení) – veškeré potřebné mechanizmy, včetně obsluhy, náklady na mzdy a přibližné (průměrné) náklady na pořízení potřebných materiálů včetně všech ostatních vedlejších nákladů 2. Položka neobsahuje: X 3. Způsob měření: – Práce specifikovaného se měří v délce kabelizace udané v metrech.</t>
  </si>
  <si>
    <t>749</t>
  </si>
  <si>
    <t>Elektromontáže - ostatní práce a konstrukce</t>
  </si>
  <si>
    <t>702212</t>
  </si>
  <si>
    <t>KABELOVÁ CHRÁNIČKA ZEMNÍ DN PŘES 100 DO 200 MM</t>
  </si>
  <si>
    <t>81182011</t>
  </si>
  <si>
    <t>Poznámka k souboru cen:_x000d_
1. Položka obsahuje: – přípravu podkladu pro osazení 2. Položka neobsahuje: X 3. Způsob měření: Měří se metr délkový.</t>
  </si>
  <si>
    <t>"chránička PVC 110"65</t>
  </si>
  <si>
    <t>702312</t>
  </si>
  <si>
    <t>ZAKRYTÍ KABELŮ VÝSTRAŽNOU FÓLIÍ ŠÍŘKY PŘES 20 DO 40 CM</t>
  </si>
  <si>
    <t>243322302</t>
  </si>
  <si>
    <t>Poznámka k souboru cen:_x000d_
1. Položka obsahuje: – dodávku a montáž fólie – přípravu podkladu pro osazení 2. Položka neobsahuje: X 3. Způsob měření: Měří se metr délkový.</t>
  </si>
  <si>
    <t>"výstražná fólie - rozvody elektro"284</t>
  </si>
  <si>
    <t>702903</t>
  </si>
  <si>
    <t>ZASYPÁNÍ KABELOVÉHO ŽLABU VRSTVOU Z PŘESÁTÉHO PÍSKU ČI VÝKOPKU SVĚTLÉ ŠÍŘKY PŘES 250 MM</t>
  </si>
  <si>
    <t>-1402383717</t>
  </si>
  <si>
    <t>Poznámka k souboru cen:_x000d_
1. Položka obsahuje: – veškeré zemní práce včetně dodání zásypového materiálu 2. Položka neobsahuje: X 3. Způsob měření: Měří se metr délkový.</t>
  </si>
  <si>
    <t>"strojový zához výkopu 500x800"284</t>
  </si>
  <si>
    <t>"strojový zához výkopu 500x1200"52</t>
  </si>
  <si>
    <t>014122</t>
  </si>
  <si>
    <t>POPLATKY ZA SKLÁDKU TYP S-OO (OSTATNÍ ODPAD)</t>
  </si>
  <si>
    <t>639766338</t>
  </si>
  <si>
    <t>Poznámka k souboru cen:_x000d_
Položka zahrnuje: - veškeré poplatky provozovateli skládky související s uložením odpadu na skládce. Položka nezahrnuje: - x</t>
  </si>
  <si>
    <t>"výkopek"144,8*1,9</t>
  </si>
  <si>
    <t>02944</t>
  </si>
  <si>
    <t>987177262</t>
  </si>
  <si>
    <t>"vypracování DSPS včetně fotodokumentace"1</t>
  </si>
  <si>
    <t>02950</t>
  </si>
  <si>
    <t>OSTATNÍ POŽADAVKY - POSUDKY, KONTROLY, REVIZNÍ ZPRÁVY</t>
  </si>
  <si>
    <t>798243689</t>
  </si>
  <si>
    <t>"revize elektro"1</t>
  </si>
  <si>
    <t>SO 404 - Ochrana kabelového vedení</t>
  </si>
  <si>
    <t>-1641453558</t>
  </si>
  <si>
    <t>"strojový výkop 500x1200 mm"(0,5*1,2)*120</t>
  </si>
  <si>
    <t>1863011867</t>
  </si>
  <si>
    <t>"písek kopaný"(0,5*0,2)*120</t>
  </si>
  <si>
    <t>1016911978</t>
  </si>
  <si>
    <t xml:space="preserve">KABEL NN ČTYŘ- A PĚTIŽÍLOVÝ CU S PLASTOVOU IZOLACÍ OD 4 DO 16 MM2
Pozn.: Přípojka pro rozváděč RVO vč. osazenískříně SS100  je součástí akce ČEZdi., a.s.
Součástí výkazu je pouze mechanická ochrana kabelu ČEZ pod křižovatkou.</t>
  </si>
  <si>
    <t>"kabel CYKY-J 4x16"5</t>
  </si>
  <si>
    <t>-709226987</t>
  </si>
  <si>
    <t>"ukončení kabelů smršť. záklopkou do 5x16mm2"2</t>
  </si>
  <si>
    <t>-1508407249</t>
  </si>
  <si>
    <t>"výkop sondy"8</t>
  </si>
  <si>
    <t>-364696222</t>
  </si>
  <si>
    <t>"drát FeZn 10 mm"5</t>
  </si>
  <si>
    <t>-1830872182</t>
  </si>
  <si>
    <t>668430099</t>
  </si>
  <si>
    <t>"chránička PVC DN 200"60</t>
  </si>
  <si>
    <t>702232</t>
  </si>
  <si>
    <t>KABELOVÁ CHRÁNIČKA ZEMNÍ DĚLENÁ DN PŘES 100 DO 200 MM</t>
  </si>
  <si>
    <t>-910791334</t>
  </si>
  <si>
    <t>"např. Kopohlaf, DN 110"25</t>
  </si>
  <si>
    <t>"např. Kopohlaf, DN 160"35</t>
  </si>
  <si>
    <t>1186833938</t>
  </si>
  <si>
    <t>"strojový zához výkopu 500x1200"120</t>
  </si>
  <si>
    <t>-248689287</t>
  </si>
  <si>
    <t>"výkopek"12*1,9</t>
  </si>
  <si>
    <t>-753661296</t>
  </si>
  <si>
    <t>-879923069</t>
  </si>
  <si>
    <t>SO 405 - Veřejné osvětlení OK</t>
  </si>
  <si>
    <t>570496437</t>
  </si>
  <si>
    <t>"strojový výkop 500x800, dl. 735"0,5*0,8*735</t>
  </si>
  <si>
    <t>"strojový výkop 500x1200, dl. 52"(0,5*1,2)*(391+40)</t>
  </si>
  <si>
    <t>-577244863</t>
  </si>
  <si>
    <t>"písek kopaný"(735*0,5*0,1)+(391*0,5*0,2)+(40*0,5*0,2)</t>
  </si>
  <si>
    <t>-148011201</t>
  </si>
  <si>
    <t>"vyrovnávací vrstva betonu"(0,2*0,5)*(40+735)</t>
  </si>
  <si>
    <t>"podkladní vrstva betonu"(0,1*0,5)*40</t>
  </si>
  <si>
    <t>873333</t>
  </si>
  <si>
    <t>POTRUBÍ Z TRUB PLAST TLAK SVAŘ DN DO 150MM BEZVÝKOPOVOU TECHNOLOGIÍ</t>
  </si>
  <si>
    <t>1301426058</t>
  </si>
  <si>
    <t>Poznámka k souboru cen:_x000d_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event. nutnou úpravu vstupní a výstupní šachty včetně nezbytných zemních prací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položky zahrnují i práce spojené s nutnými obtoky, převáděním a čerpáním vody Položka nezahrnuje: - tlakové zkoušky ani proplach a dezinfekci</t>
  </si>
  <si>
    <t>"protlak pod komunikací, plast DN 110"9</t>
  </si>
  <si>
    <t>1325433541</t>
  </si>
  <si>
    <t>"kabel CYKY-J 4x16"422</t>
  </si>
  <si>
    <t>742H13</t>
  </si>
  <si>
    <t>KABEL NN ČTYŘ- A PĚTIŽÍLOVÝ CU S PLASTOVOU IZOLACÍ OD 25 DO 50 MM2</t>
  </si>
  <si>
    <t>1229307269</t>
  </si>
  <si>
    <t>"kabel CYKY-J 4x25"790</t>
  </si>
  <si>
    <t>-1920389368</t>
  </si>
  <si>
    <t>"ukončení kabelů smršť. záklopkou do 5x16mm2"46</t>
  </si>
  <si>
    <t>1433596046</t>
  </si>
  <si>
    <t>"výkop sondy"20</t>
  </si>
  <si>
    <t>274074960</t>
  </si>
  <si>
    <t>"Výložník UZB1-1500, žár. zinek"23</t>
  </si>
  <si>
    <t>-1517921286</t>
  </si>
  <si>
    <t>"Svítidlo Ampera EVO3/5303/60LED/200mA/WW730/36,2W"9</t>
  </si>
  <si>
    <t>"Svítidlo Ampera EVO3/5308/60LED/200mA/WW730/36,2W"6</t>
  </si>
  <si>
    <t>"Svítidlo Ampera EVO3/5308/70LED/200mA/WW730/42W"4</t>
  </si>
  <si>
    <t>"Svítidlo Ampera EVO3/5303/70LED/200mA/WW730/42W"4</t>
  </si>
  <si>
    <t>744D34</t>
  </si>
  <si>
    <t xml:space="preserve">KOMPAKTNÍ JISTIČ  DO 250 A - MODUL PROUDOVÉHO CHRÁNIČE</t>
  </si>
  <si>
    <t>-570259952</t>
  </si>
  <si>
    <t>Poznámka k souboru cen:_x000d_
1. Položka obsahuje: – veškerý spojovací materiál vč. připojovacího vedení – technický popis viz. projektová dokumentace 2. Položka neobsahuje: X 3. Způsob měření: Udává se počet kusů kompletní konstrukce nebo práce.</t>
  </si>
  <si>
    <t>"doplnění vývodu do rozvaděče RVO - jistič 3x16A/B"1</t>
  </si>
  <si>
    <t>744K21</t>
  </si>
  <si>
    <t>STYKAČ ČTYŘPÓLOVÝ DO 25 A</t>
  </si>
  <si>
    <t>-664100914</t>
  </si>
  <si>
    <t>"doplnění vývodu do rozvaděče RVO - stykač 3x25A"1</t>
  </si>
  <si>
    <t>512383175</t>
  </si>
  <si>
    <t>1156843771</t>
  </si>
  <si>
    <t>-1286996551</t>
  </si>
  <si>
    <t>"Základ pro stožár v.8m 700x700x1100"(0,7*0,7*1,1)*23</t>
  </si>
  <si>
    <t>734176539</t>
  </si>
  <si>
    <t>783859113</t>
  </si>
  <si>
    <t>"Stožár UZMB8-159/108/89 vč.stožárové svorkovnice, žár. zinek, v.8 m"23</t>
  </si>
  <si>
    <t>51262323</t>
  </si>
  <si>
    <t>-1971873607</t>
  </si>
  <si>
    <t>"stožárová svorkovnice"23</t>
  </si>
  <si>
    <t>-953586380</t>
  </si>
  <si>
    <t>-1403272466</t>
  </si>
  <si>
    <t>"drát FeZn 10 mm"1212</t>
  </si>
  <si>
    <t>-1903017892</t>
  </si>
  <si>
    <t>-1546056478</t>
  </si>
  <si>
    <t>"chránička PVC 110"435</t>
  </si>
  <si>
    <t>1480597847</t>
  </si>
  <si>
    <t>"výstražná fólie - rozvody elektro"735+391</t>
  </si>
  <si>
    <t>-1105763482</t>
  </si>
  <si>
    <t>"strojový zához výkopu 500x800"735</t>
  </si>
  <si>
    <t>"strojový zához výkopu 500x1200"391+40</t>
  </si>
  <si>
    <t>1359157545</t>
  </si>
  <si>
    <t xml:space="preserve">POPLATKY ZA SKLÁDKU TYP S-OO (OSTATNÍ ODPAD)
</t>
  </si>
  <si>
    <t>"výkopek"116*1,9</t>
  </si>
  <si>
    <t>349830503</t>
  </si>
  <si>
    <t>-992119272</t>
  </si>
  <si>
    <t>SO 406 - Chránička optického kabelu</t>
  </si>
  <si>
    <t>13293</t>
  </si>
  <si>
    <t>HLOUBENÍ RÝH ŠÍŘ DO 2M PAŽ I NEPAŽ TŘ. III</t>
  </si>
  <si>
    <t>2078217885</t>
  </si>
  <si>
    <t>"rýha"(0,9*0,4)*(389+157+192+453)</t>
  </si>
  <si>
    <t>444769075</t>
  </si>
  <si>
    <t>"zpětný zásyp rýhy"(0,8*0,4)*(389+157+192+453)</t>
  </si>
  <si>
    <t>17581</t>
  </si>
  <si>
    <t>OBSYP POTRUBÍ A OBJEKTŮ Z NAKUPOVANÝCH MATERIÁLŮ</t>
  </si>
  <si>
    <t>-1091664050</t>
  </si>
  <si>
    <t>Poznámka k souboru cen:_x000d_
Položka zahrnuje: - kompletní provedení zemní konstrukce včetně nákupu a dopravy materiálu dle zadávací dokumentace - úprava ukládaného materiálu vlhčením, tříděním, promícháním nebo vysoušením, příp. jiné úpravy za účelem zlepšení jeho mech. vlastností - hutnění i různé míry hutnění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a výplň jam a prohlubní v podloží - úprava, očištění, ochrana a zhutnění podloží - svahování, hutnění a uzavírání povrchů svahů - zřízení lavic na svazích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 Způsob měření: - zemina vytlačená potrubím o DN 180mm se od kubatury obsypů neodečítá</t>
  </si>
  <si>
    <t>"pískové lože"(0,1*0,4)*(389+157+192+453)</t>
  </si>
  <si>
    <t>87633</t>
  </si>
  <si>
    <t>CHRÁNIČKY Z TRUB PLASTOVÝCH DN DO 150MM</t>
  </si>
  <si>
    <t>-855718614</t>
  </si>
  <si>
    <t>Poznámka k souboru cen:_x000d_
Položka zahrnuje: - výrobní dokumentaci (včetně technologického předpisu) - dodání veškerého trubního a pomocného materiálu (trouby, trubky, tvarovky, spojovací a těsnící materiál a pod.), podpěrných, závěsných a upevňovacích prvků, včetně potřebných úprav - úprava a příprava podkladu a podpěr, očištění a ošetření podkladu a podpěr - zřízení plně funkčního potrubí, kompletní soustavy, podle příslušného technologického předpisu (bez ohledu na sklon) - zřízení potrubí i jednotlivých částí po etapách, včetně pracovních spar a spojů, pracovního zaslepení konců a pod. - úprava prostupů, průchodů šachtami a komorami, okolí podpěr a vyústění, zaústění, napojení, vyvedení a upevnění odpad. výustí - ochrana potrubí nátěrem (vč. úpravy povrchu), případně izolací, nejsou-li tyto práce předmětem jiné položky - úprava, očištění a ošetření prostoru kolem potrubí - včetně případně předepsaného utěsnění konců chrániček - položky platí pro práce prováděné v prostoru zapaženém i nezapaženém a i v kolektorech, chráničkách Položka nezahrnuje: - x</t>
  </si>
  <si>
    <t>"DN 125"25+25+25+9+25</t>
  </si>
  <si>
    <t>75I911</t>
  </si>
  <si>
    <t>OPTOTRUBKA HDPE PRŮMĚRU DO 40 MM</t>
  </si>
  <si>
    <t>1431623120</t>
  </si>
  <si>
    <t>Poznámka k souboru cen:_x000d_
1. Položka obsahuje: – dodávku specifikované kabelizace včetně potřebného drobného montážního materiálu – dodávku souvisejícího příslušenství pro specifickou kabelizaci – náklady na dopravu a skladování – práce spojené s montáží specifikované kabelizace specifikovaným způsobem – veškeré potřebné mechanizmy, včetně obsluhy, náklady na mzdy a přibližné (průměrné) náklady na pořízení potřebných materiálů včetně všech ostatních vedlejších nákladů 2. Položka neobsahuje: X 3. Způsob měření: – Dodávka a montáž specifikované kabelizace se měří v délce udané v metrech.</t>
  </si>
  <si>
    <t>"oranžová se dvěma bílými pruhy"389+868+157+66+192+798+453</t>
  </si>
  <si>
    <t>"černá se dvěma bílými pruhy"389+868+157+66+192+798+453</t>
  </si>
  <si>
    <t>75IA11</t>
  </si>
  <si>
    <t xml:space="preserve">OPTOTRUBKOVÁ SPOJKA  PRŮMĚRU DO 40 MM - DODÁVKA</t>
  </si>
  <si>
    <t>1944022855</t>
  </si>
  <si>
    <t>Poznámka k souboru cen:_x000d_
1. Položka obsahuje: – dodávku specifikovaného bloku/zařízení včetně potřebného drobného montážního materiálu – dodávku souvisejícího příslušenství pro specifikovaný blok/zařízení – náklady na dopravu a skladování – veškeré potřebné mechanizmy, včetně obsluhy, náklady na mzdy a přibližné (průměrné) náklady na pořízení potřebných materiálů včetně všech ostatních vedlejších nákladů 2. Položka neobsahuje: X 3. Způsob měření: – Udává se počet kusů kompletní konstrukce a práce.</t>
  </si>
  <si>
    <t>"spojka po 150 m - (2923/150)*2"40</t>
  </si>
  <si>
    <t>75IA51</t>
  </si>
  <si>
    <t>OPTOTRUBKOVÁ KONCOVKA PRŮMĚRU DO 40 MM - DODÁVKA</t>
  </si>
  <si>
    <t>-794263855</t>
  </si>
  <si>
    <t>"zaslepení"2</t>
  </si>
  <si>
    <t>029113</t>
  </si>
  <si>
    <t>OSTATNÍ POŽADAVKY - ZEMĚMĚŘICKÉ ZAMĚŘENÍ - CELKY</t>
  </si>
  <si>
    <t>1138050378</t>
  </si>
  <si>
    <t>OSTATNÍ POŽADAVKY - GEODETICKÉ ZAMĚŘENÍ - CELKY</t>
  </si>
  <si>
    <t>Poznámka k souboru cen:_x000d_
Položka zahrnuje: - veškeré náklady spojené s objednatelem požadovanými pracemi - položka se využije pro celky 3D charakteru (objekty s vysokou mírou nepravidelnosti vzájemně navazujících částí, technologické a průmyslové celky) Položka nezahrnuje: - x</t>
  </si>
  <si>
    <t>"skutečné zaměření vedení chráničky"1</t>
  </si>
  <si>
    <t>SO 700.1 - Protihluková opatření - PHS 1</t>
  </si>
  <si>
    <t>04773039</t>
  </si>
  <si>
    <t>BENING s.r.o.</t>
  </si>
  <si>
    <t>CZ04773039</t>
  </si>
  <si>
    <t xml:space="preserve">    3 - Svislé a kompletní konstrukce</t>
  </si>
  <si>
    <t xml:space="preserve">    711 - Izolace proti vodě, vlhkosti a plynům</t>
  </si>
  <si>
    <t>13173</t>
  </si>
  <si>
    <t>HLOUBENÍ JAM ZAPAŽ I NEPAŽ TŘ. I</t>
  </si>
  <si>
    <t>1909786894</t>
  </si>
  <si>
    <t>"výkop"(1,89*2,1)*40</t>
  </si>
  <si>
    <t>17511</t>
  </si>
  <si>
    <t>OBSYP POTRUBÍ A OBJEKTŮ SE ZHUTNĚNÍM</t>
  </si>
  <si>
    <t>-1246606236</t>
  </si>
  <si>
    <t>Poznámka k souboru cen:_x000d_
Položka zahrnuje: - kompletní provedení zemní konstrukce vč. výběru vhodného materiálu - úprava ukládaného materiálu vlhčením, tříděním, promícháním nebo vysoušením, příp. jiné úpravy za účelem zlepšení jeho mech. vlastností - hutnění i různé míry hutnění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a výplň jam a prohlubní v podloží - úprava, očištění, ochrana a zhutnění podloží - svahování, hutnění a uzavírání povrchů svahů - zřízení lavic na svazích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 Způsob měření: - zemina vytlačená potrubím o DN 180mm se od kubatury obsypů neodečítá</t>
  </si>
  <si>
    <t>"vhodý materiál obsypu, pol.13173 - odečtení patek, hlavy piloty, podkl. beton a základ"(1,89*2,1-3,1415*0,375*0,375*0,7)*40</t>
  </si>
  <si>
    <t>1111330077</t>
  </si>
  <si>
    <t>"založení trávníku hydroosevem"3*3*40</t>
  </si>
  <si>
    <t>224324</t>
  </si>
  <si>
    <t>PILOTY ZE ŽELEZOBETONU C25/30</t>
  </si>
  <si>
    <t>1257544488</t>
  </si>
  <si>
    <t>Poznámka k souboru cen:_x000d_
Položka zahrnuje: - dodání čerstvého betonu (betonové směsi) požadované kvality, jeho uložení do požadovaného tvaru při jakékoliv hustotě výztuže, konzistenci čerstvého betonu a způsobu hutnění, ošetření a ochranu betonu - zhotovení nepropustného, mrazuvzdorného betonu a betonu požadované trvanlivosti a vlastností - zřízení pracovních a dilatačních spar, včetně potřebných úprav, výplně, vložek, opracování, očištění a ošetření - bednění požadovaných konstr. (i ztracené) s úpravou dle požadované kvality povrchu betonu, včetně odbedňovacích a odskružovacích prostředků - podpěrné konstr. (skruže) a lešení všech druhů pro bednění, uložení čerstvého betonu, výztuže a doplňkových konstr., vč. požadovaných otvorů, ochranných a bezpečnostních opatření a základů těchto konstrukcí a lešení - vytvoření kotevních čel, kapes, nálitků, sedel, zřízení všech požadovaných otvorů, výklenků, prostupů, dutin, drážek a pod., vč. ztížení práce a úprav kolem nich - úpravy pro osazení výztuže, doplňkových konstrukcí a vybavení - úpravy povrchu pro položení požadované izolace, povlaků a nátěrů, případně vyspravení - upevnění kotevních prvků a doplňkových konstrukcí - nátěry zabraňující soudržnost betonu a bednění - výplň, těsnění a tmelení spar a spojů - opatření povrchů betonu izolací proti zemní vlhkosti v částech, kde přijdou do styku se zeminou nebo kamenivem - případné zřízení spojovací vrstvy u základů - úpravy pro osazení zařízení ochrany konstrukce proti vlivu bludných proudů - ukončení piloty pod ústím vrtu a vyplnění zbývající části sypaninou nebo kamenivem, zřízení výplně piloty pod hladinou vody - odbourání a odstranění znehodnocené části výplně a úprava hlavy piloty před výstavbou další konstrukční části - veškerý materiál, výrobky a polotovary, včetně mimostaveništní a vnitrostaveništní dopravy Položka nezahrnuje: - dodání a osazení výztuže - vrty Způsob měření: - objem betonu pro přebetonování a nadbetonování se nezapočítává</t>
  </si>
  <si>
    <t>"piloty 2,8 m dlouhé"(3,14*0,375*0,375*2,8)*40</t>
  </si>
  <si>
    <t>224325</t>
  </si>
  <si>
    <t>PILOTY ZE ŽELEZOBETONU C30/37</t>
  </si>
  <si>
    <t>-2011476245</t>
  </si>
  <si>
    <t>"zabetonování hlavy pilot"(3,14*0,375*0,375*0,7)*40</t>
  </si>
  <si>
    <t>224365</t>
  </si>
  <si>
    <t>VÝZTUŽ PILOT Z OCELI 10505, B500B</t>
  </si>
  <si>
    <t>1893617900</t>
  </si>
  <si>
    <t>Poznámka k souboru cen:_x000d_
Položka zahrnuje: - veškerý materiál, výrobky a polotovary, včetně mimostaveništní a vnitrostaveništní dopravy - dodání betonářské výztuže v požadované kvalitě, stříhání, řezání, ohýbání a spojování do všech požadovaných tvarů (vč. armakošů) a uložení s požadovaným zajištěním polohy a krytí výztuže betonem - veškeré svary nebo jiné spoje výztuže - pomocné konstrukce a práce pro osazení a upevnění výztuže - zednické výpomoci pro montáž betonářské výztuže - úpravy výztuže pro osazení doplňkových konstrukcí - ochranu výztuže do doby jejího zabetonování - úpravy výztuže pro zřízení kotevních prvků, závěsných ok a doplňkových konstrukcí - veškerá opatření pro zajištění soudržnosti výztuže a betonu - vodivé propojení výztuže, které je součástí ochrany konstrukce proti vlivům bludných proudů, vyvedení do měřících skříní nebo míst pro měření bludných proudů (vlastní měřící skříně se uvádějí položkami SD 74) - povrchovou antikorozní úpravu výztuže - separaci výztuže - osazení měřících zařízení a úpravy pro ně - osazení měřících skříní nebo míst pro měření bludných proudů Položka nezahrnuje: - x</t>
  </si>
  <si>
    <t>"piloty - 80 kg/m3"((49,455+12,4)/1000)*80</t>
  </si>
  <si>
    <t>264130</t>
  </si>
  <si>
    <t>VRTY PRO PILOTY TŘ. I D DO 800MM</t>
  </si>
  <si>
    <t>-1727597829</t>
  </si>
  <si>
    <t>Poznámka k souboru cen:_x000d_
Položka zahrnuje: - zřízení vrtu, svislou a vodorovnou dopravu zeminy bez uložení na skládku, vrtací práce zapaž. i nepaž. vrtu - čerpání vody z vrtu, vyčištění vrtu - zabezpečení vrtacích prací - dopravu, nájem, provoz a přemístění, montáž a demontáž vrtacích zařízení a dalších mechanismů - lešení a podpěrné konstrukce pro práci a manipulaci s vrtacím zařízení a dalších mechanismů - vrtací plošiny vč. zemních prací, zpevnění, odvodnění a pod. - v případě zapažení dočasnými pažnicemi jejich opotřebení - v případě zapažení suspenzí veškeré hospodaření s ní Položka nezahrnuje: - zapažení trvalými pažnicemi - uložení zeminy na skládku a poplatek za skládku Způsob měření: - do délky vrtu se nezapočítává hluché vrtání</t>
  </si>
  <si>
    <t>"piloty"3,8*40</t>
  </si>
  <si>
    <t>Svislé a kompletní konstrukce</t>
  </si>
  <si>
    <t>33712</t>
  </si>
  <si>
    <t>SLOUPKY PROTIHLUKOVÝCH STĚN ZE ŽELEZOBETONOVÝCH DÍLCŮ</t>
  </si>
  <si>
    <t>-613828468</t>
  </si>
  <si>
    <t>Poznámka k souboru cen:_x000d_
Položka zahrnuje: - dodání dílce požadovaného tvaru a vlastností, jeho skladování, doprava a osazení do definitivní polohy, včetně komplexní technologie výroby a montáže dílců, ošetření a ochrana dílců, - u dílců železobetonových a předpjatých veškerá výztuž, případně i tuhé kovové prvky a závěsná oka, - úpravy a zařízení pro uložení a transport dílce, - veškeré požadované úpravy dílců, včetně doplňkových konstrukcí a vybavení, - sestavení dílce na stavbě včetně montážních zařízení, plošin a prahů a pod., - výplň, těsnění a tmelení spár a spojů, - očištění a ošetření úložných ploch, - zednické výpomoce pro montáž dílců, - označení dílce výrobním štítkem nebo jiným způsobem, - úpravy dílce pro dodržení požadované přesnosti jeho osazení, včetně případných měření, - veškerá zařízení pro zajištění stability v každém okamžiku, - další práce dané případně specifikací k příslušnému prefabrik. dílci (úprava pohledových ploch, příp. rubových ploch, osazení měřících zařízení, zkoušení a měření dílců a pod.) Položka nezahrnuje: - x</t>
  </si>
  <si>
    <t>"do pilot"0,075*4,6*40</t>
  </si>
  <si>
    <t>347125</t>
  </si>
  <si>
    <t>STĚNY PROTIHLUKOVÉ Z DÍLCŮ ŽELEZOBETON DO C30/37</t>
  </si>
  <si>
    <t>-315388280</t>
  </si>
  <si>
    <t>Poznámka k souboru cen:_x000d_
Položka zahrnuje: - dodání dílce požadovaného tvaru a vlastností, jeho skladování, doprava a osazení do definitivní polohy, včetně komplexní technologie výroby a montáže dílců, ošetření a ochrana dílců, - u dílců železobetonových a předpjatých veškerá výztuž, případně i tuhé kovové prvky a závěsná oka, - úpravy a zařízení pro uložení a transport dílce, - veškeré požadované úpravy dílců, včetně doplňkových konstrukcí a vybavení, - sestavení dílce na stavbě včetně montážních zařízení, plošin a prahů a pod., - výplň, těsnění a tmelení spár a spojů, - očištění a ošetření úložných ploch, - zednické výpomoce pro montáž dílců, - označení dílce výrobním štítkem nebo jiným způsobem, - úpravy dílce pro dodržení požadované přesnosti jeho osazení, včetně případných měření, - veškerá zařízení pro zajištění stability v každém okamžiku, - další práce dané případně specifikací k příslušnému prefabrik. dílci (úprava pohledových ploch, příp. rubových ploch, osazení měřících zařízení, zkoušení a měření dílců a pod.). Položka nezahrnuje: - x</t>
  </si>
  <si>
    <t>"Soklové betonové panely"0,6*156</t>
  </si>
  <si>
    <t>34714</t>
  </si>
  <si>
    <t>STĚNY PROTIHLUKOVÉ Z DÍLCŮ Z LEHKÉHO BETONU</t>
  </si>
  <si>
    <t>692697678</t>
  </si>
  <si>
    <t>Poznámka k souboru cen:_x000d_
Položka zahrnuje: - dodání dílce požadovaného tvaru a vlastností, jeho skladování, doprava a osazení do definitivní polohy, včetně komplexní technologie výroby a montáže dílců, ošetření a ochrana dílců, - u dílců betonových tuhé kovové prvky a závěsná oka, - úpravy a zařízení pro uložení a transport dílce, - veškeré požadované úpravy dílců, včetně doplňkových konstrukcí a vybavení, - sestavení dílce na stavbě včetně montážních zařízení, plošin a prahů a pod., - výplň, těsnění a tmelení spár a spojů, - očištění a ošetření úložných ploch, - zednické výpomoce pro montáž dílců, - označení dílce výrobním štítkem nebo jiným způsobem, - úpravy dílce pro dodržení požadované přesnosti jeho osazení, včetně případných měření, - veškerá zařízení pro zajištění stability v každém okamžiku, - další práce dané případně specifikací k příslušnému prefabrik. dílci (úprava pohledových ploch, příp. rubových ploch, osazení měřících zařízení, zkoušení a měření dílců a pod.). Položka nezahrnuje: - x</t>
  </si>
  <si>
    <t>"Výplňové panely betonové, pohltivé"478</t>
  </si>
  <si>
    <t>451315</t>
  </si>
  <si>
    <t>PODKLADNÍ A VÝPLŇOVÉ VRSTVY Z PROSTÉHO BETONU C30/37</t>
  </si>
  <si>
    <t>412736107</t>
  </si>
  <si>
    <t>"piloty"0,3*0,1*0,15*40</t>
  </si>
  <si>
    <t>567303</t>
  </si>
  <si>
    <t>VRSTVY PRO OBNOVU A OPRAVY ZE ŠTĚRKODRTI</t>
  </si>
  <si>
    <t>939251683</t>
  </si>
  <si>
    <t>"ŠD 16/32 - podsyp sokl. panelů se zhutněním"0,6*0,2*156</t>
  </si>
  <si>
    <t>711</t>
  </si>
  <si>
    <t>Izolace proti vodě, vlhkosti a plynům</t>
  </si>
  <si>
    <t>711111</t>
  </si>
  <si>
    <t>IZOLACE BĚŽNÝCH KONSTRUKCÍ PROTI ZEMNÍ VLHKOSTI ASFALTOVÝMI NÁTĚRY</t>
  </si>
  <si>
    <t>304364993</t>
  </si>
  <si>
    <t>Poznámka k souboru cen:_x000d_
Položka zahrnuje: - dodání předepsaného izolačního materiálu - očištění a ošetření podkladu, zadávací dokumentace může zahrnout i případné vyspravení - zřízení izolace jako kompletního povlaku, případně komplet. soustavy nebo systému podle příslušného technolog. předpisu - zřízení izolace i jednotlivých vrstev po etapách, včetně pracovních spár a spojů - úprava u okrajů, rohů, hran, dilatačních i pracovních spojů, kotev, obrubníků, dilatačních zařízení, odvodnění, otvorů, neizolovaných míst a pod. - zajištění odvodnění povrchu izolace, včetně odvodnění nejnižších míst, pokud dokumentace pro zadání stavby nestanoví jinak - ochrana izolace do doby zřízení definitivní ochranné vrstvy nebo konstrukce - úprava, očištění a ošetření prostoru kolem izolace - provedení požadovaných zkoušek Položka nezahrnuje: - ochranné vrstvy, např. geotextilii</t>
  </si>
  <si>
    <t>"izolace nátěrem - 1xNPe + 2xNA"(2*3,1415*0,375*0,7+3,1415*0,375*0,375)*40+0,4*156+1,2*40</t>
  </si>
  <si>
    <t>-1884327508</t>
  </si>
  <si>
    <t>"pol. 13173"158,76*1,9</t>
  </si>
  <si>
    <t>"pol. 264130"(152*2,01)*1,9</t>
  </si>
  <si>
    <t>SO 700.2 - Protihluková opatření - PHS 2</t>
  </si>
  <si>
    <t>"výkop"(1,89*2,1)*42</t>
  </si>
  <si>
    <t>"vhodý materiál obsypu, pol.13173 - odečtení patek, hlavy piloty, podkl. beton a základ"(1,89*2,1-3,1415*0,375*0,375*0,7)*42</t>
  </si>
  <si>
    <t>"založení trávníku hydroosevem"3*3*42</t>
  </si>
  <si>
    <t>"piloty 2,8 m dlouhé"(3,14*0,375*0,375*2,8)*42</t>
  </si>
  <si>
    <t>"zabetonování hlavy pilot"(3,14*0,375*0,375*0,7)*42</t>
  </si>
  <si>
    <t>"piloty - 80 kg/m3"((52+13)/1000)*80</t>
  </si>
  <si>
    <t>"piloty"3,8*42</t>
  </si>
  <si>
    <t>"do pilot"0,075*4,6*42</t>
  </si>
  <si>
    <t>"Soklové betonové panely"0,6*165</t>
  </si>
  <si>
    <t>"Výplňové panely betonové, pohltivé"464</t>
  </si>
  <si>
    <t>"piloty"0,3*0,1*0,15*42</t>
  </si>
  <si>
    <t>"ŠD 16/32 - podsyp sokl. panelů se zhutněním"0,6*0,2*165</t>
  </si>
  <si>
    <t>"izolace nátěrem - 1xNPe + 2xNA"(2*3,1415*0,375*0,7+3,1415*0,375*0,375)*42+0,4*165+1,2*42</t>
  </si>
  <si>
    <t>-1979169885</t>
  </si>
  <si>
    <t>"pol. 13173"166,698*1,9</t>
  </si>
  <si>
    <t>"pol. 264130"(159,6*2,01)*1,9</t>
  </si>
  <si>
    <t>SO 700.3 - Protihluková opatření - PHS 3</t>
  </si>
  <si>
    <t>"výkop"(1,89*2,1)*41</t>
  </si>
  <si>
    <t>"vhodý materiál obsypu, pol.13173 - odečtení patek, hlavy piloty, podkl. beton a základ"(1,89*2,1-3,1415*0,375*0,375*0,7)*41</t>
  </si>
  <si>
    <t>"založení trávníku hydroosevem"3*3*41</t>
  </si>
  <si>
    <t>"piloty 2,8 m dlouhé"(3,14*0,375*0,375*2,8)*41</t>
  </si>
  <si>
    <t>"zabetonování hlavy pilot"(3,14*0,375*0,375*0,7)*41</t>
  </si>
  <si>
    <t>"piloty - 80 kg/m3"((50,7+12,7)/1000)*80</t>
  </si>
  <si>
    <t>"piloty"3,8*41</t>
  </si>
  <si>
    <t>"do pilot"0,075*4,6*41</t>
  </si>
  <si>
    <t>"Soklové betonové panely"0,6*160</t>
  </si>
  <si>
    <t>"Výplňové panely betonové, pohltivé"506</t>
  </si>
  <si>
    <t>"piloty"0,3*0,1*0,15*41</t>
  </si>
  <si>
    <t>"ŠD 16/32 - podsyp sokl. panelů se zhutněním"0,6*0,2*160</t>
  </si>
  <si>
    <t>"izolace nátěrem - 1xNPe + 2xNA"(2*3,1415*0,375*0,7+3,1415*0,375*0,375)*41+0,4*160+1,2*41</t>
  </si>
  <si>
    <t>-1880378302</t>
  </si>
  <si>
    <t>"pol. 13173"162,729*1,9</t>
  </si>
  <si>
    <t>"pol. 264130"(155,8*2,01)*1,9</t>
  </si>
  <si>
    <t>SO 700.4 - Protihluková opatření - PHS 4</t>
  </si>
  <si>
    <t>"výkop"(1,89*2,1)*57</t>
  </si>
  <si>
    <t>"vhodý materiál obsypu, pol.13173 - odečtení patek, hlavy piloty, podkl. beton a základ"(1,89*2,1-3,1415*0,375*0,375*0,7)*57</t>
  </si>
  <si>
    <t>"založení trávníku hydroosevem"3*3*57</t>
  </si>
  <si>
    <t>"piloty 2,8 m dlouhé"(3,14*0,375*0,375*2,8)*57</t>
  </si>
  <si>
    <t>"zabetonování hlavy pilot"(3,14*0,375*0,375*0,7)*57</t>
  </si>
  <si>
    <t>"piloty - 80 kg/m3"((70,5+17,7)/1000)*80</t>
  </si>
  <si>
    <t>"piloty"3,8*57</t>
  </si>
  <si>
    <t>"do pilot"0,075*4,6*57</t>
  </si>
  <si>
    <t>"Soklové betonové panely"0,6*225</t>
  </si>
  <si>
    <t>"Výplňové panely betonové, pohltivé"696</t>
  </si>
  <si>
    <t>"piloty"0,3*0,1*0,15*57</t>
  </si>
  <si>
    <t>"ŠD 16/32 - podsyp sokl. panelů se zhutněním"0,6*0,2*225</t>
  </si>
  <si>
    <t>"izolace nátěrem - 1xNPe + 2xNA"(2*3,1415*0,375*0,7+3,1415*0,375*0,375)*57+0,4*225+1,2*57</t>
  </si>
  <si>
    <t>1933926371</t>
  </si>
  <si>
    <t>"pol. 13173"226,233*1,9</t>
  </si>
  <si>
    <t>"pol. 264130"(216,6*2,01)*1,9</t>
  </si>
  <si>
    <t>SO 700.5 - Protihluková opatření - PHS 5</t>
  </si>
  <si>
    <t>"výkop"(1,89*2,1)*26</t>
  </si>
  <si>
    <t>"vhodý materiál obsypu, pol.13173 - odečtení patek, hlavy piloty, podkl. beton a základ"(1,89*2,1-3,1415*0,375*0,375*0,7)*26</t>
  </si>
  <si>
    <t>"založení trávníku hydroosevem"3*3*26</t>
  </si>
  <si>
    <t>"piloty 2,8 m dlouhé"(3,14*0,375*0,375*2,8)*26</t>
  </si>
  <si>
    <t>"zabetonování hlavy pilot"(3,14*0,375*0,375*0,7)*26</t>
  </si>
  <si>
    <t>"piloty - 80 kg/m3"((32,2+8,1)/1000)*80</t>
  </si>
  <si>
    <t>"piloty"3,8*26</t>
  </si>
  <si>
    <t>"do pilot"0,075*4,6*26</t>
  </si>
  <si>
    <t>"Soklové betonové panely"0,6*100</t>
  </si>
  <si>
    <t>"Výplňové panely betonové, pohltivé"325</t>
  </si>
  <si>
    <t>"piloty"0,3*0,1*0,15*26</t>
  </si>
  <si>
    <t>"ŠD 16/32 - podsyp sokl. panelů se zhutněním"0,6*0,2*100</t>
  </si>
  <si>
    <t>"izolace nátěrem - 1xNPe + 2xNA"(2*3,1415*0,375*0,7+3,1415*0,375*0,375)*26+0,4*100+1,2*26</t>
  </si>
  <si>
    <t>-1688537561</t>
  </si>
  <si>
    <t>"pol. 13173"103,194*1,9</t>
  </si>
  <si>
    <t>"pol. 264130"(98,8*2,01)*1,9</t>
  </si>
  <si>
    <t>SO 700.6 - Protihluková opatření - PHS 6</t>
  </si>
  <si>
    <t>"výkop"(1,89*2,1)*38</t>
  </si>
  <si>
    <t>"vhodý materiál obsypu, pol.13173 - odečtení patek, hlavy piloty, podkl. beton a základ"(1,89*2,1-3,1415*0,375*0,375*0,7)*38</t>
  </si>
  <si>
    <t>"založení trávníku hydroosevem"3*3*38</t>
  </si>
  <si>
    <t>"piloty 2,8 m dlouhé"(3,14*0,375*0,375*2,8)*38</t>
  </si>
  <si>
    <t>"zabetonování hlavy pilot"(3,14*0,375*0,375*0,7)*38</t>
  </si>
  <si>
    <t>"piloty - 80 kg/m3"((47+11,8)/1000)*80</t>
  </si>
  <si>
    <t>"piloty"3,8*38</t>
  </si>
  <si>
    <t>"do pilot"0,075*4,6*38</t>
  </si>
  <si>
    <t>"Soklové betonové panely"0,6*150</t>
  </si>
  <si>
    <t>"Výplňové panely betonové, pohltivé"482</t>
  </si>
  <si>
    <t>"piloty"0,3*0,1*0,15*38</t>
  </si>
  <si>
    <t>"ŠD 16/32 - podsyp sokl. panelů se zhutněním"0,6*0,2*150</t>
  </si>
  <si>
    <t>"izolace nátěrem - 1xNPe + 2xNA"(2*3,1415*0,375*0,7+3,1415*0,375*0,375)*38+0,4*150+1,2*38</t>
  </si>
  <si>
    <t>1693413954</t>
  </si>
  <si>
    <t>"pol. 13173"150,822*1,9</t>
  </si>
  <si>
    <t>"pol. 264130"(144,4*2,01)*1,9</t>
  </si>
  <si>
    <t>SO 700.7 - Protihluková opatření - PHS 7</t>
  </si>
  <si>
    <t>"výkop"(1,89*2,1)*70</t>
  </si>
  <si>
    <t>"vhodý materiál obsypu, pol.13173 - odečtení patek, hlavy piloty, podkl. beton a základ"(1,89*2,1-3,1415*0,375*0,375*0,7)*70</t>
  </si>
  <si>
    <t>"založení trávníku hydroosevem"3*3*70</t>
  </si>
  <si>
    <t>"piloty 2,8 m dlouhé"(3,14*0,375*0,375*2,8)*70</t>
  </si>
  <si>
    <t>"zabetonování hlavy pilot"(3,14*0,375*0,375*0,7)*70</t>
  </si>
  <si>
    <t>"piloty - 80 kg/m3"((86,6+21,6)/1000)*80</t>
  </si>
  <si>
    <t>"piloty"3,8*70</t>
  </si>
  <si>
    <t>"do pilot"0,075*4,6*70</t>
  </si>
  <si>
    <t>"Soklové betonové panely"0,6*278</t>
  </si>
  <si>
    <t>"Výplňové panely betonové, pohltivé"857</t>
  </si>
  <si>
    <t>"piloty"0,3*0,1*0,15*70</t>
  </si>
  <si>
    <t>56330</t>
  </si>
  <si>
    <t>VOZOVKOVÉ VRSTVY ZE ŠTĚRKODRTI</t>
  </si>
  <si>
    <t>-827132728</t>
  </si>
  <si>
    <t>"podklad podesty UV - ŠDA 0/32, tl. 160 mm"0,16*4</t>
  </si>
  <si>
    <t>"ŠD 16/32 - podsyp sokl. panelů se zhutněním"0,6*0,2*278</t>
  </si>
  <si>
    <t>1973518632</t>
  </si>
  <si>
    <t>"zámková dlažba podesty UV v loži tl. 40 mm z ŠD 4/8"4</t>
  </si>
  <si>
    <t>642231</t>
  </si>
  <si>
    <t>DVEŘE KOMPLETNÍ S OCEL ZÁRUBNÍ KOVOVÉ JEDNOKŘÍDLÉ</t>
  </si>
  <si>
    <t>-2605433</t>
  </si>
  <si>
    <t>Poznámka k souboru cen:_x000d_
Položka zahrnuje: - dodávka oken dle specifikace objednatele - montáž nových oken do připravených otvorů (tj. zakotvení do ostění a zapěnění spáry PUR pěnou) - seřízení výrobků k jejich plné funkčnosti - případné zapravení venkovního i vnitřního ostění - zajištění prováděných prací tak, aby nebyly znečištěny a poškozeny vnitřní prostory - případná výmalba vnitřních ostění oken - pokud se jedná o finální stavební práci, zahrnuje i zajištění úklidu vnitřních i vnějších prostor Položka nezahrnuje: - x</t>
  </si>
  <si>
    <t>Poznámka k položce:_x000d_
Dvěře se zvukoizolační vlastností.</t>
  </si>
  <si>
    <t>"únikové dveře 1 ks"1</t>
  </si>
  <si>
    <t>914C21</t>
  </si>
  <si>
    <t>OZNAČ ÚNIKŮ V PHS OCEL TŘ RA1 - DODÁVKA A MONTÁŽ</t>
  </si>
  <si>
    <t>1600944680</t>
  </si>
  <si>
    <t>OZNAČ ÚNIKŮ V PHS OCEL S FÓLIÍ TŘ.1 DODÁVKA A MONTÁŽ</t>
  </si>
  <si>
    <t>"značení UV dle TP 104"1</t>
  </si>
  <si>
    <t>-2127133256</t>
  </si>
  <si>
    <t>"obruba tl. 80 mm, lemování podesty UV"6</t>
  </si>
  <si>
    <t>"izolace nátěrem - 1xNPe + 2xNA"(2*3,1415*0,375*0,7+3,1415*0,375*0,375)*70+0,4*278+1,2*70</t>
  </si>
  <si>
    <t>1828869458</t>
  </si>
  <si>
    <t>"pol. 13173"277,83*1,9</t>
  </si>
  <si>
    <t>"pol. 264130"(266*2,01)*1,9</t>
  </si>
  <si>
    <t>SO 700.8 - Protihluková opatření - PHS 8</t>
  </si>
  <si>
    <t>"výkop"(1,89*2,1)*86</t>
  </si>
  <si>
    <t>"vhodý materiál obsypu, pol.13173 - odečtení patek, hlavy piloty, podkl. beton a základ"(1,89*2,1-3,1415*0,375*0,375*0,7)*86</t>
  </si>
  <si>
    <t>"založení trávníku hydroosevem"3*3*86</t>
  </si>
  <si>
    <t>"piloty 3,3 m dlouhé"(3,14*0,375*0,375*3,3)*86</t>
  </si>
  <si>
    <t>"zabetonování hlavy pilot"(3,14*0,375*0,375*0,7)*86</t>
  </si>
  <si>
    <t>"piloty - 80 kg/m3"((125,315+26,6)/1000)*80</t>
  </si>
  <si>
    <t>"piloty"4,2*86</t>
  </si>
  <si>
    <t>272125</t>
  </si>
  <si>
    <t>ZÁKLADY Z DÍLCŮ ŽELEZOBETONOVÝCH DO C30/37</t>
  </si>
  <si>
    <t>-810335998</t>
  </si>
  <si>
    <t>2*1,8*1,05*4</t>
  </si>
  <si>
    <t>"do pilot"0,075*4,6*86+(0,08*12)</t>
  </si>
  <si>
    <t>"Soklové betonové panely"0,6*318+9</t>
  </si>
  <si>
    <t>"Výplňové panely betonové, pohltivé"1289</t>
  </si>
  <si>
    <t>"piloty"0,3*0,1*0,15*86</t>
  </si>
  <si>
    <t>"podklad podesty UV - ŠDA 0/32, tl. 160 mm"0,16*12</t>
  </si>
  <si>
    <t>"ŠD 16/32 - podsyp sokl. panelů se zhutněním"0,6*0,2*318</t>
  </si>
  <si>
    <t>"zámková dlažba podesty UV v loži tl. 40 mm z ŠD 4/8"12</t>
  </si>
  <si>
    <t>"únikové dveře 3ks"3</t>
  </si>
  <si>
    <t>"značení UV dle TP 104"3</t>
  </si>
  <si>
    <t>"obruba tl. 80 mm, lemování podesty UV"18</t>
  </si>
  <si>
    <t>"izolace nátěrem - 1xNPe + 2xNA"(2*3,1415*0,375*0,7+3,1415*0,375*0,375)*86+0,4*318+1,2*86</t>
  </si>
  <si>
    <t>-342036875</t>
  </si>
  <si>
    <t>"pol. 13173"341,334*1,9</t>
  </si>
  <si>
    <t>"pol. 264130"(361,2*2,01)*1,9</t>
  </si>
  <si>
    <t>SO 700.9 - Protihluková opatření - Zemní val</t>
  </si>
  <si>
    <t>17110</t>
  </si>
  <si>
    <t>ULOŽENÍ SYPANINY DO NÁSYPŮ SE ZHUTNĚNÍM</t>
  </si>
  <si>
    <t>475298526</t>
  </si>
  <si>
    <t>Poznámka k souboru cen:_x000d_
Položka zahrnuje: - kompletní provedení zemní konstrukce vč. výběru vhodného materiálu - úprava ukládaného materiálu vlhčením, tříděním, promícháním nebo vysoušením, příp. jiné úpravy za účelem zlepšení jeho mech. vlastností - hutnění i různé míry hutnění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a výplň jam a prohlubní v podloží - úprava, očištění, ochrana a zhutnění podloží - svahování, hutnění a uzavírání povrchů svahů - zřízení lavic na svazích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x</t>
  </si>
  <si>
    <t>"násyp zemního tělesa se zhutněním po vrstvách"466*46,5</t>
  </si>
  <si>
    <t>17910</t>
  </si>
  <si>
    <t>NÁSYPY Z ARMOVANÝCH ZEMIN SE ZHUTNĚNÍM</t>
  </si>
  <si>
    <t>840697074</t>
  </si>
  <si>
    <t>Poznámka k souboru cen:_x000d_
Položka zahrnuje: - kompletní provedení zemní konstrukce vč. výběru vhodného materiálu - úprava ukládaného materiálu vlhčením, tříděním, promícháním nebo vysoušením, příp. jiné úpravy za účelem zlepšení jeho mech. vlastností - hutnění i různé míry hutnění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ruční hutnění a výplň jam a prohlubní v podloží - úprava, očištění, ochrana a zhutnění podloží - svahování, hutnění a uzavírání povrchů svahů - zřízení lavic na svazích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 Položka nezahrnuje: - nezahrnuje armovací sítě</t>
  </si>
  <si>
    <t>"zemina vhodná do násypu dle ČSN 73 6133, hutnění po vrstvách max 300mm (Id=0,85, 100% PS), vč. zkoušek hutnění 2ks, Edef,2&gt;45MPa,Edef2/Edef1"10*6*4</t>
  </si>
  <si>
    <t>"založení trávníku hydroosevem"466*20</t>
  </si>
  <si>
    <t>28994</t>
  </si>
  <si>
    <t>OPLÁŠTĚNÍ (ZPEVNĚNÍ) Z OCELOVÝCH SÍTÍ (A MŘÍŽOVIN)</t>
  </si>
  <si>
    <t>-101168560</t>
  </si>
  <si>
    <t>Poznámka k souboru cen:_x000d_
Položka zahrnuje: - dodávku předepsaných sítí - úpravu, očištění a ochranu podkladu - přichycení k podkladu, případně zatížení - úpravy spojů a zajištění okrajů - úpravy pro odvodnění - nutné přesahy - mimostaveništní a vnitrostaveništní dopravu Položka nezahrnuje: - x Způsob měření: - přesahy se nezapočítávají do výměry</t>
  </si>
  <si>
    <t>(17+15+13+11+10+8+6+4+2)*1,5</t>
  </si>
  <si>
    <t>28995</t>
  </si>
  <si>
    <t>KOTEVNÍ SÍTĚ PRO GABIONY A ARMOVANÉ ZEMINY</t>
  </si>
  <si>
    <t>906380040</t>
  </si>
  <si>
    <t>Poznámka k souboru cen:_x000d_
Položka zahrnuje: - dodávku předepsané kotevní sítě - úpravu, očištění a ochranu podkladu - přichycení k podkladu, případně zatížení - úpravy spojů a zajištění okrajů - nutné přesahy - mimostaveništní a vnitrostaveništní dopravu Položka nezahrnuje: - x Způsob měření: - přesahy se nezapočítávají do výměry</t>
  </si>
  <si>
    <t>"min. tl. 3 mm s PKO ZnAl + poplastování"(17+15+13+11+10+8+6+4+2)*3</t>
  </si>
  <si>
    <t>45157</t>
  </si>
  <si>
    <t>PODKLADNÍ A VÝPLŇOVÉ VRSTVY Z KAMENIVA TĚŽENÉHO</t>
  </si>
  <si>
    <t>27007832</t>
  </si>
  <si>
    <t>17*4*0,15</t>
  </si>
  <si>
    <t>9111A1</t>
  </si>
  <si>
    <t>ZÁBRADLÍ SILNIČNÍ S VODOR MADLY - DODÁVKA A MONTÁŽ</t>
  </si>
  <si>
    <t>1511755193</t>
  </si>
  <si>
    <t>Poznámka k souboru cen:_x000d_
Položka zahrnuje: - dodání zábradlí včetně předepsané povrchové úpravy - osazení sloupků zaberaněním nebo osazením do betonových bloků (včetně betonových bloků a nutných zemních prací) - případné bednění ( trubku) betonové patky v gabionové zdi Položka nezahrnuje: - x</t>
  </si>
  <si>
    <t>"kompozitní zábradlí"12</t>
  </si>
  <si>
    <t>SO 801 - Kácení dřevin</t>
  </si>
  <si>
    <t>11201</t>
  </si>
  <si>
    <t>KÁCENÍ STROMŮ D KMENE DO 0,5M S ODSTRANĚNÍM PAŘEZŮ</t>
  </si>
  <si>
    <t>457854207</t>
  </si>
  <si>
    <t>Poznámka k souboru cen:_x000d_
Položka zahrnuje: - poražení stromu a osekání větví - spálení větví na hromadách nebo štěpkování - dopravu a uložení kmenů, případné další práce s nimi dle pokynů zadávací dokumentace - vytrhání nebo vykopání pařezů - veškeré zemní práce spojené s odstraněním pařezů - dopravu a uložení pařezů, případně další práce s nimi dle pokynů zadávací dokumentace - zásyp jam po pařezech Položka nezahrnuje: - x Způsob měření: - kácení stromů se měří v [ks] poražených stromů (průměr stromů se měří ve výšce 1,3m nad terénem)</t>
  </si>
  <si>
    <t>Poznámka k položce:_x000d_
povinný odkup dřevní hmoty zhotovitelem dle směrnice</t>
  </si>
  <si>
    <t>"kácení dřevin"1</t>
  </si>
  <si>
    <t>11204</t>
  </si>
  <si>
    <t>KÁCENÍ STROMŮ D KMENE DO 0,3M S ODSTRANĚNÍM PAŘEZŮ</t>
  </si>
  <si>
    <t>-1765100511</t>
  </si>
  <si>
    <t>"kácení dřevin"17</t>
  </si>
  <si>
    <t>SO 802 - Kácení dřevin OK</t>
  </si>
  <si>
    <t>-290360582</t>
  </si>
  <si>
    <t>"kácení dřevin"10</t>
  </si>
  <si>
    <t>11202</t>
  </si>
  <si>
    <t>KÁCENÍ STROMŮ D KMENE DO 0,9M S ODSTRANĚNÍM PAŘEZŮ</t>
  </si>
  <si>
    <t>785615038</t>
  </si>
  <si>
    <t>"kácení dřevin"6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</si>
</sst>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styles" Target="styles.xml" /><Relationship Id="rId22" Type="http://schemas.openxmlformats.org/officeDocument/2006/relationships/theme" Target="theme/theme1.xml" /><Relationship Id="rId23" Type="http://schemas.openxmlformats.org/officeDocument/2006/relationships/calcChain" Target="calcChain.xml" /><Relationship Id="rId2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36.jpg" /><Relationship Id="rId2" Type="http://schemas.openxmlformats.org/officeDocument/2006/relationships/image" Target="../media/image37.jpg" /><Relationship Id="rId3" Type="http://schemas.openxmlformats.org/officeDocument/2006/relationships/image" Target="../media/image3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image" Target="../media/image40.jpg" /><Relationship Id="rId2" Type="http://schemas.openxmlformats.org/officeDocument/2006/relationships/image" Target="../media/image41.jpg" /><Relationship Id="rId3" Type="http://schemas.openxmlformats.org/officeDocument/2006/relationships/image" Target="../media/image4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image" Target="../media/image44.jpg" /><Relationship Id="rId2" Type="http://schemas.openxmlformats.org/officeDocument/2006/relationships/image" Target="../media/image45.jpg" /><Relationship Id="rId3" Type="http://schemas.openxmlformats.org/officeDocument/2006/relationships/image" Target="../media/image4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image" Target="../media/image48.jpg" /><Relationship Id="rId2" Type="http://schemas.openxmlformats.org/officeDocument/2006/relationships/image" Target="../media/image49.jpg" /><Relationship Id="rId3" Type="http://schemas.openxmlformats.org/officeDocument/2006/relationships/image" Target="../media/image5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image" Target="../media/image52.jpg" /><Relationship Id="rId2" Type="http://schemas.openxmlformats.org/officeDocument/2006/relationships/image" Target="../media/image53.jpg" /><Relationship Id="rId3" Type="http://schemas.openxmlformats.org/officeDocument/2006/relationships/image" Target="../media/image5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image" Target="../media/image56.jpg" /><Relationship Id="rId2" Type="http://schemas.openxmlformats.org/officeDocument/2006/relationships/image" Target="../media/image57.jpg" /><Relationship Id="rId3" Type="http://schemas.openxmlformats.org/officeDocument/2006/relationships/image" Target="../media/image5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image" Target="../media/image60.jpg" /><Relationship Id="rId2" Type="http://schemas.openxmlformats.org/officeDocument/2006/relationships/image" Target="../media/image61.jpg" /><Relationship Id="rId3" Type="http://schemas.openxmlformats.org/officeDocument/2006/relationships/image" Target="../media/image6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image" Target="../media/image64.jpg" /><Relationship Id="rId2" Type="http://schemas.openxmlformats.org/officeDocument/2006/relationships/image" Target="../media/image65.jpg" /><Relationship Id="rId3" Type="http://schemas.openxmlformats.org/officeDocument/2006/relationships/image" Target="../media/image6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image" Target="../media/image68.jpg" /><Relationship Id="rId2" Type="http://schemas.openxmlformats.org/officeDocument/2006/relationships/image" Target="../media/image69.jpg" /><Relationship Id="rId3" Type="http://schemas.openxmlformats.org/officeDocument/2006/relationships/image" Target="../media/image7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image" Target="../media/image72.jpg" /><Relationship Id="rId2" Type="http://schemas.openxmlformats.org/officeDocument/2006/relationships/image" Target="../media/image73.jpg" /><Relationship Id="rId3" Type="http://schemas.openxmlformats.org/officeDocument/2006/relationships/image" Target="../media/image7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image" Target="../media/image76.jpg" /><Relationship Id="rId2" Type="http://schemas.openxmlformats.org/officeDocument/2006/relationships/image" Target="../media/image77.jpg" /><Relationship Id="rId3" Type="http://schemas.openxmlformats.org/officeDocument/2006/relationships/image" Target="../media/image7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8.jpg" /><Relationship Id="rId2" Type="http://schemas.openxmlformats.org/officeDocument/2006/relationships/image" Target="../media/image29.jpg" /><Relationship Id="rId3" Type="http://schemas.openxmlformats.org/officeDocument/2006/relationships/image" Target="../media/image3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32.jpg" /><Relationship Id="rId2" Type="http://schemas.openxmlformats.org/officeDocument/2006/relationships/image" Target="../media/image33.jpg" /><Relationship Id="rId3" Type="http://schemas.openxmlformats.org/officeDocument/2006/relationships/image" Target="../media/image3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35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37</v>
      </c>
      <c r="AO20" s="21"/>
      <c r="AP20" s="21"/>
      <c r="AQ20" s="21"/>
      <c r="AR20" s="19"/>
      <c r="BE20" s="30"/>
      <c r="BS20" s="16" t="s">
        <v>33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53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54</v>
      </c>
      <c r="AI60" s="41"/>
      <c r="AJ60" s="41"/>
      <c r="AK60" s="41"/>
      <c r="AL60" s="41"/>
      <c r="AM60" s="63" t="s">
        <v>55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57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54</v>
      </c>
      <c r="AI75" s="41"/>
      <c r="AJ75" s="41"/>
      <c r="AK75" s="41"/>
      <c r="AL75" s="41"/>
      <c r="AM75" s="63" t="s">
        <v>55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58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202319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Přeložka komunikace II/611 - Nehvizdy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18. 12. 2025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KSÚS Středočeského kraje, p.o.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59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34</v>
      </c>
      <c r="AJ90" s="39"/>
      <c r="AK90" s="39"/>
      <c r="AL90" s="39"/>
      <c r="AM90" s="79" t="str">
        <f>IF(E20="","",E20)</f>
        <v>FORVIA CZ, s.r.o.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60</v>
      </c>
      <c r="D92" s="93"/>
      <c r="E92" s="93"/>
      <c r="F92" s="93"/>
      <c r="G92" s="93"/>
      <c r="H92" s="94"/>
      <c r="I92" s="95" t="s">
        <v>61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62</v>
      </c>
      <c r="AH92" s="93"/>
      <c r="AI92" s="93"/>
      <c r="AJ92" s="93"/>
      <c r="AK92" s="93"/>
      <c r="AL92" s="93"/>
      <c r="AM92" s="93"/>
      <c r="AN92" s="95" t="s">
        <v>63</v>
      </c>
      <c r="AO92" s="93"/>
      <c r="AP92" s="97"/>
      <c r="AQ92" s="98" t="s">
        <v>64</v>
      </c>
      <c r="AR92" s="43"/>
      <c r="AS92" s="99" t="s">
        <v>65</v>
      </c>
      <c r="AT92" s="100" t="s">
        <v>66</v>
      </c>
      <c r="AU92" s="100" t="s">
        <v>67</v>
      </c>
      <c r="AV92" s="100" t="s">
        <v>68</v>
      </c>
      <c r="AW92" s="100" t="s">
        <v>69</v>
      </c>
      <c r="AX92" s="100" t="s">
        <v>70</v>
      </c>
      <c r="AY92" s="100" t="s">
        <v>71</v>
      </c>
      <c r="AZ92" s="100" t="s">
        <v>72</v>
      </c>
      <c r="BA92" s="100" t="s">
        <v>73</v>
      </c>
      <c r="BB92" s="100" t="s">
        <v>74</v>
      </c>
      <c r="BC92" s="100" t="s">
        <v>75</v>
      </c>
      <c r="BD92" s="101" t="s">
        <v>76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ROUND(SUM(AG95:AG113),2)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ROUND(SUM(AS95:AS113),2)</f>
        <v>0</v>
      </c>
      <c r="AT94" s="113">
        <f>ROUND(SUM(AV94:AW94),2)</f>
        <v>0</v>
      </c>
      <c r="AU94" s="114">
        <f>ROUND(SUM(AU95:AU113),5)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ROUND(SUM(AZ95:AZ113),2)</f>
        <v>0</v>
      </c>
      <c r="BA94" s="113">
        <f>ROUND(SUM(BA95:BA113),2)</f>
        <v>0</v>
      </c>
      <c r="BB94" s="113">
        <f>ROUND(SUM(BB95:BB113),2)</f>
        <v>0</v>
      </c>
      <c r="BC94" s="113">
        <f>ROUND(SUM(BC95:BC113),2)</f>
        <v>0</v>
      </c>
      <c r="BD94" s="115">
        <f>ROUND(SUM(BD95:BD113),2)</f>
        <v>0</v>
      </c>
      <c r="BE94" s="6"/>
      <c r="BS94" s="116" t="s">
        <v>78</v>
      </c>
      <c r="BT94" s="116" t="s">
        <v>79</v>
      </c>
      <c r="BU94" s="117" t="s">
        <v>80</v>
      </c>
      <c r="BV94" s="116" t="s">
        <v>81</v>
      </c>
      <c r="BW94" s="116" t="s">
        <v>5</v>
      </c>
      <c r="BX94" s="116" t="s">
        <v>82</v>
      </c>
      <c r="CL94" s="116" t="s">
        <v>1</v>
      </c>
    </row>
    <row r="95" s="7" customFormat="1" ht="16.5" customHeight="1">
      <c r="A95" s="118" t="s">
        <v>83</v>
      </c>
      <c r="B95" s="119"/>
      <c r="C95" s="120"/>
      <c r="D95" s="121" t="s">
        <v>84</v>
      </c>
      <c r="E95" s="121"/>
      <c r="F95" s="121"/>
      <c r="G95" s="121"/>
      <c r="H95" s="121"/>
      <c r="I95" s="122"/>
      <c r="J95" s="121" t="s">
        <v>85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001 - Vedlejší rozpočt...'!J30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86</v>
      </c>
      <c r="AR95" s="125"/>
      <c r="AS95" s="126">
        <v>0</v>
      </c>
      <c r="AT95" s="127">
        <f>ROUND(SUM(AV95:AW95),2)</f>
        <v>0</v>
      </c>
      <c r="AU95" s="128">
        <f>'SO 001 - Vedlejší rozpočt...'!P119</f>
        <v>0</v>
      </c>
      <c r="AV95" s="127">
        <f>'SO 001 - Vedlejší rozpočt...'!J33</f>
        <v>0</v>
      </c>
      <c r="AW95" s="127">
        <f>'SO 001 - Vedlejší rozpočt...'!J34</f>
        <v>0</v>
      </c>
      <c r="AX95" s="127">
        <f>'SO 001 - Vedlejší rozpočt...'!J35</f>
        <v>0</v>
      </c>
      <c r="AY95" s="127">
        <f>'SO 001 - Vedlejší rozpočt...'!J36</f>
        <v>0</v>
      </c>
      <c r="AZ95" s="127">
        <f>'SO 001 - Vedlejší rozpočt...'!F33</f>
        <v>0</v>
      </c>
      <c r="BA95" s="127">
        <f>'SO 001 - Vedlejší rozpočt...'!F34</f>
        <v>0</v>
      </c>
      <c r="BB95" s="127">
        <f>'SO 001 - Vedlejší rozpočt...'!F35</f>
        <v>0</v>
      </c>
      <c r="BC95" s="127">
        <f>'SO 001 - Vedlejší rozpočt...'!F36</f>
        <v>0</v>
      </c>
      <c r="BD95" s="129">
        <f>'SO 001 - Vedlejší rozpočt...'!F37</f>
        <v>0</v>
      </c>
      <c r="BE95" s="7"/>
      <c r="BT95" s="130" t="s">
        <v>87</v>
      </c>
      <c r="BV95" s="130" t="s">
        <v>81</v>
      </c>
      <c r="BW95" s="130" t="s">
        <v>88</v>
      </c>
      <c r="BX95" s="130" t="s">
        <v>5</v>
      </c>
      <c r="CL95" s="130" t="s">
        <v>1</v>
      </c>
      <c r="CM95" s="130" t="s">
        <v>89</v>
      </c>
    </row>
    <row r="96" s="7" customFormat="1" ht="16.5" customHeight="1">
      <c r="A96" s="118" t="s">
        <v>83</v>
      </c>
      <c r="B96" s="119"/>
      <c r="C96" s="120"/>
      <c r="D96" s="121" t="s">
        <v>90</v>
      </c>
      <c r="E96" s="121"/>
      <c r="F96" s="121"/>
      <c r="G96" s="121"/>
      <c r="H96" s="121"/>
      <c r="I96" s="122"/>
      <c r="J96" s="121" t="s">
        <v>91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101 - Komunikace'!J30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86</v>
      </c>
      <c r="AR96" s="125"/>
      <c r="AS96" s="126">
        <v>0</v>
      </c>
      <c r="AT96" s="127">
        <f>ROUND(SUM(AV96:AW96),2)</f>
        <v>0</v>
      </c>
      <c r="AU96" s="128">
        <f>'SO 101 - Komunikace'!P123</f>
        <v>0</v>
      </c>
      <c r="AV96" s="127">
        <f>'SO 101 - Komunikace'!J33</f>
        <v>0</v>
      </c>
      <c r="AW96" s="127">
        <f>'SO 101 - Komunikace'!J34</f>
        <v>0</v>
      </c>
      <c r="AX96" s="127">
        <f>'SO 101 - Komunikace'!J35</f>
        <v>0</v>
      </c>
      <c r="AY96" s="127">
        <f>'SO 101 - Komunikace'!J36</f>
        <v>0</v>
      </c>
      <c r="AZ96" s="127">
        <f>'SO 101 - Komunikace'!F33</f>
        <v>0</v>
      </c>
      <c r="BA96" s="127">
        <f>'SO 101 - Komunikace'!F34</f>
        <v>0</v>
      </c>
      <c r="BB96" s="127">
        <f>'SO 101 - Komunikace'!F35</f>
        <v>0</v>
      </c>
      <c r="BC96" s="127">
        <f>'SO 101 - Komunikace'!F36</f>
        <v>0</v>
      </c>
      <c r="BD96" s="129">
        <f>'SO 101 - Komunikace'!F37</f>
        <v>0</v>
      </c>
      <c r="BE96" s="7"/>
      <c r="BT96" s="130" t="s">
        <v>87</v>
      </c>
      <c r="BV96" s="130" t="s">
        <v>81</v>
      </c>
      <c r="BW96" s="130" t="s">
        <v>92</v>
      </c>
      <c r="BX96" s="130" t="s">
        <v>5</v>
      </c>
      <c r="CL96" s="130" t="s">
        <v>1</v>
      </c>
      <c r="CM96" s="130" t="s">
        <v>89</v>
      </c>
    </row>
    <row r="97" s="7" customFormat="1" ht="24.75" customHeight="1">
      <c r="A97" s="118" t="s">
        <v>83</v>
      </c>
      <c r="B97" s="119"/>
      <c r="C97" s="120"/>
      <c r="D97" s="121" t="s">
        <v>93</v>
      </c>
      <c r="E97" s="121"/>
      <c r="F97" s="121"/>
      <c r="G97" s="121"/>
      <c r="H97" s="121"/>
      <c r="I97" s="122"/>
      <c r="J97" s="121" t="s">
        <v>94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 101.1 - Obnova komunik...'!J30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86</v>
      </c>
      <c r="AR97" s="125"/>
      <c r="AS97" s="126">
        <v>0</v>
      </c>
      <c r="AT97" s="127">
        <f>ROUND(SUM(AV97:AW97),2)</f>
        <v>0</v>
      </c>
      <c r="AU97" s="128">
        <f>'SO 101.1 - Obnova komunik...'!P124</f>
        <v>0</v>
      </c>
      <c r="AV97" s="127">
        <f>'SO 101.1 - Obnova komunik...'!J33</f>
        <v>0</v>
      </c>
      <c r="AW97" s="127">
        <f>'SO 101.1 - Obnova komunik...'!J34</f>
        <v>0</v>
      </c>
      <c r="AX97" s="127">
        <f>'SO 101.1 - Obnova komunik...'!J35</f>
        <v>0</v>
      </c>
      <c r="AY97" s="127">
        <f>'SO 101.1 - Obnova komunik...'!J36</f>
        <v>0</v>
      </c>
      <c r="AZ97" s="127">
        <f>'SO 101.1 - Obnova komunik...'!F33</f>
        <v>0</v>
      </c>
      <c r="BA97" s="127">
        <f>'SO 101.1 - Obnova komunik...'!F34</f>
        <v>0</v>
      </c>
      <c r="BB97" s="127">
        <f>'SO 101.1 - Obnova komunik...'!F35</f>
        <v>0</v>
      </c>
      <c r="BC97" s="127">
        <f>'SO 101.1 - Obnova komunik...'!F36</f>
        <v>0</v>
      </c>
      <c r="BD97" s="129">
        <f>'SO 101.1 - Obnova komunik...'!F37</f>
        <v>0</v>
      </c>
      <c r="BE97" s="7"/>
      <c r="BT97" s="130" t="s">
        <v>87</v>
      </c>
      <c r="BV97" s="130" t="s">
        <v>81</v>
      </c>
      <c r="BW97" s="130" t="s">
        <v>95</v>
      </c>
      <c r="BX97" s="130" t="s">
        <v>5</v>
      </c>
      <c r="CL97" s="130" t="s">
        <v>1</v>
      </c>
      <c r="CM97" s="130" t="s">
        <v>89</v>
      </c>
    </row>
    <row r="98" s="7" customFormat="1" ht="16.5" customHeight="1">
      <c r="A98" s="118" t="s">
        <v>83</v>
      </c>
      <c r="B98" s="119"/>
      <c r="C98" s="120"/>
      <c r="D98" s="121" t="s">
        <v>96</v>
      </c>
      <c r="E98" s="121"/>
      <c r="F98" s="121"/>
      <c r="G98" s="121"/>
      <c r="H98" s="121"/>
      <c r="I98" s="122"/>
      <c r="J98" s="121" t="s">
        <v>97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'SO 102 - Komunikace OK'!J30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86</v>
      </c>
      <c r="AR98" s="125"/>
      <c r="AS98" s="126">
        <v>0</v>
      </c>
      <c r="AT98" s="127">
        <f>ROUND(SUM(AV98:AW98),2)</f>
        <v>0</v>
      </c>
      <c r="AU98" s="128">
        <f>'SO 102 - Komunikace OK'!P123</f>
        <v>0</v>
      </c>
      <c r="AV98" s="127">
        <f>'SO 102 - Komunikace OK'!J33</f>
        <v>0</v>
      </c>
      <c r="AW98" s="127">
        <f>'SO 102 - Komunikace OK'!J34</f>
        <v>0</v>
      </c>
      <c r="AX98" s="127">
        <f>'SO 102 - Komunikace OK'!J35</f>
        <v>0</v>
      </c>
      <c r="AY98" s="127">
        <f>'SO 102 - Komunikace OK'!J36</f>
        <v>0</v>
      </c>
      <c r="AZ98" s="127">
        <f>'SO 102 - Komunikace OK'!F33</f>
        <v>0</v>
      </c>
      <c r="BA98" s="127">
        <f>'SO 102 - Komunikace OK'!F34</f>
        <v>0</v>
      </c>
      <c r="BB98" s="127">
        <f>'SO 102 - Komunikace OK'!F35</f>
        <v>0</v>
      </c>
      <c r="BC98" s="127">
        <f>'SO 102 - Komunikace OK'!F36</f>
        <v>0</v>
      </c>
      <c r="BD98" s="129">
        <f>'SO 102 - Komunikace OK'!F37</f>
        <v>0</v>
      </c>
      <c r="BE98" s="7"/>
      <c r="BT98" s="130" t="s">
        <v>87</v>
      </c>
      <c r="BV98" s="130" t="s">
        <v>81</v>
      </c>
      <c r="BW98" s="130" t="s">
        <v>98</v>
      </c>
      <c r="BX98" s="130" t="s">
        <v>5</v>
      </c>
      <c r="CL98" s="130" t="s">
        <v>1</v>
      </c>
      <c r="CM98" s="130" t="s">
        <v>89</v>
      </c>
    </row>
    <row r="99" s="7" customFormat="1" ht="16.5" customHeight="1">
      <c r="A99" s="118" t="s">
        <v>83</v>
      </c>
      <c r="B99" s="119"/>
      <c r="C99" s="120"/>
      <c r="D99" s="121" t="s">
        <v>99</v>
      </c>
      <c r="E99" s="121"/>
      <c r="F99" s="121"/>
      <c r="G99" s="121"/>
      <c r="H99" s="121"/>
      <c r="I99" s="122"/>
      <c r="J99" s="121" t="s">
        <v>100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'SO 402 - Veřejné osvětlen...'!J30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86</v>
      </c>
      <c r="AR99" s="125"/>
      <c r="AS99" s="126">
        <v>0</v>
      </c>
      <c r="AT99" s="127">
        <f>ROUND(SUM(AV99:AW99),2)</f>
        <v>0</v>
      </c>
      <c r="AU99" s="128">
        <f>'SO 402 - Veřejné osvětlen...'!P124</f>
        <v>0</v>
      </c>
      <c r="AV99" s="127">
        <f>'SO 402 - Veřejné osvětlen...'!J33</f>
        <v>0</v>
      </c>
      <c r="AW99" s="127">
        <f>'SO 402 - Veřejné osvětlen...'!J34</f>
        <v>0</v>
      </c>
      <c r="AX99" s="127">
        <f>'SO 402 - Veřejné osvětlen...'!J35</f>
        <v>0</v>
      </c>
      <c r="AY99" s="127">
        <f>'SO 402 - Veřejné osvětlen...'!J36</f>
        <v>0</v>
      </c>
      <c r="AZ99" s="127">
        <f>'SO 402 - Veřejné osvětlen...'!F33</f>
        <v>0</v>
      </c>
      <c r="BA99" s="127">
        <f>'SO 402 - Veřejné osvětlen...'!F34</f>
        <v>0</v>
      </c>
      <c r="BB99" s="127">
        <f>'SO 402 - Veřejné osvětlen...'!F35</f>
        <v>0</v>
      </c>
      <c r="BC99" s="127">
        <f>'SO 402 - Veřejné osvětlen...'!F36</f>
        <v>0</v>
      </c>
      <c r="BD99" s="129">
        <f>'SO 402 - Veřejné osvětlen...'!F37</f>
        <v>0</v>
      </c>
      <c r="BE99" s="7"/>
      <c r="BT99" s="130" t="s">
        <v>87</v>
      </c>
      <c r="BV99" s="130" t="s">
        <v>81</v>
      </c>
      <c r="BW99" s="130" t="s">
        <v>101</v>
      </c>
      <c r="BX99" s="130" t="s">
        <v>5</v>
      </c>
      <c r="CL99" s="130" t="s">
        <v>1</v>
      </c>
      <c r="CM99" s="130" t="s">
        <v>89</v>
      </c>
    </row>
    <row r="100" s="7" customFormat="1" ht="16.5" customHeight="1">
      <c r="A100" s="118" t="s">
        <v>83</v>
      </c>
      <c r="B100" s="119"/>
      <c r="C100" s="120"/>
      <c r="D100" s="121" t="s">
        <v>102</v>
      </c>
      <c r="E100" s="121"/>
      <c r="F100" s="121"/>
      <c r="G100" s="121"/>
      <c r="H100" s="121"/>
      <c r="I100" s="122"/>
      <c r="J100" s="121" t="s">
        <v>103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'SO 404 - Ochrana kabelové...'!J30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86</v>
      </c>
      <c r="AR100" s="125"/>
      <c r="AS100" s="126">
        <v>0</v>
      </c>
      <c r="AT100" s="127">
        <f>ROUND(SUM(AV100:AW100),2)</f>
        <v>0</v>
      </c>
      <c r="AU100" s="128">
        <f>'SO 404 - Ochrana kabelové...'!P123</f>
        <v>0</v>
      </c>
      <c r="AV100" s="127">
        <f>'SO 404 - Ochrana kabelové...'!J33</f>
        <v>0</v>
      </c>
      <c r="AW100" s="127">
        <f>'SO 404 - Ochrana kabelové...'!J34</f>
        <v>0</v>
      </c>
      <c r="AX100" s="127">
        <f>'SO 404 - Ochrana kabelové...'!J35</f>
        <v>0</v>
      </c>
      <c r="AY100" s="127">
        <f>'SO 404 - Ochrana kabelové...'!J36</f>
        <v>0</v>
      </c>
      <c r="AZ100" s="127">
        <f>'SO 404 - Ochrana kabelové...'!F33</f>
        <v>0</v>
      </c>
      <c r="BA100" s="127">
        <f>'SO 404 - Ochrana kabelové...'!F34</f>
        <v>0</v>
      </c>
      <c r="BB100" s="127">
        <f>'SO 404 - Ochrana kabelové...'!F35</f>
        <v>0</v>
      </c>
      <c r="BC100" s="127">
        <f>'SO 404 - Ochrana kabelové...'!F36</f>
        <v>0</v>
      </c>
      <c r="BD100" s="129">
        <f>'SO 404 - Ochrana kabelové...'!F37</f>
        <v>0</v>
      </c>
      <c r="BE100" s="7"/>
      <c r="BT100" s="130" t="s">
        <v>87</v>
      </c>
      <c r="BV100" s="130" t="s">
        <v>81</v>
      </c>
      <c r="BW100" s="130" t="s">
        <v>104</v>
      </c>
      <c r="BX100" s="130" t="s">
        <v>5</v>
      </c>
      <c r="CL100" s="130" t="s">
        <v>1</v>
      </c>
      <c r="CM100" s="130" t="s">
        <v>89</v>
      </c>
    </row>
    <row r="101" s="7" customFormat="1" ht="16.5" customHeight="1">
      <c r="A101" s="118" t="s">
        <v>83</v>
      </c>
      <c r="B101" s="119"/>
      <c r="C101" s="120"/>
      <c r="D101" s="121" t="s">
        <v>105</v>
      </c>
      <c r="E101" s="121"/>
      <c r="F101" s="121"/>
      <c r="G101" s="121"/>
      <c r="H101" s="121"/>
      <c r="I101" s="122"/>
      <c r="J101" s="121" t="s">
        <v>106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'SO 405 - Veřejné osvětlen...'!J30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86</v>
      </c>
      <c r="AR101" s="125"/>
      <c r="AS101" s="126">
        <v>0</v>
      </c>
      <c r="AT101" s="127">
        <f>ROUND(SUM(AV101:AW101),2)</f>
        <v>0</v>
      </c>
      <c r="AU101" s="128">
        <f>'SO 405 - Veřejné osvětlen...'!P125</f>
        <v>0</v>
      </c>
      <c r="AV101" s="127">
        <f>'SO 405 - Veřejné osvětlen...'!J33</f>
        <v>0</v>
      </c>
      <c r="AW101" s="127">
        <f>'SO 405 - Veřejné osvětlen...'!J34</f>
        <v>0</v>
      </c>
      <c r="AX101" s="127">
        <f>'SO 405 - Veřejné osvětlen...'!J35</f>
        <v>0</v>
      </c>
      <c r="AY101" s="127">
        <f>'SO 405 - Veřejné osvětlen...'!J36</f>
        <v>0</v>
      </c>
      <c r="AZ101" s="127">
        <f>'SO 405 - Veřejné osvětlen...'!F33</f>
        <v>0</v>
      </c>
      <c r="BA101" s="127">
        <f>'SO 405 - Veřejné osvětlen...'!F34</f>
        <v>0</v>
      </c>
      <c r="BB101" s="127">
        <f>'SO 405 - Veřejné osvětlen...'!F35</f>
        <v>0</v>
      </c>
      <c r="BC101" s="127">
        <f>'SO 405 - Veřejné osvětlen...'!F36</f>
        <v>0</v>
      </c>
      <c r="BD101" s="129">
        <f>'SO 405 - Veřejné osvětlen...'!F37</f>
        <v>0</v>
      </c>
      <c r="BE101" s="7"/>
      <c r="BT101" s="130" t="s">
        <v>87</v>
      </c>
      <c r="BV101" s="130" t="s">
        <v>81</v>
      </c>
      <c r="BW101" s="130" t="s">
        <v>107</v>
      </c>
      <c r="BX101" s="130" t="s">
        <v>5</v>
      </c>
      <c r="CL101" s="130" t="s">
        <v>1</v>
      </c>
      <c r="CM101" s="130" t="s">
        <v>89</v>
      </c>
    </row>
    <row r="102" s="7" customFormat="1" ht="16.5" customHeight="1">
      <c r="A102" s="118" t="s">
        <v>83</v>
      </c>
      <c r="B102" s="119"/>
      <c r="C102" s="120"/>
      <c r="D102" s="121" t="s">
        <v>108</v>
      </c>
      <c r="E102" s="121"/>
      <c r="F102" s="121"/>
      <c r="G102" s="121"/>
      <c r="H102" s="121"/>
      <c r="I102" s="122"/>
      <c r="J102" s="121" t="s">
        <v>109</v>
      </c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3">
        <f>'SO 406 - Chránička optick...'!J30</f>
        <v>0</v>
      </c>
      <c r="AH102" s="122"/>
      <c r="AI102" s="122"/>
      <c r="AJ102" s="122"/>
      <c r="AK102" s="122"/>
      <c r="AL102" s="122"/>
      <c r="AM102" s="122"/>
      <c r="AN102" s="123">
        <f>SUM(AG102,AT102)</f>
        <v>0</v>
      </c>
      <c r="AO102" s="122"/>
      <c r="AP102" s="122"/>
      <c r="AQ102" s="124" t="s">
        <v>86</v>
      </c>
      <c r="AR102" s="125"/>
      <c r="AS102" s="126">
        <v>0</v>
      </c>
      <c r="AT102" s="127">
        <f>ROUND(SUM(AV102:AW102),2)</f>
        <v>0</v>
      </c>
      <c r="AU102" s="128">
        <f>'SO 406 - Chránička optick...'!P122</f>
        <v>0</v>
      </c>
      <c r="AV102" s="127">
        <f>'SO 406 - Chránička optick...'!J33</f>
        <v>0</v>
      </c>
      <c r="AW102" s="127">
        <f>'SO 406 - Chránička optick...'!J34</f>
        <v>0</v>
      </c>
      <c r="AX102" s="127">
        <f>'SO 406 - Chránička optick...'!J35</f>
        <v>0</v>
      </c>
      <c r="AY102" s="127">
        <f>'SO 406 - Chránička optick...'!J36</f>
        <v>0</v>
      </c>
      <c r="AZ102" s="127">
        <f>'SO 406 - Chránička optick...'!F33</f>
        <v>0</v>
      </c>
      <c r="BA102" s="127">
        <f>'SO 406 - Chránička optick...'!F34</f>
        <v>0</v>
      </c>
      <c r="BB102" s="127">
        <f>'SO 406 - Chránička optick...'!F35</f>
        <v>0</v>
      </c>
      <c r="BC102" s="127">
        <f>'SO 406 - Chránička optick...'!F36</f>
        <v>0</v>
      </c>
      <c r="BD102" s="129">
        <f>'SO 406 - Chránička optick...'!F37</f>
        <v>0</v>
      </c>
      <c r="BE102" s="7"/>
      <c r="BT102" s="130" t="s">
        <v>87</v>
      </c>
      <c r="BV102" s="130" t="s">
        <v>81</v>
      </c>
      <c r="BW102" s="130" t="s">
        <v>110</v>
      </c>
      <c r="BX102" s="130" t="s">
        <v>5</v>
      </c>
      <c r="CL102" s="130" t="s">
        <v>1</v>
      </c>
      <c r="CM102" s="130" t="s">
        <v>89</v>
      </c>
    </row>
    <row r="103" s="7" customFormat="1" ht="24.75" customHeight="1">
      <c r="A103" s="118" t="s">
        <v>83</v>
      </c>
      <c r="B103" s="119"/>
      <c r="C103" s="120"/>
      <c r="D103" s="121" t="s">
        <v>111</v>
      </c>
      <c r="E103" s="121"/>
      <c r="F103" s="121"/>
      <c r="G103" s="121"/>
      <c r="H103" s="121"/>
      <c r="I103" s="122"/>
      <c r="J103" s="121" t="s">
        <v>112</v>
      </c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3">
        <f>'SO 700.1 - Protihluková o...'!J30</f>
        <v>0</v>
      </c>
      <c r="AH103" s="122"/>
      <c r="AI103" s="122"/>
      <c r="AJ103" s="122"/>
      <c r="AK103" s="122"/>
      <c r="AL103" s="122"/>
      <c r="AM103" s="122"/>
      <c r="AN103" s="123">
        <f>SUM(AG103,AT103)</f>
        <v>0</v>
      </c>
      <c r="AO103" s="122"/>
      <c r="AP103" s="122"/>
      <c r="AQ103" s="124" t="s">
        <v>86</v>
      </c>
      <c r="AR103" s="125"/>
      <c r="AS103" s="126">
        <v>0</v>
      </c>
      <c r="AT103" s="127">
        <f>ROUND(SUM(AV103:AW103),2)</f>
        <v>0</v>
      </c>
      <c r="AU103" s="128">
        <f>'SO 700.1 - Protihluková o...'!P125</f>
        <v>0</v>
      </c>
      <c r="AV103" s="127">
        <f>'SO 700.1 - Protihluková o...'!J33</f>
        <v>0</v>
      </c>
      <c r="AW103" s="127">
        <f>'SO 700.1 - Protihluková o...'!J34</f>
        <v>0</v>
      </c>
      <c r="AX103" s="127">
        <f>'SO 700.1 - Protihluková o...'!J35</f>
        <v>0</v>
      </c>
      <c r="AY103" s="127">
        <f>'SO 700.1 - Protihluková o...'!J36</f>
        <v>0</v>
      </c>
      <c r="AZ103" s="127">
        <f>'SO 700.1 - Protihluková o...'!F33</f>
        <v>0</v>
      </c>
      <c r="BA103" s="127">
        <f>'SO 700.1 - Protihluková o...'!F34</f>
        <v>0</v>
      </c>
      <c r="BB103" s="127">
        <f>'SO 700.1 - Protihluková o...'!F35</f>
        <v>0</v>
      </c>
      <c r="BC103" s="127">
        <f>'SO 700.1 - Protihluková o...'!F36</f>
        <v>0</v>
      </c>
      <c r="BD103" s="129">
        <f>'SO 700.1 - Protihluková o...'!F37</f>
        <v>0</v>
      </c>
      <c r="BE103" s="7"/>
      <c r="BT103" s="130" t="s">
        <v>87</v>
      </c>
      <c r="BV103" s="130" t="s">
        <v>81</v>
      </c>
      <c r="BW103" s="130" t="s">
        <v>113</v>
      </c>
      <c r="BX103" s="130" t="s">
        <v>5</v>
      </c>
      <c r="CL103" s="130" t="s">
        <v>1</v>
      </c>
      <c r="CM103" s="130" t="s">
        <v>89</v>
      </c>
    </row>
    <row r="104" s="7" customFormat="1" ht="24.75" customHeight="1">
      <c r="A104" s="118" t="s">
        <v>83</v>
      </c>
      <c r="B104" s="119"/>
      <c r="C104" s="120"/>
      <c r="D104" s="121" t="s">
        <v>114</v>
      </c>
      <c r="E104" s="121"/>
      <c r="F104" s="121"/>
      <c r="G104" s="121"/>
      <c r="H104" s="121"/>
      <c r="I104" s="122"/>
      <c r="J104" s="121" t="s">
        <v>115</v>
      </c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3">
        <f>'SO 700.2 - Protihluková o...'!J30</f>
        <v>0</v>
      </c>
      <c r="AH104" s="122"/>
      <c r="AI104" s="122"/>
      <c r="AJ104" s="122"/>
      <c r="AK104" s="122"/>
      <c r="AL104" s="122"/>
      <c r="AM104" s="122"/>
      <c r="AN104" s="123">
        <f>SUM(AG104,AT104)</f>
        <v>0</v>
      </c>
      <c r="AO104" s="122"/>
      <c r="AP104" s="122"/>
      <c r="AQ104" s="124" t="s">
        <v>86</v>
      </c>
      <c r="AR104" s="125"/>
      <c r="AS104" s="126">
        <v>0</v>
      </c>
      <c r="AT104" s="127">
        <f>ROUND(SUM(AV104:AW104),2)</f>
        <v>0</v>
      </c>
      <c r="AU104" s="128">
        <f>'SO 700.2 - Protihluková o...'!P125</f>
        <v>0</v>
      </c>
      <c r="AV104" s="127">
        <f>'SO 700.2 - Protihluková o...'!J33</f>
        <v>0</v>
      </c>
      <c r="AW104" s="127">
        <f>'SO 700.2 - Protihluková o...'!J34</f>
        <v>0</v>
      </c>
      <c r="AX104" s="127">
        <f>'SO 700.2 - Protihluková o...'!J35</f>
        <v>0</v>
      </c>
      <c r="AY104" s="127">
        <f>'SO 700.2 - Protihluková o...'!J36</f>
        <v>0</v>
      </c>
      <c r="AZ104" s="127">
        <f>'SO 700.2 - Protihluková o...'!F33</f>
        <v>0</v>
      </c>
      <c r="BA104" s="127">
        <f>'SO 700.2 - Protihluková o...'!F34</f>
        <v>0</v>
      </c>
      <c r="BB104" s="127">
        <f>'SO 700.2 - Protihluková o...'!F35</f>
        <v>0</v>
      </c>
      <c r="BC104" s="127">
        <f>'SO 700.2 - Protihluková o...'!F36</f>
        <v>0</v>
      </c>
      <c r="BD104" s="129">
        <f>'SO 700.2 - Protihluková o...'!F37</f>
        <v>0</v>
      </c>
      <c r="BE104" s="7"/>
      <c r="BT104" s="130" t="s">
        <v>87</v>
      </c>
      <c r="BV104" s="130" t="s">
        <v>81</v>
      </c>
      <c r="BW104" s="130" t="s">
        <v>116</v>
      </c>
      <c r="BX104" s="130" t="s">
        <v>5</v>
      </c>
      <c r="CL104" s="130" t="s">
        <v>1</v>
      </c>
      <c r="CM104" s="130" t="s">
        <v>89</v>
      </c>
    </row>
    <row r="105" s="7" customFormat="1" ht="24.75" customHeight="1">
      <c r="A105" s="118" t="s">
        <v>83</v>
      </c>
      <c r="B105" s="119"/>
      <c r="C105" s="120"/>
      <c r="D105" s="121" t="s">
        <v>117</v>
      </c>
      <c r="E105" s="121"/>
      <c r="F105" s="121"/>
      <c r="G105" s="121"/>
      <c r="H105" s="121"/>
      <c r="I105" s="122"/>
      <c r="J105" s="121" t="s">
        <v>118</v>
      </c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3">
        <f>'SO 700.3 - Protihluková o...'!J30</f>
        <v>0</v>
      </c>
      <c r="AH105" s="122"/>
      <c r="AI105" s="122"/>
      <c r="AJ105" s="122"/>
      <c r="AK105" s="122"/>
      <c r="AL105" s="122"/>
      <c r="AM105" s="122"/>
      <c r="AN105" s="123">
        <f>SUM(AG105,AT105)</f>
        <v>0</v>
      </c>
      <c r="AO105" s="122"/>
      <c r="AP105" s="122"/>
      <c r="AQ105" s="124" t="s">
        <v>86</v>
      </c>
      <c r="AR105" s="125"/>
      <c r="AS105" s="126">
        <v>0</v>
      </c>
      <c r="AT105" s="127">
        <f>ROUND(SUM(AV105:AW105),2)</f>
        <v>0</v>
      </c>
      <c r="AU105" s="128">
        <f>'SO 700.3 - Protihluková o...'!P125</f>
        <v>0</v>
      </c>
      <c r="AV105" s="127">
        <f>'SO 700.3 - Protihluková o...'!J33</f>
        <v>0</v>
      </c>
      <c r="AW105" s="127">
        <f>'SO 700.3 - Protihluková o...'!J34</f>
        <v>0</v>
      </c>
      <c r="AX105" s="127">
        <f>'SO 700.3 - Protihluková o...'!J35</f>
        <v>0</v>
      </c>
      <c r="AY105" s="127">
        <f>'SO 700.3 - Protihluková o...'!J36</f>
        <v>0</v>
      </c>
      <c r="AZ105" s="127">
        <f>'SO 700.3 - Protihluková o...'!F33</f>
        <v>0</v>
      </c>
      <c r="BA105" s="127">
        <f>'SO 700.3 - Protihluková o...'!F34</f>
        <v>0</v>
      </c>
      <c r="BB105" s="127">
        <f>'SO 700.3 - Protihluková o...'!F35</f>
        <v>0</v>
      </c>
      <c r="BC105" s="127">
        <f>'SO 700.3 - Protihluková o...'!F36</f>
        <v>0</v>
      </c>
      <c r="BD105" s="129">
        <f>'SO 700.3 - Protihluková o...'!F37</f>
        <v>0</v>
      </c>
      <c r="BE105" s="7"/>
      <c r="BT105" s="130" t="s">
        <v>87</v>
      </c>
      <c r="BV105" s="130" t="s">
        <v>81</v>
      </c>
      <c r="BW105" s="130" t="s">
        <v>119</v>
      </c>
      <c r="BX105" s="130" t="s">
        <v>5</v>
      </c>
      <c r="CL105" s="130" t="s">
        <v>1</v>
      </c>
      <c r="CM105" s="130" t="s">
        <v>89</v>
      </c>
    </row>
    <row r="106" s="7" customFormat="1" ht="24.75" customHeight="1">
      <c r="A106" s="118" t="s">
        <v>83</v>
      </c>
      <c r="B106" s="119"/>
      <c r="C106" s="120"/>
      <c r="D106" s="121" t="s">
        <v>120</v>
      </c>
      <c r="E106" s="121"/>
      <c r="F106" s="121"/>
      <c r="G106" s="121"/>
      <c r="H106" s="121"/>
      <c r="I106" s="122"/>
      <c r="J106" s="121" t="s">
        <v>121</v>
      </c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3">
        <f>'SO 700.4 - Protihluková o...'!J30</f>
        <v>0</v>
      </c>
      <c r="AH106" s="122"/>
      <c r="AI106" s="122"/>
      <c r="AJ106" s="122"/>
      <c r="AK106" s="122"/>
      <c r="AL106" s="122"/>
      <c r="AM106" s="122"/>
      <c r="AN106" s="123">
        <f>SUM(AG106,AT106)</f>
        <v>0</v>
      </c>
      <c r="AO106" s="122"/>
      <c r="AP106" s="122"/>
      <c r="AQ106" s="124" t="s">
        <v>86</v>
      </c>
      <c r="AR106" s="125"/>
      <c r="AS106" s="126">
        <v>0</v>
      </c>
      <c r="AT106" s="127">
        <f>ROUND(SUM(AV106:AW106),2)</f>
        <v>0</v>
      </c>
      <c r="AU106" s="128">
        <f>'SO 700.4 - Protihluková o...'!P125</f>
        <v>0</v>
      </c>
      <c r="AV106" s="127">
        <f>'SO 700.4 - Protihluková o...'!J33</f>
        <v>0</v>
      </c>
      <c r="AW106" s="127">
        <f>'SO 700.4 - Protihluková o...'!J34</f>
        <v>0</v>
      </c>
      <c r="AX106" s="127">
        <f>'SO 700.4 - Protihluková o...'!J35</f>
        <v>0</v>
      </c>
      <c r="AY106" s="127">
        <f>'SO 700.4 - Protihluková o...'!J36</f>
        <v>0</v>
      </c>
      <c r="AZ106" s="127">
        <f>'SO 700.4 - Protihluková o...'!F33</f>
        <v>0</v>
      </c>
      <c r="BA106" s="127">
        <f>'SO 700.4 - Protihluková o...'!F34</f>
        <v>0</v>
      </c>
      <c r="BB106" s="127">
        <f>'SO 700.4 - Protihluková o...'!F35</f>
        <v>0</v>
      </c>
      <c r="BC106" s="127">
        <f>'SO 700.4 - Protihluková o...'!F36</f>
        <v>0</v>
      </c>
      <c r="BD106" s="129">
        <f>'SO 700.4 - Protihluková o...'!F37</f>
        <v>0</v>
      </c>
      <c r="BE106" s="7"/>
      <c r="BT106" s="130" t="s">
        <v>87</v>
      </c>
      <c r="BV106" s="130" t="s">
        <v>81</v>
      </c>
      <c r="BW106" s="130" t="s">
        <v>122</v>
      </c>
      <c r="BX106" s="130" t="s">
        <v>5</v>
      </c>
      <c r="CL106" s="130" t="s">
        <v>1</v>
      </c>
      <c r="CM106" s="130" t="s">
        <v>89</v>
      </c>
    </row>
    <row r="107" s="7" customFormat="1" ht="24.75" customHeight="1">
      <c r="A107" s="118" t="s">
        <v>83</v>
      </c>
      <c r="B107" s="119"/>
      <c r="C107" s="120"/>
      <c r="D107" s="121" t="s">
        <v>123</v>
      </c>
      <c r="E107" s="121"/>
      <c r="F107" s="121"/>
      <c r="G107" s="121"/>
      <c r="H107" s="121"/>
      <c r="I107" s="122"/>
      <c r="J107" s="121" t="s">
        <v>124</v>
      </c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3">
        <f>'SO 700.5 - Protihluková o...'!J30</f>
        <v>0</v>
      </c>
      <c r="AH107" s="122"/>
      <c r="AI107" s="122"/>
      <c r="AJ107" s="122"/>
      <c r="AK107" s="122"/>
      <c r="AL107" s="122"/>
      <c r="AM107" s="122"/>
      <c r="AN107" s="123">
        <f>SUM(AG107,AT107)</f>
        <v>0</v>
      </c>
      <c r="AO107" s="122"/>
      <c r="AP107" s="122"/>
      <c r="AQ107" s="124" t="s">
        <v>86</v>
      </c>
      <c r="AR107" s="125"/>
      <c r="AS107" s="126">
        <v>0</v>
      </c>
      <c r="AT107" s="127">
        <f>ROUND(SUM(AV107:AW107),2)</f>
        <v>0</v>
      </c>
      <c r="AU107" s="128">
        <f>'SO 700.5 - Protihluková o...'!P125</f>
        <v>0</v>
      </c>
      <c r="AV107" s="127">
        <f>'SO 700.5 - Protihluková o...'!J33</f>
        <v>0</v>
      </c>
      <c r="AW107" s="127">
        <f>'SO 700.5 - Protihluková o...'!J34</f>
        <v>0</v>
      </c>
      <c r="AX107" s="127">
        <f>'SO 700.5 - Protihluková o...'!J35</f>
        <v>0</v>
      </c>
      <c r="AY107" s="127">
        <f>'SO 700.5 - Protihluková o...'!J36</f>
        <v>0</v>
      </c>
      <c r="AZ107" s="127">
        <f>'SO 700.5 - Protihluková o...'!F33</f>
        <v>0</v>
      </c>
      <c r="BA107" s="127">
        <f>'SO 700.5 - Protihluková o...'!F34</f>
        <v>0</v>
      </c>
      <c r="BB107" s="127">
        <f>'SO 700.5 - Protihluková o...'!F35</f>
        <v>0</v>
      </c>
      <c r="BC107" s="127">
        <f>'SO 700.5 - Protihluková o...'!F36</f>
        <v>0</v>
      </c>
      <c r="BD107" s="129">
        <f>'SO 700.5 - Protihluková o...'!F37</f>
        <v>0</v>
      </c>
      <c r="BE107" s="7"/>
      <c r="BT107" s="130" t="s">
        <v>87</v>
      </c>
      <c r="BV107" s="130" t="s">
        <v>81</v>
      </c>
      <c r="BW107" s="130" t="s">
        <v>125</v>
      </c>
      <c r="BX107" s="130" t="s">
        <v>5</v>
      </c>
      <c r="CL107" s="130" t="s">
        <v>1</v>
      </c>
      <c r="CM107" s="130" t="s">
        <v>89</v>
      </c>
    </row>
    <row r="108" s="7" customFormat="1" ht="24.75" customHeight="1">
      <c r="A108" s="118" t="s">
        <v>83</v>
      </c>
      <c r="B108" s="119"/>
      <c r="C108" s="120"/>
      <c r="D108" s="121" t="s">
        <v>126</v>
      </c>
      <c r="E108" s="121"/>
      <c r="F108" s="121"/>
      <c r="G108" s="121"/>
      <c r="H108" s="121"/>
      <c r="I108" s="122"/>
      <c r="J108" s="121" t="s">
        <v>127</v>
      </c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3">
        <f>'SO 700.6 - Protihluková o...'!J30</f>
        <v>0</v>
      </c>
      <c r="AH108" s="122"/>
      <c r="AI108" s="122"/>
      <c r="AJ108" s="122"/>
      <c r="AK108" s="122"/>
      <c r="AL108" s="122"/>
      <c r="AM108" s="122"/>
      <c r="AN108" s="123">
        <f>SUM(AG108,AT108)</f>
        <v>0</v>
      </c>
      <c r="AO108" s="122"/>
      <c r="AP108" s="122"/>
      <c r="AQ108" s="124" t="s">
        <v>86</v>
      </c>
      <c r="AR108" s="125"/>
      <c r="AS108" s="126">
        <v>0</v>
      </c>
      <c r="AT108" s="127">
        <f>ROUND(SUM(AV108:AW108),2)</f>
        <v>0</v>
      </c>
      <c r="AU108" s="128">
        <f>'SO 700.6 - Protihluková o...'!P125</f>
        <v>0</v>
      </c>
      <c r="AV108" s="127">
        <f>'SO 700.6 - Protihluková o...'!J33</f>
        <v>0</v>
      </c>
      <c r="AW108" s="127">
        <f>'SO 700.6 - Protihluková o...'!J34</f>
        <v>0</v>
      </c>
      <c r="AX108" s="127">
        <f>'SO 700.6 - Protihluková o...'!J35</f>
        <v>0</v>
      </c>
      <c r="AY108" s="127">
        <f>'SO 700.6 - Protihluková o...'!J36</f>
        <v>0</v>
      </c>
      <c r="AZ108" s="127">
        <f>'SO 700.6 - Protihluková o...'!F33</f>
        <v>0</v>
      </c>
      <c r="BA108" s="127">
        <f>'SO 700.6 - Protihluková o...'!F34</f>
        <v>0</v>
      </c>
      <c r="BB108" s="127">
        <f>'SO 700.6 - Protihluková o...'!F35</f>
        <v>0</v>
      </c>
      <c r="BC108" s="127">
        <f>'SO 700.6 - Protihluková o...'!F36</f>
        <v>0</v>
      </c>
      <c r="BD108" s="129">
        <f>'SO 700.6 - Protihluková o...'!F37</f>
        <v>0</v>
      </c>
      <c r="BE108" s="7"/>
      <c r="BT108" s="130" t="s">
        <v>87</v>
      </c>
      <c r="BV108" s="130" t="s">
        <v>81</v>
      </c>
      <c r="BW108" s="130" t="s">
        <v>128</v>
      </c>
      <c r="BX108" s="130" t="s">
        <v>5</v>
      </c>
      <c r="CL108" s="130" t="s">
        <v>1</v>
      </c>
      <c r="CM108" s="130" t="s">
        <v>89</v>
      </c>
    </row>
    <row r="109" s="7" customFormat="1" ht="24.75" customHeight="1">
      <c r="A109" s="118" t="s">
        <v>83</v>
      </c>
      <c r="B109" s="119"/>
      <c r="C109" s="120"/>
      <c r="D109" s="121" t="s">
        <v>129</v>
      </c>
      <c r="E109" s="121"/>
      <c r="F109" s="121"/>
      <c r="G109" s="121"/>
      <c r="H109" s="121"/>
      <c r="I109" s="122"/>
      <c r="J109" s="121" t="s">
        <v>130</v>
      </c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3">
        <f>'SO 700.7 - Protihluková o...'!J30</f>
        <v>0</v>
      </c>
      <c r="AH109" s="122"/>
      <c r="AI109" s="122"/>
      <c r="AJ109" s="122"/>
      <c r="AK109" s="122"/>
      <c r="AL109" s="122"/>
      <c r="AM109" s="122"/>
      <c r="AN109" s="123">
        <f>SUM(AG109,AT109)</f>
        <v>0</v>
      </c>
      <c r="AO109" s="122"/>
      <c r="AP109" s="122"/>
      <c r="AQ109" s="124" t="s">
        <v>86</v>
      </c>
      <c r="AR109" s="125"/>
      <c r="AS109" s="126">
        <v>0</v>
      </c>
      <c r="AT109" s="127">
        <f>ROUND(SUM(AV109:AW109),2)</f>
        <v>0</v>
      </c>
      <c r="AU109" s="128">
        <f>'SO 700.7 - Protihluková o...'!P127</f>
        <v>0</v>
      </c>
      <c r="AV109" s="127">
        <f>'SO 700.7 - Protihluková o...'!J33</f>
        <v>0</v>
      </c>
      <c r="AW109" s="127">
        <f>'SO 700.7 - Protihluková o...'!J34</f>
        <v>0</v>
      </c>
      <c r="AX109" s="127">
        <f>'SO 700.7 - Protihluková o...'!J35</f>
        <v>0</v>
      </c>
      <c r="AY109" s="127">
        <f>'SO 700.7 - Protihluková o...'!J36</f>
        <v>0</v>
      </c>
      <c r="AZ109" s="127">
        <f>'SO 700.7 - Protihluková o...'!F33</f>
        <v>0</v>
      </c>
      <c r="BA109" s="127">
        <f>'SO 700.7 - Protihluková o...'!F34</f>
        <v>0</v>
      </c>
      <c r="BB109" s="127">
        <f>'SO 700.7 - Protihluková o...'!F35</f>
        <v>0</v>
      </c>
      <c r="BC109" s="127">
        <f>'SO 700.7 - Protihluková o...'!F36</f>
        <v>0</v>
      </c>
      <c r="BD109" s="129">
        <f>'SO 700.7 - Protihluková o...'!F37</f>
        <v>0</v>
      </c>
      <c r="BE109" s="7"/>
      <c r="BT109" s="130" t="s">
        <v>87</v>
      </c>
      <c r="BV109" s="130" t="s">
        <v>81</v>
      </c>
      <c r="BW109" s="130" t="s">
        <v>131</v>
      </c>
      <c r="BX109" s="130" t="s">
        <v>5</v>
      </c>
      <c r="CL109" s="130" t="s">
        <v>1</v>
      </c>
      <c r="CM109" s="130" t="s">
        <v>89</v>
      </c>
    </row>
    <row r="110" s="7" customFormat="1" ht="24.75" customHeight="1">
      <c r="A110" s="118" t="s">
        <v>83</v>
      </c>
      <c r="B110" s="119"/>
      <c r="C110" s="120"/>
      <c r="D110" s="121" t="s">
        <v>132</v>
      </c>
      <c r="E110" s="121"/>
      <c r="F110" s="121"/>
      <c r="G110" s="121"/>
      <c r="H110" s="121"/>
      <c r="I110" s="122"/>
      <c r="J110" s="121" t="s">
        <v>133</v>
      </c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3">
        <f>'SO 700.8 - Protihluková o...'!J30</f>
        <v>0</v>
      </c>
      <c r="AH110" s="122"/>
      <c r="AI110" s="122"/>
      <c r="AJ110" s="122"/>
      <c r="AK110" s="122"/>
      <c r="AL110" s="122"/>
      <c r="AM110" s="122"/>
      <c r="AN110" s="123">
        <f>SUM(AG110,AT110)</f>
        <v>0</v>
      </c>
      <c r="AO110" s="122"/>
      <c r="AP110" s="122"/>
      <c r="AQ110" s="124" t="s">
        <v>86</v>
      </c>
      <c r="AR110" s="125"/>
      <c r="AS110" s="126">
        <v>0</v>
      </c>
      <c r="AT110" s="127">
        <f>ROUND(SUM(AV110:AW110),2)</f>
        <v>0</v>
      </c>
      <c r="AU110" s="128">
        <f>'SO 700.8 - Protihluková o...'!P127</f>
        <v>0</v>
      </c>
      <c r="AV110" s="127">
        <f>'SO 700.8 - Protihluková o...'!J33</f>
        <v>0</v>
      </c>
      <c r="AW110" s="127">
        <f>'SO 700.8 - Protihluková o...'!J34</f>
        <v>0</v>
      </c>
      <c r="AX110" s="127">
        <f>'SO 700.8 - Protihluková o...'!J35</f>
        <v>0</v>
      </c>
      <c r="AY110" s="127">
        <f>'SO 700.8 - Protihluková o...'!J36</f>
        <v>0</v>
      </c>
      <c r="AZ110" s="127">
        <f>'SO 700.8 - Protihluková o...'!F33</f>
        <v>0</v>
      </c>
      <c r="BA110" s="127">
        <f>'SO 700.8 - Protihluková o...'!F34</f>
        <v>0</v>
      </c>
      <c r="BB110" s="127">
        <f>'SO 700.8 - Protihluková o...'!F35</f>
        <v>0</v>
      </c>
      <c r="BC110" s="127">
        <f>'SO 700.8 - Protihluková o...'!F36</f>
        <v>0</v>
      </c>
      <c r="BD110" s="129">
        <f>'SO 700.8 - Protihluková o...'!F37</f>
        <v>0</v>
      </c>
      <c r="BE110" s="7"/>
      <c r="BT110" s="130" t="s">
        <v>87</v>
      </c>
      <c r="BV110" s="130" t="s">
        <v>81</v>
      </c>
      <c r="BW110" s="130" t="s">
        <v>134</v>
      </c>
      <c r="BX110" s="130" t="s">
        <v>5</v>
      </c>
      <c r="CL110" s="130" t="s">
        <v>1</v>
      </c>
      <c r="CM110" s="130" t="s">
        <v>89</v>
      </c>
    </row>
    <row r="111" s="7" customFormat="1" ht="24.75" customHeight="1">
      <c r="A111" s="118" t="s">
        <v>83</v>
      </c>
      <c r="B111" s="119"/>
      <c r="C111" s="120"/>
      <c r="D111" s="121" t="s">
        <v>135</v>
      </c>
      <c r="E111" s="121"/>
      <c r="F111" s="121"/>
      <c r="G111" s="121"/>
      <c r="H111" s="121"/>
      <c r="I111" s="122"/>
      <c r="J111" s="121" t="s">
        <v>136</v>
      </c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3">
        <f>'SO 700.9 - Protihluková o...'!J30</f>
        <v>0</v>
      </c>
      <c r="AH111" s="122"/>
      <c r="AI111" s="122"/>
      <c r="AJ111" s="122"/>
      <c r="AK111" s="122"/>
      <c r="AL111" s="122"/>
      <c r="AM111" s="122"/>
      <c r="AN111" s="123">
        <f>SUM(AG111,AT111)</f>
        <v>0</v>
      </c>
      <c r="AO111" s="122"/>
      <c r="AP111" s="122"/>
      <c r="AQ111" s="124" t="s">
        <v>86</v>
      </c>
      <c r="AR111" s="125"/>
      <c r="AS111" s="126">
        <v>0</v>
      </c>
      <c r="AT111" s="127">
        <f>ROUND(SUM(AV111:AW111),2)</f>
        <v>0</v>
      </c>
      <c r="AU111" s="128">
        <f>'SO 700.9 - Protihluková o...'!P121</f>
        <v>0</v>
      </c>
      <c r="AV111" s="127">
        <f>'SO 700.9 - Protihluková o...'!J33</f>
        <v>0</v>
      </c>
      <c r="AW111" s="127">
        <f>'SO 700.9 - Protihluková o...'!J34</f>
        <v>0</v>
      </c>
      <c r="AX111" s="127">
        <f>'SO 700.9 - Protihluková o...'!J35</f>
        <v>0</v>
      </c>
      <c r="AY111" s="127">
        <f>'SO 700.9 - Protihluková o...'!J36</f>
        <v>0</v>
      </c>
      <c r="AZ111" s="127">
        <f>'SO 700.9 - Protihluková o...'!F33</f>
        <v>0</v>
      </c>
      <c r="BA111" s="127">
        <f>'SO 700.9 - Protihluková o...'!F34</f>
        <v>0</v>
      </c>
      <c r="BB111" s="127">
        <f>'SO 700.9 - Protihluková o...'!F35</f>
        <v>0</v>
      </c>
      <c r="BC111" s="127">
        <f>'SO 700.9 - Protihluková o...'!F36</f>
        <v>0</v>
      </c>
      <c r="BD111" s="129">
        <f>'SO 700.9 - Protihluková o...'!F37</f>
        <v>0</v>
      </c>
      <c r="BE111" s="7"/>
      <c r="BT111" s="130" t="s">
        <v>87</v>
      </c>
      <c r="BV111" s="130" t="s">
        <v>81</v>
      </c>
      <c r="BW111" s="130" t="s">
        <v>137</v>
      </c>
      <c r="BX111" s="130" t="s">
        <v>5</v>
      </c>
      <c r="CL111" s="130" t="s">
        <v>1</v>
      </c>
      <c r="CM111" s="130" t="s">
        <v>89</v>
      </c>
    </row>
    <row r="112" s="7" customFormat="1" ht="16.5" customHeight="1">
      <c r="A112" s="118" t="s">
        <v>83</v>
      </c>
      <c r="B112" s="119"/>
      <c r="C112" s="120"/>
      <c r="D112" s="121" t="s">
        <v>138</v>
      </c>
      <c r="E112" s="121"/>
      <c r="F112" s="121"/>
      <c r="G112" s="121"/>
      <c r="H112" s="121"/>
      <c r="I112" s="122"/>
      <c r="J112" s="121" t="s">
        <v>139</v>
      </c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3">
        <f>'SO 801 - Kácení dřevin'!J30</f>
        <v>0</v>
      </c>
      <c r="AH112" s="122"/>
      <c r="AI112" s="122"/>
      <c r="AJ112" s="122"/>
      <c r="AK112" s="122"/>
      <c r="AL112" s="122"/>
      <c r="AM112" s="122"/>
      <c r="AN112" s="123">
        <f>SUM(AG112,AT112)</f>
        <v>0</v>
      </c>
      <c r="AO112" s="122"/>
      <c r="AP112" s="122"/>
      <c r="AQ112" s="124" t="s">
        <v>86</v>
      </c>
      <c r="AR112" s="125"/>
      <c r="AS112" s="126">
        <v>0</v>
      </c>
      <c r="AT112" s="127">
        <f>ROUND(SUM(AV112:AW112),2)</f>
        <v>0</v>
      </c>
      <c r="AU112" s="128">
        <f>'SO 801 - Kácení dřevin'!P118</f>
        <v>0</v>
      </c>
      <c r="AV112" s="127">
        <f>'SO 801 - Kácení dřevin'!J33</f>
        <v>0</v>
      </c>
      <c r="AW112" s="127">
        <f>'SO 801 - Kácení dřevin'!J34</f>
        <v>0</v>
      </c>
      <c r="AX112" s="127">
        <f>'SO 801 - Kácení dřevin'!J35</f>
        <v>0</v>
      </c>
      <c r="AY112" s="127">
        <f>'SO 801 - Kácení dřevin'!J36</f>
        <v>0</v>
      </c>
      <c r="AZ112" s="127">
        <f>'SO 801 - Kácení dřevin'!F33</f>
        <v>0</v>
      </c>
      <c r="BA112" s="127">
        <f>'SO 801 - Kácení dřevin'!F34</f>
        <v>0</v>
      </c>
      <c r="BB112" s="127">
        <f>'SO 801 - Kácení dřevin'!F35</f>
        <v>0</v>
      </c>
      <c r="BC112" s="127">
        <f>'SO 801 - Kácení dřevin'!F36</f>
        <v>0</v>
      </c>
      <c r="BD112" s="129">
        <f>'SO 801 - Kácení dřevin'!F37</f>
        <v>0</v>
      </c>
      <c r="BE112" s="7"/>
      <c r="BT112" s="130" t="s">
        <v>87</v>
      </c>
      <c r="BV112" s="130" t="s">
        <v>81</v>
      </c>
      <c r="BW112" s="130" t="s">
        <v>140</v>
      </c>
      <c r="BX112" s="130" t="s">
        <v>5</v>
      </c>
      <c r="CL112" s="130" t="s">
        <v>1</v>
      </c>
      <c r="CM112" s="130" t="s">
        <v>89</v>
      </c>
    </row>
    <row r="113" s="7" customFormat="1" ht="16.5" customHeight="1">
      <c r="A113" s="118" t="s">
        <v>83</v>
      </c>
      <c r="B113" s="119"/>
      <c r="C113" s="120"/>
      <c r="D113" s="121" t="s">
        <v>141</v>
      </c>
      <c r="E113" s="121"/>
      <c r="F113" s="121"/>
      <c r="G113" s="121"/>
      <c r="H113" s="121"/>
      <c r="I113" s="122"/>
      <c r="J113" s="121" t="s">
        <v>142</v>
      </c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3">
        <f>'SO 802 - Kácení dřevin OK'!J30</f>
        <v>0</v>
      </c>
      <c r="AH113" s="122"/>
      <c r="AI113" s="122"/>
      <c r="AJ113" s="122"/>
      <c r="AK113" s="122"/>
      <c r="AL113" s="122"/>
      <c r="AM113" s="122"/>
      <c r="AN113" s="123">
        <f>SUM(AG113,AT113)</f>
        <v>0</v>
      </c>
      <c r="AO113" s="122"/>
      <c r="AP113" s="122"/>
      <c r="AQ113" s="124" t="s">
        <v>86</v>
      </c>
      <c r="AR113" s="125"/>
      <c r="AS113" s="131">
        <v>0</v>
      </c>
      <c r="AT113" s="132">
        <f>ROUND(SUM(AV113:AW113),2)</f>
        <v>0</v>
      </c>
      <c r="AU113" s="133">
        <f>'SO 802 - Kácení dřevin OK'!P118</f>
        <v>0</v>
      </c>
      <c r="AV113" s="132">
        <f>'SO 802 - Kácení dřevin OK'!J33</f>
        <v>0</v>
      </c>
      <c r="AW113" s="132">
        <f>'SO 802 - Kácení dřevin OK'!J34</f>
        <v>0</v>
      </c>
      <c r="AX113" s="132">
        <f>'SO 802 - Kácení dřevin OK'!J35</f>
        <v>0</v>
      </c>
      <c r="AY113" s="132">
        <f>'SO 802 - Kácení dřevin OK'!J36</f>
        <v>0</v>
      </c>
      <c r="AZ113" s="132">
        <f>'SO 802 - Kácení dřevin OK'!F33</f>
        <v>0</v>
      </c>
      <c r="BA113" s="132">
        <f>'SO 802 - Kácení dřevin OK'!F34</f>
        <v>0</v>
      </c>
      <c r="BB113" s="132">
        <f>'SO 802 - Kácení dřevin OK'!F35</f>
        <v>0</v>
      </c>
      <c r="BC113" s="132">
        <f>'SO 802 - Kácení dřevin OK'!F36</f>
        <v>0</v>
      </c>
      <c r="BD113" s="134">
        <f>'SO 802 - Kácení dřevin OK'!F37</f>
        <v>0</v>
      </c>
      <c r="BE113" s="7"/>
      <c r="BT113" s="130" t="s">
        <v>87</v>
      </c>
      <c r="BV113" s="130" t="s">
        <v>81</v>
      </c>
      <c r="BW113" s="130" t="s">
        <v>143</v>
      </c>
      <c r="BX113" s="130" t="s">
        <v>5</v>
      </c>
      <c r="CL113" s="130" t="s">
        <v>1</v>
      </c>
      <c r="CM113" s="130" t="s">
        <v>89</v>
      </c>
    </row>
    <row r="114" s="2" customFormat="1" ht="30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43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="2" customFormat="1" ht="6.96" customHeight="1">
      <c r="A115" s="37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43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</sheetData>
  <sheetProtection sheet="1" formatColumns="0" formatRows="0" objects="1" scenarios="1" spinCount="100000" saltValue="nW7/FKMnUaJBL6HvkmASJ9xiWQFjwYvkk8brF/JrPW0RbrlIKxGi/f5tjfASXizvqtKxiS5qmEqGj7naKxc7dg==" hashValue="BDN+dBFWEo3WX6qVG0mOt1P5518U/X+5pEjyAIfa9bKV+jPkznvaIRPWmMNjsFaNPZ4q7E2FW7sRZtFw+AmgYg==" algorithmName="SHA-512" password="CC35"/>
  <mergeCells count="114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D113:H113"/>
    <mergeCell ref="J113:AF113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G94:AM94"/>
    <mergeCell ref="AN94:AP94"/>
  </mergeCells>
  <hyperlinks>
    <hyperlink ref="A95" location="'SO 001 - Vedlejší rozpočt...'!C2" display="/"/>
    <hyperlink ref="A96" location="'SO 101 - Komunikace'!C2" display="/"/>
    <hyperlink ref="A97" location="'SO 101.1 - Obnova komunik...'!C2" display="/"/>
    <hyperlink ref="A98" location="'SO 102 - Komunikace OK'!C2" display="/"/>
    <hyperlink ref="A99" location="'SO 402 - Veřejné osvětlen...'!C2" display="/"/>
    <hyperlink ref="A100" location="'SO 404 - Ochrana kabelové...'!C2" display="/"/>
    <hyperlink ref="A101" location="'SO 405 - Veřejné osvětlen...'!C2" display="/"/>
    <hyperlink ref="A102" location="'SO 406 - Chránička optick...'!C2" display="/"/>
    <hyperlink ref="A103" location="'SO 700.1 - Protihluková o...'!C2" display="/"/>
    <hyperlink ref="A104" location="'SO 700.2 - Protihluková o...'!C2" display="/"/>
    <hyperlink ref="A105" location="'SO 700.3 - Protihluková o...'!C2" display="/"/>
    <hyperlink ref="A106" location="'SO 700.4 - Protihluková o...'!C2" display="/"/>
    <hyperlink ref="A107" location="'SO 700.5 - Protihluková o...'!C2" display="/"/>
    <hyperlink ref="A108" location="'SO 700.6 - Protihluková o...'!C2" display="/"/>
    <hyperlink ref="A109" location="'SO 700.7 - Protihluková o...'!C2" display="/"/>
    <hyperlink ref="A110" location="'SO 700.8 - Protihluková o...'!C2" display="/"/>
    <hyperlink ref="A111" location="'SO 700.9 - Protihluková o...'!C2" display="/"/>
    <hyperlink ref="A112" location="'SO 801 - Kácení dřevin'!C2" display="/"/>
    <hyperlink ref="A113" location="'SO 802 - Kácení dřevin OK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1234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1235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1236</v>
      </c>
      <c r="F24" s="37"/>
      <c r="G24" s="37"/>
      <c r="H24" s="37"/>
      <c r="I24" s="139" t="s">
        <v>28</v>
      </c>
      <c r="J24" s="142" t="s">
        <v>1237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ROUND((SUM(BE125:BE192)),  2)</f>
        <v>0</v>
      </c>
      <c r="G33" s="37"/>
      <c r="H33" s="37"/>
      <c r="I33" s="154">
        <v>0.20999999999999999</v>
      </c>
      <c r="J33" s="153">
        <f>ROUND(((SUM(BE125:BE192))*I33),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ROUND((SUM(BF125:BF192)),  2)</f>
        <v>0</v>
      </c>
      <c r="G34" s="37"/>
      <c r="H34" s="37"/>
      <c r="I34" s="154">
        <v>0.14999999999999999</v>
      </c>
      <c r="J34" s="153">
        <f>ROUND(((SUM(BF125:BF192))*I34),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ROUND((SUM(BG125:BG192)),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ROUND((SUM(BH125:BH192)),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ROUND((SUM(BI125:BI192)),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700.1 - Protihluková opatření - PHS 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BENING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J141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1238</v>
      </c>
      <c r="E100" s="187"/>
      <c r="F100" s="187"/>
      <c r="G100" s="187"/>
      <c r="H100" s="187"/>
      <c r="I100" s="187"/>
      <c r="J100" s="188">
        <f>J158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672</v>
      </c>
      <c r="E101" s="187"/>
      <c r="F101" s="187"/>
      <c r="G101" s="187"/>
      <c r="H101" s="187"/>
      <c r="I101" s="187"/>
      <c r="J101" s="188">
        <f>J171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299</v>
      </c>
      <c r="E102" s="187"/>
      <c r="F102" s="187"/>
      <c r="G102" s="187"/>
      <c r="H102" s="187"/>
      <c r="I102" s="187"/>
      <c r="J102" s="188">
        <f>J176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152</v>
      </c>
      <c r="E103" s="181"/>
      <c r="F103" s="181"/>
      <c r="G103" s="181"/>
      <c r="H103" s="181"/>
      <c r="I103" s="181"/>
      <c r="J103" s="182">
        <f>J181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1239</v>
      </c>
      <c r="E104" s="187"/>
      <c r="F104" s="187"/>
      <c r="G104" s="187"/>
      <c r="H104" s="187"/>
      <c r="I104" s="187"/>
      <c r="J104" s="188">
        <f>J182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154</v>
      </c>
      <c r="E105" s="181"/>
      <c r="F105" s="181"/>
      <c r="G105" s="181"/>
      <c r="H105" s="181"/>
      <c r="I105" s="181"/>
      <c r="J105" s="182">
        <f>J187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155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Přeložka komunikace II/611 - Nehvizdy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145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 700.1 - Protihluková opatření - PHS 1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 xml:space="preserve"> </v>
      </c>
      <c r="G119" s="39"/>
      <c r="H119" s="39"/>
      <c r="I119" s="31" t="s">
        <v>22</v>
      </c>
      <c r="J119" s="78" t="str">
        <f>IF(J12="","",J12)</f>
        <v>18. 12. 2025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>KSÚS Středočeského kraje, p.o.</v>
      </c>
      <c r="G121" s="39"/>
      <c r="H121" s="39"/>
      <c r="I121" s="31" t="s">
        <v>32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30</v>
      </c>
      <c r="D122" s="39"/>
      <c r="E122" s="39"/>
      <c r="F122" s="26" t="str">
        <f>IF(E18="","",E18)</f>
        <v>Vyplň údaj</v>
      </c>
      <c r="G122" s="39"/>
      <c r="H122" s="39"/>
      <c r="I122" s="31" t="s">
        <v>34</v>
      </c>
      <c r="J122" s="35" t="str">
        <f>E24</f>
        <v>BENING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156</v>
      </c>
      <c r="D124" s="193" t="s">
        <v>64</v>
      </c>
      <c r="E124" s="193" t="s">
        <v>60</v>
      </c>
      <c r="F124" s="193" t="s">
        <v>61</v>
      </c>
      <c r="G124" s="193" t="s">
        <v>157</v>
      </c>
      <c r="H124" s="193" t="s">
        <v>158</v>
      </c>
      <c r="I124" s="193" t="s">
        <v>159</v>
      </c>
      <c r="J124" s="194" t="s">
        <v>149</v>
      </c>
      <c r="K124" s="195" t="s">
        <v>160</v>
      </c>
      <c r="L124" s="196"/>
      <c r="M124" s="99" t="s">
        <v>1</v>
      </c>
      <c r="N124" s="100" t="s">
        <v>43</v>
      </c>
      <c r="O124" s="100" t="s">
        <v>161</v>
      </c>
      <c r="P124" s="100" t="s">
        <v>162</v>
      </c>
      <c r="Q124" s="100" t="s">
        <v>163</v>
      </c>
      <c r="R124" s="100" t="s">
        <v>164</v>
      </c>
      <c r="S124" s="100" t="s">
        <v>165</v>
      </c>
      <c r="T124" s="101" t="s">
        <v>166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167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P126+P181+P187</f>
        <v>0</v>
      </c>
      <c r="Q125" s="103"/>
      <c r="R125" s="199">
        <f>R126+R181+R187</f>
        <v>0</v>
      </c>
      <c r="S125" s="103"/>
      <c r="T125" s="200">
        <f>T126+T181+T187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151</v>
      </c>
      <c r="BK125" s="201">
        <f>BK126+BK181+BK187</f>
        <v>0</v>
      </c>
    </row>
    <row r="126" s="12" customFormat="1" ht="25.92" customHeight="1">
      <c r="A126" s="12"/>
      <c r="B126" s="202"/>
      <c r="C126" s="203"/>
      <c r="D126" s="204" t="s">
        <v>78</v>
      </c>
      <c r="E126" s="205" t="s">
        <v>302</v>
      </c>
      <c r="F126" s="205" t="s">
        <v>303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P127+P141+P158+P171+P176</f>
        <v>0</v>
      </c>
      <c r="Q126" s="210"/>
      <c r="R126" s="211">
        <f>R127+R141+R158+R171+R176</f>
        <v>0</v>
      </c>
      <c r="S126" s="210"/>
      <c r="T126" s="212">
        <f>T127+T141+T158+T171+T176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79</v>
      </c>
      <c r="AY126" s="213" t="s">
        <v>170</v>
      </c>
      <c r="BK126" s="215">
        <f>BK127+BK141+BK158+BK171+BK176</f>
        <v>0</v>
      </c>
    </row>
    <row r="127" s="12" customFormat="1" ht="22.8" customHeight="1">
      <c r="A127" s="12"/>
      <c r="B127" s="202"/>
      <c r="C127" s="203"/>
      <c r="D127" s="204" t="s">
        <v>78</v>
      </c>
      <c r="E127" s="216" t="s">
        <v>87</v>
      </c>
      <c r="F127" s="216" t="s">
        <v>304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SUM(P128:P140)</f>
        <v>0</v>
      </c>
      <c r="Q127" s="210"/>
      <c r="R127" s="211">
        <f>SUM(R128:R140)</f>
        <v>0</v>
      </c>
      <c r="S127" s="210"/>
      <c r="T127" s="212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87</v>
      </c>
      <c r="AT127" s="214" t="s">
        <v>78</v>
      </c>
      <c r="AU127" s="214" t="s">
        <v>87</v>
      </c>
      <c r="AY127" s="213" t="s">
        <v>170</v>
      </c>
      <c r="BK127" s="215">
        <f>SUM(BK128:BK140)</f>
        <v>0</v>
      </c>
    </row>
    <row r="128" s="2" customFormat="1" ht="16.5" customHeight="1">
      <c r="A128" s="37"/>
      <c r="B128" s="38"/>
      <c r="C128" s="218" t="s">
        <v>87</v>
      </c>
      <c r="D128" s="218" t="s">
        <v>173</v>
      </c>
      <c r="E128" s="219" t="s">
        <v>1240</v>
      </c>
      <c r="F128" s="220" t="s">
        <v>1241</v>
      </c>
      <c r="G128" s="221" t="s">
        <v>307</v>
      </c>
      <c r="H128" s="222">
        <v>158.75999999999999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44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186</v>
      </c>
      <c r="AT128" s="230" t="s">
        <v>173</v>
      </c>
      <c r="AU128" s="230" t="s">
        <v>89</v>
      </c>
      <c r="AY128" s="16" t="s">
        <v>170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87</v>
      </c>
      <c r="BK128" s="231">
        <f>ROUND(I128*H128,2)</f>
        <v>0</v>
      </c>
      <c r="BL128" s="16" t="s">
        <v>186</v>
      </c>
      <c r="BM128" s="230" t="s">
        <v>1242</v>
      </c>
    </row>
    <row r="129" s="2" customFormat="1">
      <c r="A129" s="37"/>
      <c r="B129" s="38"/>
      <c r="C129" s="39"/>
      <c r="D129" s="232" t="s">
        <v>179</v>
      </c>
      <c r="E129" s="39"/>
      <c r="F129" s="233" t="s">
        <v>1241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179</v>
      </c>
      <c r="AU129" s="16" t="s">
        <v>89</v>
      </c>
    </row>
    <row r="130" s="2" customFormat="1">
      <c r="A130" s="37"/>
      <c r="B130" s="38"/>
      <c r="C130" s="39"/>
      <c r="D130" s="232" t="s">
        <v>180</v>
      </c>
      <c r="E130" s="39"/>
      <c r="F130" s="237" t="s">
        <v>361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180</v>
      </c>
      <c r="AU130" s="16" t="s">
        <v>89</v>
      </c>
    </row>
    <row r="131" s="2" customFormat="1">
      <c r="A131" s="37"/>
      <c r="B131" s="38"/>
      <c r="C131" s="39"/>
      <c r="D131" s="232" t="s">
        <v>193</v>
      </c>
      <c r="E131" s="39"/>
      <c r="F131" s="237" t="s">
        <v>693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193</v>
      </c>
      <c r="AU131" s="16" t="s">
        <v>89</v>
      </c>
    </row>
    <row r="132" s="13" customFormat="1">
      <c r="A132" s="13"/>
      <c r="B132" s="238"/>
      <c r="C132" s="239"/>
      <c r="D132" s="232" t="s">
        <v>182</v>
      </c>
      <c r="E132" s="240" t="s">
        <v>1</v>
      </c>
      <c r="F132" s="241" t="s">
        <v>1243</v>
      </c>
      <c r="G132" s="239"/>
      <c r="H132" s="242">
        <v>158.75999999999999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182</v>
      </c>
      <c r="AU132" s="248" t="s">
        <v>89</v>
      </c>
      <c r="AV132" s="13" t="s">
        <v>89</v>
      </c>
      <c r="AW132" s="13" t="s">
        <v>33</v>
      </c>
      <c r="AX132" s="13" t="s">
        <v>87</v>
      </c>
      <c r="AY132" s="248" t="s">
        <v>170</v>
      </c>
    </row>
    <row r="133" s="2" customFormat="1" ht="16.5" customHeight="1">
      <c r="A133" s="37"/>
      <c r="B133" s="38"/>
      <c r="C133" s="218" t="s">
        <v>89</v>
      </c>
      <c r="D133" s="218" t="s">
        <v>173</v>
      </c>
      <c r="E133" s="219" t="s">
        <v>1244</v>
      </c>
      <c r="F133" s="220" t="s">
        <v>1245</v>
      </c>
      <c r="G133" s="221" t="s">
        <v>307</v>
      </c>
      <c r="H133" s="222">
        <v>146.38999999999999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44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186</v>
      </c>
      <c r="AT133" s="230" t="s">
        <v>173</v>
      </c>
      <c r="AU133" s="230" t="s">
        <v>89</v>
      </c>
      <c r="AY133" s="16" t="s">
        <v>170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87</v>
      </c>
      <c r="BK133" s="231">
        <f>ROUND(I133*H133,2)</f>
        <v>0</v>
      </c>
      <c r="BL133" s="16" t="s">
        <v>186</v>
      </c>
      <c r="BM133" s="230" t="s">
        <v>1246</v>
      </c>
    </row>
    <row r="134" s="2" customFormat="1">
      <c r="A134" s="37"/>
      <c r="B134" s="38"/>
      <c r="C134" s="39"/>
      <c r="D134" s="232" t="s">
        <v>179</v>
      </c>
      <c r="E134" s="39"/>
      <c r="F134" s="233" t="s">
        <v>1245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179</v>
      </c>
      <c r="AU134" s="16" t="s">
        <v>89</v>
      </c>
    </row>
    <row r="135" s="2" customFormat="1">
      <c r="A135" s="37"/>
      <c r="B135" s="38"/>
      <c r="C135" s="39"/>
      <c r="D135" s="232" t="s">
        <v>180</v>
      </c>
      <c r="E135" s="39"/>
      <c r="F135" s="237" t="s">
        <v>1247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180</v>
      </c>
      <c r="AU135" s="16" t="s">
        <v>89</v>
      </c>
    </row>
    <row r="136" s="13" customFormat="1">
      <c r="A136" s="13"/>
      <c r="B136" s="238"/>
      <c r="C136" s="239"/>
      <c r="D136" s="232" t="s">
        <v>182</v>
      </c>
      <c r="E136" s="240" t="s">
        <v>1</v>
      </c>
      <c r="F136" s="241" t="s">
        <v>1248</v>
      </c>
      <c r="G136" s="239"/>
      <c r="H136" s="242">
        <v>146.38999999999999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182</v>
      </c>
      <c r="AU136" s="248" t="s">
        <v>89</v>
      </c>
      <c r="AV136" s="13" t="s">
        <v>89</v>
      </c>
      <c r="AW136" s="13" t="s">
        <v>33</v>
      </c>
      <c r="AX136" s="13" t="s">
        <v>87</v>
      </c>
      <c r="AY136" s="248" t="s">
        <v>170</v>
      </c>
    </row>
    <row r="137" s="2" customFormat="1" ht="21.75" customHeight="1">
      <c r="A137" s="37"/>
      <c r="B137" s="38"/>
      <c r="C137" s="218" t="s">
        <v>196</v>
      </c>
      <c r="D137" s="218" t="s">
        <v>173</v>
      </c>
      <c r="E137" s="219" t="s">
        <v>393</v>
      </c>
      <c r="F137" s="220" t="s">
        <v>394</v>
      </c>
      <c r="G137" s="221" t="s">
        <v>315</v>
      </c>
      <c r="H137" s="222">
        <v>360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44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186</v>
      </c>
      <c r="AT137" s="230" t="s">
        <v>173</v>
      </c>
      <c r="AU137" s="230" t="s">
        <v>89</v>
      </c>
      <c r="AY137" s="16" t="s">
        <v>170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87</v>
      </c>
      <c r="BK137" s="231">
        <f>ROUND(I137*H137,2)</f>
        <v>0</v>
      </c>
      <c r="BL137" s="16" t="s">
        <v>186</v>
      </c>
      <c r="BM137" s="230" t="s">
        <v>1249</v>
      </c>
    </row>
    <row r="138" s="2" customFormat="1">
      <c r="A138" s="37"/>
      <c r="B138" s="38"/>
      <c r="C138" s="39"/>
      <c r="D138" s="232" t="s">
        <v>179</v>
      </c>
      <c r="E138" s="39"/>
      <c r="F138" s="233" t="s">
        <v>394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179</v>
      </c>
      <c r="AU138" s="16" t="s">
        <v>89</v>
      </c>
    </row>
    <row r="139" s="2" customFormat="1">
      <c r="A139" s="37"/>
      <c r="B139" s="38"/>
      <c r="C139" s="39"/>
      <c r="D139" s="232" t="s">
        <v>180</v>
      </c>
      <c r="E139" s="39"/>
      <c r="F139" s="237" t="s">
        <v>396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180</v>
      </c>
      <c r="AU139" s="16" t="s">
        <v>89</v>
      </c>
    </row>
    <row r="140" s="13" customFormat="1">
      <c r="A140" s="13"/>
      <c r="B140" s="238"/>
      <c r="C140" s="239"/>
      <c r="D140" s="232" t="s">
        <v>182</v>
      </c>
      <c r="E140" s="240" t="s">
        <v>1</v>
      </c>
      <c r="F140" s="241" t="s">
        <v>1250</v>
      </c>
      <c r="G140" s="239"/>
      <c r="H140" s="242">
        <v>360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182</v>
      </c>
      <c r="AU140" s="248" t="s">
        <v>89</v>
      </c>
      <c r="AV140" s="13" t="s">
        <v>89</v>
      </c>
      <c r="AW140" s="13" t="s">
        <v>33</v>
      </c>
      <c r="AX140" s="13" t="s">
        <v>87</v>
      </c>
      <c r="AY140" s="248" t="s">
        <v>170</v>
      </c>
    </row>
    <row r="141" s="12" customFormat="1" ht="22.8" customHeight="1">
      <c r="A141" s="12"/>
      <c r="B141" s="202"/>
      <c r="C141" s="203"/>
      <c r="D141" s="204" t="s">
        <v>78</v>
      </c>
      <c r="E141" s="216" t="s">
        <v>89</v>
      </c>
      <c r="F141" s="216" t="s">
        <v>399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SUM(P142:P157)</f>
        <v>0</v>
      </c>
      <c r="Q141" s="210"/>
      <c r="R141" s="211">
        <f>SUM(R142:R157)</f>
        <v>0</v>
      </c>
      <c r="S141" s="210"/>
      <c r="T141" s="212">
        <f>SUM(T142:T157)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87</v>
      </c>
      <c r="AT141" s="214" t="s">
        <v>78</v>
      </c>
      <c r="AU141" s="214" t="s">
        <v>87</v>
      </c>
      <c r="AY141" s="213" t="s">
        <v>170</v>
      </c>
      <c r="BK141" s="215">
        <f>SUM(BK142:BK157)</f>
        <v>0</v>
      </c>
    </row>
    <row r="142" s="2" customFormat="1" ht="16.5" customHeight="1">
      <c r="A142" s="37"/>
      <c r="B142" s="38"/>
      <c r="C142" s="218" t="s">
        <v>186</v>
      </c>
      <c r="D142" s="218" t="s">
        <v>173</v>
      </c>
      <c r="E142" s="219" t="s">
        <v>1251</v>
      </c>
      <c r="F142" s="220" t="s">
        <v>1252</v>
      </c>
      <c r="G142" s="221" t="s">
        <v>307</v>
      </c>
      <c r="H142" s="222">
        <v>49.454999999999998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44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186</v>
      </c>
      <c r="AT142" s="230" t="s">
        <v>173</v>
      </c>
      <c r="AU142" s="230" t="s">
        <v>89</v>
      </c>
      <c r="AY142" s="16" t="s">
        <v>170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87</v>
      </c>
      <c r="BK142" s="231">
        <f>ROUND(I142*H142,2)</f>
        <v>0</v>
      </c>
      <c r="BL142" s="16" t="s">
        <v>186</v>
      </c>
      <c r="BM142" s="230" t="s">
        <v>1253</v>
      </c>
    </row>
    <row r="143" s="2" customFormat="1">
      <c r="A143" s="37"/>
      <c r="B143" s="38"/>
      <c r="C143" s="39"/>
      <c r="D143" s="232" t="s">
        <v>179</v>
      </c>
      <c r="E143" s="39"/>
      <c r="F143" s="233" t="s">
        <v>1252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179</v>
      </c>
      <c r="AU143" s="16" t="s">
        <v>89</v>
      </c>
    </row>
    <row r="144" s="2" customFormat="1">
      <c r="A144" s="37"/>
      <c r="B144" s="38"/>
      <c r="C144" s="39"/>
      <c r="D144" s="232" t="s">
        <v>180</v>
      </c>
      <c r="E144" s="39"/>
      <c r="F144" s="237" t="s">
        <v>1254</v>
      </c>
      <c r="G144" s="39"/>
      <c r="H144" s="39"/>
      <c r="I144" s="234"/>
      <c r="J144" s="39"/>
      <c r="K144" s="39"/>
      <c r="L144" s="43"/>
      <c r="M144" s="235"/>
      <c r="N144" s="236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180</v>
      </c>
      <c r="AU144" s="16" t="s">
        <v>89</v>
      </c>
    </row>
    <row r="145" s="13" customFormat="1">
      <c r="A145" s="13"/>
      <c r="B145" s="238"/>
      <c r="C145" s="239"/>
      <c r="D145" s="232" t="s">
        <v>182</v>
      </c>
      <c r="E145" s="240" t="s">
        <v>1</v>
      </c>
      <c r="F145" s="241" t="s">
        <v>1255</v>
      </c>
      <c r="G145" s="239"/>
      <c r="H145" s="242">
        <v>49.454999999999998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182</v>
      </c>
      <c r="AU145" s="248" t="s">
        <v>89</v>
      </c>
      <c r="AV145" s="13" t="s">
        <v>89</v>
      </c>
      <c r="AW145" s="13" t="s">
        <v>33</v>
      </c>
      <c r="AX145" s="13" t="s">
        <v>87</v>
      </c>
      <c r="AY145" s="248" t="s">
        <v>170</v>
      </c>
    </row>
    <row r="146" s="2" customFormat="1" ht="16.5" customHeight="1">
      <c r="A146" s="37"/>
      <c r="B146" s="38"/>
      <c r="C146" s="218" t="s">
        <v>209</v>
      </c>
      <c r="D146" s="218" t="s">
        <v>173</v>
      </c>
      <c r="E146" s="219" t="s">
        <v>1256</v>
      </c>
      <c r="F146" s="220" t="s">
        <v>1257</v>
      </c>
      <c r="G146" s="221" t="s">
        <v>307</v>
      </c>
      <c r="H146" s="222">
        <v>12.364000000000001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44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186</v>
      </c>
      <c r="AT146" s="230" t="s">
        <v>173</v>
      </c>
      <c r="AU146" s="230" t="s">
        <v>89</v>
      </c>
      <c r="AY146" s="16" t="s">
        <v>170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87</v>
      </c>
      <c r="BK146" s="231">
        <f>ROUND(I146*H146,2)</f>
        <v>0</v>
      </c>
      <c r="BL146" s="16" t="s">
        <v>186</v>
      </c>
      <c r="BM146" s="230" t="s">
        <v>1258</v>
      </c>
    </row>
    <row r="147" s="2" customFormat="1">
      <c r="A147" s="37"/>
      <c r="B147" s="38"/>
      <c r="C147" s="39"/>
      <c r="D147" s="232" t="s">
        <v>179</v>
      </c>
      <c r="E147" s="39"/>
      <c r="F147" s="233" t="s">
        <v>1257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179</v>
      </c>
      <c r="AU147" s="16" t="s">
        <v>89</v>
      </c>
    </row>
    <row r="148" s="2" customFormat="1">
      <c r="A148" s="37"/>
      <c r="B148" s="38"/>
      <c r="C148" s="39"/>
      <c r="D148" s="232" t="s">
        <v>180</v>
      </c>
      <c r="E148" s="39"/>
      <c r="F148" s="237" t="s">
        <v>1254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180</v>
      </c>
      <c r="AU148" s="16" t="s">
        <v>89</v>
      </c>
    </row>
    <row r="149" s="13" customFormat="1">
      <c r="A149" s="13"/>
      <c r="B149" s="238"/>
      <c r="C149" s="239"/>
      <c r="D149" s="232" t="s">
        <v>182</v>
      </c>
      <c r="E149" s="240" t="s">
        <v>1</v>
      </c>
      <c r="F149" s="241" t="s">
        <v>1259</v>
      </c>
      <c r="G149" s="239"/>
      <c r="H149" s="242">
        <v>12.364000000000001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182</v>
      </c>
      <c r="AU149" s="248" t="s">
        <v>89</v>
      </c>
      <c r="AV149" s="13" t="s">
        <v>89</v>
      </c>
      <c r="AW149" s="13" t="s">
        <v>33</v>
      </c>
      <c r="AX149" s="13" t="s">
        <v>87</v>
      </c>
      <c r="AY149" s="248" t="s">
        <v>170</v>
      </c>
    </row>
    <row r="150" s="2" customFormat="1" ht="16.5" customHeight="1">
      <c r="A150" s="37"/>
      <c r="B150" s="38"/>
      <c r="C150" s="218" t="s">
        <v>216</v>
      </c>
      <c r="D150" s="218" t="s">
        <v>173</v>
      </c>
      <c r="E150" s="219" t="s">
        <v>1260</v>
      </c>
      <c r="F150" s="220" t="s">
        <v>1261</v>
      </c>
      <c r="G150" s="221" t="s">
        <v>663</v>
      </c>
      <c r="H150" s="222">
        <v>4.9480000000000004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44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186</v>
      </c>
      <c r="AT150" s="230" t="s">
        <v>173</v>
      </c>
      <c r="AU150" s="230" t="s">
        <v>89</v>
      </c>
      <c r="AY150" s="16" t="s">
        <v>170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87</v>
      </c>
      <c r="BK150" s="231">
        <f>ROUND(I150*H150,2)</f>
        <v>0</v>
      </c>
      <c r="BL150" s="16" t="s">
        <v>186</v>
      </c>
      <c r="BM150" s="230" t="s">
        <v>1262</v>
      </c>
    </row>
    <row r="151" s="2" customFormat="1">
      <c r="A151" s="37"/>
      <c r="B151" s="38"/>
      <c r="C151" s="39"/>
      <c r="D151" s="232" t="s">
        <v>179</v>
      </c>
      <c r="E151" s="39"/>
      <c r="F151" s="233" t="s">
        <v>1261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179</v>
      </c>
      <c r="AU151" s="16" t="s">
        <v>89</v>
      </c>
    </row>
    <row r="152" s="2" customFormat="1">
      <c r="A152" s="37"/>
      <c r="B152" s="38"/>
      <c r="C152" s="39"/>
      <c r="D152" s="232" t="s">
        <v>180</v>
      </c>
      <c r="E152" s="39"/>
      <c r="F152" s="237" t="s">
        <v>1263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180</v>
      </c>
      <c r="AU152" s="16" t="s">
        <v>89</v>
      </c>
    </row>
    <row r="153" s="13" customFormat="1">
      <c r="A153" s="13"/>
      <c r="B153" s="238"/>
      <c r="C153" s="239"/>
      <c r="D153" s="232" t="s">
        <v>182</v>
      </c>
      <c r="E153" s="240" t="s">
        <v>1</v>
      </c>
      <c r="F153" s="241" t="s">
        <v>1264</v>
      </c>
      <c r="G153" s="239"/>
      <c r="H153" s="242">
        <v>4.9480000000000004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182</v>
      </c>
      <c r="AU153" s="248" t="s">
        <v>89</v>
      </c>
      <c r="AV153" s="13" t="s">
        <v>89</v>
      </c>
      <c r="AW153" s="13" t="s">
        <v>33</v>
      </c>
      <c r="AX153" s="13" t="s">
        <v>87</v>
      </c>
      <c r="AY153" s="248" t="s">
        <v>170</v>
      </c>
    </row>
    <row r="154" s="2" customFormat="1" ht="16.5" customHeight="1">
      <c r="A154" s="37"/>
      <c r="B154" s="38"/>
      <c r="C154" s="218" t="s">
        <v>222</v>
      </c>
      <c r="D154" s="218" t="s">
        <v>173</v>
      </c>
      <c r="E154" s="219" t="s">
        <v>1265</v>
      </c>
      <c r="F154" s="220" t="s">
        <v>1266</v>
      </c>
      <c r="G154" s="221" t="s">
        <v>330</v>
      </c>
      <c r="H154" s="222">
        <v>152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44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186</v>
      </c>
      <c r="AT154" s="230" t="s">
        <v>173</v>
      </c>
      <c r="AU154" s="230" t="s">
        <v>89</v>
      </c>
      <c r="AY154" s="16" t="s">
        <v>170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87</v>
      </c>
      <c r="BK154" s="231">
        <f>ROUND(I154*H154,2)</f>
        <v>0</v>
      </c>
      <c r="BL154" s="16" t="s">
        <v>186</v>
      </c>
      <c r="BM154" s="230" t="s">
        <v>1267</v>
      </c>
    </row>
    <row r="155" s="2" customFormat="1">
      <c r="A155" s="37"/>
      <c r="B155" s="38"/>
      <c r="C155" s="39"/>
      <c r="D155" s="232" t="s">
        <v>179</v>
      </c>
      <c r="E155" s="39"/>
      <c r="F155" s="233" t="s">
        <v>1266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179</v>
      </c>
      <c r="AU155" s="16" t="s">
        <v>89</v>
      </c>
    </row>
    <row r="156" s="2" customFormat="1">
      <c r="A156" s="37"/>
      <c r="B156" s="38"/>
      <c r="C156" s="39"/>
      <c r="D156" s="232" t="s">
        <v>180</v>
      </c>
      <c r="E156" s="39"/>
      <c r="F156" s="237" t="s">
        <v>1268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180</v>
      </c>
      <c r="AU156" s="16" t="s">
        <v>89</v>
      </c>
    </row>
    <row r="157" s="13" customFormat="1">
      <c r="A157" s="13"/>
      <c r="B157" s="238"/>
      <c r="C157" s="239"/>
      <c r="D157" s="232" t="s">
        <v>182</v>
      </c>
      <c r="E157" s="240" t="s">
        <v>1</v>
      </c>
      <c r="F157" s="241" t="s">
        <v>1269</v>
      </c>
      <c r="G157" s="239"/>
      <c r="H157" s="242">
        <v>152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182</v>
      </c>
      <c r="AU157" s="248" t="s">
        <v>89</v>
      </c>
      <c r="AV157" s="13" t="s">
        <v>89</v>
      </c>
      <c r="AW157" s="13" t="s">
        <v>33</v>
      </c>
      <c r="AX157" s="13" t="s">
        <v>87</v>
      </c>
      <c r="AY157" s="248" t="s">
        <v>170</v>
      </c>
    </row>
    <row r="158" s="12" customFormat="1" ht="22.8" customHeight="1">
      <c r="A158" s="12"/>
      <c r="B158" s="202"/>
      <c r="C158" s="203"/>
      <c r="D158" s="204" t="s">
        <v>78</v>
      </c>
      <c r="E158" s="216" t="s">
        <v>196</v>
      </c>
      <c r="F158" s="216" t="s">
        <v>1270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SUM(P159:P170)</f>
        <v>0</v>
      </c>
      <c r="Q158" s="210"/>
      <c r="R158" s="211">
        <f>SUM(R159:R170)</f>
        <v>0</v>
      </c>
      <c r="S158" s="210"/>
      <c r="T158" s="212">
        <f>SUM(T159:T170)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87</v>
      </c>
      <c r="AT158" s="214" t="s">
        <v>78</v>
      </c>
      <c r="AU158" s="214" t="s">
        <v>87</v>
      </c>
      <c r="AY158" s="213" t="s">
        <v>170</v>
      </c>
      <c r="BK158" s="215">
        <f>SUM(BK159:BK170)</f>
        <v>0</v>
      </c>
    </row>
    <row r="159" s="2" customFormat="1" ht="24.15" customHeight="1">
      <c r="A159" s="37"/>
      <c r="B159" s="38"/>
      <c r="C159" s="218" t="s">
        <v>228</v>
      </c>
      <c r="D159" s="218" t="s">
        <v>173</v>
      </c>
      <c r="E159" s="219" t="s">
        <v>1271</v>
      </c>
      <c r="F159" s="220" t="s">
        <v>1272</v>
      </c>
      <c r="G159" s="221" t="s">
        <v>307</v>
      </c>
      <c r="H159" s="222">
        <v>13.800000000000001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44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186</v>
      </c>
      <c r="AT159" s="230" t="s">
        <v>173</v>
      </c>
      <c r="AU159" s="230" t="s">
        <v>89</v>
      </c>
      <c r="AY159" s="16" t="s">
        <v>170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87</v>
      </c>
      <c r="BK159" s="231">
        <f>ROUND(I159*H159,2)</f>
        <v>0</v>
      </c>
      <c r="BL159" s="16" t="s">
        <v>186</v>
      </c>
      <c r="BM159" s="230" t="s">
        <v>1273</v>
      </c>
    </row>
    <row r="160" s="2" customFormat="1">
      <c r="A160" s="37"/>
      <c r="B160" s="38"/>
      <c r="C160" s="39"/>
      <c r="D160" s="232" t="s">
        <v>179</v>
      </c>
      <c r="E160" s="39"/>
      <c r="F160" s="233" t="s">
        <v>1272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179</v>
      </c>
      <c r="AU160" s="16" t="s">
        <v>89</v>
      </c>
    </row>
    <row r="161" s="2" customFormat="1">
      <c r="A161" s="37"/>
      <c r="B161" s="38"/>
      <c r="C161" s="39"/>
      <c r="D161" s="232" t="s">
        <v>180</v>
      </c>
      <c r="E161" s="39"/>
      <c r="F161" s="237" t="s">
        <v>1274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180</v>
      </c>
      <c r="AU161" s="16" t="s">
        <v>89</v>
      </c>
    </row>
    <row r="162" s="13" customFormat="1">
      <c r="A162" s="13"/>
      <c r="B162" s="238"/>
      <c r="C162" s="239"/>
      <c r="D162" s="232" t="s">
        <v>182</v>
      </c>
      <c r="E162" s="240" t="s">
        <v>1</v>
      </c>
      <c r="F162" s="241" t="s">
        <v>1275</v>
      </c>
      <c r="G162" s="239"/>
      <c r="H162" s="242">
        <v>13.800000000000001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182</v>
      </c>
      <c r="AU162" s="248" t="s">
        <v>89</v>
      </c>
      <c r="AV162" s="13" t="s">
        <v>89</v>
      </c>
      <c r="AW162" s="13" t="s">
        <v>33</v>
      </c>
      <c r="AX162" s="13" t="s">
        <v>87</v>
      </c>
      <c r="AY162" s="248" t="s">
        <v>170</v>
      </c>
    </row>
    <row r="163" s="2" customFormat="1" ht="24.15" customHeight="1">
      <c r="A163" s="37"/>
      <c r="B163" s="38"/>
      <c r="C163" s="218" t="s">
        <v>235</v>
      </c>
      <c r="D163" s="218" t="s">
        <v>173</v>
      </c>
      <c r="E163" s="219" t="s">
        <v>1276</v>
      </c>
      <c r="F163" s="220" t="s">
        <v>1277</v>
      </c>
      <c r="G163" s="221" t="s">
        <v>315</v>
      </c>
      <c r="H163" s="222">
        <v>93.599999999999994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44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186</v>
      </c>
      <c r="AT163" s="230" t="s">
        <v>173</v>
      </c>
      <c r="AU163" s="230" t="s">
        <v>89</v>
      </c>
      <c r="AY163" s="16" t="s">
        <v>170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87</v>
      </c>
      <c r="BK163" s="231">
        <f>ROUND(I163*H163,2)</f>
        <v>0</v>
      </c>
      <c r="BL163" s="16" t="s">
        <v>186</v>
      </c>
      <c r="BM163" s="230" t="s">
        <v>1278</v>
      </c>
    </row>
    <row r="164" s="2" customFormat="1">
      <c r="A164" s="37"/>
      <c r="B164" s="38"/>
      <c r="C164" s="39"/>
      <c r="D164" s="232" t="s">
        <v>179</v>
      </c>
      <c r="E164" s="39"/>
      <c r="F164" s="233" t="s">
        <v>1277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179</v>
      </c>
      <c r="AU164" s="16" t="s">
        <v>89</v>
      </c>
    </row>
    <row r="165" s="2" customFormat="1">
      <c r="A165" s="37"/>
      <c r="B165" s="38"/>
      <c r="C165" s="39"/>
      <c r="D165" s="232" t="s">
        <v>180</v>
      </c>
      <c r="E165" s="39"/>
      <c r="F165" s="237" t="s">
        <v>1279</v>
      </c>
      <c r="G165" s="39"/>
      <c r="H165" s="39"/>
      <c r="I165" s="234"/>
      <c r="J165" s="39"/>
      <c r="K165" s="39"/>
      <c r="L165" s="43"/>
      <c r="M165" s="235"/>
      <c r="N165" s="236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180</v>
      </c>
      <c r="AU165" s="16" t="s">
        <v>89</v>
      </c>
    </row>
    <row r="166" s="13" customFormat="1">
      <c r="A166" s="13"/>
      <c r="B166" s="238"/>
      <c r="C166" s="239"/>
      <c r="D166" s="232" t="s">
        <v>182</v>
      </c>
      <c r="E166" s="240" t="s">
        <v>1</v>
      </c>
      <c r="F166" s="241" t="s">
        <v>1280</v>
      </c>
      <c r="G166" s="239"/>
      <c r="H166" s="242">
        <v>93.599999999999994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182</v>
      </c>
      <c r="AU166" s="248" t="s">
        <v>89</v>
      </c>
      <c r="AV166" s="13" t="s">
        <v>89</v>
      </c>
      <c r="AW166" s="13" t="s">
        <v>33</v>
      </c>
      <c r="AX166" s="13" t="s">
        <v>87</v>
      </c>
      <c r="AY166" s="248" t="s">
        <v>170</v>
      </c>
    </row>
    <row r="167" s="2" customFormat="1" ht="24.15" customHeight="1">
      <c r="A167" s="37"/>
      <c r="B167" s="38"/>
      <c r="C167" s="218" t="s">
        <v>242</v>
      </c>
      <c r="D167" s="218" t="s">
        <v>173</v>
      </c>
      <c r="E167" s="219" t="s">
        <v>1281</v>
      </c>
      <c r="F167" s="220" t="s">
        <v>1282</v>
      </c>
      <c r="G167" s="221" t="s">
        <v>315</v>
      </c>
      <c r="H167" s="222">
        <v>478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44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186</v>
      </c>
      <c r="AT167" s="230" t="s">
        <v>173</v>
      </c>
      <c r="AU167" s="230" t="s">
        <v>89</v>
      </c>
      <c r="AY167" s="16" t="s">
        <v>170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87</v>
      </c>
      <c r="BK167" s="231">
        <f>ROUND(I167*H167,2)</f>
        <v>0</v>
      </c>
      <c r="BL167" s="16" t="s">
        <v>186</v>
      </c>
      <c r="BM167" s="230" t="s">
        <v>1283</v>
      </c>
    </row>
    <row r="168" s="2" customFormat="1">
      <c r="A168" s="37"/>
      <c r="B168" s="38"/>
      <c r="C168" s="39"/>
      <c r="D168" s="232" t="s">
        <v>179</v>
      </c>
      <c r="E168" s="39"/>
      <c r="F168" s="233" t="s">
        <v>1282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179</v>
      </c>
      <c r="AU168" s="16" t="s">
        <v>89</v>
      </c>
    </row>
    <row r="169" s="2" customFormat="1">
      <c r="A169" s="37"/>
      <c r="B169" s="38"/>
      <c r="C169" s="39"/>
      <c r="D169" s="232" t="s">
        <v>180</v>
      </c>
      <c r="E169" s="39"/>
      <c r="F169" s="237" t="s">
        <v>1284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180</v>
      </c>
      <c r="AU169" s="16" t="s">
        <v>89</v>
      </c>
    </row>
    <row r="170" s="13" customFormat="1">
      <c r="A170" s="13"/>
      <c r="B170" s="238"/>
      <c r="C170" s="239"/>
      <c r="D170" s="232" t="s">
        <v>182</v>
      </c>
      <c r="E170" s="240" t="s">
        <v>1</v>
      </c>
      <c r="F170" s="241" t="s">
        <v>1285</v>
      </c>
      <c r="G170" s="239"/>
      <c r="H170" s="242">
        <v>478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182</v>
      </c>
      <c r="AU170" s="248" t="s">
        <v>89</v>
      </c>
      <c r="AV170" s="13" t="s">
        <v>89</v>
      </c>
      <c r="AW170" s="13" t="s">
        <v>33</v>
      </c>
      <c r="AX170" s="13" t="s">
        <v>87</v>
      </c>
      <c r="AY170" s="248" t="s">
        <v>170</v>
      </c>
    </row>
    <row r="171" s="12" customFormat="1" ht="22.8" customHeight="1">
      <c r="A171" s="12"/>
      <c r="B171" s="202"/>
      <c r="C171" s="203"/>
      <c r="D171" s="204" t="s">
        <v>78</v>
      </c>
      <c r="E171" s="216" t="s">
        <v>186</v>
      </c>
      <c r="F171" s="216" t="s">
        <v>715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SUM(P172:P175)</f>
        <v>0</v>
      </c>
      <c r="Q171" s="210"/>
      <c r="R171" s="211">
        <f>SUM(R172:R175)</f>
        <v>0</v>
      </c>
      <c r="S171" s="210"/>
      <c r="T171" s="212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87</v>
      </c>
      <c r="AT171" s="214" t="s">
        <v>78</v>
      </c>
      <c r="AU171" s="214" t="s">
        <v>87</v>
      </c>
      <c r="AY171" s="213" t="s">
        <v>170</v>
      </c>
      <c r="BK171" s="215">
        <f>SUM(BK172:BK175)</f>
        <v>0</v>
      </c>
    </row>
    <row r="172" s="2" customFormat="1" ht="24.15" customHeight="1">
      <c r="A172" s="37"/>
      <c r="B172" s="38"/>
      <c r="C172" s="218" t="s">
        <v>248</v>
      </c>
      <c r="D172" s="218" t="s">
        <v>173</v>
      </c>
      <c r="E172" s="219" t="s">
        <v>1286</v>
      </c>
      <c r="F172" s="220" t="s">
        <v>1287</v>
      </c>
      <c r="G172" s="221" t="s">
        <v>307</v>
      </c>
      <c r="H172" s="222">
        <v>0.17999999999999999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44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186</v>
      </c>
      <c r="AT172" s="230" t="s">
        <v>173</v>
      </c>
      <c r="AU172" s="230" t="s">
        <v>89</v>
      </c>
      <c r="AY172" s="16" t="s">
        <v>170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87</v>
      </c>
      <c r="BK172" s="231">
        <f>ROUND(I172*H172,2)</f>
        <v>0</v>
      </c>
      <c r="BL172" s="16" t="s">
        <v>186</v>
      </c>
      <c r="BM172" s="230" t="s">
        <v>1288</v>
      </c>
    </row>
    <row r="173" s="2" customFormat="1">
      <c r="A173" s="37"/>
      <c r="B173" s="38"/>
      <c r="C173" s="39"/>
      <c r="D173" s="232" t="s">
        <v>179</v>
      </c>
      <c r="E173" s="39"/>
      <c r="F173" s="233" t="s">
        <v>1287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179</v>
      </c>
      <c r="AU173" s="16" t="s">
        <v>89</v>
      </c>
    </row>
    <row r="174" s="2" customFormat="1">
      <c r="A174" s="37"/>
      <c r="B174" s="38"/>
      <c r="C174" s="39"/>
      <c r="D174" s="232" t="s">
        <v>180</v>
      </c>
      <c r="E174" s="39"/>
      <c r="F174" s="237" t="s">
        <v>982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180</v>
      </c>
      <c r="AU174" s="16" t="s">
        <v>89</v>
      </c>
    </row>
    <row r="175" s="13" customFormat="1">
      <c r="A175" s="13"/>
      <c r="B175" s="238"/>
      <c r="C175" s="239"/>
      <c r="D175" s="232" t="s">
        <v>182</v>
      </c>
      <c r="E175" s="240" t="s">
        <v>1</v>
      </c>
      <c r="F175" s="241" t="s">
        <v>1289</v>
      </c>
      <c r="G175" s="239"/>
      <c r="H175" s="242">
        <v>0.17999999999999999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182</v>
      </c>
      <c r="AU175" s="248" t="s">
        <v>89</v>
      </c>
      <c r="AV175" s="13" t="s">
        <v>89</v>
      </c>
      <c r="AW175" s="13" t="s">
        <v>33</v>
      </c>
      <c r="AX175" s="13" t="s">
        <v>87</v>
      </c>
      <c r="AY175" s="248" t="s">
        <v>170</v>
      </c>
    </row>
    <row r="176" s="12" customFormat="1" ht="22.8" customHeight="1">
      <c r="A176" s="12"/>
      <c r="B176" s="202"/>
      <c r="C176" s="203"/>
      <c r="D176" s="204" t="s">
        <v>78</v>
      </c>
      <c r="E176" s="216" t="s">
        <v>209</v>
      </c>
      <c r="F176" s="216" t="s">
        <v>428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SUM(P177:P180)</f>
        <v>0</v>
      </c>
      <c r="Q176" s="210"/>
      <c r="R176" s="211">
        <f>SUM(R177:R180)</f>
        <v>0</v>
      </c>
      <c r="S176" s="210"/>
      <c r="T176" s="212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87</v>
      </c>
      <c r="AT176" s="214" t="s">
        <v>78</v>
      </c>
      <c r="AU176" s="214" t="s">
        <v>87</v>
      </c>
      <c r="AY176" s="213" t="s">
        <v>170</v>
      </c>
      <c r="BK176" s="215">
        <f>SUM(BK177:BK180)</f>
        <v>0</v>
      </c>
    </row>
    <row r="177" s="2" customFormat="1" ht="21.75" customHeight="1">
      <c r="A177" s="37"/>
      <c r="B177" s="38"/>
      <c r="C177" s="218" t="s">
        <v>254</v>
      </c>
      <c r="D177" s="218" t="s">
        <v>173</v>
      </c>
      <c r="E177" s="219" t="s">
        <v>1290</v>
      </c>
      <c r="F177" s="220" t="s">
        <v>1291</v>
      </c>
      <c r="G177" s="221" t="s">
        <v>307</v>
      </c>
      <c r="H177" s="222">
        <v>18.719999999999999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44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186</v>
      </c>
      <c r="AT177" s="230" t="s">
        <v>173</v>
      </c>
      <c r="AU177" s="230" t="s">
        <v>89</v>
      </c>
      <c r="AY177" s="16" t="s">
        <v>170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87</v>
      </c>
      <c r="BK177" s="231">
        <f>ROUND(I177*H177,2)</f>
        <v>0</v>
      </c>
      <c r="BL177" s="16" t="s">
        <v>186</v>
      </c>
      <c r="BM177" s="230" t="s">
        <v>1292</v>
      </c>
    </row>
    <row r="178" s="2" customFormat="1">
      <c r="A178" s="37"/>
      <c r="B178" s="38"/>
      <c r="C178" s="39"/>
      <c r="D178" s="232" t="s">
        <v>179</v>
      </c>
      <c r="E178" s="39"/>
      <c r="F178" s="233" t="s">
        <v>1291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179</v>
      </c>
      <c r="AU178" s="16" t="s">
        <v>89</v>
      </c>
    </row>
    <row r="179" s="2" customFormat="1">
      <c r="A179" s="37"/>
      <c r="B179" s="38"/>
      <c r="C179" s="39"/>
      <c r="D179" s="232" t="s">
        <v>180</v>
      </c>
      <c r="E179" s="39"/>
      <c r="F179" s="237" t="s">
        <v>441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180</v>
      </c>
      <c r="AU179" s="16" t="s">
        <v>89</v>
      </c>
    </row>
    <row r="180" s="13" customFormat="1">
      <c r="A180" s="13"/>
      <c r="B180" s="238"/>
      <c r="C180" s="239"/>
      <c r="D180" s="232" t="s">
        <v>182</v>
      </c>
      <c r="E180" s="240" t="s">
        <v>1</v>
      </c>
      <c r="F180" s="241" t="s">
        <v>1293</v>
      </c>
      <c r="G180" s="239"/>
      <c r="H180" s="242">
        <v>18.719999999999999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182</v>
      </c>
      <c r="AU180" s="248" t="s">
        <v>89</v>
      </c>
      <c r="AV180" s="13" t="s">
        <v>89</v>
      </c>
      <c r="AW180" s="13" t="s">
        <v>33</v>
      </c>
      <c r="AX180" s="13" t="s">
        <v>87</v>
      </c>
      <c r="AY180" s="248" t="s">
        <v>170</v>
      </c>
    </row>
    <row r="181" s="12" customFormat="1" ht="25.92" customHeight="1">
      <c r="A181" s="12"/>
      <c r="B181" s="202"/>
      <c r="C181" s="203"/>
      <c r="D181" s="204" t="s">
        <v>78</v>
      </c>
      <c r="E181" s="205" t="s">
        <v>168</v>
      </c>
      <c r="F181" s="205" t="s">
        <v>169</v>
      </c>
      <c r="G181" s="203"/>
      <c r="H181" s="203"/>
      <c r="I181" s="206"/>
      <c r="J181" s="207">
        <f>BK181</f>
        <v>0</v>
      </c>
      <c r="K181" s="203"/>
      <c r="L181" s="208"/>
      <c r="M181" s="209"/>
      <c r="N181" s="210"/>
      <c r="O181" s="210"/>
      <c r="P181" s="211">
        <f>P182</f>
        <v>0</v>
      </c>
      <c r="Q181" s="210"/>
      <c r="R181" s="211">
        <f>R182</f>
        <v>0</v>
      </c>
      <c r="S181" s="210"/>
      <c r="T181" s="212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89</v>
      </c>
      <c r="AT181" s="214" t="s">
        <v>78</v>
      </c>
      <c r="AU181" s="214" t="s">
        <v>79</v>
      </c>
      <c r="AY181" s="213" t="s">
        <v>170</v>
      </c>
      <c r="BK181" s="215">
        <f>BK182</f>
        <v>0</v>
      </c>
    </row>
    <row r="182" s="12" customFormat="1" ht="22.8" customHeight="1">
      <c r="A182" s="12"/>
      <c r="B182" s="202"/>
      <c r="C182" s="203"/>
      <c r="D182" s="204" t="s">
        <v>78</v>
      </c>
      <c r="E182" s="216" t="s">
        <v>1294</v>
      </c>
      <c r="F182" s="216" t="s">
        <v>1295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SUM(P183:P186)</f>
        <v>0</v>
      </c>
      <c r="Q182" s="210"/>
      <c r="R182" s="211">
        <f>SUM(R183:R186)</f>
        <v>0</v>
      </c>
      <c r="S182" s="210"/>
      <c r="T182" s="212">
        <f>SUM(T183:T186)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89</v>
      </c>
      <c r="AT182" s="214" t="s">
        <v>78</v>
      </c>
      <c r="AU182" s="214" t="s">
        <v>87</v>
      </c>
      <c r="AY182" s="213" t="s">
        <v>170</v>
      </c>
      <c r="BK182" s="215">
        <f>SUM(BK183:BK186)</f>
        <v>0</v>
      </c>
    </row>
    <row r="183" s="2" customFormat="1" ht="24.15" customHeight="1">
      <c r="A183" s="37"/>
      <c r="B183" s="38"/>
      <c r="C183" s="218" t="s">
        <v>261</v>
      </c>
      <c r="D183" s="218" t="s">
        <v>173</v>
      </c>
      <c r="E183" s="219" t="s">
        <v>1296</v>
      </c>
      <c r="F183" s="220" t="s">
        <v>1297</v>
      </c>
      <c r="G183" s="221" t="s">
        <v>315</v>
      </c>
      <c r="H183" s="222">
        <v>194.042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44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177</v>
      </c>
      <c r="AT183" s="230" t="s">
        <v>173</v>
      </c>
      <c r="AU183" s="230" t="s">
        <v>89</v>
      </c>
      <c r="AY183" s="16" t="s">
        <v>170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87</v>
      </c>
      <c r="BK183" s="231">
        <f>ROUND(I183*H183,2)</f>
        <v>0</v>
      </c>
      <c r="BL183" s="16" t="s">
        <v>177</v>
      </c>
      <c r="BM183" s="230" t="s">
        <v>1298</v>
      </c>
    </row>
    <row r="184" s="2" customFormat="1">
      <c r="A184" s="37"/>
      <c r="B184" s="38"/>
      <c r="C184" s="39"/>
      <c r="D184" s="232" t="s">
        <v>179</v>
      </c>
      <c r="E184" s="39"/>
      <c r="F184" s="233" t="s">
        <v>1297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179</v>
      </c>
      <c r="AU184" s="16" t="s">
        <v>89</v>
      </c>
    </row>
    <row r="185" s="2" customFormat="1">
      <c r="A185" s="37"/>
      <c r="B185" s="38"/>
      <c r="C185" s="39"/>
      <c r="D185" s="232" t="s">
        <v>180</v>
      </c>
      <c r="E185" s="39"/>
      <c r="F185" s="237" t="s">
        <v>1299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180</v>
      </c>
      <c r="AU185" s="16" t="s">
        <v>89</v>
      </c>
    </row>
    <row r="186" s="13" customFormat="1">
      <c r="A186" s="13"/>
      <c r="B186" s="238"/>
      <c r="C186" s="239"/>
      <c r="D186" s="232" t="s">
        <v>182</v>
      </c>
      <c r="E186" s="240" t="s">
        <v>1</v>
      </c>
      <c r="F186" s="241" t="s">
        <v>1300</v>
      </c>
      <c r="G186" s="239"/>
      <c r="H186" s="242">
        <v>194.042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182</v>
      </c>
      <c r="AU186" s="248" t="s">
        <v>89</v>
      </c>
      <c r="AV186" s="13" t="s">
        <v>89</v>
      </c>
      <c r="AW186" s="13" t="s">
        <v>33</v>
      </c>
      <c r="AX186" s="13" t="s">
        <v>87</v>
      </c>
      <c r="AY186" s="248" t="s">
        <v>170</v>
      </c>
    </row>
    <row r="187" s="12" customFormat="1" ht="25.92" customHeight="1">
      <c r="A187" s="12"/>
      <c r="B187" s="202"/>
      <c r="C187" s="203"/>
      <c r="D187" s="204" t="s">
        <v>78</v>
      </c>
      <c r="E187" s="205" t="s">
        <v>184</v>
      </c>
      <c r="F187" s="205" t="s">
        <v>185</v>
      </c>
      <c r="G187" s="203"/>
      <c r="H187" s="203"/>
      <c r="I187" s="206"/>
      <c r="J187" s="207">
        <f>BK187</f>
        <v>0</v>
      </c>
      <c r="K187" s="203"/>
      <c r="L187" s="208"/>
      <c r="M187" s="209"/>
      <c r="N187" s="210"/>
      <c r="O187" s="210"/>
      <c r="P187" s="211">
        <f>SUM(P188:P192)</f>
        <v>0</v>
      </c>
      <c r="Q187" s="210"/>
      <c r="R187" s="211">
        <f>SUM(R188:R192)</f>
        <v>0</v>
      </c>
      <c r="S187" s="210"/>
      <c r="T187" s="212">
        <f>SUM(T188:T192)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3" t="s">
        <v>186</v>
      </c>
      <c r="AT187" s="214" t="s">
        <v>78</v>
      </c>
      <c r="AU187" s="214" t="s">
        <v>79</v>
      </c>
      <c r="AY187" s="213" t="s">
        <v>170</v>
      </c>
      <c r="BK187" s="215">
        <f>SUM(BK188:BK192)</f>
        <v>0</v>
      </c>
    </row>
    <row r="188" s="2" customFormat="1" ht="37.8" customHeight="1">
      <c r="A188" s="37"/>
      <c r="B188" s="38"/>
      <c r="C188" s="218" t="s">
        <v>267</v>
      </c>
      <c r="D188" s="218" t="s">
        <v>173</v>
      </c>
      <c r="E188" s="219" t="s">
        <v>661</v>
      </c>
      <c r="F188" s="220" t="s">
        <v>662</v>
      </c>
      <c r="G188" s="221" t="s">
        <v>663</v>
      </c>
      <c r="H188" s="222">
        <v>882.13199999999995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44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190</v>
      </c>
      <c r="AT188" s="230" t="s">
        <v>173</v>
      </c>
      <c r="AU188" s="230" t="s">
        <v>87</v>
      </c>
      <c r="AY188" s="16" t="s">
        <v>170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87</v>
      </c>
      <c r="BK188" s="231">
        <f>ROUND(I188*H188,2)</f>
        <v>0</v>
      </c>
      <c r="BL188" s="16" t="s">
        <v>190</v>
      </c>
      <c r="BM188" s="230" t="s">
        <v>1301</v>
      </c>
    </row>
    <row r="189" s="2" customFormat="1">
      <c r="A189" s="37"/>
      <c r="B189" s="38"/>
      <c r="C189" s="39"/>
      <c r="D189" s="232" t="s">
        <v>179</v>
      </c>
      <c r="E189" s="39"/>
      <c r="F189" s="233" t="s">
        <v>665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179</v>
      </c>
      <c r="AU189" s="16" t="s">
        <v>87</v>
      </c>
    </row>
    <row r="190" s="2" customFormat="1">
      <c r="A190" s="37"/>
      <c r="B190" s="38"/>
      <c r="C190" s="39"/>
      <c r="D190" s="232" t="s">
        <v>193</v>
      </c>
      <c r="E190" s="39"/>
      <c r="F190" s="237" t="s">
        <v>666</v>
      </c>
      <c r="G190" s="39"/>
      <c r="H190" s="39"/>
      <c r="I190" s="234"/>
      <c r="J190" s="39"/>
      <c r="K190" s="39"/>
      <c r="L190" s="43"/>
      <c r="M190" s="235"/>
      <c r="N190" s="236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193</v>
      </c>
      <c r="AU190" s="16" t="s">
        <v>87</v>
      </c>
    </row>
    <row r="191" s="13" customFormat="1">
      <c r="A191" s="13"/>
      <c r="B191" s="238"/>
      <c r="C191" s="239"/>
      <c r="D191" s="232" t="s">
        <v>182</v>
      </c>
      <c r="E191" s="240" t="s">
        <v>1</v>
      </c>
      <c r="F191" s="241" t="s">
        <v>1302</v>
      </c>
      <c r="G191" s="239"/>
      <c r="H191" s="242">
        <v>301.64400000000001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182</v>
      </c>
      <c r="AU191" s="248" t="s">
        <v>87</v>
      </c>
      <c r="AV191" s="13" t="s">
        <v>89</v>
      </c>
      <c r="AW191" s="13" t="s">
        <v>33</v>
      </c>
      <c r="AX191" s="13" t="s">
        <v>79</v>
      </c>
      <c r="AY191" s="248" t="s">
        <v>170</v>
      </c>
    </row>
    <row r="192" s="13" customFormat="1">
      <c r="A192" s="13"/>
      <c r="B192" s="238"/>
      <c r="C192" s="239"/>
      <c r="D192" s="232" t="s">
        <v>182</v>
      </c>
      <c r="E192" s="240" t="s">
        <v>1</v>
      </c>
      <c r="F192" s="241" t="s">
        <v>1303</v>
      </c>
      <c r="G192" s="239"/>
      <c r="H192" s="242">
        <v>580.48800000000006</v>
      </c>
      <c r="I192" s="243"/>
      <c r="J192" s="239"/>
      <c r="K192" s="239"/>
      <c r="L192" s="244"/>
      <c r="M192" s="262"/>
      <c r="N192" s="263"/>
      <c r="O192" s="263"/>
      <c r="P192" s="263"/>
      <c r="Q192" s="263"/>
      <c r="R192" s="263"/>
      <c r="S192" s="263"/>
      <c r="T192" s="26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182</v>
      </c>
      <c r="AU192" s="248" t="s">
        <v>87</v>
      </c>
      <c r="AV192" s="13" t="s">
        <v>89</v>
      </c>
      <c r="AW192" s="13" t="s">
        <v>33</v>
      </c>
      <c r="AX192" s="13" t="s">
        <v>79</v>
      </c>
      <c r="AY192" s="248" t="s">
        <v>170</v>
      </c>
    </row>
    <row r="193" s="2" customFormat="1" ht="6.96" customHeight="1">
      <c r="A193" s="37"/>
      <c r="B193" s="65"/>
      <c r="C193" s="66"/>
      <c r="D193" s="66"/>
      <c r="E193" s="66"/>
      <c r="F193" s="66"/>
      <c r="G193" s="66"/>
      <c r="H193" s="66"/>
      <c r="I193" s="66"/>
      <c r="J193" s="66"/>
      <c r="K193" s="66"/>
      <c r="L193" s="43"/>
      <c r="M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</sheetData>
  <sheetProtection sheet="1" autoFilter="0" formatColumns="0" formatRows="0" objects="1" scenarios="1" spinCount="100000" saltValue="V/YhqtewZOdEEESLux7lwm9UXC8uvHIGfKn6ezsE9CxOXucZX5+NqS6KL8IMsKydHpc1AT0Gi0EKogeGV+ONnA==" hashValue="Gu0TsR4mt8cOffyv4yP0ONOFkrhB4fvP7V9wto07mY8KKYUi2mSzbLrbZoOXXp6/o7q1zgK2lj0s8NuT1PTQnw==" algorithmName="SHA-512" password="CC35"/>
  <autoFilter ref="C124:K19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1304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1235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1236</v>
      </c>
      <c r="F24" s="37"/>
      <c r="G24" s="37"/>
      <c r="H24" s="37"/>
      <c r="I24" s="139" t="s">
        <v>28</v>
      </c>
      <c r="J24" s="142" t="s">
        <v>1237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ROUND((SUM(BE125:BE192)),  2)</f>
        <v>0</v>
      </c>
      <c r="G33" s="37"/>
      <c r="H33" s="37"/>
      <c r="I33" s="154">
        <v>0.20999999999999999</v>
      </c>
      <c r="J33" s="153">
        <f>ROUND(((SUM(BE125:BE192))*I33),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ROUND((SUM(BF125:BF192)),  2)</f>
        <v>0</v>
      </c>
      <c r="G34" s="37"/>
      <c r="H34" s="37"/>
      <c r="I34" s="154">
        <v>0.14999999999999999</v>
      </c>
      <c r="J34" s="153">
        <f>ROUND(((SUM(BF125:BF192))*I34),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ROUND((SUM(BG125:BG192)),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ROUND((SUM(BH125:BH192)),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ROUND((SUM(BI125:BI192)),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700.2 - Protihluková opatření - PHS 2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BENING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J141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1238</v>
      </c>
      <c r="E100" s="187"/>
      <c r="F100" s="187"/>
      <c r="G100" s="187"/>
      <c r="H100" s="187"/>
      <c r="I100" s="187"/>
      <c r="J100" s="188">
        <f>J158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672</v>
      </c>
      <c r="E101" s="187"/>
      <c r="F101" s="187"/>
      <c r="G101" s="187"/>
      <c r="H101" s="187"/>
      <c r="I101" s="187"/>
      <c r="J101" s="188">
        <f>J171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299</v>
      </c>
      <c r="E102" s="187"/>
      <c r="F102" s="187"/>
      <c r="G102" s="187"/>
      <c r="H102" s="187"/>
      <c r="I102" s="187"/>
      <c r="J102" s="188">
        <f>J176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152</v>
      </c>
      <c r="E103" s="181"/>
      <c r="F103" s="181"/>
      <c r="G103" s="181"/>
      <c r="H103" s="181"/>
      <c r="I103" s="181"/>
      <c r="J103" s="182">
        <f>J181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1239</v>
      </c>
      <c r="E104" s="187"/>
      <c r="F104" s="187"/>
      <c r="G104" s="187"/>
      <c r="H104" s="187"/>
      <c r="I104" s="187"/>
      <c r="J104" s="188">
        <f>J182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154</v>
      </c>
      <c r="E105" s="181"/>
      <c r="F105" s="181"/>
      <c r="G105" s="181"/>
      <c r="H105" s="181"/>
      <c r="I105" s="181"/>
      <c r="J105" s="182">
        <f>J187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155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Přeložka komunikace II/611 - Nehvizdy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145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 700.2 - Protihluková opatření - PHS 2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 xml:space="preserve"> </v>
      </c>
      <c r="G119" s="39"/>
      <c r="H119" s="39"/>
      <c r="I119" s="31" t="s">
        <v>22</v>
      </c>
      <c r="J119" s="78" t="str">
        <f>IF(J12="","",J12)</f>
        <v>18. 12. 2025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>KSÚS Středočeského kraje, p.o.</v>
      </c>
      <c r="G121" s="39"/>
      <c r="H121" s="39"/>
      <c r="I121" s="31" t="s">
        <v>32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30</v>
      </c>
      <c r="D122" s="39"/>
      <c r="E122" s="39"/>
      <c r="F122" s="26" t="str">
        <f>IF(E18="","",E18)</f>
        <v>Vyplň údaj</v>
      </c>
      <c r="G122" s="39"/>
      <c r="H122" s="39"/>
      <c r="I122" s="31" t="s">
        <v>34</v>
      </c>
      <c r="J122" s="35" t="str">
        <f>E24</f>
        <v>BENING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156</v>
      </c>
      <c r="D124" s="193" t="s">
        <v>64</v>
      </c>
      <c r="E124" s="193" t="s">
        <v>60</v>
      </c>
      <c r="F124" s="193" t="s">
        <v>61</v>
      </c>
      <c r="G124" s="193" t="s">
        <v>157</v>
      </c>
      <c r="H124" s="193" t="s">
        <v>158</v>
      </c>
      <c r="I124" s="193" t="s">
        <v>159</v>
      </c>
      <c r="J124" s="194" t="s">
        <v>149</v>
      </c>
      <c r="K124" s="195" t="s">
        <v>160</v>
      </c>
      <c r="L124" s="196"/>
      <c r="M124" s="99" t="s">
        <v>1</v>
      </c>
      <c r="N124" s="100" t="s">
        <v>43</v>
      </c>
      <c r="O124" s="100" t="s">
        <v>161</v>
      </c>
      <c r="P124" s="100" t="s">
        <v>162</v>
      </c>
      <c r="Q124" s="100" t="s">
        <v>163</v>
      </c>
      <c r="R124" s="100" t="s">
        <v>164</v>
      </c>
      <c r="S124" s="100" t="s">
        <v>165</v>
      </c>
      <c r="T124" s="101" t="s">
        <v>166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167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P126+P181+P187</f>
        <v>0</v>
      </c>
      <c r="Q125" s="103"/>
      <c r="R125" s="199">
        <f>R126+R181+R187</f>
        <v>0</v>
      </c>
      <c r="S125" s="103"/>
      <c r="T125" s="200">
        <f>T126+T181+T187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151</v>
      </c>
      <c r="BK125" s="201">
        <f>BK126+BK181+BK187</f>
        <v>0</v>
      </c>
    </row>
    <row r="126" s="12" customFormat="1" ht="25.92" customHeight="1">
      <c r="A126" s="12"/>
      <c r="B126" s="202"/>
      <c r="C126" s="203"/>
      <c r="D126" s="204" t="s">
        <v>78</v>
      </c>
      <c r="E126" s="205" t="s">
        <v>302</v>
      </c>
      <c r="F126" s="205" t="s">
        <v>303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P127+P141+P158+P171+P176</f>
        <v>0</v>
      </c>
      <c r="Q126" s="210"/>
      <c r="R126" s="211">
        <f>R127+R141+R158+R171+R176</f>
        <v>0</v>
      </c>
      <c r="S126" s="210"/>
      <c r="T126" s="212">
        <f>T127+T141+T158+T171+T176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79</v>
      </c>
      <c r="AY126" s="213" t="s">
        <v>170</v>
      </c>
      <c r="BK126" s="215">
        <f>BK127+BK141+BK158+BK171+BK176</f>
        <v>0</v>
      </c>
    </row>
    <row r="127" s="12" customFormat="1" ht="22.8" customHeight="1">
      <c r="A127" s="12"/>
      <c r="B127" s="202"/>
      <c r="C127" s="203"/>
      <c r="D127" s="204" t="s">
        <v>78</v>
      </c>
      <c r="E127" s="216" t="s">
        <v>87</v>
      </c>
      <c r="F127" s="216" t="s">
        <v>304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SUM(P128:P140)</f>
        <v>0</v>
      </c>
      <c r="Q127" s="210"/>
      <c r="R127" s="211">
        <f>SUM(R128:R140)</f>
        <v>0</v>
      </c>
      <c r="S127" s="210"/>
      <c r="T127" s="212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87</v>
      </c>
      <c r="AT127" s="214" t="s">
        <v>78</v>
      </c>
      <c r="AU127" s="214" t="s">
        <v>87</v>
      </c>
      <c r="AY127" s="213" t="s">
        <v>170</v>
      </c>
      <c r="BK127" s="215">
        <f>SUM(BK128:BK140)</f>
        <v>0</v>
      </c>
    </row>
    <row r="128" s="2" customFormat="1" ht="16.5" customHeight="1">
      <c r="A128" s="37"/>
      <c r="B128" s="38"/>
      <c r="C128" s="218" t="s">
        <v>87</v>
      </c>
      <c r="D128" s="218" t="s">
        <v>173</v>
      </c>
      <c r="E128" s="219" t="s">
        <v>1240</v>
      </c>
      <c r="F128" s="220" t="s">
        <v>1241</v>
      </c>
      <c r="G128" s="221" t="s">
        <v>307</v>
      </c>
      <c r="H128" s="222">
        <v>166.69800000000001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44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186</v>
      </c>
      <c r="AT128" s="230" t="s">
        <v>173</v>
      </c>
      <c r="AU128" s="230" t="s">
        <v>89</v>
      </c>
      <c r="AY128" s="16" t="s">
        <v>170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87</v>
      </c>
      <c r="BK128" s="231">
        <f>ROUND(I128*H128,2)</f>
        <v>0</v>
      </c>
      <c r="BL128" s="16" t="s">
        <v>186</v>
      </c>
      <c r="BM128" s="230" t="s">
        <v>1242</v>
      </c>
    </row>
    <row r="129" s="2" customFormat="1">
      <c r="A129" s="37"/>
      <c r="B129" s="38"/>
      <c r="C129" s="39"/>
      <c r="D129" s="232" t="s">
        <v>179</v>
      </c>
      <c r="E129" s="39"/>
      <c r="F129" s="233" t="s">
        <v>1241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179</v>
      </c>
      <c r="AU129" s="16" t="s">
        <v>89</v>
      </c>
    </row>
    <row r="130" s="2" customFormat="1">
      <c r="A130" s="37"/>
      <c r="B130" s="38"/>
      <c r="C130" s="39"/>
      <c r="D130" s="232" t="s">
        <v>180</v>
      </c>
      <c r="E130" s="39"/>
      <c r="F130" s="237" t="s">
        <v>361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180</v>
      </c>
      <c r="AU130" s="16" t="s">
        <v>89</v>
      </c>
    </row>
    <row r="131" s="2" customFormat="1">
      <c r="A131" s="37"/>
      <c r="B131" s="38"/>
      <c r="C131" s="39"/>
      <c r="D131" s="232" t="s">
        <v>193</v>
      </c>
      <c r="E131" s="39"/>
      <c r="F131" s="237" t="s">
        <v>310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193</v>
      </c>
      <c r="AU131" s="16" t="s">
        <v>89</v>
      </c>
    </row>
    <row r="132" s="13" customFormat="1">
      <c r="A132" s="13"/>
      <c r="B132" s="238"/>
      <c r="C132" s="239"/>
      <c r="D132" s="232" t="s">
        <v>182</v>
      </c>
      <c r="E132" s="240" t="s">
        <v>1</v>
      </c>
      <c r="F132" s="241" t="s">
        <v>1305</v>
      </c>
      <c r="G132" s="239"/>
      <c r="H132" s="242">
        <v>166.69800000000001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182</v>
      </c>
      <c r="AU132" s="248" t="s">
        <v>89</v>
      </c>
      <c r="AV132" s="13" t="s">
        <v>89</v>
      </c>
      <c r="AW132" s="13" t="s">
        <v>33</v>
      </c>
      <c r="AX132" s="13" t="s">
        <v>87</v>
      </c>
      <c r="AY132" s="248" t="s">
        <v>170</v>
      </c>
    </row>
    <row r="133" s="2" customFormat="1" ht="16.5" customHeight="1">
      <c r="A133" s="37"/>
      <c r="B133" s="38"/>
      <c r="C133" s="218" t="s">
        <v>89</v>
      </c>
      <c r="D133" s="218" t="s">
        <v>173</v>
      </c>
      <c r="E133" s="219" t="s">
        <v>1244</v>
      </c>
      <c r="F133" s="220" t="s">
        <v>1245</v>
      </c>
      <c r="G133" s="221" t="s">
        <v>307</v>
      </c>
      <c r="H133" s="222">
        <v>153.71000000000001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44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186</v>
      </c>
      <c r="AT133" s="230" t="s">
        <v>173</v>
      </c>
      <c r="AU133" s="230" t="s">
        <v>89</v>
      </c>
      <c r="AY133" s="16" t="s">
        <v>170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87</v>
      </c>
      <c r="BK133" s="231">
        <f>ROUND(I133*H133,2)</f>
        <v>0</v>
      </c>
      <c r="BL133" s="16" t="s">
        <v>186</v>
      </c>
      <c r="BM133" s="230" t="s">
        <v>1246</v>
      </c>
    </row>
    <row r="134" s="2" customFormat="1">
      <c r="A134" s="37"/>
      <c r="B134" s="38"/>
      <c r="C134" s="39"/>
      <c r="D134" s="232" t="s">
        <v>179</v>
      </c>
      <c r="E134" s="39"/>
      <c r="F134" s="233" t="s">
        <v>1245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179</v>
      </c>
      <c r="AU134" s="16" t="s">
        <v>89</v>
      </c>
    </row>
    <row r="135" s="2" customFormat="1">
      <c r="A135" s="37"/>
      <c r="B135" s="38"/>
      <c r="C135" s="39"/>
      <c r="D135" s="232" t="s">
        <v>180</v>
      </c>
      <c r="E135" s="39"/>
      <c r="F135" s="237" t="s">
        <v>1247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180</v>
      </c>
      <c r="AU135" s="16" t="s">
        <v>89</v>
      </c>
    </row>
    <row r="136" s="13" customFormat="1">
      <c r="A136" s="13"/>
      <c r="B136" s="238"/>
      <c r="C136" s="239"/>
      <c r="D136" s="232" t="s">
        <v>182</v>
      </c>
      <c r="E136" s="240" t="s">
        <v>1</v>
      </c>
      <c r="F136" s="241" t="s">
        <v>1306</v>
      </c>
      <c r="G136" s="239"/>
      <c r="H136" s="242">
        <v>153.71000000000001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182</v>
      </c>
      <c r="AU136" s="248" t="s">
        <v>89</v>
      </c>
      <c r="AV136" s="13" t="s">
        <v>89</v>
      </c>
      <c r="AW136" s="13" t="s">
        <v>33</v>
      </c>
      <c r="AX136" s="13" t="s">
        <v>87</v>
      </c>
      <c r="AY136" s="248" t="s">
        <v>170</v>
      </c>
    </row>
    <row r="137" s="2" customFormat="1" ht="21.75" customHeight="1">
      <c r="A137" s="37"/>
      <c r="B137" s="38"/>
      <c r="C137" s="218" t="s">
        <v>196</v>
      </c>
      <c r="D137" s="218" t="s">
        <v>173</v>
      </c>
      <c r="E137" s="219" t="s">
        <v>393</v>
      </c>
      <c r="F137" s="220" t="s">
        <v>394</v>
      </c>
      <c r="G137" s="221" t="s">
        <v>315</v>
      </c>
      <c r="H137" s="222">
        <v>378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44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186</v>
      </c>
      <c r="AT137" s="230" t="s">
        <v>173</v>
      </c>
      <c r="AU137" s="230" t="s">
        <v>89</v>
      </c>
      <c r="AY137" s="16" t="s">
        <v>170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87</v>
      </c>
      <c r="BK137" s="231">
        <f>ROUND(I137*H137,2)</f>
        <v>0</v>
      </c>
      <c r="BL137" s="16" t="s">
        <v>186</v>
      </c>
      <c r="BM137" s="230" t="s">
        <v>1249</v>
      </c>
    </row>
    <row r="138" s="2" customFormat="1">
      <c r="A138" s="37"/>
      <c r="B138" s="38"/>
      <c r="C138" s="39"/>
      <c r="D138" s="232" t="s">
        <v>179</v>
      </c>
      <c r="E138" s="39"/>
      <c r="F138" s="233" t="s">
        <v>394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179</v>
      </c>
      <c r="AU138" s="16" t="s">
        <v>89</v>
      </c>
    </row>
    <row r="139" s="2" customFormat="1">
      <c r="A139" s="37"/>
      <c r="B139" s="38"/>
      <c r="C139" s="39"/>
      <c r="D139" s="232" t="s">
        <v>180</v>
      </c>
      <c r="E139" s="39"/>
      <c r="F139" s="237" t="s">
        <v>396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180</v>
      </c>
      <c r="AU139" s="16" t="s">
        <v>89</v>
      </c>
    </row>
    <row r="140" s="13" customFormat="1">
      <c r="A140" s="13"/>
      <c r="B140" s="238"/>
      <c r="C140" s="239"/>
      <c r="D140" s="232" t="s">
        <v>182</v>
      </c>
      <c r="E140" s="240" t="s">
        <v>1</v>
      </c>
      <c r="F140" s="241" t="s">
        <v>1307</v>
      </c>
      <c r="G140" s="239"/>
      <c r="H140" s="242">
        <v>378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182</v>
      </c>
      <c r="AU140" s="248" t="s">
        <v>89</v>
      </c>
      <c r="AV140" s="13" t="s">
        <v>89</v>
      </c>
      <c r="AW140" s="13" t="s">
        <v>33</v>
      </c>
      <c r="AX140" s="13" t="s">
        <v>87</v>
      </c>
      <c r="AY140" s="248" t="s">
        <v>170</v>
      </c>
    </row>
    <row r="141" s="12" customFormat="1" ht="22.8" customHeight="1">
      <c r="A141" s="12"/>
      <c r="B141" s="202"/>
      <c r="C141" s="203"/>
      <c r="D141" s="204" t="s">
        <v>78</v>
      </c>
      <c r="E141" s="216" t="s">
        <v>89</v>
      </c>
      <c r="F141" s="216" t="s">
        <v>399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SUM(P142:P157)</f>
        <v>0</v>
      </c>
      <c r="Q141" s="210"/>
      <c r="R141" s="211">
        <f>SUM(R142:R157)</f>
        <v>0</v>
      </c>
      <c r="S141" s="210"/>
      <c r="T141" s="212">
        <f>SUM(T142:T157)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87</v>
      </c>
      <c r="AT141" s="214" t="s">
        <v>78</v>
      </c>
      <c r="AU141" s="214" t="s">
        <v>87</v>
      </c>
      <c r="AY141" s="213" t="s">
        <v>170</v>
      </c>
      <c r="BK141" s="215">
        <f>SUM(BK142:BK157)</f>
        <v>0</v>
      </c>
    </row>
    <row r="142" s="2" customFormat="1" ht="16.5" customHeight="1">
      <c r="A142" s="37"/>
      <c r="B142" s="38"/>
      <c r="C142" s="218" t="s">
        <v>186</v>
      </c>
      <c r="D142" s="218" t="s">
        <v>173</v>
      </c>
      <c r="E142" s="219" t="s">
        <v>1251</v>
      </c>
      <c r="F142" s="220" t="s">
        <v>1252</v>
      </c>
      <c r="G142" s="221" t="s">
        <v>307</v>
      </c>
      <c r="H142" s="222">
        <v>51.927999999999997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44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186</v>
      </c>
      <c r="AT142" s="230" t="s">
        <v>173</v>
      </c>
      <c r="AU142" s="230" t="s">
        <v>89</v>
      </c>
      <c r="AY142" s="16" t="s">
        <v>170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87</v>
      </c>
      <c r="BK142" s="231">
        <f>ROUND(I142*H142,2)</f>
        <v>0</v>
      </c>
      <c r="BL142" s="16" t="s">
        <v>186</v>
      </c>
      <c r="BM142" s="230" t="s">
        <v>1253</v>
      </c>
    </row>
    <row r="143" s="2" customFormat="1">
      <c r="A143" s="37"/>
      <c r="B143" s="38"/>
      <c r="C143" s="39"/>
      <c r="D143" s="232" t="s">
        <v>179</v>
      </c>
      <c r="E143" s="39"/>
      <c r="F143" s="233" t="s">
        <v>1252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179</v>
      </c>
      <c r="AU143" s="16" t="s">
        <v>89</v>
      </c>
    </row>
    <row r="144" s="2" customFormat="1">
      <c r="A144" s="37"/>
      <c r="B144" s="38"/>
      <c r="C144" s="39"/>
      <c r="D144" s="232" t="s">
        <v>180</v>
      </c>
      <c r="E144" s="39"/>
      <c r="F144" s="237" t="s">
        <v>1254</v>
      </c>
      <c r="G144" s="39"/>
      <c r="H144" s="39"/>
      <c r="I144" s="234"/>
      <c r="J144" s="39"/>
      <c r="K144" s="39"/>
      <c r="L144" s="43"/>
      <c r="M144" s="235"/>
      <c r="N144" s="236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180</v>
      </c>
      <c r="AU144" s="16" t="s">
        <v>89</v>
      </c>
    </row>
    <row r="145" s="13" customFormat="1">
      <c r="A145" s="13"/>
      <c r="B145" s="238"/>
      <c r="C145" s="239"/>
      <c r="D145" s="232" t="s">
        <v>182</v>
      </c>
      <c r="E145" s="240" t="s">
        <v>1</v>
      </c>
      <c r="F145" s="241" t="s">
        <v>1308</v>
      </c>
      <c r="G145" s="239"/>
      <c r="H145" s="242">
        <v>51.927999999999997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182</v>
      </c>
      <c r="AU145" s="248" t="s">
        <v>89</v>
      </c>
      <c r="AV145" s="13" t="s">
        <v>89</v>
      </c>
      <c r="AW145" s="13" t="s">
        <v>33</v>
      </c>
      <c r="AX145" s="13" t="s">
        <v>87</v>
      </c>
      <c r="AY145" s="248" t="s">
        <v>170</v>
      </c>
    </row>
    <row r="146" s="2" customFormat="1" ht="16.5" customHeight="1">
      <c r="A146" s="37"/>
      <c r="B146" s="38"/>
      <c r="C146" s="218" t="s">
        <v>209</v>
      </c>
      <c r="D146" s="218" t="s">
        <v>173</v>
      </c>
      <c r="E146" s="219" t="s">
        <v>1256</v>
      </c>
      <c r="F146" s="220" t="s">
        <v>1257</v>
      </c>
      <c r="G146" s="221" t="s">
        <v>307</v>
      </c>
      <c r="H146" s="222">
        <v>12.981999999999999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44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186</v>
      </c>
      <c r="AT146" s="230" t="s">
        <v>173</v>
      </c>
      <c r="AU146" s="230" t="s">
        <v>89</v>
      </c>
      <c r="AY146" s="16" t="s">
        <v>170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87</v>
      </c>
      <c r="BK146" s="231">
        <f>ROUND(I146*H146,2)</f>
        <v>0</v>
      </c>
      <c r="BL146" s="16" t="s">
        <v>186</v>
      </c>
      <c r="BM146" s="230" t="s">
        <v>1258</v>
      </c>
    </row>
    <row r="147" s="2" customFormat="1">
      <c r="A147" s="37"/>
      <c r="B147" s="38"/>
      <c r="C147" s="39"/>
      <c r="D147" s="232" t="s">
        <v>179</v>
      </c>
      <c r="E147" s="39"/>
      <c r="F147" s="233" t="s">
        <v>1257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179</v>
      </c>
      <c r="AU147" s="16" t="s">
        <v>89</v>
      </c>
    </row>
    <row r="148" s="2" customFormat="1">
      <c r="A148" s="37"/>
      <c r="B148" s="38"/>
      <c r="C148" s="39"/>
      <c r="D148" s="232" t="s">
        <v>180</v>
      </c>
      <c r="E148" s="39"/>
      <c r="F148" s="237" t="s">
        <v>1254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180</v>
      </c>
      <c r="AU148" s="16" t="s">
        <v>89</v>
      </c>
    </row>
    <row r="149" s="13" customFormat="1">
      <c r="A149" s="13"/>
      <c r="B149" s="238"/>
      <c r="C149" s="239"/>
      <c r="D149" s="232" t="s">
        <v>182</v>
      </c>
      <c r="E149" s="240" t="s">
        <v>1</v>
      </c>
      <c r="F149" s="241" t="s">
        <v>1309</v>
      </c>
      <c r="G149" s="239"/>
      <c r="H149" s="242">
        <v>12.981999999999999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182</v>
      </c>
      <c r="AU149" s="248" t="s">
        <v>89</v>
      </c>
      <c r="AV149" s="13" t="s">
        <v>89</v>
      </c>
      <c r="AW149" s="13" t="s">
        <v>33</v>
      </c>
      <c r="AX149" s="13" t="s">
        <v>87</v>
      </c>
      <c r="AY149" s="248" t="s">
        <v>170</v>
      </c>
    </row>
    <row r="150" s="2" customFormat="1" ht="16.5" customHeight="1">
      <c r="A150" s="37"/>
      <c r="B150" s="38"/>
      <c r="C150" s="218" t="s">
        <v>216</v>
      </c>
      <c r="D150" s="218" t="s">
        <v>173</v>
      </c>
      <c r="E150" s="219" t="s">
        <v>1260</v>
      </c>
      <c r="F150" s="220" t="s">
        <v>1261</v>
      </c>
      <c r="G150" s="221" t="s">
        <v>663</v>
      </c>
      <c r="H150" s="222">
        <v>5.2000000000000002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44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186</v>
      </c>
      <c r="AT150" s="230" t="s">
        <v>173</v>
      </c>
      <c r="AU150" s="230" t="s">
        <v>89</v>
      </c>
      <c r="AY150" s="16" t="s">
        <v>170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87</v>
      </c>
      <c r="BK150" s="231">
        <f>ROUND(I150*H150,2)</f>
        <v>0</v>
      </c>
      <c r="BL150" s="16" t="s">
        <v>186</v>
      </c>
      <c r="BM150" s="230" t="s">
        <v>1262</v>
      </c>
    </row>
    <row r="151" s="2" customFormat="1">
      <c r="A151" s="37"/>
      <c r="B151" s="38"/>
      <c r="C151" s="39"/>
      <c r="D151" s="232" t="s">
        <v>179</v>
      </c>
      <c r="E151" s="39"/>
      <c r="F151" s="233" t="s">
        <v>1261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179</v>
      </c>
      <c r="AU151" s="16" t="s">
        <v>89</v>
      </c>
    </row>
    <row r="152" s="2" customFormat="1">
      <c r="A152" s="37"/>
      <c r="B152" s="38"/>
      <c r="C152" s="39"/>
      <c r="D152" s="232" t="s">
        <v>180</v>
      </c>
      <c r="E152" s="39"/>
      <c r="F152" s="237" t="s">
        <v>1263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180</v>
      </c>
      <c r="AU152" s="16" t="s">
        <v>89</v>
      </c>
    </row>
    <row r="153" s="13" customFormat="1">
      <c r="A153" s="13"/>
      <c r="B153" s="238"/>
      <c r="C153" s="239"/>
      <c r="D153" s="232" t="s">
        <v>182</v>
      </c>
      <c r="E153" s="240" t="s">
        <v>1</v>
      </c>
      <c r="F153" s="241" t="s">
        <v>1310</v>
      </c>
      <c r="G153" s="239"/>
      <c r="H153" s="242">
        <v>5.2000000000000002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182</v>
      </c>
      <c r="AU153" s="248" t="s">
        <v>89</v>
      </c>
      <c r="AV153" s="13" t="s">
        <v>89</v>
      </c>
      <c r="AW153" s="13" t="s">
        <v>33</v>
      </c>
      <c r="AX153" s="13" t="s">
        <v>87</v>
      </c>
      <c r="AY153" s="248" t="s">
        <v>170</v>
      </c>
    </row>
    <row r="154" s="2" customFormat="1" ht="16.5" customHeight="1">
      <c r="A154" s="37"/>
      <c r="B154" s="38"/>
      <c r="C154" s="218" t="s">
        <v>222</v>
      </c>
      <c r="D154" s="218" t="s">
        <v>173</v>
      </c>
      <c r="E154" s="219" t="s">
        <v>1265</v>
      </c>
      <c r="F154" s="220" t="s">
        <v>1266</v>
      </c>
      <c r="G154" s="221" t="s">
        <v>330</v>
      </c>
      <c r="H154" s="222">
        <v>159.59999999999999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44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186</v>
      </c>
      <c r="AT154" s="230" t="s">
        <v>173</v>
      </c>
      <c r="AU154" s="230" t="s">
        <v>89</v>
      </c>
      <c r="AY154" s="16" t="s">
        <v>170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87</v>
      </c>
      <c r="BK154" s="231">
        <f>ROUND(I154*H154,2)</f>
        <v>0</v>
      </c>
      <c r="BL154" s="16" t="s">
        <v>186</v>
      </c>
      <c r="BM154" s="230" t="s">
        <v>1267</v>
      </c>
    </row>
    <row r="155" s="2" customFormat="1">
      <c r="A155" s="37"/>
      <c r="B155" s="38"/>
      <c r="C155" s="39"/>
      <c r="D155" s="232" t="s">
        <v>179</v>
      </c>
      <c r="E155" s="39"/>
      <c r="F155" s="233" t="s">
        <v>1266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179</v>
      </c>
      <c r="AU155" s="16" t="s">
        <v>89</v>
      </c>
    </row>
    <row r="156" s="2" customFormat="1">
      <c r="A156" s="37"/>
      <c r="B156" s="38"/>
      <c r="C156" s="39"/>
      <c r="D156" s="232" t="s">
        <v>180</v>
      </c>
      <c r="E156" s="39"/>
      <c r="F156" s="237" t="s">
        <v>1268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180</v>
      </c>
      <c r="AU156" s="16" t="s">
        <v>89</v>
      </c>
    </row>
    <row r="157" s="13" customFormat="1">
      <c r="A157" s="13"/>
      <c r="B157" s="238"/>
      <c r="C157" s="239"/>
      <c r="D157" s="232" t="s">
        <v>182</v>
      </c>
      <c r="E157" s="240" t="s">
        <v>1</v>
      </c>
      <c r="F157" s="241" t="s">
        <v>1311</v>
      </c>
      <c r="G157" s="239"/>
      <c r="H157" s="242">
        <v>159.59999999999999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182</v>
      </c>
      <c r="AU157" s="248" t="s">
        <v>89</v>
      </c>
      <c r="AV157" s="13" t="s">
        <v>89</v>
      </c>
      <c r="AW157" s="13" t="s">
        <v>33</v>
      </c>
      <c r="AX157" s="13" t="s">
        <v>87</v>
      </c>
      <c r="AY157" s="248" t="s">
        <v>170</v>
      </c>
    </row>
    <row r="158" s="12" customFormat="1" ht="22.8" customHeight="1">
      <c r="A158" s="12"/>
      <c r="B158" s="202"/>
      <c r="C158" s="203"/>
      <c r="D158" s="204" t="s">
        <v>78</v>
      </c>
      <c r="E158" s="216" t="s">
        <v>196</v>
      </c>
      <c r="F158" s="216" t="s">
        <v>1270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SUM(P159:P170)</f>
        <v>0</v>
      </c>
      <c r="Q158" s="210"/>
      <c r="R158" s="211">
        <f>SUM(R159:R170)</f>
        <v>0</v>
      </c>
      <c r="S158" s="210"/>
      <c r="T158" s="212">
        <f>SUM(T159:T170)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87</v>
      </c>
      <c r="AT158" s="214" t="s">
        <v>78</v>
      </c>
      <c r="AU158" s="214" t="s">
        <v>87</v>
      </c>
      <c r="AY158" s="213" t="s">
        <v>170</v>
      </c>
      <c r="BK158" s="215">
        <f>SUM(BK159:BK170)</f>
        <v>0</v>
      </c>
    </row>
    <row r="159" s="2" customFormat="1" ht="24.15" customHeight="1">
      <c r="A159" s="37"/>
      <c r="B159" s="38"/>
      <c r="C159" s="218" t="s">
        <v>228</v>
      </c>
      <c r="D159" s="218" t="s">
        <v>173</v>
      </c>
      <c r="E159" s="219" t="s">
        <v>1271</v>
      </c>
      <c r="F159" s="220" t="s">
        <v>1272</v>
      </c>
      <c r="G159" s="221" t="s">
        <v>307</v>
      </c>
      <c r="H159" s="222">
        <v>14.49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44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186</v>
      </c>
      <c r="AT159" s="230" t="s">
        <v>173</v>
      </c>
      <c r="AU159" s="230" t="s">
        <v>89</v>
      </c>
      <c r="AY159" s="16" t="s">
        <v>170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87</v>
      </c>
      <c r="BK159" s="231">
        <f>ROUND(I159*H159,2)</f>
        <v>0</v>
      </c>
      <c r="BL159" s="16" t="s">
        <v>186</v>
      </c>
      <c r="BM159" s="230" t="s">
        <v>1273</v>
      </c>
    </row>
    <row r="160" s="2" customFormat="1">
      <c r="A160" s="37"/>
      <c r="B160" s="38"/>
      <c r="C160" s="39"/>
      <c r="D160" s="232" t="s">
        <v>179</v>
      </c>
      <c r="E160" s="39"/>
      <c r="F160" s="233" t="s">
        <v>1272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179</v>
      </c>
      <c r="AU160" s="16" t="s">
        <v>89</v>
      </c>
    </row>
    <row r="161" s="2" customFormat="1">
      <c r="A161" s="37"/>
      <c r="B161" s="38"/>
      <c r="C161" s="39"/>
      <c r="D161" s="232" t="s">
        <v>180</v>
      </c>
      <c r="E161" s="39"/>
      <c r="F161" s="237" t="s">
        <v>1274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180</v>
      </c>
      <c r="AU161" s="16" t="s">
        <v>89</v>
      </c>
    </row>
    <row r="162" s="13" customFormat="1">
      <c r="A162" s="13"/>
      <c r="B162" s="238"/>
      <c r="C162" s="239"/>
      <c r="D162" s="232" t="s">
        <v>182</v>
      </c>
      <c r="E162" s="240" t="s">
        <v>1</v>
      </c>
      <c r="F162" s="241" t="s">
        <v>1312</v>
      </c>
      <c r="G162" s="239"/>
      <c r="H162" s="242">
        <v>14.49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182</v>
      </c>
      <c r="AU162" s="248" t="s">
        <v>89</v>
      </c>
      <c r="AV162" s="13" t="s">
        <v>89</v>
      </c>
      <c r="AW162" s="13" t="s">
        <v>33</v>
      </c>
      <c r="AX162" s="13" t="s">
        <v>87</v>
      </c>
      <c r="AY162" s="248" t="s">
        <v>170</v>
      </c>
    </row>
    <row r="163" s="2" customFormat="1" ht="24.15" customHeight="1">
      <c r="A163" s="37"/>
      <c r="B163" s="38"/>
      <c r="C163" s="218" t="s">
        <v>235</v>
      </c>
      <c r="D163" s="218" t="s">
        <v>173</v>
      </c>
      <c r="E163" s="219" t="s">
        <v>1276</v>
      </c>
      <c r="F163" s="220" t="s">
        <v>1277</v>
      </c>
      <c r="G163" s="221" t="s">
        <v>315</v>
      </c>
      <c r="H163" s="222">
        <v>99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44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186</v>
      </c>
      <c r="AT163" s="230" t="s">
        <v>173</v>
      </c>
      <c r="AU163" s="230" t="s">
        <v>89</v>
      </c>
      <c r="AY163" s="16" t="s">
        <v>170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87</v>
      </c>
      <c r="BK163" s="231">
        <f>ROUND(I163*H163,2)</f>
        <v>0</v>
      </c>
      <c r="BL163" s="16" t="s">
        <v>186</v>
      </c>
      <c r="BM163" s="230" t="s">
        <v>1278</v>
      </c>
    </row>
    <row r="164" s="2" customFormat="1">
      <c r="A164" s="37"/>
      <c r="B164" s="38"/>
      <c r="C164" s="39"/>
      <c r="D164" s="232" t="s">
        <v>179</v>
      </c>
      <c r="E164" s="39"/>
      <c r="F164" s="233" t="s">
        <v>1277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179</v>
      </c>
      <c r="AU164" s="16" t="s">
        <v>89</v>
      </c>
    </row>
    <row r="165" s="2" customFormat="1">
      <c r="A165" s="37"/>
      <c r="B165" s="38"/>
      <c r="C165" s="39"/>
      <c r="D165" s="232" t="s">
        <v>180</v>
      </c>
      <c r="E165" s="39"/>
      <c r="F165" s="237" t="s">
        <v>1279</v>
      </c>
      <c r="G165" s="39"/>
      <c r="H165" s="39"/>
      <c r="I165" s="234"/>
      <c r="J165" s="39"/>
      <c r="K165" s="39"/>
      <c r="L165" s="43"/>
      <c r="M165" s="235"/>
      <c r="N165" s="236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180</v>
      </c>
      <c r="AU165" s="16" t="s">
        <v>89</v>
      </c>
    </row>
    <row r="166" s="13" customFormat="1">
      <c r="A166" s="13"/>
      <c r="B166" s="238"/>
      <c r="C166" s="239"/>
      <c r="D166" s="232" t="s">
        <v>182</v>
      </c>
      <c r="E166" s="240" t="s">
        <v>1</v>
      </c>
      <c r="F166" s="241" t="s">
        <v>1313</v>
      </c>
      <c r="G166" s="239"/>
      <c r="H166" s="242">
        <v>99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182</v>
      </c>
      <c r="AU166" s="248" t="s">
        <v>89</v>
      </c>
      <c r="AV166" s="13" t="s">
        <v>89</v>
      </c>
      <c r="AW166" s="13" t="s">
        <v>33</v>
      </c>
      <c r="AX166" s="13" t="s">
        <v>87</v>
      </c>
      <c r="AY166" s="248" t="s">
        <v>170</v>
      </c>
    </row>
    <row r="167" s="2" customFormat="1" ht="24.15" customHeight="1">
      <c r="A167" s="37"/>
      <c r="B167" s="38"/>
      <c r="C167" s="218" t="s">
        <v>242</v>
      </c>
      <c r="D167" s="218" t="s">
        <v>173</v>
      </c>
      <c r="E167" s="219" t="s">
        <v>1281</v>
      </c>
      <c r="F167" s="220" t="s">
        <v>1282</v>
      </c>
      <c r="G167" s="221" t="s">
        <v>315</v>
      </c>
      <c r="H167" s="222">
        <v>464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44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186</v>
      </c>
      <c r="AT167" s="230" t="s">
        <v>173</v>
      </c>
      <c r="AU167" s="230" t="s">
        <v>89</v>
      </c>
      <c r="AY167" s="16" t="s">
        <v>170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87</v>
      </c>
      <c r="BK167" s="231">
        <f>ROUND(I167*H167,2)</f>
        <v>0</v>
      </c>
      <c r="BL167" s="16" t="s">
        <v>186</v>
      </c>
      <c r="BM167" s="230" t="s">
        <v>1283</v>
      </c>
    </row>
    <row r="168" s="2" customFormat="1">
      <c r="A168" s="37"/>
      <c r="B168" s="38"/>
      <c r="C168" s="39"/>
      <c r="D168" s="232" t="s">
        <v>179</v>
      </c>
      <c r="E168" s="39"/>
      <c r="F168" s="233" t="s">
        <v>1282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179</v>
      </c>
      <c r="AU168" s="16" t="s">
        <v>89</v>
      </c>
    </row>
    <row r="169" s="2" customFormat="1">
      <c r="A169" s="37"/>
      <c r="B169" s="38"/>
      <c r="C169" s="39"/>
      <c r="D169" s="232" t="s">
        <v>180</v>
      </c>
      <c r="E169" s="39"/>
      <c r="F169" s="237" t="s">
        <v>1284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180</v>
      </c>
      <c r="AU169" s="16" t="s">
        <v>89</v>
      </c>
    </row>
    <row r="170" s="13" customFormat="1">
      <c r="A170" s="13"/>
      <c r="B170" s="238"/>
      <c r="C170" s="239"/>
      <c r="D170" s="232" t="s">
        <v>182</v>
      </c>
      <c r="E170" s="240" t="s">
        <v>1</v>
      </c>
      <c r="F170" s="241" t="s">
        <v>1314</v>
      </c>
      <c r="G170" s="239"/>
      <c r="H170" s="242">
        <v>464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182</v>
      </c>
      <c r="AU170" s="248" t="s">
        <v>89</v>
      </c>
      <c r="AV170" s="13" t="s">
        <v>89</v>
      </c>
      <c r="AW170" s="13" t="s">
        <v>33</v>
      </c>
      <c r="AX170" s="13" t="s">
        <v>87</v>
      </c>
      <c r="AY170" s="248" t="s">
        <v>170</v>
      </c>
    </row>
    <row r="171" s="12" customFormat="1" ht="22.8" customHeight="1">
      <c r="A171" s="12"/>
      <c r="B171" s="202"/>
      <c r="C171" s="203"/>
      <c r="D171" s="204" t="s">
        <v>78</v>
      </c>
      <c r="E171" s="216" t="s">
        <v>186</v>
      </c>
      <c r="F171" s="216" t="s">
        <v>715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SUM(P172:P175)</f>
        <v>0</v>
      </c>
      <c r="Q171" s="210"/>
      <c r="R171" s="211">
        <f>SUM(R172:R175)</f>
        <v>0</v>
      </c>
      <c r="S171" s="210"/>
      <c r="T171" s="212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87</v>
      </c>
      <c r="AT171" s="214" t="s">
        <v>78</v>
      </c>
      <c r="AU171" s="214" t="s">
        <v>87</v>
      </c>
      <c r="AY171" s="213" t="s">
        <v>170</v>
      </c>
      <c r="BK171" s="215">
        <f>SUM(BK172:BK175)</f>
        <v>0</v>
      </c>
    </row>
    <row r="172" s="2" customFormat="1" ht="24.15" customHeight="1">
      <c r="A172" s="37"/>
      <c r="B172" s="38"/>
      <c r="C172" s="218" t="s">
        <v>248</v>
      </c>
      <c r="D172" s="218" t="s">
        <v>173</v>
      </c>
      <c r="E172" s="219" t="s">
        <v>1286</v>
      </c>
      <c r="F172" s="220" t="s">
        <v>1287</v>
      </c>
      <c r="G172" s="221" t="s">
        <v>307</v>
      </c>
      <c r="H172" s="222">
        <v>0.189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44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186</v>
      </c>
      <c r="AT172" s="230" t="s">
        <v>173</v>
      </c>
      <c r="AU172" s="230" t="s">
        <v>89</v>
      </c>
      <c r="AY172" s="16" t="s">
        <v>170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87</v>
      </c>
      <c r="BK172" s="231">
        <f>ROUND(I172*H172,2)</f>
        <v>0</v>
      </c>
      <c r="BL172" s="16" t="s">
        <v>186</v>
      </c>
      <c r="BM172" s="230" t="s">
        <v>1288</v>
      </c>
    </row>
    <row r="173" s="2" customFormat="1">
      <c r="A173" s="37"/>
      <c r="B173" s="38"/>
      <c r="C173" s="39"/>
      <c r="D173" s="232" t="s">
        <v>179</v>
      </c>
      <c r="E173" s="39"/>
      <c r="F173" s="233" t="s">
        <v>1287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179</v>
      </c>
      <c r="AU173" s="16" t="s">
        <v>89</v>
      </c>
    </row>
    <row r="174" s="2" customFormat="1">
      <c r="A174" s="37"/>
      <c r="B174" s="38"/>
      <c r="C174" s="39"/>
      <c r="D174" s="232" t="s">
        <v>180</v>
      </c>
      <c r="E174" s="39"/>
      <c r="F174" s="237" t="s">
        <v>982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180</v>
      </c>
      <c r="AU174" s="16" t="s">
        <v>89</v>
      </c>
    </row>
    <row r="175" s="13" customFormat="1">
      <c r="A175" s="13"/>
      <c r="B175" s="238"/>
      <c r="C175" s="239"/>
      <c r="D175" s="232" t="s">
        <v>182</v>
      </c>
      <c r="E175" s="240" t="s">
        <v>1</v>
      </c>
      <c r="F175" s="241" t="s">
        <v>1315</v>
      </c>
      <c r="G175" s="239"/>
      <c r="H175" s="242">
        <v>0.189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182</v>
      </c>
      <c r="AU175" s="248" t="s">
        <v>89</v>
      </c>
      <c r="AV175" s="13" t="s">
        <v>89</v>
      </c>
      <c r="AW175" s="13" t="s">
        <v>33</v>
      </c>
      <c r="AX175" s="13" t="s">
        <v>87</v>
      </c>
      <c r="AY175" s="248" t="s">
        <v>170</v>
      </c>
    </row>
    <row r="176" s="12" customFormat="1" ht="22.8" customHeight="1">
      <c r="A176" s="12"/>
      <c r="B176" s="202"/>
      <c r="C176" s="203"/>
      <c r="D176" s="204" t="s">
        <v>78</v>
      </c>
      <c r="E176" s="216" t="s">
        <v>209</v>
      </c>
      <c r="F176" s="216" t="s">
        <v>428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SUM(P177:P180)</f>
        <v>0</v>
      </c>
      <c r="Q176" s="210"/>
      <c r="R176" s="211">
        <f>SUM(R177:R180)</f>
        <v>0</v>
      </c>
      <c r="S176" s="210"/>
      <c r="T176" s="212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87</v>
      </c>
      <c r="AT176" s="214" t="s">
        <v>78</v>
      </c>
      <c r="AU176" s="214" t="s">
        <v>87</v>
      </c>
      <c r="AY176" s="213" t="s">
        <v>170</v>
      </c>
      <c r="BK176" s="215">
        <f>SUM(BK177:BK180)</f>
        <v>0</v>
      </c>
    </row>
    <row r="177" s="2" customFormat="1" ht="21.75" customHeight="1">
      <c r="A177" s="37"/>
      <c r="B177" s="38"/>
      <c r="C177" s="218" t="s">
        <v>254</v>
      </c>
      <c r="D177" s="218" t="s">
        <v>173</v>
      </c>
      <c r="E177" s="219" t="s">
        <v>1290</v>
      </c>
      <c r="F177" s="220" t="s">
        <v>1291</v>
      </c>
      <c r="G177" s="221" t="s">
        <v>307</v>
      </c>
      <c r="H177" s="222">
        <v>19.800000000000001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44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186</v>
      </c>
      <c r="AT177" s="230" t="s">
        <v>173</v>
      </c>
      <c r="AU177" s="230" t="s">
        <v>89</v>
      </c>
      <c r="AY177" s="16" t="s">
        <v>170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87</v>
      </c>
      <c r="BK177" s="231">
        <f>ROUND(I177*H177,2)</f>
        <v>0</v>
      </c>
      <c r="BL177" s="16" t="s">
        <v>186</v>
      </c>
      <c r="BM177" s="230" t="s">
        <v>1292</v>
      </c>
    </row>
    <row r="178" s="2" customFormat="1">
      <c r="A178" s="37"/>
      <c r="B178" s="38"/>
      <c r="C178" s="39"/>
      <c r="D178" s="232" t="s">
        <v>179</v>
      </c>
      <c r="E178" s="39"/>
      <c r="F178" s="233" t="s">
        <v>1291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179</v>
      </c>
      <c r="AU178" s="16" t="s">
        <v>89</v>
      </c>
    </row>
    <row r="179" s="2" customFormat="1">
      <c r="A179" s="37"/>
      <c r="B179" s="38"/>
      <c r="C179" s="39"/>
      <c r="D179" s="232" t="s">
        <v>180</v>
      </c>
      <c r="E179" s="39"/>
      <c r="F179" s="237" t="s">
        <v>441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180</v>
      </c>
      <c r="AU179" s="16" t="s">
        <v>89</v>
      </c>
    </row>
    <row r="180" s="13" customFormat="1">
      <c r="A180" s="13"/>
      <c r="B180" s="238"/>
      <c r="C180" s="239"/>
      <c r="D180" s="232" t="s">
        <v>182</v>
      </c>
      <c r="E180" s="240" t="s">
        <v>1</v>
      </c>
      <c r="F180" s="241" t="s">
        <v>1316</v>
      </c>
      <c r="G180" s="239"/>
      <c r="H180" s="242">
        <v>19.800000000000001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182</v>
      </c>
      <c r="AU180" s="248" t="s">
        <v>89</v>
      </c>
      <c r="AV180" s="13" t="s">
        <v>89</v>
      </c>
      <c r="AW180" s="13" t="s">
        <v>33</v>
      </c>
      <c r="AX180" s="13" t="s">
        <v>87</v>
      </c>
      <c r="AY180" s="248" t="s">
        <v>170</v>
      </c>
    </row>
    <row r="181" s="12" customFormat="1" ht="25.92" customHeight="1">
      <c r="A181" s="12"/>
      <c r="B181" s="202"/>
      <c r="C181" s="203"/>
      <c r="D181" s="204" t="s">
        <v>78</v>
      </c>
      <c r="E181" s="205" t="s">
        <v>168</v>
      </c>
      <c r="F181" s="205" t="s">
        <v>169</v>
      </c>
      <c r="G181" s="203"/>
      <c r="H181" s="203"/>
      <c r="I181" s="206"/>
      <c r="J181" s="207">
        <f>BK181</f>
        <v>0</v>
      </c>
      <c r="K181" s="203"/>
      <c r="L181" s="208"/>
      <c r="M181" s="209"/>
      <c r="N181" s="210"/>
      <c r="O181" s="210"/>
      <c r="P181" s="211">
        <f>P182</f>
        <v>0</v>
      </c>
      <c r="Q181" s="210"/>
      <c r="R181" s="211">
        <f>R182</f>
        <v>0</v>
      </c>
      <c r="S181" s="210"/>
      <c r="T181" s="212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89</v>
      </c>
      <c r="AT181" s="214" t="s">
        <v>78</v>
      </c>
      <c r="AU181" s="214" t="s">
        <v>79</v>
      </c>
      <c r="AY181" s="213" t="s">
        <v>170</v>
      </c>
      <c r="BK181" s="215">
        <f>BK182</f>
        <v>0</v>
      </c>
    </row>
    <row r="182" s="12" customFormat="1" ht="22.8" customHeight="1">
      <c r="A182" s="12"/>
      <c r="B182" s="202"/>
      <c r="C182" s="203"/>
      <c r="D182" s="204" t="s">
        <v>78</v>
      </c>
      <c r="E182" s="216" t="s">
        <v>1294</v>
      </c>
      <c r="F182" s="216" t="s">
        <v>1295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SUM(P183:P186)</f>
        <v>0</v>
      </c>
      <c r="Q182" s="210"/>
      <c r="R182" s="211">
        <f>SUM(R183:R186)</f>
        <v>0</v>
      </c>
      <c r="S182" s="210"/>
      <c r="T182" s="212">
        <f>SUM(T183:T186)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89</v>
      </c>
      <c r="AT182" s="214" t="s">
        <v>78</v>
      </c>
      <c r="AU182" s="214" t="s">
        <v>87</v>
      </c>
      <c r="AY182" s="213" t="s">
        <v>170</v>
      </c>
      <c r="BK182" s="215">
        <f>SUM(BK183:BK186)</f>
        <v>0</v>
      </c>
    </row>
    <row r="183" s="2" customFormat="1" ht="24.15" customHeight="1">
      <c r="A183" s="37"/>
      <c r="B183" s="38"/>
      <c r="C183" s="218" t="s">
        <v>261</v>
      </c>
      <c r="D183" s="218" t="s">
        <v>173</v>
      </c>
      <c r="E183" s="219" t="s">
        <v>1296</v>
      </c>
      <c r="F183" s="220" t="s">
        <v>1297</v>
      </c>
      <c r="G183" s="221" t="s">
        <v>315</v>
      </c>
      <c r="H183" s="222">
        <v>204.22499999999999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44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177</v>
      </c>
      <c r="AT183" s="230" t="s">
        <v>173</v>
      </c>
      <c r="AU183" s="230" t="s">
        <v>89</v>
      </c>
      <c r="AY183" s="16" t="s">
        <v>170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87</v>
      </c>
      <c r="BK183" s="231">
        <f>ROUND(I183*H183,2)</f>
        <v>0</v>
      </c>
      <c r="BL183" s="16" t="s">
        <v>177</v>
      </c>
      <c r="BM183" s="230" t="s">
        <v>1298</v>
      </c>
    </row>
    <row r="184" s="2" customFormat="1">
      <c r="A184" s="37"/>
      <c r="B184" s="38"/>
      <c r="C184" s="39"/>
      <c r="D184" s="232" t="s">
        <v>179</v>
      </c>
      <c r="E184" s="39"/>
      <c r="F184" s="233" t="s">
        <v>1297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179</v>
      </c>
      <c r="AU184" s="16" t="s">
        <v>89</v>
      </c>
    </row>
    <row r="185" s="2" customFormat="1">
      <c r="A185" s="37"/>
      <c r="B185" s="38"/>
      <c r="C185" s="39"/>
      <c r="D185" s="232" t="s">
        <v>180</v>
      </c>
      <c r="E185" s="39"/>
      <c r="F185" s="237" t="s">
        <v>1299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180</v>
      </c>
      <c r="AU185" s="16" t="s">
        <v>89</v>
      </c>
    </row>
    <row r="186" s="13" customFormat="1">
      <c r="A186" s="13"/>
      <c r="B186" s="238"/>
      <c r="C186" s="239"/>
      <c r="D186" s="232" t="s">
        <v>182</v>
      </c>
      <c r="E186" s="240" t="s">
        <v>1</v>
      </c>
      <c r="F186" s="241" t="s">
        <v>1317</v>
      </c>
      <c r="G186" s="239"/>
      <c r="H186" s="242">
        <v>204.22499999999999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182</v>
      </c>
      <c r="AU186" s="248" t="s">
        <v>89</v>
      </c>
      <c r="AV186" s="13" t="s">
        <v>89</v>
      </c>
      <c r="AW186" s="13" t="s">
        <v>33</v>
      </c>
      <c r="AX186" s="13" t="s">
        <v>87</v>
      </c>
      <c r="AY186" s="248" t="s">
        <v>170</v>
      </c>
    </row>
    <row r="187" s="12" customFormat="1" ht="25.92" customHeight="1">
      <c r="A187" s="12"/>
      <c r="B187" s="202"/>
      <c r="C187" s="203"/>
      <c r="D187" s="204" t="s">
        <v>78</v>
      </c>
      <c r="E187" s="205" t="s">
        <v>184</v>
      </c>
      <c r="F187" s="205" t="s">
        <v>185</v>
      </c>
      <c r="G187" s="203"/>
      <c r="H187" s="203"/>
      <c r="I187" s="206"/>
      <c r="J187" s="207">
        <f>BK187</f>
        <v>0</v>
      </c>
      <c r="K187" s="203"/>
      <c r="L187" s="208"/>
      <c r="M187" s="209"/>
      <c r="N187" s="210"/>
      <c r="O187" s="210"/>
      <c r="P187" s="211">
        <f>SUM(P188:P192)</f>
        <v>0</v>
      </c>
      <c r="Q187" s="210"/>
      <c r="R187" s="211">
        <f>SUM(R188:R192)</f>
        <v>0</v>
      </c>
      <c r="S187" s="210"/>
      <c r="T187" s="212">
        <f>SUM(T188:T192)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3" t="s">
        <v>186</v>
      </c>
      <c r="AT187" s="214" t="s">
        <v>78</v>
      </c>
      <c r="AU187" s="214" t="s">
        <v>79</v>
      </c>
      <c r="AY187" s="213" t="s">
        <v>170</v>
      </c>
      <c r="BK187" s="215">
        <f>SUM(BK188:BK192)</f>
        <v>0</v>
      </c>
    </row>
    <row r="188" s="2" customFormat="1" ht="37.8" customHeight="1">
      <c r="A188" s="37"/>
      <c r="B188" s="38"/>
      <c r="C188" s="218" t="s">
        <v>267</v>
      </c>
      <c r="D188" s="218" t="s">
        <v>173</v>
      </c>
      <c r="E188" s="219" t="s">
        <v>661</v>
      </c>
      <c r="F188" s="220" t="s">
        <v>662</v>
      </c>
      <c r="G188" s="221" t="s">
        <v>663</v>
      </c>
      <c r="H188" s="222">
        <v>926.23800000000006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44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190</v>
      </c>
      <c r="AT188" s="230" t="s">
        <v>173</v>
      </c>
      <c r="AU188" s="230" t="s">
        <v>87</v>
      </c>
      <c r="AY188" s="16" t="s">
        <v>170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87</v>
      </c>
      <c r="BK188" s="231">
        <f>ROUND(I188*H188,2)</f>
        <v>0</v>
      </c>
      <c r="BL188" s="16" t="s">
        <v>190</v>
      </c>
      <c r="BM188" s="230" t="s">
        <v>1318</v>
      </c>
    </row>
    <row r="189" s="2" customFormat="1">
      <c r="A189" s="37"/>
      <c r="B189" s="38"/>
      <c r="C189" s="39"/>
      <c r="D189" s="232" t="s">
        <v>179</v>
      </c>
      <c r="E189" s="39"/>
      <c r="F189" s="233" t="s">
        <v>665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179</v>
      </c>
      <c r="AU189" s="16" t="s">
        <v>87</v>
      </c>
    </row>
    <row r="190" s="2" customFormat="1">
      <c r="A190" s="37"/>
      <c r="B190" s="38"/>
      <c r="C190" s="39"/>
      <c r="D190" s="232" t="s">
        <v>193</v>
      </c>
      <c r="E190" s="39"/>
      <c r="F190" s="237" t="s">
        <v>666</v>
      </c>
      <c r="G190" s="39"/>
      <c r="H190" s="39"/>
      <c r="I190" s="234"/>
      <c r="J190" s="39"/>
      <c r="K190" s="39"/>
      <c r="L190" s="43"/>
      <c r="M190" s="235"/>
      <c r="N190" s="236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193</v>
      </c>
      <c r="AU190" s="16" t="s">
        <v>87</v>
      </c>
    </row>
    <row r="191" s="13" customFormat="1">
      <c r="A191" s="13"/>
      <c r="B191" s="238"/>
      <c r="C191" s="239"/>
      <c r="D191" s="232" t="s">
        <v>182</v>
      </c>
      <c r="E191" s="240" t="s">
        <v>1</v>
      </c>
      <c r="F191" s="241" t="s">
        <v>1319</v>
      </c>
      <c r="G191" s="239"/>
      <c r="H191" s="242">
        <v>316.726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182</v>
      </c>
      <c r="AU191" s="248" t="s">
        <v>87</v>
      </c>
      <c r="AV191" s="13" t="s">
        <v>89</v>
      </c>
      <c r="AW191" s="13" t="s">
        <v>33</v>
      </c>
      <c r="AX191" s="13" t="s">
        <v>79</v>
      </c>
      <c r="AY191" s="248" t="s">
        <v>170</v>
      </c>
    </row>
    <row r="192" s="13" customFormat="1">
      <c r="A192" s="13"/>
      <c r="B192" s="238"/>
      <c r="C192" s="239"/>
      <c r="D192" s="232" t="s">
        <v>182</v>
      </c>
      <c r="E192" s="240" t="s">
        <v>1</v>
      </c>
      <c r="F192" s="241" t="s">
        <v>1320</v>
      </c>
      <c r="G192" s="239"/>
      <c r="H192" s="242">
        <v>609.51199999999994</v>
      </c>
      <c r="I192" s="243"/>
      <c r="J192" s="239"/>
      <c r="K192" s="239"/>
      <c r="L192" s="244"/>
      <c r="M192" s="262"/>
      <c r="N192" s="263"/>
      <c r="O192" s="263"/>
      <c r="P192" s="263"/>
      <c r="Q192" s="263"/>
      <c r="R192" s="263"/>
      <c r="S192" s="263"/>
      <c r="T192" s="26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182</v>
      </c>
      <c r="AU192" s="248" t="s">
        <v>87</v>
      </c>
      <c r="AV192" s="13" t="s">
        <v>89</v>
      </c>
      <c r="AW192" s="13" t="s">
        <v>33</v>
      </c>
      <c r="AX192" s="13" t="s">
        <v>79</v>
      </c>
      <c r="AY192" s="248" t="s">
        <v>170</v>
      </c>
    </row>
    <row r="193" s="2" customFormat="1" ht="6.96" customHeight="1">
      <c r="A193" s="37"/>
      <c r="B193" s="65"/>
      <c r="C193" s="66"/>
      <c r="D193" s="66"/>
      <c r="E193" s="66"/>
      <c r="F193" s="66"/>
      <c r="G193" s="66"/>
      <c r="H193" s="66"/>
      <c r="I193" s="66"/>
      <c r="J193" s="66"/>
      <c r="K193" s="66"/>
      <c r="L193" s="43"/>
      <c r="M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</sheetData>
  <sheetProtection sheet="1" autoFilter="0" formatColumns="0" formatRows="0" objects="1" scenarios="1" spinCount="100000" saltValue="12Hh8MBi0ECZmKeJ1WWCLFj7mDb0+ENUiPbFPWhgqeVHdIh5ZlFNTEt2FyuInrHR3AtSBYjzr2JmjX3USvvcfg==" hashValue="YvxWty5p/IvLSTI58YO+1oVAdqbdhU7J4Dw/Fu2TdAtiMfLc9hOkoFdICW0Z3OFNPCXjqYR7LstXAanAYd8ogg==" algorithmName="SHA-512" password="CC35"/>
  <autoFilter ref="C124:K19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1321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1235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1236</v>
      </c>
      <c r="F24" s="37"/>
      <c r="G24" s="37"/>
      <c r="H24" s="37"/>
      <c r="I24" s="139" t="s">
        <v>28</v>
      </c>
      <c r="J24" s="142" t="s">
        <v>1237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ROUND((SUM(BE125:BE192)),  2)</f>
        <v>0</v>
      </c>
      <c r="G33" s="37"/>
      <c r="H33" s="37"/>
      <c r="I33" s="154">
        <v>0.20999999999999999</v>
      </c>
      <c r="J33" s="153">
        <f>ROUND(((SUM(BE125:BE192))*I33),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ROUND((SUM(BF125:BF192)),  2)</f>
        <v>0</v>
      </c>
      <c r="G34" s="37"/>
      <c r="H34" s="37"/>
      <c r="I34" s="154">
        <v>0.14999999999999999</v>
      </c>
      <c r="J34" s="153">
        <f>ROUND(((SUM(BF125:BF192))*I34),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ROUND((SUM(BG125:BG192)),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ROUND((SUM(BH125:BH192)),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ROUND((SUM(BI125:BI192)),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700.3 - Protihluková opatření - PHS 3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BENING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J141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1238</v>
      </c>
      <c r="E100" s="187"/>
      <c r="F100" s="187"/>
      <c r="G100" s="187"/>
      <c r="H100" s="187"/>
      <c r="I100" s="187"/>
      <c r="J100" s="188">
        <f>J158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672</v>
      </c>
      <c r="E101" s="187"/>
      <c r="F101" s="187"/>
      <c r="G101" s="187"/>
      <c r="H101" s="187"/>
      <c r="I101" s="187"/>
      <c r="J101" s="188">
        <f>J171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299</v>
      </c>
      <c r="E102" s="187"/>
      <c r="F102" s="187"/>
      <c r="G102" s="187"/>
      <c r="H102" s="187"/>
      <c r="I102" s="187"/>
      <c r="J102" s="188">
        <f>J176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152</v>
      </c>
      <c r="E103" s="181"/>
      <c r="F103" s="181"/>
      <c r="G103" s="181"/>
      <c r="H103" s="181"/>
      <c r="I103" s="181"/>
      <c r="J103" s="182">
        <f>J181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1239</v>
      </c>
      <c r="E104" s="187"/>
      <c r="F104" s="187"/>
      <c r="G104" s="187"/>
      <c r="H104" s="187"/>
      <c r="I104" s="187"/>
      <c r="J104" s="188">
        <f>J182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154</v>
      </c>
      <c r="E105" s="181"/>
      <c r="F105" s="181"/>
      <c r="G105" s="181"/>
      <c r="H105" s="181"/>
      <c r="I105" s="181"/>
      <c r="J105" s="182">
        <f>J187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155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Přeložka komunikace II/611 - Nehvizdy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145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 700.3 - Protihluková opatření - PHS 3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 xml:space="preserve"> </v>
      </c>
      <c r="G119" s="39"/>
      <c r="H119" s="39"/>
      <c r="I119" s="31" t="s">
        <v>22</v>
      </c>
      <c r="J119" s="78" t="str">
        <f>IF(J12="","",J12)</f>
        <v>18. 12. 2025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>KSÚS Středočeského kraje, p.o.</v>
      </c>
      <c r="G121" s="39"/>
      <c r="H121" s="39"/>
      <c r="I121" s="31" t="s">
        <v>32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30</v>
      </c>
      <c r="D122" s="39"/>
      <c r="E122" s="39"/>
      <c r="F122" s="26" t="str">
        <f>IF(E18="","",E18)</f>
        <v>Vyplň údaj</v>
      </c>
      <c r="G122" s="39"/>
      <c r="H122" s="39"/>
      <c r="I122" s="31" t="s">
        <v>34</v>
      </c>
      <c r="J122" s="35" t="str">
        <f>E24</f>
        <v>BENING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156</v>
      </c>
      <c r="D124" s="193" t="s">
        <v>64</v>
      </c>
      <c r="E124" s="193" t="s">
        <v>60</v>
      </c>
      <c r="F124" s="193" t="s">
        <v>61</v>
      </c>
      <c r="G124" s="193" t="s">
        <v>157</v>
      </c>
      <c r="H124" s="193" t="s">
        <v>158</v>
      </c>
      <c r="I124" s="193" t="s">
        <v>159</v>
      </c>
      <c r="J124" s="194" t="s">
        <v>149</v>
      </c>
      <c r="K124" s="195" t="s">
        <v>160</v>
      </c>
      <c r="L124" s="196"/>
      <c r="M124" s="99" t="s">
        <v>1</v>
      </c>
      <c r="N124" s="100" t="s">
        <v>43</v>
      </c>
      <c r="O124" s="100" t="s">
        <v>161</v>
      </c>
      <c r="P124" s="100" t="s">
        <v>162</v>
      </c>
      <c r="Q124" s="100" t="s">
        <v>163</v>
      </c>
      <c r="R124" s="100" t="s">
        <v>164</v>
      </c>
      <c r="S124" s="100" t="s">
        <v>165</v>
      </c>
      <c r="T124" s="101" t="s">
        <v>166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167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P126+P181+P187</f>
        <v>0</v>
      </c>
      <c r="Q125" s="103"/>
      <c r="R125" s="199">
        <f>R126+R181+R187</f>
        <v>0</v>
      </c>
      <c r="S125" s="103"/>
      <c r="T125" s="200">
        <f>T126+T181+T187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151</v>
      </c>
      <c r="BK125" s="201">
        <f>BK126+BK181+BK187</f>
        <v>0</v>
      </c>
    </row>
    <row r="126" s="12" customFormat="1" ht="25.92" customHeight="1">
      <c r="A126" s="12"/>
      <c r="B126" s="202"/>
      <c r="C126" s="203"/>
      <c r="D126" s="204" t="s">
        <v>78</v>
      </c>
      <c r="E126" s="205" t="s">
        <v>302</v>
      </c>
      <c r="F126" s="205" t="s">
        <v>303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P127+P141+P158+P171+P176</f>
        <v>0</v>
      </c>
      <c r="Q126" s="210"/>
      <c r="R126" s="211">
        <f>R127+R141+R158+R171+R176</f>
        <v>0</v>
      </c>
      <c r="S126" s="210"/>
      <c r="T126" s="212">
        <f>T127+T141+T158+T171+T176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79</v>
      </c>
      <c r="AY126" s="213" t="s">
        <v>170</v>
      </c>
      <c r="BK126" s="215">
        <f>BK127+BK141+BK158+BK171+BK176</f>
        <v>0</v>
      </c>
    </row>
    <row r="127" s="12" customFormat="1" ht="22.8" customHeight="1">
      <c r="A127" s="12"/>
      <c r="B127" s="202"/>
      <c r="C127" s="203"/>
      <c r="D127" s="204" t="s">
        <v>78</v>
      </c>
      <c r="E127" s="216" t="s">
        <v>87</v>
      </c>
      <c r="F127" s="216" t="s">
        <v>304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SUM(P128:P140)</f>
        <v>0</v>
      </c>
      <c r="Q127" s="210"/>
      <c r="R127" s="211">
        <f>SUM(R128:R140)</f>
        <v>0</v>
      </c>
      <c r="S127" s="210"/>
      <c r="T127" s="212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87</v>
      </c>
      <c r="AT127" s="214" t="s">
        <v>78</v>
      </c>
      <c r="AU127" s="214" t="s">
        <v>87</v>
      </c>
      <c r="AY127" s="213" t="s">
        <v>170</v>
      </c>
      <c r="BK127" s="215">
        <f>SUM(BK128:BK140)</f>
        <v>0</v>
      </c>
    </row>
    <row r="128" s="2" customFormat="1" ht="16.5" customHeight="1">
      <c r="A128" s="37"/>
      <c r="B128" s="38"/>
      <c r="C128" s="218" t="s">
        <v>87</v>
      </c>
      <c r="D128" s="218" t="s">
        <v>173</v>
      </c>
      <c r="E128" s="219" t="s">
        <v>1240</v>
      </c>
      <c r="F128" s="220" t="s">
        <v>1241</v>
      </c>
      <c r="G128" s="221" t="s">
        <v>307</v>
      </c>
      <c r="H128" s="222">
        <v>162.72900000000001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44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186</v>
      </c>
      <c r="AT128" s="230" t="s">
        <v>173</v>
      </c>
      <c r="AU128" s="230" t="s">
        <v>89</v>
      </c>
      <c r="AY128" s="16" t="s">
        <v>170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87</v>
      </c>
      <c r="BK128" s="231">
        <f>ROUND(I128*H128,2)</f>
        <v>0</v>
      </c>
      <c r="BL128" s="16" t="s">
        <v>186</v>
      </c>
      <c r="BM128" s="230" t="s">
        <v>1242</v>
      </c>
    </row>
    <row r="129" s="2" customFormat="1">
      <c r="A129" s="37"/>
      <c r="B129" s="38"/>
      <c r="C129" s="39"/>
      <c r="D129" s="232" t="s">
        <v>179</v>
      </c>
      <c r="E129" s="39"/>
      <c r="F129" s="233" t="s">
        <v>1241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179</v>
      </c>
      <c r="AU129" s="16" t="s">
        <v>89</v>
      </c>
    </row>
    <row r="130" s="2" customFormat="1">
      <c r="A130" s="37"/>
      <c r="B130" s="38"/>
      <c r="C130" s="39"/>
      <c r="D130" s="232" t="s">
        <v>180</v>
      </c>
      <c r="E130" s="39"/>
      <c r="F130" s="237" t="s">
        <v>361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180</v>
      </c>
      <c r="AU130" s="16" t="s">
        <v>89</v>
      </c>
    </row>
    <row r="131" s="2" customFormat="1">
      <c r="A131" s="37"/>
      <c r="B131" s="38"/>
      <c r="C131" s="39"/>
      <c r="D131" s="232" t="s">
        <v>193</v>
      </c>
      <c r="E131" s="39"/>
      <c r="F131" s="237" t="s">
        <v>693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193</v>
      </c>
      <c r="AU131" s="16" t="s">
        <v>89</v>
      </c>
    </row>
    <row r="132" s="13" customFormat="1">
      <c r="A132" s="13"/>
      <c r="B132" s="238"/>
      <c r="C132" s="239"/>
      <c r="D132" s="232" t="s">
        <v>182</v>
      </c>
      <c r="E132" s="240" t="s">
        <v>1</v>
      </c>
      <c r="F132" s="241" t="s">
        <v>1322</v>
      </c>
      <c r="G132" s="239"/>
      <c r="H132" s="242">
        <v>162.72900000000001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182</v>
      </c>
      <c r="AU132" s="248" t="s">
        <v>89</v>
      </c>
      <c r="AV132" s="13" t="s">
        <v>89</v>
      </c>
      <c r="AW132" s="13" t="s">
        <v>33</v>
      </c>
      <c r="AX132" s="13" t="s">
        <v>87</v>
      </c>
      <c r="AY132" s="248" t="s">
        <v>170</v>
      </c>
    </row>
    <row r="133" s="2" customFormat="1" ht="16.5" customHeight="1">
      <c r="A133" s="37"/>
      <c r="B133" s="38"/>
      <c r="C133" s="218" t="s">
        <v>89</v>
      </c>
      <c r="D133" s="218" t="s">
        <v>173</v>
      </c>
      <c r="E133" s="219" t="s">
        <v>1244</v>
      </c>
      <c r="F133" s="220" t="s">
        <v>1245</v>
      </c>
      <c r="G133" s="221" t="s">
        <v>307</v>
      </c>
      <c r="H133" s="222">
        <v>150.05000000000001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44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186</v>
      </c>
      <c r="AT133" s="230" t="s">
        <v>173</v>
      </c>
      <c r="AU133" s="230" t="s">
        <v>89</v>
      </c>
      <c r="AY133" s="16" t="s">
        <v>170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87</v>
      </c>
      <c r="BK133" s="231">
        <f>ROUND(I133*H133,2)</f>
        <v>0</v>
      </c>
      <c r="BL133" s="16" t="s">
        <v>186</v>
      </c>
      <c r="BM133" s="230" t="s">
        <v>1246</v>
      </c>
    </row>
    <row r="134" s="2" customFormat="1">
      <c r="A134" s="37"/>
      <c r="B134" s="38"/>
      <c r="C134" s="39"/>
      <c r="D134" s="232" t="s">
        <v>179</v>
      </c>
      <c r="E134" s="39"/>
      <c r="F134" s="233" t="s">
        <v>1245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179</v>
      </c>
      <c r="AU134" s="16" t="s">
        <v>89</v>
      </c>
    </row>
    <row r="135" s="2" customFormat="1">
      <c r="A135" s="37"/>
      <c r="B135" s="38"/>
      <c r="C135" s="39"/>
      <c r="D135" s="232" t="s">
        <v>180</v>
      </c>
      <c r="E135" s="39"/>
      <c r="F135" s="237" t="s">
        <v>1247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180</v>
      </c>
      <c r="AU135" s="16" t="s">
        <v>89</v>
      </c>
    </row>
    <row r="136" s="13" customFormat="1">
      <c r="A136" s="13"/>
      <c r="B136" s="238"/>
      <c r="C136" s="239"/>
      <c r="D136" s="232" t="s">
        <v>182</v>
      </c>
      <c r="E136" s="240" t="s">
        <v>1</v>
      </c>
      <c r="F136" s="241" t="s">
        <v>1323</v>
      </c>
      <c r="G136" s="239"/>
      <c r="H136" s="242">
        <v>150.05000000000001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182</v>
      </c>
      <c r="AU136" s="248" t="s">
        <v>89</v>
      </c>
      <c r="AV136" s="13" t="s">
        <v>89</v>
      </c>
      <c r="AW136" s="13" t="s">
        <v>33</v>
      </c>
      <c r="AX136" s="13" t="s">
        <v>87</v>
      </c>
      <c r="AY136" s="248" t="s">
        <v>170</v>
      </c>
    </row>
    <row r="137" s="2" customFormat="1" ht="21.75" customHeight="1">
      <c r="A137" s="37"/>
      <c r="B137" s="38"/>
      <c r="C137" s="218" t="s">
        <v>196</v>
      </c>
      <c r="D137" s="218" t="s">
        <v>173</v>
      </c>
      <c r="E137" s="219" t="s">
        <v>393</v>
      </c>
      <c r="F137" s="220" t="s">
        <v>394</v>
      </c>
      <c r="G137" s="221" t="s">
        <v>315</v>
      </c>
      <c r="H137" s="222">
        <v>369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44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186</v>
      </c>
      <c r="AT137" s="230" t="s">
        <v>173</v>
      </c>
      <c r="AU137" s="230" t="s">
        <v>89</v>
      </c>
      <c r="AY137" s="16" t="s">
        <v>170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87</v>
      </c>
      <c r="BK137" s="231">
        <f>ROUND(I137*H137,2)</f>
        <v>0</v>
      </c>
      <c r="BL137" s="16" t="s">
        <v>186</v>
      </c>
      <c r="BM137" s="230" t="s">
        <v>1249</v>
      </c>
    </row>
    <row r="138" s="2" customFormat="1">
      <c r="A138" s="37"/>
      <c r="B138" s="38"/>
      <c r="C138" s="39"/>
      <c r="D138" s="232" t="s">
        <v>179</v>
      </c>
      <c r="E138" s="39"/>
      <c r="F138" s="233" t="s">
        <v>394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179</v>
      </c>
      <c r="AU138" s="16" t="s">
        <v>89</v>
      </c>
    </row>
    <row r="139" s="2" customFormat="1">
      <c r="A139" s="37"/>
      <c r="B139" s="38"/>
      <c r="C139" s="39"/>
      <c r="D139" s="232" t="s">
        <v>180</v>
      </c>
      <c r="E139" s="39"/>
      <c r="F139" s="237" t="s">
        <v>396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180</v>
      </c>
      <c r="AU139" s="16" t="s">
        <v>89</v>
      </c>
    </row>
    <row r="140" s="13" customFormat="1">
      <c r="A140" s="13"/>
      <c r="B140" s="238"/>
      <c r="C140" s="239"/>
      <c r="D140" s="232" t="s">
        <v>182</v>
      </c>
      <c r="E140" s="240" t="s">
        <v>1</v>
      </c>
      <c r="F140" s="241" t="s">
        <v>1324</v>
      </c>
      <c r="G140" s="239"/>
      <c r="H140" s="242">
        <v>369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182</v>
      </c>
      <c r="AU140" s="248" t="s">
        <v>89</v>
      </c>
      <c r="AV140" s="13" t="s">
        <v>89</v>
      </c>
      <c r="AW140" s="13" t="s">
        <v>33</v>
      </c>
      <c r="AX140" s="13" t="s">
        <v>87</v>
      </c>
      <c r="AY140" s="248" t="s">
        <v>170</v>
      </c>
    </row>
    <row r="141" s="12" customFormat="1" ht="22.8" customHeight="1">
      <c r="A141" s="12"/>
      <c r="B141" s="202"/>
      <c r="C141" s="203"/>
      <c r="D141" s="204" t="s">
        <v>78</v>
      </c>
      <c r="E141" s="216" t="s">
        <v>89</v>
      </c>
      <c r="F141" s="216" t="s">
        <v>399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SUM(P142:P157)</f>
        <v>0</v>
      </c>
      <c r="Q141" s="210"/>
      <c r="R141" s="211">
        <f>SUM(R142:R157)</f>
        <v>0</v>
      </c>
      <c r="S141" s="210"/>
      <c r="T141" s="212">
        <f>SUM(T142:T157)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87</v>
      </c>
      <c r="AT141" s="214" t="s">
        <v>78</v>
      </c>
      <c r="AU141" s="214" t="s">
        <v>87</v>
      </c>
      <c r="AY141" s="213" t="s">
        <v>170</v>
      </c>
      <c r="BK141" s="215">
        <f>SUM(BK142:BK157)</f>
        <v>0</v>
      </c>
    </row>
    <row r="142" s="2" customFormat="1" ht="16.5" customHeight="1">
      <c r="A142" s="37"/>
      <c r="B142" s="38"/>
      <c r="C142" s="218" t="s">
        <v>186</v>
      </c>
      <c r="D142" s="218" t="s">
        <v>173</v>
      </c>
      <c r="E142" s="219" t="s">
        <v>1251</v>
      </c>
      <c r="F142" s="220" t="s">
        <v>1252</v>
      </c>
      <c r="G142" s="221" t="s">
        <v>307</v>
      </c>
      <c r="H142" s="222">
        <v>50.691000000000002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44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186</v>
      </c>
      <c r="AT142" s="230" t="s">
        <v>173</v>
      </c>
      <c r="AU142" s="230" t="s">
        <v>89</v>
      </c>
      <c r="AY142" s="16" t="s">
        <v>170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87</v>
      </c>
      <c r="BK142" s="231">
        <f>ROUND(I142*H142,2)</f>
        <v>0</v>
      </c>
      <c r="BL142" s="16" t="s">
        <v>186</v>
      </c>
      <c r="BM142" s="230" t="s">
        <v>1253</v>
      </c>
    </row>
    <row r="143" s="2" customFormat="1">
      <c r="A143" s="37"/>
      <c r="B143" s="38"/>
      <c r="C143" s="39"/>
      <c r="D143" s="232" t="s">
        <v>179</v>
      </c>
      <c r="E143" s="39"/>
      <c r="F143" s="233" t="s">
        <v>1252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179</v>
      </c>
      <c r="AU143" s="16" t="s">
        <v>89</v>
      </c>
    </row>
    <row r="144" s="2" customFormat="1">
      <c r="A144" s="37"/>
      <c r="B144" s="38"/>
      <c r="C144" s="39"/>
      <c r="D144" s="232" t="s">
        <v>180</v>
      </c>
      <c r="E144" s="39"/>
      <c r="F144" s="237" t="s">
        <v>1254</v>
      </c>
      <c r="G144" s="39"/>
      <c r="H144" s="39"/>
      <c r="I144" s="234"/>
      <c r="J144" s="39"/>
      <c r="K144" s="39"/>
      <c r="L144" s="43"/>
      <c r="M144" s="235"/>
      <c r="N144" s="236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180</v>
      </c>
      <c r="AU144" s="16" t="s">
        <v>89</v>
      </c>
    </row>
    <row r="145" s="13" customFormat="1">
      <c r="A145" s="13"/>
      <c r="B145" s="238"/>
      <c r="C145" s="239"/>
      <c r="D145" s="232" t="s">
        <v>182</v>
      </c>
      <c r="E145" s="240" t="s">
        <v>1</v>
      </c>
      <c r="F145" s="241" t="s">
        <v>1325</v>
      </c>
      <c r="G145" s="239"/>
      <c r="H145" s="242">
        <v>50.691000000000002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182</v>
      </c>
      <c r="AU145" s="248" t="s">
        <v>89</v>
      </c>
      <c r="AV145" s="13" t="s">
        <v>89</v>
      </c>
      <c r="AW145" s="13" t="s">
        <v>33</v>
      </c>
      <c r="AX145" s="13" t="s">
        <v>87</v>
      </c>
      <c r="AY145" s="248" t="s">
        <v>170</v>
      </c>
    </row>
    <row r="146" s="2" customFormat="1" ht="16.5" customHeight="1">
      <c r="A146" s="37"/>
      <c r="B146" s="38"/>
      <c r="C146" s="218" t="s">
        <v>209</v>
      </c>
      <c r="D146" s="218" t="s">
        <v>173</v>
      </c>
      <c r="E146" s="219" t="s">
        <v>1256</v>
      </c>
      <c r="F146" s="220" t="s">
        <v>1257</v>
      </c>
      <c r="G146" s="221" t="s">
        <v>307</v>
      </c>
      <c r="H146" s="222">
        <v>12.673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44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186</v>
      </c>
      <c r="AT146" s="230" t="s">
        <v>173</v>
      </c>
      <c r="AU146" s="230" t="s">
        <v>89</v>
      </c>
      <c r="AY146" s="16" t="s">
        <v>170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87</v>
      </c>
      <c r="BK146" s="231">
        <f>ROUND(I146*H146,2)</f>
        <v>0</v>
      </c>
      <c r="BL146" s="16" t="s">
        <v>186</v>
      </c>
      <c r="BM146" s="230" t="s">
        <v>1258</v>
      </c>
    </row>
    <row r="147" s="2" customFormat="1">
      <c r="A147" s="37"/>
      <c r="B147" s="38"/>
      <c r="C147" s="39"/>
      <c r="D147" s="232" t="s">
        <v>179</v>
      </c>
      <c r="E147" s="39"/>
      <c r="F147" s="233" t="s">
        <v>1257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179</v>
      </c>
      <c r="AU147" s="16" t="s">
        <v>89</v>
      </c>
    </row>
    <row r="148" s="2" customFormat="1">
      <c r="A148" s="37"/>
      <c r="B148" s="38"/>
      <c r="C148" s="39"/>
      <c r="D148" s="232" t="s">
        <v>180</v>
      </c>
      <c r="E148" s="39"/>
      <c r="F148" s="237" t="s">
        <v>1254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180</v>
      </c>
      <c r="AU148" s="16" t="s">
        <v>89</v>
      </c>
    </row>
    <row r="149" s="13" customFormat="1">
      <c r="A149" s="13"/>
      <c r="B149" s="238"/>
      <c r="C149" s="239"/>
      <c r="D149" s="232" t="s">
        <v>182</v>
      </c>
      <c r="E149" s="240" t="s">
        <v>1</v>
      </c>
      <c r="F149" s="241" t="s">
        <v>1326</v>
      </c>
      <c r="G149" s="239"/>
      <c r="H149" s="242">
        <v>12.673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182</v>
      </c>
      <c r="AU149" s="248" t="s">
        <v>89</v>
      </c>
      <c r="AV149" s="13" t="s">
        <v>89</v>
      </c>
      <c r="AW149" s="13" t="s">
        <v>33</v>
      </c>
      <c r="AX149" s="13" t="s">
        <v>87</v>
      </c>
      <c r="AY149" s="248" t="s">
        <v>170</v>
      </c>
    </row>
    <row r="150" s="2" customFormat="1" ht="16.5" customHeight="1">
      <c r="A150" s="37"/>
      <c r="B150" s="38"/>
      <c r="C150" s="218" t="s">
        <v>216</v>
      </c>
      <c r="D150" s="218" t="s">
        <v>173</v>
      </c>
      <c r="E150" s="219" t="s">
        <v>1260</v>
      </c>
      <c r="F150" s="220" t="s">
        <v>1261</v>
      </c>
      <c r="G150" s="221" t="s">
        <v>663</v>
      </c>
      <c r="H150" s="222">
        <v>5.0720000000000001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44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186</v>
      </c>
      <c r="AT150" s="230" t="s">
        <v>173</v>
      </c>
      <c r="AU150" s="230" t="s">
        <v>89</v>
      </c>
      <c r="AY150" s="16" t="s">
        <v>170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87</v>
      </c>
      <c r="BK150" s="231">
        <f>ROUND(I150*H150,2)</f>
        <v>0</v>
      </c>
      <c r="BL150" s="16" t="s">
        <v>186</v>
      </c>
      <c r="BM150" s="230" t="s">
        <v>1262</v>
      </c>
    </row>
    <row r="151" s="2" customFormat="1">
      <c r="A151" s="37"/>
      <c r="B151" s="38"/>
      <c r="C151" s="39"/>
      <c r="D151" s="232" t="s">
        <v>179</v>
      </c>
      <c r="E151" s="39"/>
      <c r="F151" s="233" t="s">
        <v>1261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179</v>
      </c>
      <c r="AU151" s="16" t="s">
        <v>89</v>
      </c>
    </row>
    <row r="152" s="2" customFormat="1">
      <c r="A152" s="37"/>
      <c r="B152" s="38"/>
      <c r="C152" s="39"/>
      <c r="D152" s="232" t="s">
        <v>180</v>
      </c>
      <c r="E152" s="39"/>
      <c r="F152" s="237" t="s">
        <v>1263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180</v>
      </c>
      <c r="AU152" s="16" t="s">
        <v>89</v>
      </c>
    </row>
    <row r="153" s="13" customFormat="1">
      <c r="A153" s="13"/>
      <c r="B153" s="238"/>
      <c r="C153" s="239"/>
      <c r="D153" s="232" t="s">
        <v>182</v>
      </c>
      <c r="E153" s="240" t="s">
        <v>1</v>
      </c>
      <c r="F153" s="241" t="s">
        <v>1327</v>
      </c>
      <c r="G153" s="239"/>
      <c r="H153" s="242">
        <v>5.0720000000000001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182</v>
      </c>
      <c r="AU153" s="248" t="s">
        <v>89</v>
      </c>
      <c r="AV153" s="13" t="s">
        <v>89</v>
      </c>
      <c r="AW153" s="13" t="s">
        <v>33</v>
      </c>
      <c r="AX153" s="13" t="s">
        <v>87</v>
      </c>
      <c r="AY153" s="248" t="s">
        <v>170</v>
      </c>
    </row>
    <row r="154" s="2" customFormat="1" ht="16.5" customHeight="1">
      <c r="A154" s="37"/>
      <c r="B154" s="38"/>
      <c r="C154" s="218" t="s">
        <v>222</v>
      </c>
      <c r="D154" s="218" t="s">
        <v>173</v>
      </c>
      <c r="E154" s="219" t="s">
        <v>1265</v>
      </c>
      <c r="F154" s="220" t="s">
        <v>1266</v>
      </c>
      <c r="G154" s="221" t="s">
        <v>330</v>
      </c>
      <c r="H154" s="222">
        <v>155.80000000000001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44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186</v>
      </c>
      <c r="AT154" s="230" t="s">
        <v>173</v>
      </c>
      <c r="AU154" s="230" t="s">
        <v>89</v>
      </c>
      <c r="AY154" s="16" t="s">
        <v>170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87</v>
      </c>
      <c r="BK154" s="231">
        <f>ROUND(I154*H154,2)</f>
        <v>0</v>
      </c>
      <c r="BL154" s="16" t="s">
        <v>186</v>
      </c>
      <c r="BM154" s="230" t="s">
        <v>1267</v>
      </c>
    </row>
    <row r="155" s="2" customFormat="1">
      <c r="A155" s="37"/>
      <c r="B155" s="38"/>
      <c r="C155" s="39"/>
      <c r="D155" s="232" t="s">
        <v>179</v>
      </c>
      <c r="E155" s="39"/>
      <c r="F155" s="233" t="s">
        <v>1266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179</v>
      </c>
      <c r="AU155" s="16" t="s">
        <v>89</v>
      </c>
    </row>
    <row r="156" s="2" customFormat="1">
      <c r="A156" s="37"/>
      <c r="B156" s="38"/>
      <c r="C156" s="39"/>
      <c r="D156" s="232" t="s">
        <v>180</v>
      </c>
      <c r="E156" s="39"/>
      <c r="F156" s="237" t="s">
        <v>1268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180</v>
      </c>
      <c r="AU156" s="16" t="s">
        <v>89</v>
      </c>
    </row>
    <row r="157" s="13" customFormat="1">
      <c r="A157" s="13"/>
      <c r="B157" s="238"/>
      <c r="C157" s="239"/>
      <c r="D157" s="232" t="s">
        <v>182</v>
      </c>
      <c r="E157" s="240" t="s">
        <v>1</v>
      </c>
      <c r="F157" s="241" t="s">
        <v>1328</v>
      </c>
      <c r="G157" s="239"/>
      <c r="H157" s="242">
        <v>155.80000000000001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182</v>
      </c>
      <c r="AU157" s="248" t="s">
        <v>89</v>
      </c>
      <c r="AV157" s="13" t="s">
        <v>89</v>
      </c>
      <c r="AW157" s="13" t="s">
        <v>33</v>
      </c>
      <c r="AX157" s="13" t="s">
        <v>87</v>
      </c>
      <c r="AY157" s="248" t="s">
        <v>170</v>
      </c>
    </row>
    <row r="158" s="12" customFormat="1" ht="22.8" customHeight="1">
      <c r="A158" s="12"/>
      <c r="B158" s="202"/>
      <c r="C158" s="203"/>
      <c r="D158" s="204" t="s">
        <v>78</v>
      </c>
      <c r="E158" s="216" t="s">
        <v>196</v>
      </c>
      <c r="F158" s="216" t="s">
        <v>1270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SUM(P159:P170)</f>
        <v>0</v>
      </c>
      <c r="Q158" s="210"/>
      <c r="R158" s="211">
        <f>SUM(R159:R170)</f>
        <v>0</v>
      </c>
      <c r="S158" s="210"/>
      <c r="T158" s="212">
        <f>SUM(T159:T170)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87</v>
      </c>
      <c r="AT158" s="214" t="s">
        <v>78</v>
      </c>
      <c r="AU158" s="214" t="s">
        <v>87</v>
      </c>
      <c r="AY158" s="213" t="s">
        <v>170</v>
      </c>
      <c r="BK158" s="215">
        <f>SUM(BK159:BK170)</f>
        <v>0</v>
      </c>
    </row>
    <row r="159" s="2" customFormat="1" ht="24.15" customHeight="1">
      <c r="A159" s="37"/>
      <c r="B159" s="38"/>
      <c r="C159" s="218" t="s">
        <v>228</v>
      </c>
      <c r="D159" s="218" t="s">
        <v>173</v>
      </c>
      <c r="E159" s="219" t="s">
        <v>1271</v>
      </c>
      <c r="F159" s="220" t="s">
        <v>1272</v>
      </c>
      <c r="G159" s="221" t="s">
        <v>307</v>
      </c>
      <c r="H159" s="222">
        <v>14.145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44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186</v>
      </c>
      <c r="AT159" s="230" t="s">
        <v>173</v>
      </c>
      <c r="AU159" s="230" t="s">
        <v>89</v>
      </c>
      <c r="AY159" s="16" t="s">
        <v>170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87</v>
      </c>
      <c r="BK159" s="231">
        <f>ROUND(I159*H159,2)</f>
        <v>0</v>
      </c>
      <c r="BL159" s="16" t="s">
        <v>186</v>
      </c>
      <c r="BM159" s="230" t="s">
        <v>1273</v>
      </c>
    </row>
    <row r="160" s="2" customFormat="1">
      <c r="A160" s="37"/>
      <c r="B160" s="38"/>
      <c r="C160" s="39"/>
      <c r="D160" s="232" t="s">
        <v>179</v>
      </c>
      <c r="E160" s="39"/>
      <c r="F160" s="233" t="s">
        <v>1272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179</v>
      </c>
      <c r="AU160" s="16" t="s">
        <v>89</v>
      </c>
    </row>
    <row r="161" s="2" customFormat="1">
      <c r="A161" s="37"/>
      <c r="B161" s="38"/>
      <c r="C161" s="39"/>
      <c r="D161" s="232" t="s">
        <v>180</v>
      </c>
      <c r="E161" s="39"/>
      <c r="F161" s="237" t="s">
        <v>1274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180</v>
      </c>
      <c r="AU161" s="16" t="s">
        <v>89</v>
      </c>
    </row>
    <row r="162" s="13" customFormat="1">
      <c r="A162" s="13"/>
      <c r="B162" s="238"/>
      <c r="C162" s="239"/>
      <c r="D162" s="232" t="s">
        <v>182</v>
      </c>
      <c r="E162" s="240" t="s">
        <v>1</v>
      </c>
      <c r="F162" s="241" t="s">
        <v>1329</v>
      </c>
      <c r="G162" s="239"/>
      <c r="H162" s="242">
        <v>14.145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182</v>
      </c>
      <c r="AU162" s="248" t="s">
        <v>89</v>
      </c>
      <c r="AV162" s="13" t="s">
        <v>89</v>
      </c>
      <c r="AW162" s="13" t="s">
        <v>33</v>
      </c>
      <c r="AX162" s="13" t="s">
        <v>87</v>
      </c>
      <c r="AY162" s="248" t="s">
        <v>170</v>
      </c>
    </row>
    <row r="163" s="2" customFormat="1" ht="24.15" customHeight="1">
      <c r="A163" s="37"/>
      <c r="B163" s="38"/>
      <c r="C163" s="218" t="s">
        <v>235</v>
      </c>
      <c r="D163" s="218" t="s">
        <v>173</v>
      </c>
      <c r="E163" s="219" t="s">
        <v>1276</v>
      </c>
      <c r="F163" s="220" t="s">
        <v>1277</v>
      </c>
      <c r="G163" s="221" t="s">
        <v>315</v>
      </c>
      <c r="H163" s="222">
        <v>96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44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186</v>
      </c>
      <c r="AT163" s="230" t="s">
        <v>173</v>
      </c>
      <c r="AU163" s="230" t="s">
        <v>89</v>
      </c>
      <c r="AY163" s="16" t="s">
        <v>170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87</v>
      </c>
      <c r="BK163" s="231">
        <f>ROUND(I163*H163,2)</f>
        <v>0</v>
      </c>
      <c r="BL163" s="16" t="s">
        <v>186</v>
      </c>
      <c r="BM163" s="230" t="s">
        <v>1278</v>
      </c>
    </row>
    <row r="164" s="2" customFormat="1">
      <c r="A164" s="37"/>
      <c r="B164" s="38"/>
      <c r="C164" s="39"/>
      <c r="D164" s="232" t="s">
        <v>179</v>
      </c>
      <c r="E164" s="39"/>
      <c r="F164" s="233" t="s">
        <v>1277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179</v>
      </c>
      <c r="AU164" s="16" t="s">
        <v>89</v>
      </c>
    </row>
    <row r="165" s="2" customFormat="1">
      <c r="A165" s="37"/>
      <c r="B165" s="38"/>
      <c r="C165" s="39"/>
      <c r="D165" s="232" t="s">
        <v>180</v>
      </c>
      <c r="E165" s="39"/>
      <c r="F165" s="237" t="s">
        <v>1279</v>
      </c>
      <c r="G165" s="39"/>
      <c r="H165" s="39"/>
      <c r="I165" s="234"/>
      <c r="J165" s="39"/>
      <c r="K165" s="39"/>
      <c r="L165" s="43"/>
      <c r="M165" s="235"/>
      <c r="N165" s="236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180</v>
      </c>
      <c r="AU165" s="16" t="s">
        <v>89</v>
      </c>
    </row>
    <row r="166" s="13" customFormat="1">
      <c r="A166" s="13"/>
      <c r="B166" s="238"/>
      <c r="C166" s="239"/>
      <c r="D166" s="232" t="s">
        <v>182</v>
      </c>
      <c r="E166" s="240" t="s">
        <v>1</v>
      </c>
      <c r="F166" s="241" t="s">
        <v>1330</v>
      </c>
      <c r="G166" s="239"/>
      <c r="H166" s="242">
        <v>96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182</v>
      </c>
      <c r="AU166" s="248" t="s">
        <v>89</v>
      </c>
      <c r="AV166" s="13" t="s">
        <v>89</v>
      </c>
      <c r="AW166" s="13" t="s">
        <v>33</v>
      </c>
      <c r="AX166" s="13" t="s">
        <v>87</v>
      </c>
      <c r="AY166" s="248" t="s">
        <v>170</v>
      </c>
    </row>
    <row r="167" s="2" customFormat="1" ht="24.15" customHeight="1">
      <c r="A167" s="37"/>
      <c r="B167" s="38"/>
      <c r="C167" s="218" t="s">
        <v>242</v>
      </c>
      <c r="D167" s="218" t="s">
        <v>173</v>
      </c>
      <c r="E167" s="219" t="s">
        <v>1281</v>
      </c>
      <c r="F167" s="220" t="s">
        <v>1282</v>
      </c>
      <c r="G167" s="221" t="s">
        <v>315</v>
      </c>
      <c r="H167" s="222">
        <v>506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44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186</v>
      </c>
      <c r="AT167" s="230" t="s">
        <v>173</v>
      </c>
      <c r="AU167" s="230" t="s">
        <v>89</v>
      </c>
      <c r="AY167" s="16" t="s">
        <v>170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87</v>
      </c>
      <c r="BK167" s="231">
        <f>ROUND(I167*H167,2)</f>
        <v>0</v>
      </c>
      <c r="BL167" s="16" t="s">
        <v>186</v>
      </c>
      <c r="BM167" s="230" t="s">
        <v>1283</v>
      </c>
    </row>
    <row r="168" s="2" customFormat="1">
      <c r="A168" s="37"/>
      <c r="B168" s="38"/>
      <c r="C168" s="39"/>
      <c r="D168" s="232" t="s">
        <v>179</v>
      </c>
      <c r="E168" s="39"/>
      <c r="F168" s="233" t="s">
        <v>1282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179</v>
      </c>
      <c r="AU168" s="16" t="s">
        <v>89</v>
      </c>
    </row>
    <row r="169" s="2" customFormat="1">
      <c r="A169" s="37"/>
      <c r="B169" s="38"/>
      <c r="C169" s="39"/>
      <c r="D169" s="232" t="s">
        <v>180</v>
      </c>
      <c r="E169" s="39"/>
      <c r="F169" s="237" t="s">
        <v>1284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180</v>
      </c>
      <c r="AU169" s="16" t="s">
        <v>89</v>
      </c>
    </row>
    <row r="170" s="13" customFormat="1">
      <c r="A170" s="13"/>
      <c r="B170" s="238"/>
      <c r="C170" s="239"/>
      <c r="D170" s="232" t="s">
        <v>182</v>
      </c>
      <c r="E170" s="240" t="s">
        <v>1</v>
      </c>
      <c r="F170" s="241" t="s">
        <v>1331</v>
      </c>
      <c r="G170" s="239"/>
      <c r="H170" s="242">
        <v>506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182</v>
      </c>
      <c r="AU170" s="248" t="s">
        <v>89</v>
      </c>
      <c r="AV170" s="13" t="s">
        <v>89</v>
      </c>
      <c r="AW170" s="13" t="s">
        <v>33</v>
      </c>
      <c r="AX170" s="13" t="s">
        <v>87</v>
      </c>
      <c r="AY170" s="248" t="s">
        <v>170</v>
      </c>
    </row>
    <row r="171" s="12" customFormat="1" ht="22.8" customHeight="1">
      <c r="A171" s="12"/>
      <c r="B171" s="202"/>
      <c r="C171" s="203"/>
      <c r="D171" s="204" t="s">
        <v>78</v>
      </c>
      <c r="E171" s="216" t="s">
        <v>186</v>
      </c>
      <c r="F171" s="216" t="s">
        <v>715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SUM(P172:P175)</f>
        <v>0</v>
      </c>
      <c r="Q171" s="210"/>
      <c r="R171" s="211">
        <f>SUM(R172:R175)</f>
        <v>0</v>
      </c>
      <c r="S171" s="210"/>
      <c r="T171" s="212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87</v>
      </c>
      <c r="AT171" s="214" t="s">
        <v>78</v>
      </c>
      <c r="AU171" s="214" t="s">
        <v>87</v>
      </c>
      <c r="AY171" s="213" t="s">
        <v>170</v>
      </c>
      <c r="BK171" s="215">
        <f>SUM(BK172:BK175)</f>
        <v>0</v>
      </c>
    </row>
    <row r="172" s="2" customFormat="1" ht="24.15" customHeight="1">
      <c r="A172" s="37"/>
      <c r="B172" s="38"/>
      <c r="C172" s="218" t="s">
        <v>248</v>
      </c>
      <c r="D172" s="218" t="s">
        <v>173</v>
      </c>
      <c r="E172" s="219" t="s">
        <v>1286</v>
      </c>
      <c r="F172" s="220" t="s">
        <v>1287</v>
      </c>
      <c r="G172" s="221" t="s">
        <v>307</v>
      </c>
      <c r="H172" s="222">
        <v>0.185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44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186</v>
      </c>
      <c r="AT172" s="230" t="s">
        <v>173</v>
      </c>
      <c r="AU172" s="230" t="s">
        <v>89</v>
      </c>
      <c r="AY172" s="16" t="s">
        <v>170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87</v>
      </c>
      <c r="BK172" s="231">
        <f>ROUND(I172*H172,2)</f>
        <v>0</v>
      </c>
      <c r="BL172" s="16" t="s">
        <v>186</v>
      </c>
      <c r="BM172" s="230" t="s">
        <v>1288</v>
      </c>
    </row>
    <row r="173" s="2" customFormat="1">
      <c r="A173" s="37"/>
      <c r="B173" s="38"/>
      <c r="C173" s="39"/>
      <c r="D173" s="232" t="s">
        <v>179</v>
      </c>
      <c r="E173" s="39"/>
      <c r="F173" s="233" t="s">
        <v>1287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179</v>
      </c>
      <c r="AU173" s="16" t="s">
        <v>89</v>
      </c>
    </row>
    <row r="174" s="2" customFormat="1">
      <c r="A174" s="37"/>
      <c r="B174" s="38"/>
      <c r="C174" s="39"/>
      <c r="D174" s="232" t="s">
        <v>180</v>
      </c>
      <c r="E174" s="39"/>
      <c r="F174" s="237" t="s">
        <v>982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180</v>
      </c>
      <c r="AU174" s="16" t="s">
        <v>89</v>
      </c>
    </row>
    <row r="175" s="13" customFormat="1">
      <c r="A175" s="13"/>
      <c r="B175" s="238"/>
      <c r="C175" s="239"/>
      <c r="D175" s="232" t="s">
        <v>182</v>
      </c>
      <c r="E175" s="240" t="s">
        <v>1</v>
      </c>
      <c r="F175" s="241" t="s">
        <v>1332</v>
      </c>
      <c r="G175" s="239"/>
      <c r="H175" s="242">
        <v>0.185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182</v>
      </c>
      <c r="AU175" s="248" t="s">
        <v>89</v>
      </c>
      <c r="AV175" s="13" t="s">
        <v>89</v>
      </c>
      <c r="AW175" s="13" t="s">
        <v>33</v>
      </c>
      <c r="AX175" s="13" t="s">
        <v>87</v>
      </c>
      <c r="AY175" s="248" t="s">
        <v>170</v>
      </c>
    </row>
    <row r="176" s="12" customFormat="1" ht="22.8" customHeight="1">
      <c r="A176" s="12"/>
      <c r="B176" s="202"/>
      <c r="C176" s="203"/>
      <c r="D176" s="204" t="s">
        <v>78</v>
      </c>
      <c r="E176" s="216" t="s">
        <v>209</v>
      </c>
      <c r="F176" s="216" t="s">
        <v>428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SUM(P177:P180)</f>
        <v>0</v>
      </c>
      <c r="Q176" s="210"/>
      <c r="R176" s="211">
        <f>SUM(R177:R180)</f>
        <v>0</v>
      </c>
      <c r="S176" s="210"/>
      <c r="T176" s="212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87</v>
      </c>
      <c r="AT176" s="214" t="s">
        <v>78</v>
      </c>
      <c r="AU176" s="214" t="s">
        <v>87</v>
      </c>
      <c r="AY176" s="213" t="s">
        <v>170</v>
      </c>
      <c r="BK176" s="215">
        <f>SUM(BK177:BK180)</f>
        <v>0</v>
      </c>
    </row>
    <row r="177" s="2" customFormat="1" ht="21.75" customHeight="1">
      <c r="A177" s="37"/>
      <c r="B177" s="38"/>
      <c r="C177" s="218" t="s">
        <v>254</v>
      </c>
      <c r="D177" s="218" t="s">
        <v>173</v>
      </c>
      <c r="E177" s="219" t="s">
        <v>1290</v>
      </c>
      <c r="F177" s="220" t="s">
        <v>1291</v>
      </c>
      <c r="G177" s="221" t="s">
        <v>307</v>
      </c>
      <c r="H177" s="222">
        <v>19.199999999999999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44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186</v>
      </c>
      <c r="AT177" s="230" t="s">
        <v>173</v>
      </c>
      <c r="AU177" s="230" t="s">
        <v>89</v>
      </c>
      <c r="AY177" s="16" t="s">
        <v>170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87</v>
      </c>
      <c r="BK177" s="231">
        <f>ROUND(I177*H177,2)</f>
        <v>0</v>
      </c>
      <c r="BL177" s="16" t="s">
        <v>186</v>
      </c>
      <c r="BM177" s="230" t="s">
        <v>1292</v>
      </c>
    </row>
    <row r="178" s="2" customFormat="1">
      <c r="A178" s="37"/>
      <c r="B178" s="38"/>
      <c r="C178" s="39"/>
      <c r="D178" s="232" t="s">
        <v>179</v>
      </c>
      <c r="E178" s="39"/>
      <c r="F178" s="233" t="s">
        <v>1291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179</v>
      </c>
      <c r="AU178" s="16" t="s">
        <v>89</v>
      </c>
    </row>
    <row r="179" s="2" customFormat="1">
      <c r="A179" s="37"/>
      <c r="B179" s="38"/>
      <c r="C179" s="39"/>
      <c r="D179" s="232" t="s">
        <v>180</v>
      </c>
      <c r="E179" s="39"/>
      <c r="F179" s="237" t="s">
        <v>441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180</v>
      </c>
      <c r="AU179" s="16" t="s">
        <v>89</v>
      </c>
    </row>
    <row r="180" s="13" customFormat="1">
      <c r="A180" s="13"/>
      <c r="B180" s="238"/>
      <c r="C180" s="239"/>
      <c r="D180" s="232" t="s">
        <v>182</v>
      </c>
      <c r="E180" s="240" t="s">
        <v>1</v>
      </c>
      <c r="F180" s="241" t="s">
        <v>1333</v>
      </c>
      <c r="G180" s="239"/>
      <c r="H180" s="242">
        <v>19.199999999999999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182</v>
      </c>
      <c r="AU180" s="248" t="s">
        <v>89</v>
      </c>
      <c r="AV180" s="13" t="s">
        <v>89</v>
      </c>
      <c r="AW180" s="13" t="s">
        <v>33</v>
      </c>
      <c r="AX180" s="13" t="s">
        <v>87</v>
      </c>
      <c r="AY180" s="248" t="s">
        <v>170</v>
      </c>
    </row>
    <row r="181" s="12" customFormat="1" ht="25.92" customHeight="1">
      <c r="A181" s="12"/>
      <c r="B181" s="202"/>
      <c r="C181" s="203"/>
      <c r="D181" s="204" t="s">
        <v>78</v>
      </c>
      <c r="E181" s="205" t="s">
        <v>168</v>
      </c>
      <c r="F181" s="205" t="s">
        <v>169</v>
      </c>
      <c r="G181" s="203"/>
      <c r="H181" s="203"/>
      <c r="I181" s="206"/>
      <c r="J181" s="207">
        <f>BK181</f>
        <v>0</v>
      </c>
      <c r="K181" s="203"/>
      <c r="L181" s="208"/>
      <c r="M181" s="209"/>
      <c r="N181" s="210"/>
      <c r="O181" s="210"/>
      <c r="P181" s="211">
        <f>P182</f>
        <v>0</v>
      </c>
      <c r="Q181" s="210"/>
      <c r="R181" s="211">
        <f>R182</f>
        <v>0</v>
      </c>
      <c r="S181" s="210"/>
      <c r="T181" s="212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89</v>
      </c>
      <c r="AT181" s="214" t="s">
        <v>78</v>
      </c>
      <c r="AU181" s="214" t="s">
        <v>79</v>
      </c>
      <c r="AY181" s="213" t="s">
        <v>170</v>
      </c>
      <c r="BK181" s="215">
        <f>BK182</f>
        <v>0</v>
      </c>
    </row>
    <row r="182" s="12" customFormat="1" ht="22.8" customHeight="1">
      <c r="A182" s="12"/>
      <c r="B182" s="202"/>
      <c r="C182" s="203"/>
      <c r="D182" s="204" t="s">
        <v>78</v>
      </c>
      <c r="E182" s="216" t="s">
        <v>1294</v>
      </c>
      <c r="F182" s="216" t="s">
        <v>1295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SUM(P183:P186)</f>
        <v>0</v>
      </c>
      <c r="Q182" s="210"/>
      <c r="R182" s="211">
        <f>SUM(R183:R186)</f>
        <v>0</v>
      </c>
      <c r="S182" s="210"/>
      <c r="T182" s="212">
        <f>SUM(T183:T186)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89</v>
      </c>
      <c r="AT182" s="214" t="s">
        <v>78</v>
      </c>
      <c r="AU182" s="214" t="s">
        <v>87</v>
      </c>
      <c r="AY182" s="213" t="s">
        <v>170</v>
      </c>
      <c r="BK182" s="215">
        <f>SUM(BK183:BK186)</f>
        <v>0</v>
      </c>
    </row>
    <row r="183" s="2" customFormat="1" ht="24.15" customHeight="1">
      <c r="A183" s="37"/>
      <c r="B183" s="38"/>
      <c r="C183" s="218" t="s">
        <v>261</v>
      </c>
      <c r="D183" s="218" t="s">
        <v>173</v>
      </c>
      <c r="E183" s="219" t="s">
        <v>1296</v>
      </c>
      <c r="F183" s="220" t="s">
        <v>1297</v>
      </c>
      <c r="G183" s="221" t="s">
        <v>315</v>
      </c>
      <c r="H183" s="222">
        <v>198.93299999999999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44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177</v>
      </c>
      <c r="AT183" s="230" t="s">
        <v>173</v>
      </c>
      <c r="AU183" s="230" t="s">
        <v>89</v>
      </c>
      <c r="AY183" s="16" t="s">
        <v>170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87</v>
      </c>
      <c r="BK183" s="231">
        <f>ROUND(I183*H183,2)</f>
        <v>0</v>
      </c>
      <c r="BL183" s="16" t="s">
        <v>177</v>
      </c>
      <c r="BM183" s="230" t="s">
        <v>1298</v>
      </c>
    </row>
    <row r="184" s="2" customFormat="1">
      <c r="A184" s="37"/>
      <c r="B184" s="38"/>
      <c r="C184" s="39"/>
      <c r="D184" s="232" t="s">
        <v>179</v>
      </c>
      <c r="E184" s="39"/>
      <c r="F184" s="233" t="s">
        <v>1297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179</v>
      </c>
      <c r="AU184" s="16" t="s">
        <v>89</v>
      </c>
    </row>
    <row r="185" s="2" customFormat="1">
      <c r="A185" s="37"/>
      <c r="B185" s="38"/>
      <c r="C185" s="39"/>
      <c r="D185" s="232" t="s">
        <v>180</v>
      </c>
      <c r="E185" s="39"/>
      <c r="F185" s="237" t="s">
        <v>1299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180</v>
      </c>
      <c r="AU185" s="16" t="s">
        <v>89</v>
      </c>
    </row>
    <row r="186" s="13" customFormat="1">
      <c r="A186" s="13"/>
      <c r="B186" s="238"/>
      <c r="C186" s="239"/>
      <c r="D186" s="232" t="s">
        <v>182</v>
      </c>
      <c r="E186" s="240" t="s">
        <v>1</v>
      </c>
      <c r="F186" s="241" t="s">
        <v>1334</v>
      </c>
      <c r="G186" s="239"/>
      <c r="H186" s="242">
        <v>198.93299999999999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182</v>
      </c>
      <c r="AU186" s="248" t="s">
        <v>89</v>
      </c>
      <c r="AV186" s="13" t="s">
        <v>89</v>
      </c>
      <c r="AW186" s="13" t="s">
        <v>33</v>
      </c>
      <c r="AX186" s="13" t="s">
        <v>87</v>
      </c>
      <c r="AY186" s="248" t="s">
        <v>170</v>
      </c>
    </row>
    <row r="187" s="12" customFormat="1" ht="25.92" customHeight="1">
      <c r="A187" s="12"/>
      <c r="B187" s="202"/>
      <c r="C187" s="203"/>
      <c r="D187" s="204" t="s">
        <v>78</v>
      </c>
      <c r="E187" s="205" t="s">
        <v>184</v>
      </c>
      <c r="F187" s="205" t="s">
        <v>185</v>
      </c>
      <c r="G187" s="203"/>
      <c r="H187" s="203"/>
      <c r="I187" s="206"/>
      <c r="J187" s="207">
        <f>BK187</f>
        <v>0</v>
      </c>
      <c r="K187" s="203"/>
      <c r="L187" s="208"/>
      <c r="M187" s="209"/>
      <c r="N187" s="210"/>
      <c r="O187" s="210"/>
      <c r="P187" s="211">
        <f>SUM(P188:P192)</f>
        <v>0</v>
      </c>
      <c r="Q187" s="210"/>
      <c r="R187" s="211">
        <f>SUM(R188:R192)</f>
        <v>0</v>
      </c>
      <c r="S187" s="210"/>
      <c r="T187" s="212">
        <f>SUM(T188:T192)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3" t="s">
        <v>186</v>
      </c>
      <c r="AT187" s="214" t="s">
        <v>78</v>
      </c>
      <c r="AU187" s="214" t="s">
        <v>79</v>
      </c>
      <c r="AY187" s="213" t="s">
        <v>170</v>
      </c>
      <c r="BK187" s="215">
        <f>SUM(BK188:BK192)</f>
        <v>0</v>
      </c>
    </row>
    <row r="188" s="2" customFormat="1" ht="37.8" customHeight="1">
      <c r="A188" s="37"/>
      <c r="B188" s="38"/>
      <c r="C188" s="218" t="s">
        <v>267</v>
      </c>
      <c r="D188" s="218" t="s">
        <v>173</v>
      </c>
      <c r="E188" s="219" t="s">
        <v>661</v>
      </c>
      <c r="F188" s="220" t="s">
        <v>662</v>
      </c>
      <c r="G188" s="221" t="s">
        <v>663</v>
      </c>
      <c r="H188" s="222">
        <v>904.18499999999995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44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190</v>
      </c>
      <c r="AT188" s="230" t="s">
        <v>173</v>
      </c>
      <c r="AU188" s="230" t="s">
        <v>87</v>
      </c>
      <c r="AY188" s="16" t="s">
        <v>170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87</v>
      </c>
      <c r="BK188" s="231">
        <f>ROUND(I188*H188,2)</f>
        <v>0</v>
      </c>
      <c r="BL188" s="16" t="s">
        <v>190</v>
      </c>
      <c r="BM188" s="230" t="s">
        <v>1335</v>
      </c>
    </row>
    <row r="189" s="2" customFormat="1">
      <c r="A189" s="37"/>
      <c r="B189" s="38"/>
      <c r="C189" s="39"/>
      <c r="D189" s="232" t="s">
        <v>179</v>
      </c>
      <c r="E189" s="39"/>
      <c r="F189" s="233" t="s">
        <v>665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179</v>
      </c>
      <c r="AU189" s="16" t="s">
        <v>87</v>
      </c>
    </row>
    <row r="190" s="2" customFormat="1">
      <c r="A190" s="37"/>
      <c r="B190" s="38"/>
      <c r="C190" s="39"/>
      <c r="D190" s="232" t="s">
        <v>193</v>
      </c>
      <c r="E190" s="39"/>
      <c r="F190" s="237" t="s">
        <v>666</v>
      </c>
      <c r="G190" s="39"/>
      <c r="H190" s="39"/>
      <c r="I190" s="234"/>
      <c r="J190" s="39"/>
      <c r="K190" s="39"/>
      <c r="L190" s="43"/>
      <c r="M190" s="235"/>
      <c r="N190" s="236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193</v>
      </c>
      <c r="AU190" s="16" t="s">
        <v>87</v>
      </c>
    </row>
    <row r="191" s="13" customFormat="1">
      <c r="A191" s="13"/>
      <c r="B191" s="238"/>
      <c r="C191" s="239"/>
      <c r="D191" s="232" t="s">
        <v>182</v>
      </c>
      <c r="E191" s="240" t="s">
        <v>1</v>
      </c>
      <c r="F191" s="241" t="s">
        <v>1336</v>
      </c>
      <c r="G191" s="239"/>
      <c r="H191" s="242">
        <v>309.185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182</v>
      </c>
      <c r="AU191" s="248" t="s">
        <v>87</v>
      </c>
      <c r="AV191" s="13" t="s">
        <v>89</v>
      </c>
      <c r="AW191" s="13" t="s">
        <v>33</v>
      </c>
      <c r="AX191" s="13" t="s">
        <v>79</v>
      </c>
      <c r="AY191" s="248" t="s">
        <v>170</v>
      </c>
    </row>
    <row r="192" s="13" customFormat="1">
      <c r="A192" s="13"/>
      <c r="B192" s="238"/>
      <c r="C192" s="239"/>
      <c r="D192" s="232" t="s">
        <v>182</v>
      </c>
      <c r="E192" s="240" t="s">
        <v>1</v>
      </c>
      <c r="F192" s="241" t="s">
        <v>1337</v>
      </c>
      <c r="G192" s="239"/>
      <c r="H192" s="242">
        <v>595</v>
      </c>
      <c r="I192" s="243"/>
      <c r="J192" s="239"/>
      <c r="K192" s="239"/>
      <c r="L192" s="244"/>
      <c r="M192" s="262"/>
      <c r="N192" s="263"/>
      <c r="O192" s="263"/>
      <c r="P192" s="263"/>
      <c r="Q192" s="263"/>
      <c r="R192" s="263"/>
      <c r="S192" s="263"/>
      <c r="T192" s="26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182</v>
      </c>
      <c r="AU192" s="248" t="s">
        <v>87</v>
      </c>
      <c r="AV192" s="13" t="s">
        <v>89</v>
      </c>
      <c r="AW192" s="13" t="s">
        <v>33</v>
      </c>
      <c r="AX192" s="13" t="s">
        <v>79</v>
      </c>
      <c r="AY192" s="248" t="s">
        <v>170</v>
      </c>
    </row>
    <row r="193" s="2" customFormat="1" ht="6.96" customHeight="1">
      <c r="A193" s="37"/>
      <c r="B193" s="65"/>
      <c r="C193" s="66"/>
      <c r="D193" s="66"/>
      <c r="E193" s="66"/>
      <c r="F193" s="66"/>
      <c r="G193" s="66"/>
      <c r="H193" s="66"/>
      <c r="I193" s="66"/>
      <c r="J193" s="66"/>
      <c r="K193" s="66"/>
      <c r="L193" s="43"/>
      <c r="M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</sheetData>
  <sheetProtection sheet="1" autoFilter="0" formatColumns="0" formatRows="0" objects="1" scenarios="1" spinCount="100000" saltValue="Y4Zun/dXDGMZPRC4t63e2psqB4G2nRv+StSxBcAqX2sOw6vOrs9SXq+01nAjGMCTVfe/n1WzFZTrKVvmY2e3CQ==" hashValue="xroLmvL+hLYpW7IjtRckxfr0TbgFMs94SVMy/5L/ePm0iPUa+5mqiIMEqKG9LgZKMrBTD/9a0eul6tkcYmhSjg==" algorithmName="SHA-512" password="CC35"/>
  <autoFilter ref="C124:K19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1338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1235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1236</v>
      </c>
      <c r="F24" s="37"/>
      <c r="G24" s="37"/>
      <c r="H24" s="37"/>
      <c r="I24" s="139" t="s">
        <v>28</v>
      </c>
      <c r="J24" s="142" t="s">
        <v>1237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ROUND((SUM(BE125:BE192)),  2)</f>
        <v>0</v>
      </c>
      <c r="G33" s="37"/>
      <c r="H33" s="37"/>
      <c r="I33" s="154">
        <v>0.20999999999999999</v>
      </c>
      <c r="J33" s="153">
        <f>ROUND(((SUM(BE125:BE192))*I33),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ROUND((SUM(BF125:BF192)),  2)</f>
        <v>0</v>
      </c>
      <c r="G34" s="37"/>
      <c r="H34" s="37"/>
      <c r="I34" s="154">
        <v>0.14999999999999999</v>
      </c>
      <c r="J34" s="153">
        <f>ROUND(((SUM(BF125:BF192))*I34),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ROUND((SUM(BG125:BG192)),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ROUND((SUM(BH125:BH192)),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ROUND((SUM(BI125:BI192)),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700.4 - Protihluková opatření - PHS 4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BENING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J141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1238</v>
      </c>
      <c r="E100" s="187"/>
      <c r="F100" s="187"/>
      <c r="G100" s="187"/>
      <c r="H100" s="187"/>
      <c r="I100" s="187"/>
      <c r="J100" s="188">
        <f>J158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672</v>
      </c>
      <c r="E101" s="187"/>
      <c r="F101" s="187"/>
      <c r="G101" s="187"/>
      <c r="H101" s="187"/>
      <c r="I101" s="187"/>
      <c r="J101" s="188">
        <f>J171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299</v>
      </c>
      <c r="E102" s="187"/>
      <c r="F102" s="187"/>
      <c r="G102" s="187"/>
      <c r="H102" s="187"/>
      <c r="I102" s="187"/>
      <c r="J102" s="188">
        <f>J176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152</v>
      </c>
      <c r="E103" s="181"/>
      <c r="F103" s="181"/>
      <c r="G103" s="181"/>
      <c r="H103" s="181"/>
      <c r="I103" s="181"/>
      <c r="J103" s="182">
        <f>J181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1239</v>
      </c>
      <c r="E104" s="187"/>
      <c r="F104" s="187"/>
      <c r="G104" s="187"/>
      <c r="H104" s="187"/>
      <c r="I104" s="187"/>
      <c r="J104" s="188">
        <f>J182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154</v>
      </c>
      <c r="E105" s="181"/>
      <c r="F105" s="181"/>
      <c r="G105" s="181"/>
      <c r="H105" s="181"/>
      <c r="I105" s="181"/>
      <c r="J105" s="182">
        <f>J187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155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Přeložka komunikace II/611 - Nehvizdy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145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 700.4 - Protihluková opatření - PHS 4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 xml:space="preserve"> </v>
      </c>
      <c r="G119" s="39"/>
      <c r="H119" s="39"/>
      <c r="I119" s="31" t="s">
        <v>22</v>
      </c>
      <c r="J119" s="78" t="str">
        <f>IF(J12="","",J12)</f>
        <v>18. 12. 2025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>KSÚS Středočeského kraje, p.o.</v>
      </c>
      <c r="G121" s="39"/>
      <c r="H121" s="39"/>
      <c r="I121" s="31" t="s">
        <v>32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30</v>
      </c>
      <c r="D122" s="39"/>
      <c r="E122" s="39"/>
      <c r="F122" s="26" t="str">
        <f>IF(E18="","",E18)</f>
        <v>Vyplň údaj</v>
      </c>
      <c r="G122" s="39"/>
      <c r="H122" s="39"/>
      <c r="I122" s="31" t="s">
        <v>34</v>
      </c>
      <c r="J122" s="35" t="str">
        <f>E24</f>
        <v>BENING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156</v>
      </c>
      <c r="D124" s="193" t="s">
        <v>64</v>
      </c>
      <c r="E124" s="193" t="s">
        <v>60</v>
      </c>
      <c r="F124" s="193" t="s">
        <v>61</v>
      </c>
      <c r="G124" s="193" t="s">
        <v>157</v>
      </c>
      <c r="H124" s="193" t="s">
        <v>158</v>
      </c>
      <c r="I124" s="193" t="s">
        <v>159</v>
      </c>
      <c r="J124" s="194" t="s">
        <v>149</v>
      </c>
      <c r="K124" s="195" t="s">
        <v>160</v>
      </c>
      <c r="L124" s="196"/>
      <c r="M124" s="99" t="s">
        <v>1</v>
      </c>
      <c r="N124" s="100" t="s">
        <v>43</v>
      </c>
      <c r="O124" s="100" t="s">
        <v>161</v>
      </c>
      <c r="P124" s="100" t="s">
        <v>162</v>
      </c>
      <c r="Q124" s="100" t="s">
        <v>163</v>
      </c>
      <c r="R124" s="100" t="s">
        <v>164</v>
      </c>
      <c r="S124" s="100" t="s">
        <v>165</v>
      </c>
      <c r="T124" s="101" t="s">
        <v>166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167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P126+P181+P187</f>
        <v>0</v>
      </c>
      <c r="Q125" s="103"/>
      <c r="R125" s="199">
        <f>R126+R181+R187</f>
        <v>0</v>
      </c>
      <c r="S125" s="103"/>
      <c r="T125" s="200">
        <f>T126+T181+T187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151</v>
      </c>
      <c r="BK125" s="201">
        <f>BK126+BK181+BK187</f>
        <v>0</v>
      </c>
    </row>
    <row r="126" s="12" customFormat="1" ht="25.92" customHeight="1">
      <c r="A126" s="12"/>
      <c r="B126" s="202"/>
      <c r="C126" s="203"/>
      <c r="D126" s="204" t="s">
        <v>78</v>
      </c>
      <c r="E126" s="205" t="s">
        <v>302</v>
      </c>
      <c r="F126" s="205" t="s">
        <v>303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P127+P141+P158+P171+P176</f>
        <v>0</v>
      </c>
      <c r="Q126" s="210"/>
      <c r="R126" s="211">
        <f>R127+R141+R158+R171+R176</f>
        <v>0</v>
      </c>
      <c r="S126" s="210"/>
      <c r="T126" s="212">
        <f>T127+T141+T158+T171+T176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79</v>
      </c>
      <c r="AY126" s="213" t="s">
        <v>170</v>
      </c>
      <c r="BK126" s="215">
        <f>BK127+BK141+BK158+BK171+BK176</f>
        <v>0</v>
      </c>
    </row>
    <row r="127" s="12" customFormat="1" ht="22.8" customHeight="1">
      <c r="A127" s="12"/>
      <c r="B127" s="202"/>
      <c r="C127" s="203"/>
      <c r="D127" s="204" t="s">
        <v>78</v>
      </c>
      <c r="E127" s="216" t="s">
        <v>87</v>
      </c>
      <c r="F127" s="216" t="s">
        <v>304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SUM(P128:P140)</f>
        <v>0</v>
      </c>
      <c r="Q127" s="210"/>
      <c r="R127" s="211">
        <f>SUM(R128:R140)</f>
        <v>0</v>
      </c>
      <c r="S127" s="210"/>
      <c r="T127" s="212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87</v>
      </c>
      <c r="AT127" s="214" t="s">
        <v>78</v>
      </c>
      <c r="AU127" s="214" t="s">
        <v>87</v>
      </c>
      <c r="AY127" s="213" t="s">
        <v>170</v>
      </c>
      <c r="BK127" s="215">
        <f>SUM(BK128:BK140)</f>
        <v>0</v>
      </c>
    </row>
    <row r="128" s="2" customFormat="1" ht="16.5" customHeight="1">
      <c r="A128" s="37"/>
      <c r="B128" s="38"/>
      <c r="C128" s="218" t="s">
        <v>87</v>
      </c>
      <c r="D128" s="218" t="s">
        <v>173</v>
      </c>
      <c r="E128" s="219" t="s">
        <v>1240</v>
      </c>
      <c r="F128" s="220" t="s">
        <v>1241</v>
      </c>
      <c r="G128" s="221" t="s">
        <v>307</v>
      </c>
      <c r="H128" s="222">
        <v>226.233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44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186</v>
      </c>
      <c r="AT128" s="230" t="s">
        <v>173</v>
      </c>
      <c r="AU128" s="230" t="s">
        <v>89</v>
      </c>
      <c r="AY128" s="16" t="s">
        <v>170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87</v>
      </c>
      <c r="BK128" s="231">
        <f>ROUND(I128*H128,2)</f>
        <v>0</v>
      </c>
      <c r="BL128" s="16" t="s">
        <v>186</v>
      </c>
      <c r="BM128" s="230" t="s">
        <v>1242</v>
      </c>
    </row>
    <row r="129" s="2" customFormat="1">
      <c r="A129" s="37"/>
      <c r="B129" s="38"/>
      <c r="C129" s="39"/>
      <c r="D129" s="232" t="s">
        <v>179</v>
      </c>
      <c r="E129" s="39"/>
      <c r="F129" s="233" t="s">
        <v>1241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179</v>
      </c>
      <c r="AU129" s="16" t="s">
        <v>89</v>
      </c>
    </row>
    <row r="130" s="2" customFormat="1">
      <c r="A130" s="37"/>
      <c r="B130" s="38"/>
      <c r="C130" s="39"/>
      <c r="D130" s="232" t="s">
        <v>180</v>
      </c>
      <c r="E130" s="39"/>
      <c r="F130" s="237" t="s">
        <v>361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180</v>
      </c>
      <c r="AU130" s="16" t="s">
        <v>89</v>
      </c>
    </row>
    <row r="131" s="2" customFormat="1">
      <c r="A131" s="37"/>
      <c r="B131" s="38"/>
      <c r="C131" s="39"/>
      <c r="D131" s="232" t="s">
        <v>193</v>
      </c>
      <c r="E131" s="39"/>
      <c r="F131" s="237" t="s">
        <v>693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193</v>
      </c>
      <c r="AU131" s="16" t="s">
        <v>89</v>
      </c>
    </row>
    <row r="132" s="13" customFormat="1">
      <c r="A132" s="13"/>
      <c r="B132" s="238"/>
      <c r="C132" s="239"/>
      <c r="D132" s="232" t="s">
        <v>182</v>
      </c>
      <c r="E132" s="240" t="s">
        <v>1</v>
      </c>
      <c r="F132" s="241" t="s">
        <v>1339</v>
      </c>
      <c r="G132" s="239"/>
      <c r="H132" s="242">
        <v>226.233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182</v>
      </c>
      <c r="AU132" s="248" t="s">
        <v>89</v>
      </c>
      <c r="AV132" s="13" t="s">
        <v>89</v>
      </c>
      <c r="AW132" s="13" t="s">
        <v>33</v>
      </c>
      <c r="AX132" s="13" t="s">
        <v>87</v>
      </c>
      <c r="AY132" s="248" t="s">
        <v>170</v>
      </c>
    </row>
    <row r="133" s="2" customFormat="1" ht="16.5" customHeight="1">
      <c r="A133" s="37"/>
      <c r="B133" s="38"/>
      <c r="C133" s="218" t="s">
        <v>89</v>
      </c>
      <c r="D133" s="218" t="s">
        <v>173</v>
      </c>
      <c r="E133" s="219" t="s">
        <v>1244</v>
      </c>
      <c r="F133" s="220" t="s">
        <v>1245</v>
      </c>
      <c r="G133" s="221" t="s">
        <v>307</v>
      </c>
      <c r="H133" s="222">
        <v>208.606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44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186</v>
      </c>
      <c r="AT133" s="230" t="s">
        <v>173</v>
      </c>
      <c r="AU133" s="230" t="s">
        <v>89</v>
      </c>
      <c r="AY133" s="16" t="s">
        <v>170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87</v>
      </c>
      <c r="BK133" s="231">
        <f>ROUND(I133*H133,2)</f>
        <v>0</v>
      </c>
      <c r="BL133" s="16" t="s">
        <v>186</v>
      </c>
      <c r="BM133" s="230" t="s">
        <v>1246</v>
      </c>
    </row>
    <row r="134" s="2" customFormat="1">
      <c r="A134" s="37"/>
      <c r="B134" s="38"/>
      <c r="C134" s="39"/>
      <c r="D134" s="232" t="s">
        <v>179</v>
      </c>
      <c r="E134" s="39"/>
      <c r="F134" s="233" t="s">
        <v>1245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179</v>
      </c>
      <c r="AU134" s="16" t="s">
        <v>89</v>
      </c>
    </row>
    <row r="135" s="2" customFormat="1">
      <c r="A135" s="37"/>
      <c r="B135" s="38"/>
      <c r="C135" s="39"/>
      <c r="D135" s="232" t="s">
        <v>180</v>
      </c>
      <c r="E135" s="39"/>
      <c r="F135" s="237" t="s">
        <v>1247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180</v>
      </c>
      <c r="AU135" s="16" t="s">
        <v>89</v>
      </c>
    </row>
    <row r="136" s="13" customFormat="1">
      <c r="A136" s="13"/>
      <c r="B136" s="238"/>
      <c r="C136" s="239"/>
      <c r="D136" s="232" t="s">
        <v>182</v>
      </c>
      <c r="E136" s="240" t="s">
        <v>1</v>
      </c>
      <c r="F136" s="241" t="s">
        <v>1340</v>
      </c>
      <c r="G136" s="239"/>
      <c r="H136" s="242">
        <v>208.606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182</v>
      </c>
      <c r="AU136" s="248" t="s">
        <v>89</v>
      </c>
      <c r="AV136" s="13" t="s">
        <v>89</v>
      </c>
      <c r="AW136" s="13" t="s">
        <v>33</v>
      </c>
      <c r="AX136" s="13" t="s">
        <v>87</v>
      </c>
      <c r="AY136" s="248" t="s">
        <v>170</v>
      </c>
    </row>
    <row r="137" s="2" customFormat="1" ht="21.75" customHeight="1">
      <c r="A137" s="37"/>
      <c r="B137" s="38"/>
      <c r="C137" s="218" t="s">
        <v>196</v>
      </c>
      <c r="D137" s="218" t="s">
        <v>173</v>
      </c>
      <c r="E137" s="219" t="s">
        <v>393</v>
      </c>
      <c r="F137" s="220" t="s">
        <v>394</v>
      </c>
      <c r="G137" s="221" t="s">
        <v>315</v>
      </c>
      <c r="H137" s="222">
        <v>513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44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186</v>
      </c>
      <c r="AT137" s="230" t="s">
        <v>173</v>
      </c>
      <c r="AU137" s="230" t="s">
        <v>89</v>
      </c>
      <c r="AY137" s="16" t="s">
        <v>170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87</v>
      </c>
      <c r="BK137" s="231">
        <f>ROUND(I137*H137,2)</f>
        <v>0</v>
      </c>
      <c r="BL137" s="16" t="s">
        <v>186</v>
      </c>
      <c r="BM137" s="230" t="s">
        <v>1249</v>
      </c>
    </row>
    <row r="138" s="2" customFormat="1">
      <c r="A138" s="37"/>
      <c r="B138" s="38"/>
      <c r="C138" s="39"/>
      <c r="D138" s="232" t="s">
        <v>179</v>
      </c>
      <c r="E138" s="39"/>
      <c r="F138" s="233" t="s">
        <v>394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179</v>
      </c>
      <c r="AU138" s="16" t="s">
        <v>89</v>
      </c>
    </row>
    <row r="139" s="2" customFormat="1">
      <c r="A139" s="37"/>
      <c r="B139" s="38"/>
      <c r="C139" s="39"/>
      <c r="D139" s="232" t="s">
        <v>180</v>
      </c>
      <c r="E139" s="39"/>
      <c r="F139" s="237" t="s">
        <v>396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180</v>
      </c>
      <c r="AU139" s="16" t="s">
        <v>89</v>
      </c>
    </row>
    <row r="140" s="13" customFormat="1">
      <c r="A140" s="13"/>
      <c r="B140" s="238"/>
      <c r="C140" s="239"/>
      <c r="D140" s="232" t="s">
        <v>182</v>
      </c>
      <c r="E140" s="240" t="s">
        <v>1</v>
      </c>
      <c r="F140" s="241" t="s">
        <v>1341</v>
      </c>
      <c r="G140" s="239"/>
      <c r="H140" s="242">
        <v>513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182</v>
      </c>
      <c r="AU140" s="248" t="s">
        <v>89</v>
      </c>
      <c r="AV140" s="13" t="s">
        <v>89</v>
      </c>
      <c r="AW140" s="13" t="s">
        <v>33</v>
      </c>
      <c r="AX140" s="13" t="s">
        <v>87</v>
      </c>
      <c r="AY140" s="248" t="s">
        <v>170</v>
      </c>
    </row>
    <row r="141" s="12" customFormat="1" ht="22.8" customHeight="1">
      <c r="A141" s="12"/>
      <c r="B141" s="202"/>
      <c r="C141" s="203"/>
      <c r="D141" s="204" t="s">
        <v>78</v>
      </c>
      <c r="E141" s="216" t="s">
        <v>89</v>
      </c>
      <c r="F141" s="216" t="s">
        <v>399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SUM(P142:P157)</f>
        <v>0</v>
      </c>
      <c r="Q141" s="210"/>
      <c r="R141" s="211">
        <f>SUM(R142:R157)</f>
        <v>0</v>
      </c>
      <c r="S141" s="210"/>
      <c r="T141" s="212">
        <f>SUM(T142:T157)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87</v>
      </c>
      <c r="AT141" s="214" t="s">
        <v>78</v>
      </c>
      <c r="AU141" s="214" t="s">
        <v>87</v>
      </c>
      <c r="AY141" s="213" t="s">
        <v>170</v>
      </c>
      <c r="BK141" s="215">
        <f>SUM(BK142:BK157)</f>
        <v>0</v>
      </c>
    </row>
    <row r="142" s="2" customFormat="1" ht="16.5" customHeight="1">
      <c r="A142" s="37"/>
      <c r="B142" s="38"/>
      <c r="C142" s="218" t="s">
        <v>186</v>
      </c>
      <c r="D142" s="218" t="s">
        <v>173</v>
      </c>
      <c r="E142" s="219" t="s">
        <v>1251</v>
      </c>
      <c r="F142" s="220" t="s">
        <v>1252</v>
      </c>
      <c r="G142" s="221" t="s">
        <v>307</v>
      </c>
      <c r="H142" s="222">
        <v>70.472999999999999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44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186</v>
      </c>
      <c r="AT142" s="230" t="s">
        <v>173</v>
      </c>
      <c r="AU142" s="230" t="s">
        <v>89</v>
      </c>
      <c r="AY142" s="16" t="s">
        <v>170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87</v>
      </c>
      <c r="BK142" s="231">
        <f>ROUND(I142*H142,2)</f>
        <v>0</v>
      </c>
      <c r="BL142" s="16" t="s">
        <v>186</v>
      </c>
      <c r="BM142" s="230" t="s">
        <v>1253</v>
      </c>
    </row>
    <row r="143" s="2" customFormat="1">
      <c r="A143" s="37"/>
      <c r="B143" s="38"/>
      <c r="C143" s="39"/>
      <c r="D143" s="232" t="s">
        <v>179</v>
      </c>
      <c r="E143" s="39"/>
      <c r="F143" s="233" t="s">
        <v>1252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179</v>
      </c>
      <c r="AU143" s="16" t="s">
        <v>89</v>
      </c>
    </row>
    <row r="144" s="2" customFormat="1">
      <c r="A144" s="37"/>
      <c r="B144" s="38"/>
      <c r="C144" s="39"/>
      <c r="D144" s="232" t="s">
        <v>180</v>
      </c>
      <c r="E144" s="39"/>
      <c r="F144" s="237" t="s">
        <v>1254</v>
      </c>
      <c r="G144" s="39"/>
      <c r="H144" s="39"/>
      <c r="I144" s="234"/>
      <c r="J144" s="39"/>
      <c r="K144" s="39"/>
      <c r="L144" s="43"/>
      <c r="M144" s="235"/>
      <c r="N144" s="236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180</v>
      </c>
      <c r="AU144" s="16" t="s">
        <v>89</v>
      </c>
    </row>
    <row r="145" s="13" customFormat="1">
      <c r="A145" s="13"/>
      <c r="B145" s="238"/>
      <c r="C145" s="239"/>
      <c r="D145" s="232" t="s">
        <v>182</v>
      </c>
      <c r="E145" s="240" t="s">
        <v>1</v>
      </c>
      <c r="F145" s="241" t="s">
        <v>1342</v>
      </c>
      <c r="G145" s="239"/>
      <c r="H145" s="242">
        <v>70.472999999999999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182</v>
      </c>
      <c r="AU145" s="248" t="s">
        <v>89</v>
      </c>
      <c r="AV145" s="13" t="s">
        <v>89</v>
      </c>
      <c r="AW145" s="13" t="s">
        <v>33</v>
      </c>
      <c r="AX145" s="13" t="s">
        <v>87</v>
      </c>
      <c r="AY145" s="248" t="s">
        <v>170</v>
      </c>
    </row>
    <row r="146" s="2" customFormat="1" ht="16.5" customHeight="1">
      <c r="A146" s="37"/>
      <c r="B146" s="38"/>
      <c r="C146" s="218" t="s">
        <v>209</v>
      </c>
      <c r="D146" s="218" t="s">
        <v>173</v>
      </c>
      <c r="E146" s="219" t="s">
        <v>1256</v>
      </c>
      <c r="F146" s="220" t="s">
        <v>1257</v>
      </c>
      <c r="G146" s="221" t="s">
        <v>307</v>
      </c>
      <c r="H146" s="222">
        <v>17.617999999999999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44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186</v>
      </c>
      <c r="AT146" s="230" t="s">
        <v>173</v>
      </c>
      <c r="AU146" s="230" t="s">
        <v>89</v>
      </c>
      <c r="AY146" s="16" t="s">
        <v>170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87</v>
      </c>
      <c r="BK146" s="231">
        <f>ROUND(I146*H146,2)</f>
        <v>0</v>
      </c>
      <c r="BL146" s="16" t="s">
        <v>186</v>
      </c>
      <c r="BM146" s="230" t="s">
        <v>1258</v>
      </c>
    </row>
    <row r="147" s="2" customFormat="1">
      <c r="A147" s="37"/>
      <c r="B147" s="38"/>
      <c r="C147" s="39"/>
      <c r="D147" s="232" t="s">
        <v>179</v>
      </c>
      <c r="E147" s="39"/>
      <c r="F147" s="233" t="s">
        <v>1257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179</v>
      </c>
      <c r="AU147" s="16" t="s">
        <v>89</v>
      </c>
    </row>
    <row r="148" s="2" customFormat="1">
      <c r="A148" s="37"/>
      <c r="B148" s="38"/>
      <c r="C148" s="39"/>
      <c r="D148" s="232" t="s">
        <v>180</v>
      </c>
      <c r="E148" s="39"/>
      <c r="F148" s="237" t="s">
        <v>1254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180</v>
      </c>
      <c r="AU148" s="16" t="s">
        <v>89</v>
      </c>
    </row>
    <row r="149" s="13" customFormat="1">
      <c r="A149" s="13"/>
      <c r="B149" s="238"/>
      <c r="C149" s="239"/>
      <c r="D149" s="232" t="s">
        <v>182</v>
      </c>
      <c r="E149" s="240" t="s">
        <v>1</v>
      </c>
      <c r="F149" s="241" t="s">
        <v>1343</v>
      </c>
      <c r="G149" s="239"/>
      <c r="H149" s="242">
        <v>17.617999999999999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182</v>
      </c>
      <c r="AU149" s="248" t="s">
        <v>89</v>
      </c>
      <c r="AV149" s="13" t="s">
        <v>89</v>
      </c>
      <c r="AW149" s="13" t="s">
        <v>33</v>
      </c>
      <c r="AX149" s="13" t="s">
        <v>87</v>
      </c>
      <c r="AY149" s="248" t="s">
        <v>170</v>
      </c>
    </row>
    <row r="150" s="2" customFormat="1" ht="16.5" customHeight="1">
      <c r="A150" s="37"/>
      <c r="B150" s="38"/>
      <c r="C150" s="218" t="s">
        <v>216</v>
      </c>
      <c r="D150" s="218" t="s">
        <v>173</v>
      </c>
      <c r="E150" s="219" t="s">
        <v>1260</v>
      </c>
      <c r="F150" s="220" t="s">
        <v>1261</v>
      </c>
      <c r="G150" s="221" t="s">
        <v>663</v>
      </c>
      <c r="H150" s="222">
        <v>7.056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44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186</v>
      </c>
      <c r="AT150" s="230" t="s">
        <v>173</v>
      </c>
      <c r="AU150" s="230" t="s">
        <v>89</v>
      </c>
      <c r="AY150" s="16" t="s">
        <v>170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87</v>
      </c>
      <c r="BK150" s="231">
        <f>ROUND(I150*H150,2)</f>
        <v>0</v>
      </c>
      <c r="BL150" s="16" t="s">
        <v>186</v>
      </c>
      <c r="BM150" s="230" t="s">
        <v>1262</v>
      </c>
    </row>
    <row r="151" s="2" customFormat="1">
      <c r="A151" s="37"/>
      <c r="B151" s="38"/>
      <c r="C151" s="39"/>
      <c r="D151" s="232" t="s">
        <v>179</v>
      </c>
      <c r="E151" s="39"/>
      <c r="F151" s="233" t="s">
        <v>1261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179</v>
      </c>
      <c r="AU151" s="16" t="s">
        <v>89</v>
      </c>
    </row>
    <row r="152" s="2" customFormat="1">
      <c r="A152" s="37"/>
      <c r="B152" s="38"/>
      <c r="C152" s="39"/>
      <c r="D152" s="232" t="s">
        <v>180</v>
      </c>
      <c r="E152" s="39"/>
      <c r="F152" s="237" t="s">
        <v>1263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180</v>
      </c>
      <c r="AU152" s="16" t="s">
        <v>89</v>
      </c>
    </row>
    <row r="153" s="13" customFormat="1">
      <c r="A153" s="13"/>
      <c r="B153" s="238"/>
      <c r="C153" s="239"/>
      <c r="D153" s="232" t="s">
        <v>182</v>
      </c>
      <c r="E153" s="240" t="s">
        <v>1</v>
      </c>
      <c r="F153" s="241" t="s">
        <v>1344</v>
      </c>
      <c r="G153" s="239"/>
      <c r="H153" s="242">
        <v>7.056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182</v>
      </c>
      <c r="AU153" s="248" t="s">
        <v>89</v>
      </c>
      <c r="AV153" s="13" t="s">
        <v>89</v>
      </c>
      <c r="AW153" s="13" t="s">
        <v>33</v>
      </c>
      <c r="AX153" s="13" t="s">
        <v>87</v>
      </c>
      <c r="AY153" s="248" t="s">
        <v>170</v>
      </c>
    </row>
    <row r="154" s="2" customFormat="1" ht="16.5" customHeight="1">
      <c r="A154" s="37"/>
      <c r="B154" s="38"/>
      <c r="C154" s="218" t="s">
        <v>222</v>
      </c>
      <c r="D154" s="218" t="s">
        <v>173</v>
      </c>
      <c r="E154" s="219" t="s">
        <v>1265</v>
      </c>
      <c r="F154" s="220" t="s">
        <v>1266</v>
      </c>
      <c r="G154" s="221" t="s">
        <v>330</v>
      </c>
      <c r="H154" s="222">
        <v>216.59999999999999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44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186</v>
      </c>
      <c r="AT154" s="230" t="s">
        <v>173</v>
      </c>
      <c r="AU154" s="230" t="s">
        <v>89</v>
      </c>
      <c r="AY154" s="16" t="s">
        <v>170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87</v>
      </c>
      <c r="BK154" s="231">
        <f>ROUND(I154*H154,2)</f>
        <v>0</v>
      </c>
      <c r="BL154" s="16" t="s">
        <v>186</v>
      </c>
      <c r="BM154" s="230" t="s">
        <v>1267</v>
      </c>
    </row>
    <row r="155" s="2" customFormat="1">
      <c r="A155" s="37"/>
      <c r="B155" s="38"/>
      <c r="C155" s="39"/>
      <c r="D155" s="232" t="s">
        <v>179</v>
      </c>
      <c r="E155" s="39"/>
      <c r="F155" s="233" t="s">
        <v>1266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179</v>
      </c>
      <c r="AU155" s="16" t="s">
        <v>89</v>
      </c>
    </row>
    <row r="156" s="2" customFormat="1">
      <c r="A156" s="37"/>
      <c r="B156" s="38"/>
      <c r="C156" s="39"/>
      <c r="D156" s="232" t="s">
        <v>180</v>
      </c>
      <c r="E156" s="39"/>
      <c r="F156" s="237" t="s">
        <v>1268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180</v>
      </c>
      <c r="AU156" s="16" t="s">
        <v>89</v>
      </c>
    </row>
    <row r="157" s="13" customFormat="1">
      <c r="A157" s="13"/>
      <c r="B157" s="238"/>
      <c r="C157" s="239"/>
      <c r="D157" s="232" t="s">
        <v>182</v>
      </c>
      <c r="E157" s="240" t="s">
        <v>1</v>
      </c>
      <c r="F157" s="241" t="s">
        <v>1345</v>
      </c>
      <c r="G157" s="239"/>
      <c r="H157" s="242">
        <v>216.59999999999999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182</v>
      </c>
      <c r="AU157" s="248" t="s">
        <v>89</v>
      </c>
      <c r="AV157" s="13" t="s">
        <v>89</v>
      </c>
      <c r="AW157" s="13" t="s">
        <v>33</v>
      </c>
      <c r="AX157" s="13" t="s">
        <v>87</v>
      </c>
      <c r="AY157" s="248" t="s">
        <v>170</v>
      </c>
    </row>
    <row r="158" s="12" customFormat="1" ht="22.8" customHeight="1">
      <c r="A158" s="12"/>
      <c r="B158" s="202"/>
      <c r="C158" s="203"/>
      <c r="D158" s="204" t="s">
        <v>78</v>
      </c>
      <c r="E158" s="216" t="s">
        <v>196</v>
      </c>
      <c r="F158" s="216" t="s">
        <v>1270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SUM(P159:P170)</f>
        <v>0</v>
      </c>
      <c r="Q158" s="210"/>
      <c r="R158" s="211">
        <f>SUM(R159:R170)</f>
        <v>0</v>
      </c>
      <c r="S158" s="210"/>
      <c r="T158" s="212">
        <f>SUM(T159:T170)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87</v>
      </c>
      <c r="AT158" s="214" t="s">
        <v>78</v>
      </c>
      <c r="AU158" s="214" t="s">
        <v>87</v>
      </c>
      <c r="AY158" s="213" t="s">
        <v>170</v>
      </c>
      <c r="BK158" s="215">
        <f>SUM(BK159:BK170)</f>
        <v>0</v>
      </c>
    </row>
    <row r="159" s="2" customFormat="1" ht="24.15" customHeight="1">
      <c r="A159" s="37"/>
      <c r="B159" s="38"/>
      <c r="C159" s="218" t="s">
        <v>228</v>
      </c>
      <c r="D159" s="218" t="s">
        <v>173</v>
      </c>
      <c r="E159" s="219" t="s">
        <v>1271</v>
      </c>
      <c r="F159" s="220" t="s">
        <v>1272</v>
      </c>
      <c r="G159" s="221" t="s">
        <v>307</v>
      </c>
      <c r="H159" s="222">
        <v>19.664999999999999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44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186</v>
      </c>
      <c r="AT159" s="230" t="s">
        <v>173</v>
      </c>
      <c r="AU159" s="230" t="s">
        <v>89</v>
      </c>
      <c r="AY159" s="16" t="s">
        <v>170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87</v>
      </c>
      <c r="BK159" s="231">
        <f>ROUND(I159*H159,2)</f>
        <v>0</v>
      </c>
      <c r="BL159" s="16" t="s">
        <v>186</v>
      </c>
      <c r="BM159" s="230" t="s">
        <v>1273</v>
      </c>
    </row>
    <row r="160" s="2" customFormat="1">
      <c r="A160" s="37"/>
      <c r="B160" s="38"/>
      <c r="C160" s="39"/>
      <c r="D160" s="232" t="s">
        <v>179</v>
      </c>
      <c r="E160" s="39"/>
      <c r="F160" s="233" t="s">
        <v>1272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179</v>
      </c>
      <c r="AU160" s="16" t="s">
        <v>89</v>
      </c>
    </row>
    <row r="161" s="2" customFormat="1">
      <c r="A161" s="37"/>
      <c r="B161" s="38"/>
      <c r="C161" s="39"/>
      <c r="D161" s="232" t="s">
        <v>180</v>
      </c>
      <c r="E161" s="39"/>
      <c r="F161" s="237" t="s">
        <v>1274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180</v>
      </c>
      <c r="AU161" s="16" t="s">
        <v>89</v>
      </c>
    </row>
    <row r="162" s="13" customFormat="1">
      <c r="A162" s="13"/>
      <c r="B162" s="238"/>
      <c r="C162" s="239"/>
      <c r="D162" s="232" t="s">
        <v>182</v>
      </c>
      <c r="E162" s="240" t="s">
        <v>1</v>
      </c>
      <c r="F162" s="241" t="s">
        <v>1346</v>
      </c>
      <c r="G162" s="239"/>
      <c r="H162" s="242">
        <v>19.664999999999999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182</v>
      </c>
      <c r="AU162" s="248" t="s">
        <v>89</v>
      </c>
      <c r="AV162" s="13" t="s">
        <v>89</v>
      </c>
      <c r="AW162" s="13" t="s">
        <v>33</v>
      </c>
      <c r="AX162" s="13" t="s">
        <v>87</v>
      </c>
      <c r="AY162" s="248" t="s">
        <v>170</v>
      </c>
    </row>
    <row r="163" s="2" customFormat="1" ht="24.15" customHeight="1">
      <c r="A163" s="37"/>
      <c r="B163" s="38"/>
      <c r="C163" s="218" t="s">
        <v>235</v>
      </c>
      <c r="D163" s="218" t="s">
        <v>173</v>
      </c>
      <c r="E163" s="219" t="s">
        <v>1276</v>
      </c>
      <c r="F163" s="220" t="s">
        <v>1277</v>
      </c>
      <c r="G163" s="221" t="s">
        <v>315</v>
      </c>
      <c r="H163" s="222">
        <v>135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44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186</v>
      </c>
      <c r="AT163" s="230" t="s">
        <v>173</v>
      </c>
      <c r="AU163" s="230" t="s">
        <v>89</v>
      </c>
      <c r="AY163" s="16" t="s">
        <v>170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87</v>
      </c>
      <c r="BK163" s="231">
        <f>ROUND(I163*H163,2)</f>
        <v>0</v>
      </c>
      <c r="BL163" s="16" t="s">
        <v>186</v>
      </c>
      <c r="BM163" s="230" t="s">
        <v>1278</v>
      </c>
    </row>
    <row r="164" s="2" customFormat="1">
      <c r="A164" s="37"/>
      <c r="B164" s="38"/>
      <c r="C164" s="39"/>
      <c r="D164" s="232" t="s">
        <v>179</v>
      </c>
      <c r="E164" s="39"/>
      <c r="F164" s="233" t="s">
        <v>1277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179</v>
      </c>
      <c r="AU164" s="16" t="s">
        <v>89</v>
      </c>
    </row>
    <row r="165" s="2" customFormat="1">
      <c r="A165" s="37"/>
      <c r="B165" s="38"/>
      <c r="C165" s="39"/>
      <c r="D165" s="232" t="s">
        <v>180</v>
      </c>
      <c r="E165" s="39"/>
      <c r="F165" s="237" t="s">
        <v>1279</v>
      </c>
      <c r="G165" s="39"/>
      <c r="H165" s="39"/>
      <c r="I165" s="234"/>
      <c r="J165" s="39"/>
      <c r="K165" s="39"/>
      <c r="L165" s="43"/>
      <c r="M165" s="235"/>
      <c r="N165" s="236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180</v>
      </c>
      <c r="AU165" s="16" t="s">
        <v>89</v>
      </c>
    </row>
    <row r="166" s="13" customFormat="1">
      <c r="A166" s="13"/>
      <c r="B166" s="238"/>
      <c r="C166" s="239"/>
      <c r="D166" s="232" t="s">
        <v>182</v>
      </c>
      <c r="E166" s="240" t="s">
        <v>1</v>
      </c>
      <c r="F166" s="241" t="s">
        <v>1347</v>
      </c>
      <c r="G166" s="239"/>
      <c r="H166" s="242">
        <v>135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182</v>
      </c>
      <c r="AU166" s="248" t="s">
        <v>89</v>
      </c>
      <c r="AV166" s="13" t="s">
        <v>89</v>
      </c>
      <c r="AW166" s="13" t="s">
        <v>33</v>
      </c>
      <c r="AX166" s="13" t="s">
        <v>87</v>
      </c>
      <c r="AY166" s="248" t="s">
        <v>170</v>
      </c>
    </row>
    <row r="167" s="2" customFormat="1" ht="24.15" customHeight="1">
      <c r="A167" s="37"/>
      <c r="B167" s="38"/>
      <c r="C167" s="218" t="s">
        <v>242</v>
      </c>
      <c r="D167" s="218" t="s">
        <v>173</v>
      </c>
      <c r="E167" s="219" t="s">
        <v>1281</v>
      </c>
      <c r="F167" s="220" t="s">
        <v>1282</v>
      </c>
      <c r="G167" s="221" t="s">
        <v>315</v>
      </c>
      <c r="H167" s="222">
        <v>696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44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186</v>
      </c>
      <c r="AT167" s="230" t="s">
        <v>173</v>
      </c>
      <c r="AU167" s="230" t="s">
        <v>89</v>
      </c>
      <c r="AY167" s="16" t="s">
        <v>170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87</v>
      </c>
      <c r="BK167" s="231">
        <f>ROUND(I167*H167,2)</f>
        <v>0</v>
      </c>
      <c r="BL167" s="16" t="s">
        <v>186</v>
      </c>
      <c r="BM167" s="230" t="s">
        <v>1283</v>
      </c>
    </row>
    <row r="168" s="2" customFormat="1">
      <c r="A168" s="37"/>
      <c r="B168" s="38"/>
      <c r="C168" s="39"/>
      <c r="D168" s="232" t="s">
        <v>179</v>
      </c>
      <c r="E168" s="39"/>
      <c r="F168" s="233" t="s">
        <v>1282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179</v>
      </c>
      <c r="AU168" s="16" t="s">
        <v>89</v>
      </c>
    </row>
    <row r="169" s="2" customFormat="1">
      <c r="A169" s="37"/>
      <c r="B169" s="38"/>
      <c r="C169" s="39"/>
      <c r="D169" s="232" t="s">
        <v>180</v>
      </c>
      <c r="E169" s="39"/>
      <c r="F169" s="237" t="s">
        <v>1284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180</v>
      </c>
      <c r="AU169" s="16" t="s">
        <v>89</v>
      </c>
    </row>
    <row r="170" s="13" customFormat="1">
      <c r="A170" s="13"/>
      <c r="B170" s="238"/>
      <c r="C170" s="239"/>
      <c r="D170" s="232" t="s">
        <v>182</v>
      </c>
      <c r="E170" s="240" t="s">
        <v>1</v>
      </c>
      <c r="F170" s="241" t="s">
        <v>1348</v>
      </c>
      <c r="G170" s="239"/>
      <c r="H170" s="242">
        <v>696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182</v>
      </c>
      <c r="AU170" s="248" t="s">
        <v>89</v>
      </c>
      <c r="AV170" s="13" t="s">
        <v>89</v>
      </c>
      <c r="AW170" s="13" t="s">
        <v>33</v>
      </c>
      <c r="AX170" s="13" t="s">
        <v>87</v>
      </c>
      <c r="AY170" s="248" t="s">
        <v>170</v>
      </c>
    </row>
    <row r="171" s="12" customFormat="1" ht="22.8" customHeight="1">
      <c r="A171" s="12"/>
      <c r="B171" s="202"/>
      <c r="C171" s="203"/>
      <c r="D171" s="204" t="s">
        <v>78</v>
      </c>
      <c r="E171" s="216" t="s">
        <v>186</v>
      </c>
      <c r="F171" s="216" t="s">
        <v>715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SUM(P172:P175)</f>
        <v>0</v>
      </c>
      <c r="Q171" s="210"/>
      <c r="R171" s="211">
        <f>SUM(R172:R175)</f>
        <v>0</v>
      </c>
      <c r="S171" s="210"/>
      <c r="T171" s="212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87</v>
      </c>
      <c r="AT171" s="214" t="s">
        <v>78</v>
      </c>
      <c r="AU171" s="214" t="s">
        <v>87</v>
      </c>
      <c r="AY171" s="213" t="s">
        <v>170</v>
      </c>
      <c r="BK171" s="215">
        <f>SUM(BK172:BK175)</f>
        <v>0</v>
      </c>
    </row>
    <row r="172" s="2" customFormat="1" ht="24.15" customHeight="1">
      <c r="A172" s="37"/>
      <c r="B172" s="38"/>
      <c r="C172" s="218" t="s">
        <v>248</v>
      </c>
      <c r="D172" s="218" t="s">
        <v>173</v>
      </c>
      <c r="E172" s="219" t="s">
        <v>1286</v>
      </c>
      <c r="F172" s="220" t="s">
        <v>1287</v>
      </c>
      <c r="G172" s="221" t="s">
        <v>307</v>
      </c>
      <c r="H172" s="222">
        <v>0.25700000000000001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44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186</v>
      </c>
      <c r="AT172" s="230" t="s">
        <v>173</v>
      </c>
      <c r="AU172" s="230" t="s">
        <v>89</v>
      </c>
      <c r="AY172" s="16" t="s">
        <v>170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87</v>
      </c>
      <c r="BK172" s="231">
        <f>ROUND(I172*H172,2)</f>
        <v>0</v>
      </c>
      <c r="BL172" s="16" t="s">
        <v>186</v>
      </c>
      <c r="BM172" s="230" t="s">
        <v>1288</v>
      </c>
    </row>
    <row r="173" s="2" customFormat="1">
      <c r="A173" s="37"/>
      <c r="B173" s="38"/>
      <c r="C173" s="39"/>
      <c r="D173" s="232" t="s">
        <v>179</v>
      </c>
      <c r="E173" s="39"/>
      <c r="F173" s="233" t="s">
        <v>1287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179</v>
      </c>
      <c r="AU173" s="16" t="s">
        <v>89</v>
      </c>
    </row>
    <row r="174" s="2" customFormat="1">
      <c r="A174" s="37"/>
      <c r="B174" s="38"/>
      <c r="C174" s="39"/>
      <c r="D174" s="232" t="s">
        <v>180</v>
      </c>
      <c r="E174" s="39"/>
      <c r="F174" s="237" t="s">
        <v>982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180</v>
      </c>
      <c r="AU174" s="16" t="s">
        <v>89</v>
      </c>
    </row>
    <row r="175" s="13" customFormat="1">
      <c r="A175" s="13"/>
      <c r="B175" s="238"/>
      <c r="C175" s="239"/>
      <c r="D175" s="232" t="s">
        <v>182</v>
      </c>
      <c r="E175" s="240" t="s">
        <v>1</v>
      </c>
      <c r="F175" s="241" t="s">
        <v>1349</v>
      </c>
      <c r="G175" s="239"/>
      <c r="H175" s="242">
        <v>0.25700000000000001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182</v>
      </c>
      <c r="AU175" s="248" t="s">
        <v>89</v>
      </c>
      <c r="AV175" s="13" t="s">
        <v>89</v>
      </c>
      <c r="AW175" s="13" t="s">
        <v>33</v>
      </c>
      <c r="AX175" s="13" t="s">
        <v>87</v>
      </c>
      <c r="AY175" s="248" t="s">
        <v>170</v>
      </c>
    </row>
    <row r="176" s="12" customFormat="1" ht="22.8" customHeight="1">
      <c r="A176" s="12"/>
      <c r="B176" s="202"/>
      <c r="C176" s="203"/>
      <c r="D176" s="204" t="s">
        <v>78</v>
      </c>
      <c r="E176" s="216" t="s">
        <v>209</v>
      </c>
      <c r="F176" s="216" t="s">
        <v>428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SUM(P177:P180)</f>
        <v>0</v>
      </c>
      <c r="Q176" s="210"/>
      <c r="R176" s="211">
        <f>SUM(R177:R180)</f>
        <v>0</v>
      </c>
      <c r="S176" s="210"/>
      <c r="T176" s="212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87</v>
      </c>
      <c r="AT176" s="214" t="s">
        <v>78</v>
      </c>
      <c r="AU176" s="214" t="s">
        <v>87</v>
      </c>
      <c r="AY176" s="213" t="s">
        <v>170</v>
      </c>
      <c r="BK176" s="215">
        <f>SUM(BK177:BK180)</f>
        <v>0</v>
      </c>
    </row>
    <row r="177" s="2" customFormat="1" ht="21.75" customHeight="1">
      <c r="A177" s="37"/>
      <c r="B177" s="38"/>
      <c r="C177" s="218" t="s">
        <v>254</v>
      </c>
      <c r="D177" s="218" t="s">
        <v>173</v>
      </c>
      <c r="E177" s="219" t="s">
        <v>1290</v>
      </c>
      <c r="F177" s="220" t="s">
        <v>1291</v>
      </c>
      <c r="G177" s="221" t="s">
        <v>307</v>
      </c>
      <c r="H177" s="222">
        <v>27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44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186</v>
      </c>
      <c r="AT177" s="230" t="s">
        <v>173</v>
      </c>
      <c r="AU177" s="230" t="s">
        <v>89</v>
      </c>
      <c r="AY177" s="16" t="s">
        <v>170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87</v>
      </c>
      <c r="BK177" s="231">
        <f>ROUND(I177*H177,2)</f>
        <v>0</v>
      </c>
      <c r="BL177" s="16" t="s">
        <v>186</v>
      </c>
      <c r="BM177" s="230" t="s">
        <v>1292</v>
      </c>
    </row>
    <row r="178" s="2" customFormat="1">
      <c r="A178" s="37"/>
      <c r="B178" s="38"/>
      <c r="C178" s="39"/>
      <c r="D178" s="232" t="s">
        <v>179</v>
      </c>
      <c r="E178" s="39"/>
      <c r="F178" s="233" t="s">
        <v>1291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179</v>
      </c>
      <c r="AU178" s="16" t="s">
        <v>89</v>
      </c>
    </row>
    <row r="179" s="2" customFormat="1">
      <c r="A179" s="37"/>
      <c r="B179" s="38"/>
      <c r="C179" s="39"/>
      <c r="D179" s="232" t="s">
        <v>180</v>
      </c>
      <c r="E179" s="39"/>
      <c r="F179" s="237" t="s">
        <v>441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180</v>
      </c>
      <c r="AU179" s="16" t="s">
        <v>89</v>
      </c>
    </row>
    <row r="180" s="13" customFormat="1">
      <c r="A180" s="13"/>
      <c r="B180" s="238"/>
      <c r="C180" s="239"/>
      <c r="D180" s="232" t="s">
        <v>182</v>
      </c>
      <c r="E180" s="240" t="s">
        <v>1</v>
      </c>
      <c r="F180" s="241" t="s">
        <v>1350</v>
      </c>
      <c r="G180" s="239"/>
      <c r="H180" s="242">
        <v>27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182</v>
      </c>
      <c r="AU180" s="248" t="s">
        <v>89</v>
      </c>
      <c r="AV180" s="13" t="s">
        <v>89</v>
      </c>
      <c r="AW180" s="13" t="s">
        <v>33</v>
      </c>
      <c r="AX180" s="13" t="s">
        <v>87</v>
      </c>
      <c r="AY180" s="248" t="s">
        <v>170</v>
      </c>
    </row>
    <row r="181" s="12" customFormat="1" ht="25.92" customHeight="1">
      <c r="A181" s="12"/>
      <c r="B181" s="202"/>
      <c r="C181" s="203"/>
      <c r="D181" s="204" t="s">
        <v>78</v>
      </c>
      <c r="E181" s="205" t="s">
        <v>168</v>
      </c>
      <c r="F181" s="205" t="s">
        <v>169</v>
      </c>
      <c r="G181" s="203"/>
      <c r="H181" s="203"/>
      <c r="I181" s="206"/>
      <c r="J181" s="207">
        <f>BK181</f>
        <v>0</v>
      </c>
      <c r="K181" s="203"/>
      <c r="L181" s="208"/>
      <c r="M181" s="209"/>
      <c r="N181" s="210"/>
      <c r="O181" s="210"/>
      <c r="P181" s="211">
        <f>P182</f>
        <v>0</v>
      </c>
      <c r="Q181" s="210"/>
      <c r="R181" s="211">
        <f>R182</f>
        <v>0</v>
      </c>
      <c r="S181" s="210"/>
      <c r="T181" s="212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89</v>
      </c>
      <c r="AT181" s="214" t="s">
        <v>78</v>
      </c>
      <c r="AU181" s="214" t="s">
        <v>79</v>
      </c>
      <c r="AY181" s="213" t="s">
        <v>170</v>
      </c>
      <c r="BK181" s="215">
        <f>BK182</f>
        <v>0</v>
      </c>
    </row>
    <row r="182" s="12" customFormat="1" ht="22.8" customHeight="1">
      <c r="A182" s="12"/>
      <c r="B182" s="202"/>
      <c r="C182" s="203"/>
      <c r="D182" s="204" t="s">
        <v>78</v>
      </c>
      <c r="E182" s="216" t="s">
        <v>1294</v>
      </c>
      <c r="F182" s="216" t="s">
        <v>1295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SUM(P183:P186)</f>
        <v>0</v>
      </c>
      <c r="Q182" s="210"/>
      <c r="R182" s="211">
        <f>SUM(R183:R186)</f>
        <v>0</v>
      </c>
      <c r="S182" s="210"/>
      <c r="T182" s="212">
        <f>SUM(T183:T186)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89</v>
      </c>
      <c r="AT182" s="214" t="s">
        <v>78</v>
      </c>
      <c r="AU182" s="214" t="s">
        <v>87</v>
      </c>
      <c r="AY182" s="213" t="s">
        <v>170</v>
      </c>
      <c r="BK182" s="215">
        <f>SUM(BK183:BK186)</f>
        <v>0</v>
      </c>
    </row>
    <row r="183" s="2" customFormat="1" ht="24.15" customHeight="1">
      <c r="A183" s="37"/>
      <c r="B183" s="38"/>
      <c r="C183" s="218" t="s">
        <v>261</v>
      </c>
      <c r="D183" s="218" t="s">
        <v>173</v>
      </c>
      <c r="E183" s="219" t="s">
        <v>1296</v>
      </c>
      <c r="F183" s="220" t="s">
        <v>1297</v>
      </c>
      <c r="G183" s="221" t="s">
        <v>315</v>
      </c>
      <c r="H183" s="222">
        <v>277.58999999999997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44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177</v>
      </c>
      <c r="AT183" s="230" t="s">
        <v>173</v>
      </c>
      <c r="AU183" s="230" t="s">
        <v>89</v>
      </c>
      <c r="AY183" s="16" t="s">
        <v>170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87</v>
      </c>
      <c r="BK183" s="231">
        <f>ROUND(I183*H183,2)</f>
        <v>0</v>
      </c>
      <c r="BL183" s="16" t="s">
        <v>177</v>
      </c>
      <c r="BM183" s="230" t="s">
        <v>1298</v>
      </c>
    </row>
    <row r="184" s="2" customFormat="1">
      <c r="A184" s="37"/>
      <c r="B184" s="38"/>
      <c r="C184" s="39"/>
      <c r="D184" s="232" t="s">
        <v>179</v>
      </c>
      <c r="E184" s="39"/>
      <c r="F184" s="233" t="s">
        <v>1297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179</v>
      </c>
      <c r="AU184" s="16" t="s">
        <v>89</v>
      </c>
    </row>
    <row r="185" s="2" customFormat="1">
      <c r="A185" s="37"/>
      <c r="B185" s="38"/>
      <c r="C185" s="39"/>
      <c r="D185" s="232" t="s">
        <v>180</v>
      </c>
      <c r="E185" s="39"/>
      <c r="F185" s="237" t="s">
        <v>1299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180</v>
      </c>
      <c r="AU185" s="16" t="s">
        <v>89</v>
      </c>
    </row>
    <row r="186" s="13" customFormat="1">
      <c r="A186" s="13"/>
      <c r="B186" s="238"/>
      <c r="C186" s="239"/>
      <c r="D186" s="232" t="s">
        <v>182</v>
      </c>
      <c r="E186" s="240" t="s">
        <v>1</v>
      </c>
      <c r="F186" s="241" t="s">
        <v>1351</v>
      </c>
      <c r="G186" s="239"/>
      <c r="H186" s="242">
        <v>277.58999999999997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182</v>
      </c>
      <c r="AU186" s="248" t="s">
        <v>89</v>
      </c>
      <c r="AV186" s="13" t="s">
        <v>89</v>
      </c>
      <c r="AW186" s="13" t="s">
        <v>33</v>
      </c>
      <c r="AX186" s="13" t="s">
        <v>87</v>
      </c>
      <c r="AY186" s="248" t="s">
        <v>170</v>
      </c>
    </row>
    <row r="187" s="12" customFormat="1" ht="25.92" customHeight="1">
      <c r="A187" s="12"/>
      <c r="B187" s="202"/>
      <c r="C187" s="203"/>
      <c r="D187" s="204" t="s">
        <v>78</v>
      </c>
      <c r="E187" s="205" t="s">
        <v>184</v>
      </c>
      <c r="F187" s="205" t="s">
        <v>185</v>
      </c>
      <c r="G187" s="203"/>
      <c r="H187" s="203"/>
      <c r="I187" s="206"/>
      <c r="J187" s="207">
        <f>BK187</f>
        <v>0</v>
      </c>
      <c r="K187" s="203"/>
      <c r="L187" s="208"/>
      <c r="M187" s="209"/>
      <c r="N187" s="210"/>
      <c r="O187" s="210"/>
      <c r="P187" s="211">
        <f>SUM(P188:P192)</f>
        <v>0</v>
      </c>
      <c r="Q187" s="210"/>
      <c r="R187" s="211">
        <f>SUM(R188:R192)</f>
        <v>0</v>
      </c>
      <c r="S187" s="210"/>
      <c r="T187" s="212">
        <f>SUM(T188:T192)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3" t="s">
        <v>186</v>
      </c>
      <c r="AT187" s="214" t="s">
        <v>78</v>
      </c>
      <c r="AU187" s="214" t="s">
        <v>79</v>
      </c>
      <c r="AY187" s="213" t="s">
        <v>170</v>
      </c>
      <c r="BK187" s="215">
        <f>SUM(BK188:BK192)</f>
        <v>0</v>
      </c>
    </row>
    <row r="188" s="2" customFormat="1" ht="37.8" customHeight="1">
      <c r="A188" s="37"/>
      <c r="B188" s="38"/>
      <c r="C188" s="218" t="s">
        <v>267</v>
      </c>
      <c r="D188" s="218" t="s">
        <v>173</v>
      </c>
      <c r="E188" s="219" t="s">
        <v>661</v>
      </c>
      <c r="F188" s="220" t="s">
        <v>662</v>
      </c>
      <c r="G188" s="221" t="s">
        <v>663</v>
      </c>
      <c r="H188" s="222">
        <v>1257.038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44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190</v>
      </c>
      <c r="AT188" s="230" t="s">
        <v>173</v>
      </c>
      <c r="AU188" s="230" t="s">
        <v>87</v>
      </c>
      <c r="AY188" s="16" t="s">
        <v>170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87</v>
      </c>
      <c r="BK188" s="231">
        <f>ROUND(I188*H188,2)</f>
        <v>0</v>
      </c>
      <c r="BL188" s="16" t="s">
        <v>190</v>
      </c>
      <c r="BM188" s="230" t="s">
        <v>1352</v>
      </c>
    </row>
    <row r="189" s="2" customFormat="1">
      <c r="A189" s="37"/>
      <c r="B189" s="38"/>
      <c r="C189" s="39"/>
      <c r="D189" s="232" t="s">
        <v>179</v>
      </c>
      <c r="E189" s="39"/>
      <c r="F189" s="233" t="s">
        <v>665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179</v>
      </c>
      <c r="AU189" s="16" t="s">
        <v>87</v>
      </c>
    </row>
    <row r="190" s="2" customFormat="1">
      <c r="A190" s="37"/>
      <c r="B190" s="38"/>
      <c r="C190" s="39"/>
      <c r="D190" s="232" t="s">
        <v>193</v>
      </c>
      <c r="E190" s="39"/>
      <c r="F190" s="237" t="s">
        <v>666</v>
      </c>
      <c r="G190" s="39"/>
      <c r="H190" s="39"/>
      <c r="I190" s="234"/>
      <c r="J190" s="39"/>
      <c r="K190" s="39"/>
      <c r="L190" s="43"/>
      <c r="M190" s="235"/>
      <c r="N190" s="236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193</v>
      </c>
      <c r="AU190" s="16" t="s">
        <v>87</v>
      </c>
    </row>
    <row r="191" s="13" customFormat="1">
      <c r="A191" s="13"/>
      <c r="B191" s="238"/>
      <c r="C191" s="239"/>
      <c r="D191" s="232" t="s">
        <v>182</v>
      </c>
      <c r="E191" s="240" t="s">
        <v>1</v>
      </c>
      <c r="F191" s="241" t="s">
        <v>1353</v>
      </c>
      <c r="G191" s="239"/>
      <c r="H191" s="242">
        <v>429.84300000000002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182</v>
      </c>
      <c r="AU191" s="248" t="s">
        <v>87</v>
      </c>
      <c r="AV191" s="13" t="s">
        <v>89</v>
      </c>
      <c r="AW191" s="13" t="s">
        <v>33</v>
      </c>
      <c r="AX191" s="13" t="s">
        <v>79</v>
      </c>
      <c r="AY191" s="248" t="s">
        <v>170</v>
      </c>
    </row>
    <row r="192" s="13" customFormat="1">
      <c r="A192" s="13"/>
      <c r="B192" s="238"/>
      <c r="C192" s="239"/>
      <c r="D192" s="232" t="s">
        <v>182</v>
      </c>
      <c r="E192" s="240" t="s">
        <v>1</v>
      </c>
      <c r="F192" s="241" t="s">
        <v>1354</v>
      </c>
      <c r="G192" s="239"/>
      <c r="H192" s="242">
        <v>827.19500000000005</v>
      </c>
      <c r="I192" s="243"/>
      <c r="J192" s="239"/>
      <c r="K192" s="239"/>
      <c r="L192" s="244"/>
      <c r="M192" s="262"/>
      <c r="N192" s="263"/>
      <c r="O192" s="263"/>
      <c r="P192" s="263"/>
      <c r="Q192" s="263"/>
      <c r="R192" s="263"/>
      <c r="S192" s="263"/>
      <c r="T192" s="26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182</v>
      </c>
      <c r="AU192" s="248" t="s">
        <v>87</v>
      </c>
      <c r="AV192" s="13" t="s">
        <v>89</v>
      </c>
      <c r="AW192" s="13" t="s">
        <v>33</v>
      </c>
      <c r="AX192" s="13" t="s">
        <v>79</v>
      </c>
      <c r="AY192" s="248" t="s">
        <v>170</v>
      </c>
    </row>
    <row r="193" s="2" customFormat="1" ht="6.96" customHeight="1">
      <c r="A193" s="37"/>
      <c r="B193" s="65"/>
      <c r="C193" s="66"/>
      <c r="D193" s="66"/>
      <c r="E193" s="66"/>
      <c r="F193" s="66"/>
      <c r="G193" s="66"/>
      <c r="H193" s="66"/>
      <c r="I193" s="66"/>
      <c r="J193" s="66"/>
      <c r="K193" s="66"/>
      <c r="L193" s="43"/>
      <c r="M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</sheetData>
  <sheetProtection sheet="1" autoFilter="0" formatColumns="0" formatRows="0" objects="1" scenarios="1" spinCount="100000" saltValue="EYa5ViovzPvXdM8XKMkNRiFot6k0pSW9ltBuJfSj99kxeVvDv398UvTI2qEw/z9jnjuzFEpWizFZ6KY1xG+nfA==" hashValue="y/c91F7sjCIEMDIMgdRDLQZKovf7FsPcly6/2yROfz5SZRaFJlh5EFl99H0hTrNzDykSu69vCJd/G2TsVlFnAA==" algorithmName="SHA-512" password="CC35"/>
  <autoFilter ref="C124:K19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1355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1235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1236</v>
      </c>
      <c r="F24" s="37"/>
      <c r="G24" s="37"/>
      <c r="H24" s="37"/>
      <c r="I24" s="139" t="s">
        <v>28</v>
      </c>
      <c r="J24" s="142" t="s">
        <v>1237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ROUND((SUM(BE125:BE192)),  2)</f>
        <v>0</v>
      </c>
      <c r="G33" s="37"/>
      <c r="H33" s="37"/>
      <c r="I33" s="154">
        <v>0.20999999999999999</v>
      </c>
      <c r="J33" s="153">
        <f>ROUND(((SUM(BE125:BE192))*I33),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ROUND((SUM(BF125:BF192)),  2)</f>
        <v>0</v>
      </c>
      <c r="G34" s="37"/>
      <c r="H34" s="37"/>
      <c r="I34" s="154">
        <v>0.14999999999999999</v>
      </c>
      <c r="J34" s="153">
        <f>ROUND(((SUM(BF125:BF192))*I34),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ROUND((SUM(BG125:BG192)),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ROUND((SUM(BH125:BH192)),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ROUND((SUM(BI125:BI192)),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700.5 - Protihluková opatření - PHS 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BENING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J141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1238</v>
      </c>
      <c r="E100" s="187"/>
      <c r="F100" s="187"/>
      <c r="G100" s="187"/>
      <c r="H100" s="187"/>
      <c r="I100" s="187"/>
      <c r="J100" s="188">
        <f>J158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672</v>
      </c>
      <c r="E101" s="187"/>
      <c r="F101" s="187"/>
      <c r="G101" s="187"/>
      <c r="H101" s="187"/>
      <c r="I101" s="187"/>
      <c r="J101" s="188">
        <f>J171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299</v>
      </c>
      <c r="E102" s="187"/>
      <c r="F102" s="187"/>
      <c r="G102" s="187"/>
      <c r="H102" s="187"/>
      <c r="I102" s="187"/>
      <c r="J102" s="188">
        <f>J176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152</v>
      </c>
      <c r="E103" s="181"/>
      <c r="F103" s="181"/>
      <c r="G103" s="181"/>
      <c r="H103" s="181"/>
      <c r="I103" s="181"/>
      <c r="J103" s="182">
        <f>J181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1239</v>
      </c>
      <c r="E104" s="187"/>
      <c r="F104" s="187"/>
      <c r="G104" s="187"/>
      <c r="H104" s="187"/>
      <c r="I104" s="187"/>
      <c r="J104" s="188">
        <f>J182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154</v>
      </c>
      <c r="E105" s="181"/>
      <c r="F105" s="181"/>
      <c r="G105" s="181"/>
      <c r="H105" s="181"/>
      <c r="I105" s="181"/>
      <c r="J105" s="182">
        <f>J187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155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Přeložka komunikace II/611 - Nehvizdy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145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 700.5 - Protihluková opatření - PHS 5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 xml:space="preserve"> </v>
      </c>
      <c r="G119" s="39"/>
      <c r="H119" s="39"/>
      <c r="I119" s="31" t="s">
        <v>22</v>
      </c>
      <c r="J119" s="78" t="str">
        <f>IF(J12="","",J12)</f>
        <v>18. 12. 2025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>KSÚS Středočeského kraje, p.o.</v>
      </c>
      <c r="G121" s="39"/>
      <c r="H121" s="39"/>
      <c r="I121" s="31" t="s">
        <v>32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30</v>
      </c>
      <c r="D122" s="39"/>
      <c r="E122" s="39"/>
      <c r="F122" s="26" t="str">
        <f>IF(E18="","",E18)</f>
        <v>Vyplň údaj</v>
      </c>
      <c r="G122" s="39"/>
      <c r="H122" s="39"/>
      <c r="I122" s="31" t="s">
        <v>34</v>
      </c>
      <c r="J122" s="35" t="str">
        <f>E24</f>
        <v>BENING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156</v>
      </c>
      <c r="D124" s="193" t="s">
        <v>64</v>
      </c>
      <c r="E124" s="193" t="s">
        <v>60</v>
      </c>
      <c r="F124" s="193" t="s">
        <v>61</v>
      </c>
      <c r="G124" s="193" t="s">
        <v>157</v>
      </c>
      <c r="H124" s="193" t="s">
        <v>158</v>
      </c>
      <c r="I124" s="193" t="s">
        <v>159</v>
      </c>
      <c r="J124" s="194" t="s">
        <v>149</v>
      </c>
      <c r="K124" s="195" t="s">
        <v>160</v>
      </c>
      <c r="L124" s="196"/>
      <c r="M124" s="99" t="s">
        <v>1</v>
      </c>
      <c r="N124" s="100" t="s">
        <v>43</v>
      </c>
      <c r="O124" s="100" t="s">
        <v>161</v>
      </c>
      <c r="P124" s="100" t="s">
        <v>162</v>
      </c>
      <c r="Q124" s="100" t="s">
        <v>163</v>
      </c>
      <c r="R124" s="100" t="s">
        <v>164</v>
      </c>
      <c r="S124" s="100" t="s">
        <v>165</v>
      </c>
      <c r="T124" s="101" t="s">
        <v>166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167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P126+P181+P187</f>
        <v>0</v>
      </c>
      <c r="Q125" s="103"/>
      <c r="R125" s="199">
        <f>R126+R181+R187</f>
        <v>0</v>
      </c>
      <c r="S125" s="103"/>
      <c r="T125" s="200">
        <f>T126+T181+T187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151</v>
      </c>
      <c r="BK125" s="201">
        <f>BK126+BK181+BK187</f>
        <v>0</v>
      </c>
    </row>
    <row r="126" s="12" customFormat="1" ht="25.92" customHeight="1">
      <c r="A126" s="12"/>
      <c r="B126" s="202"/>
      <c r="C126" s="203"/>
      <c r="D126" s="204" t="s">
        <v>78</v>
      </c>
      <c r="E126" s="205" t="s">
        <v>302</v>
      </c>
      <c r="F126" s="205" t="s">
        <v>303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P127+P141+P158+P171+P176</f>
        <v>0</v>
      </c>
      <c r="Q126" s="210"/>
      <c r="R126" s="211">
        <f>R127+R141+R158+R171+R176</f>
        <v>0</v>
      </c>
      <c r="S126" s="210"/>
      <c r="T126" s="212">
        <f>T127+T141+T158+T171+T176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79</v>
      </c>
      <c r="AY126" s="213" t="s">
        <v>170</v>
      </c>
      <c r="BK126" s="215">
        <f>BK127+BK141+BK158+BK171+BK176</f>
        <v>0</v>
      </c>
    </row>
    <row r="127" s="12" customFormat="1" ht="22.8" customHeight="1">
      <c r="A127" s="12"/>
      <c r="B127" s="202"/>
      <c r="C127" s="203"/>
      <c r="D127" s="204" t="s">
        <v>78</v>
      </c>
      <c r="E127" s="216" t="s">
        <v>87</v>
      </c>
      <c r="F127" s="216" t="s">
        <v>304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SUM(P128:P140)</f>
        <v>0</v>
      </c>
      <c r="Q127" s="210"/>
      <c r="R127" s="211">
        <f>SUM(R128:R140)</f>
        <v>0</v>
      </c>
      <c r="S127" s="210"/>
      <c r="T127" s="212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87</v>
      </c>
      <c r="AT127" s="214" t="s">
        <v>78</v>
      </c>
      <c r="AU127" s="214" t="s">
        <v>87</v>
      </c>
      <c r="AY127" s="213" t="s">
        <v>170</v>
      </c>
      <c r="BK127" s="215">
        <f>SUM(BK128:BK140)</f>
        <v>0</v>
      </c>
    </row>
    <row r="128" s="2" customFormat="1" ht="16.5" customHeight="1">
      <c r="A128" s="37"/>
      <c r="B128" s="38"/>
      <c r="C128" s="218" t="s">
        <v>87</v>
      </c>
      <c r="D128" s="218" t="s">
        <v>173</v>
      </c>
      <c r="E128" s="219" t="s">
        <v>1240</v>
      </c>
      <c r="F128" s="220" t="s">
        <v>1241</v>
      </c>
      <c r="G128" s="221" t="s">
        <v>307</v>
      </c>
      <c r="H128" s="222">
        <v>103.194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44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186</v>
      </c>
      <c r="AT128" s="230" t="s">
        <v>173</v>
      </c>
      <c r="AU128" s="230" t="s">
        <v>89</v>
      </c>
      <c r="AY128" s="16" t="s">
        <v>170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87</v>
      </c>
      <c r="BK128" s="231">
        <f>ROUND(I128*H128,2)</f>
        <v>0</v>
      </c>
      <c r="BL128" s="16" t="s">
        <v>186</v>
      </c>
      <c r="BM128" s="230" t="s">
        <v>1242</v>
      </c>
    </row>
    <row r="129" s="2" customFormat="1">
      <c r="A129" s="37"/>
      <c r="B129" s="38"/>
      <c r="C129" s="39"/>
      <c r="D129" s="232" t="s">
        <v>179</v>
      </c>
      <c r="E129" s="39"/>
      <c r="F129" s="233" t="s">
        <v>1241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179</v>
      </c>
      <c r="AU129" s="16" t="s">
        <v>89</v>
      </c>
    </row>
    <row r="130" s="2" customFormat="1">
      <c r="A130" s="37"/>
      <c r="B130" s="38"/>
      <c r="C130" s="39"/>
      <c r="D130" s="232" t="s">
        <v>180</v>
      </c>
      <c r="E130" s="39"/>
      <c r="F130" s="237" t="s">
        <v>361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180</v>
      </c>
      <c r="AU130" s="16" t="s">
        <v>89</v>
      </c>
    </row>
    <row r="131" s="2" customFormat="1">
      <c r="A131" s="37"/>
      <c r="B131" s="38"/>
      <c r="C131" s="39"/>
      <c r="D131" s="232" t="s">
        <v>193</v>
      </c>
      <c r="E131" s="39"/>
      <c r="F131" s="237" t="s">
        <v>693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193</v>
      </c>
      <c r="AU131" s="16" t="s">
        <v>89</v>
      </c>
    </row>
    <row r="132" s="13" customFormat="1">
      <c r="A132" s="13"/>
      <c r="B132" s="238"/>
      <c r="C132" s="239"/>
      <c r="D132" s="232" t="s">
        <v>182</v>
      </c>
      <c r="E132" s="240" t="s">
        <v>1</v>
      </c>
      <c r="F132" s="241" t="s">
        <v>1356</v>
      </c>
      <c r="G132" s="239"/>
      <c r="H132" s="242">
        <v>103.194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182</v>
      </c>
      <c r="AU132" s="248" t="s">
        <v>89</v>
      </c>
      <c r="AV132" s="13" t="s">
        <v>89</v>
      </c>
      <c r="AW132" s="13" t="s">
        <v>33</v>
      </c>
      <c r="AX132" s="13" t="s">
        <v>87</v>
      </c>
      <c r="AY132" s="248" t="s">
        <v>170</v>
      </c>
    </row>
    <row r="133" s="2" customFormat="1" ht="16.5" customHeight="1">
      <c r="A133" s="37"/>
      <c r="B133" s="38"/>
      <c r="C133" s="218" t="s">
        <v>89</v>
      </c>
      <c r="D133" s="218" t="s">
        <v>173</v>
      </c>
      <c r="E133" s="219" t="s">
        <v>1244</v>
      </c>
      <c r="F133" s="220" t="s">
        <v>1245</v>
      </c>
      <c r="G133" s="221" t="s">
        <v>307</v>
      </c>
      <c r="H133" s="222">
        <v>95.153999999999996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44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186</v>
      </c>
      <c r="AT133" s="230" t="s">
        <v>173</v>
      </c>
      <c r="AU133" s="230" t="s">
        <v>89</v>
      </c>
      <c r="AY133" s="16" t="s">
        <v>170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87</v>
      </c>
      <c r="BK133" s="231">
        <f>ROUND(I133*H133,2)</f>
        <v>0</v>
      </c>
      <c r="BL133" s="16" t="s">
        <v>186</v>
      </c>
      <c r="BM133" s="230" t="s">
        <v>1246</v>
      </c>
    </row>
    <row r="134" s="2" customFormat="1">
      <c r="A134" s="37"/>
      <c r="B134" s="38"/>
      <c r="C134" s="39"/>
      <c r="D134" s="232" t="s">
        <v>179</v>
      </c>
      <c r="E134" s="39"/>
      <c r="F134" s="233" t="s">
        <v>1245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179</v>
      </c>
      <c r="AU134" s="16" t="s">
        <v>89</v>
      </c>
    </row>
    <row r="135" s="2" customFormat="1">
      <c r="A135" s="37"/>
      <c r="B135" s="38"/>
      <c r="C135" s="39"/>
      <c r="D135" s="232" t="s">
        <v>180</v>
      </c>
      <c r="E135" s="39"/>
      <c r="F135" s="237" t="s">
        <v>1247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180</v>
      </c>
      <c r="AU135" s="16" t="s">
        <v>89</v>
      </c>
    </row>
    <row r="136" s="13" customFormat="1">
      <c r="A136" s="13"/>
      <c r="B136" s="238"/>
      <c r="C136" s="239"/>
      <c r="D136" s="232" t="s">
        <v>182</v>
      </c>
      <c r="E136" s="240" t="s">
        <v>1</v>
      </c>
      <c r="F136" s="241" t="s">
        <v>1357</v>
      </c>
      <c r="G136" s="239"/>
      <c r="H136" s="242">
        <v>95.153999999999996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182</v>
      </c>
      <c r="AU136" s="248" t="s">
        <v>89</v>
      </c>
      <c r="AV136" s="13" t="s">
        <v>89</v>
      </c>
      <c r="AW136" s="13" t="s">
        <v>33</v>
      </c>
      <c r="AX136" s="13" t="s">
        <v>87</v>
      </c>
      <c r="AY136" s="248" t="s">
        <v>170</v>
      </c>
    </row>
    <row r="137" s="2" customFormat="1" ht="21.75" customHeight="1">
      <c r="A137" s="37"/>
      <c r="B137" s="38"/>
      <c r="C137" s="218" t="s">
        <v>196</v>
      </c>
      <c r="D137" s="218" t="s">
        <v>173</v>
      </c>
      <c r="E137" s="219" t="s">
        <v>393</v>
      </c>
      <c r="F137" s="220" t="s">
        <v>394</v>
      </c>
      <c r="G137" s="221" t="s">
        <v>315</v>
      </c>
      <c r="H137" s="222">
        <v>234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44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186</v>
      </c>
      <c r="AT137" s="230" t="s">
        <v>173</v>
      </c>
      <c r="AU137" s="230" t="s">
        <v>89</v>
      </c>
      <c r="AY137" s="16" t="s">
        <v>170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87</v>
      </c>
      <c r="BK137" s="231">
        <f>ROUND(I137*H137,2)</f>
        <v>0</v>
      </c>
      <c r="BL137" s="16" t="s">
        <v>186</v>
      </c>
      <c r="BM137" s="230" t="s">
        <v>1249</v>
      </c>
    </row>
    <row r="138" s="2" customFormat="1">
      <c r="A138" s="37"/>
      <c r="B138" s="38"/>
      <c r="C138" s="39"/>
      <c r="D138" s="232" t="s">
        <v>179</v>
      </c>
      <c r="E138" s="39"/>
      <c r="F138" s="233" t="s">
        <v>394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179</v>
      </c>
      <c r="AU138" s="16" t="s">
        <v>89</v>
      </c>
    </row>
    <row r="139" s="2" customFormat="1">
      <c r="A139" s="37"/>
      <c r="B139" s="38"/>
      <c r="C139" s="39"/>
      <c r="D139" s="232" t="s">
        <v>180</v>
      </c>
      <c r="E139" s="39"/>
      <c r="F139" s="237" t="s">
        <v>396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180</v>
      </c>
      <c r="AU139" s="16" t="s">
        <v>89</v>
      </c>
    </row>
    <row r="140" s="13" customFormat="1">
      <c r="A140" s="13"/>
      <c r="B140" s="238"/>
      <c r="C140" s="239"/>
      <c r="D140" s="232" t="s">
        <v>182</v>
      </c>
      <c r="E140" s="240" t="s">
        <v>1</v>
      </c>
      <c r="F140" s="241" t="s">
        <v>1358</v>
      </c>
      <c r="G140" s="239"/>
      <c r="H140" s="242">
        <v>234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182</v>
      </c>
      <c r="AU140" s="248" t="s">
        <v>89</v>
      </c>
      <c r="AV140" s="13" t="s">
        <v>89</v>
      </c>
      <c r="AW140" s="13" t="s">
        <v>33</v>
      </c>
      <c r="AX140" s="13" t="s">
        <v>87</v>
      </c>
      <c r="AY140" s="248" t="s">
        <v>170</v>
      </c>
    </row>
    <row r="141" s="12" customFormat="1" ht="22.8" customHeight="1">
      <c r="A141" s="12"/>
      <c r="B141" s="202"/>
      <c r="C141" s="203"/>
      <c r="D141" s="204" t="s">
        <v>78</v>
      </c>
      <c r="E141" s="216" t="s">
        <v>89</v>
      </c>
      <c r="F141" s="216" t="s">
        <v>399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SUM(P142:P157)</f>
        <v>0</v>
      </c>
      <c r="Q141" s="210"/>
      <c r="R141" s="211">
        <f>SUM(R142:R157)</f>
        <v>0</v>
      </c>
      <c r="S141" s="210"/>
      <c r="T141" s="212">
        <f>SUM(T142:T157)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87</v>
      </c>
      <c r="AT141" s="214" t="s">
        <v>78</v>
      </c>
      <c r="AU141" s="214" t="s">
        <v>87</v>
      </c>
      <c r="AY141" s="213" t="s">
        <v>170</v>
      </c>
      <c r="BK141" s="215">
        <f>SUM(BK142:BK157)</f>
        <v>0</v>
      </c>
    </row>
    <row r="142" s="2" customFormat="1" ht="16.5" customHeight="1">
      <c r="A142" s="37"/>
      <c r="B142" s="38"/>
      <c r="C142" s="218" t="s">
        <v>186</v>
      </c>
      <c r="D142" s="218" t="s">
        <v>173</v>
      </c>
      <c r="E142" s="219" t="s">
        <v>1251</v>
      </c>
      <c r="F142" s="220" t="s">
        <v>1252</v>
      </c>
      <c r="G142" s="221" t="s">
        <v>307</v>
      </c>
      <c r="H142" s="222">
        <v>32.146000000000001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44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186</v>
      </c>
      <c r="AT142" s="230" t="s">
        <v>173</v>
      </c>
      <c r="AU142" s="230" t="s">
        <v>89</v>
      </c>
      <c r="AY142" s="16" t="s">
        <v>170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87</v>
      </c>
      <c r="BK142" s="231">
        <f>ROUND(I142*H142,2)</f>
        <v>0</v>
      </c>
      <c r="BL142" s="16" t="s">
        <v>186</v>
      </c>
      <c r="BM142" s="230" t="s">
        <v>1253</v>
      </c>
    </row>
    <row r="143" s="2" customFormat="1">
      <c r="A143" s="37"/>
      <c r="B143" s="38"/>
      <c r="C143" s="39"/>
      <c r="D143" s="232" t="s">
        <v>179</v>
      </c>
      <c r="E143" s="39"/>
      <c r="F143" s="233" t="s">
        <v>1252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179</v>
      </c>
      <c r="AU143" s="16" t="s">
        <v>89</v>
      </c>
    </row>
    <row r="144" s="2" customFormat="1">
      <c r="A144" s="37"/>
      <c r="B144" s="38"/>
      <c r="C144" s="39"/>
      <c r="D144" s="232" t="s">
        <v>180</v>
      </c>
      <c r="E144" s="39"/>
      <c r="F144" s="237" t="s">
        <v>1254</v>
      </c>
      <c r="G144" s="39"/>
      <c r="H144" s="39"/>
      <c r="I144" s="234"/>
      <c r="J144" s="39"/>
      <c r="K144" s="39"/>
      <c r="L144" s="43"/>
      <c r="M144" s="235"/>
      <c r="N144" s="236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180</v>
      </c>
      <c r="AU144" s="16" t="s">
        <v>89</v>
      </c>
    </row>
    <row r="145" s="13" customFormat="1">
      <c r="A145" s="13"/>
      <c r="B145" s="238"/>
      <c r="C145" s="239"/>
      <c r="D145" s="232" t="s">
        <v>182</v>
      </c>
      <c r="E145" s="240" t="s">
        <v>1</v>
      </c>
      <c r="F145" s="241" t="s">
        <v>1359</v>
      </c>
      <c r="G145" s="239"/>
      <c r="H145" s="242">
        <v>32.146000000000001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182</v>
      </c>
      <c r="AU145" s="248" t="s">
        <v>89</v>
      </c>
      <c r="AV145" s="13" t="s">
        <v>89</v>
      </c>
      <c r="AW145" s="13" t="s">
        <v>33</v>
      </c>
      <c r="AX145" s="13" t="s">
        <v>87</v>
      </c>
      <c r="AY145" s="248" t="s">
        <v>170</v>
      </c>
    </row>
    <row r="146" s="2" customFormat="1" ht="16.5" customHeight="1">
      <c r="A146" s="37"/>
      <c r="B146" s="38"/>
      <c r="C146" s="218" t="s">
        <v>209</v>
      </c>
      <c r="D146" s="218" t="s">
        <v>173</v>
      </c>
      <c r="E146" s="219" t="s">
        <v>1256</v>
      </c>
      <c r="F146" s="220" t="s">
        <v>1257</v>
      </c>
      <c r="G146" s="221" t="s">
        <v>307</v>
      </c>
      <c r="H146" s="222">
        <v>8.0359999999999996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44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186</v>
      </c>
      <c r="AT146" s="230" t="s">
        <v>173</v>
      </c>
      <c r="AU146" s="230" t="s">
        <v>89</v>
      </c>
      <c r="AY146" s="16" t="s">
        <v>170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87</v>
      </c>
      <c r="BK146" s="231">
        <f>ROUND(I146*H146,2)</f>
        <v>0</v>
      </c>
      <c r="BL146" s="16" t="s">
        <v>186</v>
      </c>
      <c r="BM146" s="230" t="s">
        <v>1258</v>
      </c>
    </row>
    <row r="147" s="2" customFormat="1">
      <c r="A147" s="37"/>
      <c r="B147" s="38"/>
      <c r="C147" s="39"/>
      <c r="D147" s="232" t="s">
        <v>179</v>
      </c>
      <c r="E147" s="39"/>
      <c r="F147" s="233" t="s">
        <v>1257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179</v>
      </c>
      <c r="AU147" s="16" t="s">
        <v>89</v>
      </c>
    </row>
    <row r="148" s="2" customFormat="1">
      <c r="A148" s="37"/>
      <c r="B148" s="38"/>
      <c r="C148" s="39"/>
      <c r="D148" s="232" t="s">
        <v>180</v>
      </c>
      <c r="E148" s="39"/>
      <c r="F148" s="237" t="s">
        <v>1254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180</v>
      </c>
      <c r="AU148" s="16" t="s">
        <v>89</v>
      </c>
    </row>
    <row r="149" s="13" customFormat="1">
      <c r="A149" s="13"/>
      <c r="B149" s="238"/>
      <c r="C149" s="239"/>
      <c r="D149" s="232" t="s">
        <v>182</v>
      </c>
      <c r="E149" s="240" t="s">
        <v>1</v>
      </c>
      <c r="F149" s="241" t="s">
        <v>1360</v>
      </c>
      <c r="G149" s="239"/>
      <c r="H149" s="242">
        <v>8.0359999999999996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182</v>
      </c>
      <c r="AU149" s="248" t="s">
        <v>89</v>
      </c>
      <c r="AV149" s="13" t="s">
        <v>89</v>
      </c>
      <c r="AW149" s="13" t="s">
        <v>33</v>
      </c>
      <c r="AX149" s="13" t="s">
        <v>87</v>
      </c>
      <c r="AY149" s="248" t="s">
        <v>170</v>
      </c>
    </row>
    <row r="150" s="2" customFormat="1" ht="16.5" customHeight="1">
      <c r="A150" s="37"/>
      <c r="B150" s="38"/>
      <c r="C150" s="218" t="s">
        <v>216</v>
      </c>
      <c r="D150" s="218" t="s">
        <v>173</v>
      </c>
      <c r="E150" s="219" t="s">
        <v>1260</v>
      </c>
      <c r="F150" s="220" t="s">
        <v>1261</v>
      </c>
      <c r="G150" s="221" t="s">
        <v>663</v>
      </c>
      <c r="H150" s="222">
        <v>3.2240000000000002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44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186</v>
      </c>
      <c r="AT150" s="230" t="s">
        <v>173</v>
      </c>
      <c r="AU150" s="230" t="s">
        <v>89</v>
      </c>
      <c r="AY150" s="16" t="s">
        <v>170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87</v>
      </c>
      <c r="BK150" s="231">
        <f>ROUND(I150*H150,2)</f>
        <v>0</v>
      </c>
      <c r="BL150" s="16" t="s">
        <v>186</v>
      </c>
      <c r="BM150" s="230" t="s">
        <v>1262</v>
      </c>
    </row>
    <row r="151" s="2" customFormat="1">
      <c r="A151" s="37"/>
      <c r="B151" s="38"/>
      <c r="C151" s="39"/>
      <c r="D151" s="232" t="s">
        <v>179</v>
      </c>
      <c r="E151" s="39"/>
      <c r="F151" s="233" t="s">
        <v>1261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179</v>
      </c>
      <c r="AU151" s="16" t="s">
        <v>89</v>
      </c>
    </row>
    <row r="152" s="2" customFormat="1">
      <c r="A152" s="37"/>
      <c r="B152" s="38"/>
      <c r="C152" s="39"/>
      <c r="D152" s="232" t="s">
        <v>180</v>
      </c>
      <c r="E152" s="39"/>
      <c r="F152" s="237" t="s">
        <v>1263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180</v>
      </c>
      <c r="AU152" s="16" t="s">
        <v>89</v>
      </c>
    </row>
    <row r="153" s="13" customFormat="1">
      <c r="A153" s="13"/>
      <c r="B153" s="238"/>
      <c r="C153" s="239"/>
      <c r="D153" s="232" t="s">
        <v>182</v>
      </c>
      <c r="E153" s="240" t="s">
        <v>1</v>
      </c>
      <c r="F153" s="241" t="s">
        <v>1361</v>
      </c>
      <c r="G153" s="239"/>
      <c r="H153" s="242">
        <v>3.2240000000000002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182</v>
      </c>
      <c r="AU153" s="248" t="s">
        <v>89</v>
      </c>
      <c r="AV153" s="13" t="s">
        <v>89</v>
      </c>
      <c r="AW153" s="13" t="s">
        <v>33</v>
      </c>
      <c r="AX153" s="13" t="s">
        <v>87</v>
      </c>
      <c r="AY153" s="248" t="s">
        <v>170</v>
      </c>
    </row>
    <row r="154" s="2" customFormat="1" ht="16.5" customHeight="1">
      <c r="A154" s="37"/>
      <c r="B154" s="38"/>
      <c r="C154" s="218" t="s">
        <v>222</v>
      </c>
      <c r="D154" s="218" t="s">
        <v>173</v>
      </c>
      <c r="E154" s="219" t="s">
        <v>1265</v>
      </c>
      <c r="F154" s="220" t="s">
        <v>1266</v>
      </c>
      <c r="G154" s="221" t="s">
        <v>330</v>
      </c>
      <c r="H154" s="222">
        <v>98.799999999999997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44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186</v>
      </c>
      <c r="AT154" s="230" t="s">
        <v>173</v>
      </c>
      <c r="AU154" s="230" t="s">
        <v>89</v>
      </c>
      <c r="AY154" s="16" t="s">
        <v>170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87</v>
      </c>
      <c r="BK154" s="231">
        <f>ROUND(I154*H154,2)</f>
        <v>0</v>
      </c>
      <c r="BL154" s="16" t="s">
        <v>186</v>
      </c>
      <c r="BM154" s="230" t="s">
        <v>1267</v>
      </c>
    </row>
    <row r="155" s="2" customFormat="1">
      <c r="A155" s="37"/>
      <c r="B155" s="38"/>
      <c r="C155" s="39"/>
      <c r="D155" s="232" t="s">
        <v>179</v>
      </c>
      <c r="E155" s="39"/>
      <c r="F155" s="233" t="s">
        <v>1266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179</v>
      </c>
      <c r="AU155" s="16" t="s">
        <v>89</v>
      </c>
    </row>
    <row r="156" s="2" customFormat="1">
      <c r="A156" s="37"/>
      <c r="B156" s="38"/>
      <c r="C156" s="39"/>
      <c r="D156" s="232" t="s">
        <v>180</v>
      </c>
      <c r="E156" s="39"/>
      <c r="F156" s="237" t="s">
        <v>1268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180</v>
      </c>
      <c r="AU156" s="16" t="s">
        <v>89</v>
      </c>
    </row>
    <row r="157" s="13" customFormat="1">
      <c r="A157" s="13"/>
      <c r="B157" s="238"/>
      <c r="C157" s="239"/>
      <c r="D157" s="232" t="s">
        <v>182</v>
      </c>
      <c r="E157" s="240" t="s">
        <v>1</v>
      </c>
      <c r="F157" s="241" t="s">
        <v>1362</v>
      </c>
      <c r="G157" s="239"/>
      <c r="H157" s="242">
        <v>98.799999999999997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182</v>
      </c>
      <c r="AU157" s="248" t="s">
        <v>89</v>
      </c>
      <c r="AV157" s="13" t="s">
        <v>89</v>
      </c>
      <c r="AW157" s="13" t="s">
        <v>33</v>
      </c>
      <c r="AX157" s="13" t="s">
        <v>87</v>
      </c>
      <c r="AY157" s="248" t="s">
        <v>170</v>
      </c>
    </row>
    <row r="158" s="12" customFormat="1" ht="22.8" customHeight="1">
      <c r="A158" s="12"/>
      <c r="B158" s="202"/>
      <c r="C158" s="203"/>
      <c r="D158" s="204" t="s">
        <v>78</v>
      </c>
      <c r="E158" s="216" t="s">
        <v>196</v>
      </c>
      <c r="F158" s="216" t="s">
        <v>1270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SUM(P159:P170)</f>
        <v>0</v>
      </c>
      <c r="Q158" s="210"/>
      <c r="R158" s="211">
        <f>SUM(R159:R170)</f>
        <v>0</v>
      </c>
      <c r="S158" s="210"/>
      <c r="T158" s="212">
        <f>SUM(T159:T170)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87</v>
      </c>
      <c r="AT158" s="214" t="s">
        <v>78</v>
      </c>
      <c r="AU158" s="214" t="s">
        <v>87</v>
      </c>
      <c r="AY158" s="213" t="s">
        <v>170</v>
      </c>
      <c r="BK158" s="215">
        <f>SUM(BK159:BK170)</f>
        <v>0</v>
      </c>
    </row>
    <row r="159" s="2" customFormat="1" ht="24.15" customHeight="1">
      <c r="A159" s="37"/>
      <c r="B159" s="38"/>
      <c r="C159" s="218" t="s">
        <v>228</v>
      </c>
      <c r="D159" s="218" t="s">
        <v>173</v>
      </c>
      <c r="E159" s="219" t="s">
        <v>1271</v>
      </c>
      <c r="F159" s="220" t="s">
        <v>1272</v>
      </c>
      <c r="G159" s="221" t="s">
        <v>307</v>
      </c>
      <c r="H159" s="222">
        <v>8.9700000000000006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44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186</v>
      </c>
      <c r="AT159" s="230" t="s">
        <v>173</v>
      </c>
      <c r="AU159" s="230" t="s">
        <v>89</v>
      </c>
      <c r="AY159" s="16" t="s">
        <v>170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87</v>
      </c>
      <c r="BK159" s="231">
        <f>ROUND(I159*H159,2)</f>
        <v>0</v>
      </c>
      <c r="BL159" s="16" t="s">
        <v>186</v>
      </c>
      <c r="BM159" s="230" t="s">
        <v>1273</v>
      </c>
    </row>
    <row r="160" s="2" customFormat="1">
      <c r="A160" s="37"/>
      <c r="B160" s="38"/>
      <c r="C160" s="39"/>
      <c r="D160" s="232" t="s">
        <v>179</v>
      </c>
      <c r="E160" s="39"/>
      <c r="F160" s="233" t="s">
        <v>1272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179</v>
      </c>
      <c r="AU160" s="16" t="s">
        <v>89</v>
      </c>
    </row>
    <row r="161" s="2" customFormat="1">
      <c r="A161" s="37"/>
      <c r="B161" s="38"/>
      <c r="C161" s="39"/>
      <c r="D161" s="232" t="s">
        <v>180</v>
      </c>
      <c r="E161" s="39"/>
      <c r="F161" s="237" t="s">
        <v>1274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180</v>
      </c>
      <c r="AU161" s="16" t="s">
        <v>89</v>
      </c>
    </row>
    <row r="162" s="13" customFormat="1">
      <c r="A162" s="13"/>
      <c r="B162" s="238"/>
      <c r="C162" s="239"/>
      <c r="D162" s="232" t="s">
        <v>182</v>
      </c>
      <c r="E162" s="240" t="s">
        <v>1</v>
      </c>
      <c r="F162" s="241" t="s">
        <v>1363</v>
      </c>
      <c r="G162" s="239"/>
      <c r="H162" s="242">
        <v>8.9700000000000006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182</v>
      </c>
      <c r="AU162" s="248" t="s">
        <v>89</v>
      </c>
      <c r="AV162" s="13" t="s">
        <v>89</v>
      </c>
      <c r="AW162" s="13" t="s">
        <v>33</v>
      </c>
      <c r="AX162" s="13" t="s">
        <v>87</v>
      </c>
      <c r="AY162" s="248" t="s">
        <v>170</v>
      </c>
    </row>
    <row r="163" s="2" customFormat="1" ht="24.15" customHeight="1">
      <c r="A163" s="37"/>
      <c r="B163" s="38"/>
      <c r="C163" s="218" t="s">
        <v>235</v>
      </c>
      <c r="D163" s="218" t="s">
        <v>173</v>
      </c>
      <c r="E163" s="219" t="s">
        <v>1276</v>
      </c>
      <c r="F163" s="220" t="s">
        <v>1277</v>
      </c>
      <c r="G163" s="221" t="s">
        <v>315</v>
      </c>
      <c r="H163" s="222">
        <v>60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44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186</v>
      </c>
      <c r="AT163" s="230" t="s">
        <v>173</v>
      </c>
      <c r="AU163" s="230" t="s">
        <v>89</v>
      </c>
      <c r="AY163" s="16" t="s">
        <v>170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87</v>
      </c>
      <c r="BK163" s="231">
        <f>ROUND(I163*H163,2)</f>
        <v>0</v>
      </c>
      <c r="BL163" s="16" t="s">
        <v>186</v>
      </c>
      <c r="BM163" s="230" t="s">
        <v>1278</v>
      </c>
    </row>
    <row r="164" s="2" customFormat="1">
      <c r="A164" s="37"/>
      <c r="B164" s="38"/>
      <c r="C164" s="39"/>
      <c r="D164" s="232" t="s">
        <v>179</v>
      </c>
      <c r="E164" s="39"/>
      <c r="F164" s="233" t="s">
        <v>1277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179</v>
      </c>
      <c r="AU164" s="16" t="s">
        <v>89</v>
      </c>
    </row>
    <row r="165" s="2" customFormat="1">
      <c r="A165" s="37"/>
      <c r="B165" s="38"/>
      <c r="C165" s="39"/>
      <c r="D165" s="232" t="s">
        <v>180</v>
      </c>
      <c r="E165" s="39"/>
      <c r="F165" s="237" t="s">
        <v>1279</v>
      </c>
      <c r="G165" s="39"/>
      <c r="H165" s="39"/>
      <c r="I165" s="234"/>
      <c r="J165" s="39"/>
      <c r="K165" s="39"/>
      <c r="L165" s="43"/>
      <c r="M165" s="235"/>
      <c r="N165" s="236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180</v>
      </c>
      <c r="AU165" s="16" t="s">
        <v>89</v>
      </c>
    </row>
    <row r="166" s="13" customFormat="1">
      <c r="A166" s="13"/>
      <c r="B166" s="238"/>
      <c r="C166" s="239"/>
      <c r="D166" s="232" t="s">
        <v>182</v>
      </c>
      <c r="E166" s="240" t="s">
        <v>1</v>
      </c>
      <c r="F166" s="241" t="s">
        <v>1364</v>
      </c>
      <c r="G166" s="239"/>
      <c r="H166" s="242">
        <v>60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182</v>
      </c>
      <c r="AU166" s="248" t="s">
        <v>89</v>
      </c>
      <c r="AV166" s="13" t="s">
        <v>89</v>
      </c>
      <c r="AW166" s="13" t="s">
        <v>33</v>
      </c>
      <c r="AX166" s="13" t="s">
        <v>87</v>
      </c>
      <c r="AY166" s="248" t="s">
        <v>170</v>
      </c>
    </row>
    <row r="167" s="2" customFormat="1" ht="24.15" customHeight="1">
      <c r="A167" s="37"/>
      <c r="B167" s="38"/>
      <c r="C167" s="218" t="s">
        <v>242</v>
      </c>
      <c r="D167" s="218" t="s">
        <v>173</v>
      </c>
      <c r="E167" s="219" t="s">
        <v>1281</v>
      </c>
      <c r="F167" s="220" t="s">
        <v>1282</v>
      </c>
      <c r="G167" s="221" t="s">
        <v>315</v>
      </c>
      <c r="H167" s="222">
        <v>325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44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186</v>
      </c>
      <c r="AT167" s="230" t="s">
        <v>173</v>
      </c>
      <c r="AU167" s="230" t="s">
        <v>89</v>
      </c>
      <c r="AY167" s="16" t="s">
        <v>170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87</v>
      </c>
      <c r="BK167" s="231">
        <f>ROUND(I167*H167,2)</f>
        <v>0</v>
      </c>
      <c r="BL167" s="16" t="s">
        <v>186</v>
      </c>
      <c r="BM167" s="230" t="s">
        <v>1283</v>
      </c>
    </row>
    <row r="168" s="2" customFormat="1">
      <c r="A168" s="37"/>
      <c r="B168" s="38"/>
      <c r="C168" s="39"/>
      <c r="D168" s="232" t="s">
        <v>179</v>
      </c>
      <c r="E168" s="39"/>
      <c r="F168" s="233" t="s">
        <v>1282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179</v>
      </c>
      <c r="AU168" s="16" t="s">
        <v>89</v>
      </c>
    </row>
    <row r="169" s="2" customFormat="1">
      <c r="A169" s="37"/>
      <c r="B169" s="38"/>
      <c r="C169" s="39"/>
      <c r="D169" s="232" t="s">
        <v>180</v>
      </c>
      <c r="E169" s="39"/>
      <c r="F169" s="237" t="s">
        <v>1284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180</v>
      </c>
      <c r="AU169" s="16" t="s">
        <v>89</v>
      </c>
    </row>
    <row r="170" s="13" customFormat="1">
      <c r="A170" s="13"/>
      <c r="B170" s="238"/>
      <c r="C170" s="239"/>
      <c r="D170" s="232" t="s">
        <v>182</v>
      </c>
      <c r="E170" s="240" t="s">
        <v>1</v>
      </c>
      <c r="F170" s="241" t="s">
        <v>1365</v>
      </c>
      <c r="G170" s="239"/>
      <c r="H170" s="242">
        <v>325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182</v>
      </c>
      <c r="AU170" s="248" t="s">
        <v>89</v>
      </c>
      <c r="AV170" s="13" t="s">
        <v>89</v>
      </c>
      <c r="AW170" s="13" t="s">
        <v>33</v>
      </c>
      <c r="AX170" s="13" t="s">
        <v>87</v>
      </c>
      <c r="AY170" s="248" t="s">
        <v>170</v>
      </c>
    </row>
    <row r="171" s="12" customFormat="1" ht="22.8" customHeight="1">
      <c r="A171" s="12"/>
      <c r="B171" s="202"/>
      <c r="C171" s="203"/>
      <c r="D171" s="204" t="s">
        <v>78</v>
      </c>
      <c r="E171" s="216" t="s">
        <v>186</v>
      </c>
      <c r="F171" s="216" t="s">
        <v>715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SUM(P172:P175)</f>
        <v>0</v>
      </c>
      <c r="Q171" s="210"/>
      <c r="R171" s="211">
        <f>SUM(R172:R175)</f>
        <v>0</v>
      </c>
      <c r="S171" s="210"/>
      <c r="T171" s="212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87</v>
      </c>
      <c r="AT171" s="214" t="s">
        <v>78</v>
      </c>
      <c r="AU171" s="214" t="s">
        <v>87</v>
      </c>
      <c r="AY171" s="213" t="s">
        <v>170</v>
      </c>
      <c r="BK171" s="215">
        <f>SUM(BK172:BK175)</f>
        <v>0</v>
      </c>
    </row>
    <row r="172" s="2" customFormat="1" ht="24.15" customHeight="1">
      <c r="A172" s="37"/>
      <c r="B172" s="38"/>
      <c r="C172" s="218" t="s">
        <v>248</v>
      </c>
      <c r="D172" s="218" t="s">
        <v>173</v>
      </c>
      <c r="E172" s="219" t="s">
        <v>1286</v>
      </c>
      <c r="F172" s="220" t="s">
        <v>1287</v>
      </c>
      <c r="G172" s="221" t="s">
        <v>307</v>
      </c>
      <c r="H172" s="222">
        <v>0.11700000000000001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44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186</v>
      </c>
      <c r="AT172" s="230" t="s">
        <v>173</v>
      </c>
      <c r="AU172" s="230" t="s">
        <v>89</v>
      </c>
      <c r="AY172" s="16" t="s">
        <v>170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87</v>
      </c>
      <c r="BK172" s="231">
        <f>ROUND(I172*H172,2)</f>
        <v>0</v>
      </c>
      <c r="BL172" s="16" t="s">
        <v>186</v>
      </c>
      <c r="BM172" s="230" t="s">
        <v>1288</v>
      </c>
    </row>
    <row r="173" s="2" customFormat="1">
      <c r="A173" s="37"/>
      <c r="B173" s="38"/>
      <c r="C173" s="39"/>
      <c r="D173" s="232" t="s">
        <v>179</v>
      </c>
      <c r="E173" s="39"/>
      <c r="F173" s="233" t="s">
        <v>1287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179</v>
      </c>
      <c r="AU173" s="16" t="s">
        <v>89</v>
      </c>
    </row>
    <row r="174" s="2" customFormat="1">
      <c r="A174" s="37"/>
      <c r="B174" s="38"/>
      <c r="C174" s="39"/>
      <c r="D174" s="232" t="s">
        <v>180</v>
      </c>
      <c r="E174" s="39"/>
      <c r="F174" s="237" t="s">
        <v>982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180</v>
      </c>
      <c r="AU174" s="16" t="s">
        <v>89</v>
      </c>
    </row>
    <row r="175" s="13" customFormat="1">
      <c r="A175" s="13"/>
      <c r="B175" s="238"/>
      <c r="C175" s="239"/>
      <c r="D175" s="232" t="s">
        <v>182</v>
      </c>
      <c r="E175" s="240" t="s">
        <v>1</v>
      </c>
      <c r="F175" s="241" t="s">
        <v>1366</v>
      </c>
      <c r="G175" s="239"/>
      <c r="H175" s="242">
        <v>0.11700000000000001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182</v>
      </c>
      <c r="AU175" s="248" t="s">
        <v>89</v>
      </c>
      <c r="AV175" s="13" t="s">
        <v>89</v>
      </c>
      <c r="AW175" s="13" t="s">
        <v>33</v>
      </c>
      <c r="AX175" s="13" t="s">
        <v>87</v>
      </c>
      <c r="AY175" s="248" t="s">
        <v>170</v>
      </c>
    </row>
    <row r="176" s="12" customFormat="1" ht="22.8" customHeight="1">
      <c r="A176" s="12"/>
      <c r="B176" s="202"/>
      <c r="C176" s="203"/>
      <c r="D176" s="204" t="s">
        <v>78</v>
      </c>
      <c r="E176" s="216" t="s">
        <v>209</v>
      </c>
      <c r="F176" s="216" t="s">
        <v>428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SUM(P177:P180)</f>
        <v>0</v>
      </c>
      <c r="Q176" s="210"/>
      <c r="R176" s="211">
        <f>SUM(R177:R180)</f>
        <v>0</v>
      </c>
      <c r="S176" s="210"/>
      <c r="T176" s="212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87</v>
      </c>
      <c r="AT176" s="214" t="s">
        <v>78</v>
      </c>
      <c r="AU176" s="214" t="s">
        <v>87</v>
      </c>
      <c r="AY176" s="213" t="s">
        <v>170</v>
      </c>
      <c r="BK176" s="215">
        <f>SUM(BK177:BK180)</f>
        <v>0</v>
      </c>
    </row>
    <row r="177" s="2" customFormat="1" ht="21.75" customHeight="1">
      <c r="A177" s="37"/>
      <c r="B177" s="38"/>
      <c r="C177" s="218" t="s">
        <v>254</v>
      </c>
      <c r="D177" s="218" t="s">
        <v>173</v>
      </c>
      <c r="E177" s="219" t="s">
        <v>1290</v>
      </c>
      <c r="F177" s="220" t="s">
        <v>1291</v>
      </c>
      <c r="G177" s="221" t="s">
        <v>307</v>
      </c>
      <c r="H177" s="222">
        <v>12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44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186</v>
      </c>
      <c r="AT177" s="230" t="s">
        <v>173</v>
      </c>
      <c r="AU177" s="230" t="s">
        <v>89</v>
      </c>
      <c r="AY177" s="16" t="s">
        <v>170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87</v>
      </c>
      <c r="BK177" s="231">
        <f>ROUND(I177*H177,2)</f>
        <v>0</v>
      </c>
      <c r="BL177" s="16" t="s">
        <v>186</v>
      </c>
      <c r="BM177" s="230" t="s">
        <v>1292</v>
      </c>
    </row>
    <row r="178" s="2" customFormat="1">
      <c r="A178" s="37"/>
      <c r="B178" s="38"/>
      <c r="C178" s="39"/>
      <c r="D178" s="232" t="s">
        <v>179</v>
      </c>
      <c r="E178" s="39"/>
      <c r="F178" s="233" t="s">
        <v>1291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179</v>
      </c>
      <c r="AU178" s="16" t="s">
        <v>89</v>
      </c>
    </row>
    <row r="179" s="2" customFormat="1">
      <c r="A179" s="37"/>
      <c r="B179" s="38"/>
      <c r="C179" s="39"/>
      <c r="D179" s="232" t="s">
        <v>180</v>
      </c>
      <c r="E179" s="39"/>
      <c r="F179" s="237" t="s">
        <v>441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180</v>
      </c>
      <c r="AU179" s="16" t="s">
        <v>89</v>
      </c>
    </row>
    <row r="180" s="13" customFormat="1">
      <c r="A180" s="13"/>
      <c r="B180" s="238"/>
      <c r="C180" s="239"/>
      <c r="D180" s="232" t="s">
        <v>182</v>
      </c>
      <c r="E180" s="240" t="s">
        <v>1</v>
      </c>
      <c r="F180" s="241" t="s">
        <v>1367</v>
      </c>
      <c r="G180" s="239"/>
      <c r="H180" s="242">
        <v>12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182</v>
      </c>
      <c r="AU180" s="248" t="s">
        <v>89</v>
      </c>
      <c r="AV180" s="13" t="s">
        <v>89</v>
      </c>
      <c r="AW180" s="13" t="s">
        <v>33</v>
      </c>
      <c r="AX180" s="13" t="s">
        <v>87</v>
      </c>
      <c r="AY180" s="248" t="s">
        <v>170</v>
      </c>
    </row>
    <row r="181" s="12" customFormat="1" ht="25.92" customHeight="1">
      <c r="A181" s="12"/>
      <c r="B181" s="202"/>
      <c r="C181" s="203"/>
      <c r="D181" s="204" t="s">
        <v>78</v>
      </c>
      <c r="E181" s="205" t="s">
        <v>168</v>
      </c>
      <c r="F181" s="205" t="s">
        <v>169</v>
      </c>
      <c r="G181" s="203"/>
      <c r="H181" s="203"/>
      <c r="I181" s="206"/>
      <c r="J181" s="207">
        <f>BK181</f>
        <v>0</v>
      </c>
      <c r="K181" s="203"/>
      <c r="L181" s="208"/>
      <c r="M181" s="209"/>
      <c r="N181" s="210"/>
      <c r="O181" s="210"/>
      <c r="P181" s="211">
        <f>P182</f>
        <v>0</v>
      </c>
      <c r="Q181" s="210"/>
      <c r="R181" s="211">
        <f>R182</f>
        <v>0</v>
      </c>
      <c r="S181" s="210"/>
      <c r="T181" s="212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89</v>
      </c>
      <c r="AT181" s="214" t="s">
        <v>78</v>
      </c>
      <c r="AU181" s="214" t="s">
        <v>79</v>
      </c>
      <c r="AY181" s="213" t="s">
        <v>170</v>
      </c>
      <c r="BK181" s="215">
        <f>BK182</f>
        <v>0</v>
      </c>
    </row>
    <row r="182" s="12" customFormat="1" ht="22.8" customHeight="1">
      <c r="A182" s="12"/>
      <c r="B182" s="202"/>
      <c r="C182" s="203"/>
      <c r="D182" s="204" t="s">
        <v>78</v>
      </c>
      <c r="E182" s="216" t="s">
        <v>1294</v>
      </c>
      <c r="F182" s="216" t="s">
        <v>1295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SUM(P183:P186)</f>
        <v>0</v>
      </c>
      <c r="Q182" s="210"/>
      <c r="R182" s="211">
        <f>SUM(R183:R186)</f>
        <v>0</v>
      </c>
      <c r="S182" s="210"/>
      <c r="T182" s="212">
        <f>SUM(T183:T186)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89</v>
      </c>
      <c r="AT182" s="214" t="s">
        <v>78</v>
      </c>
      <c r="AU182" s="214" t="s">
        <v>87</v>
      </c>
      <c r="AY182" s="213" t="s">
        <v>170</v>
      </c>
      <c r="BK182" s="215">
        <f>SUM(BK183:BK186)</f>
        <v>0</v>
      </c>
    </row>
    <row r="183" s="2" customFormat="1" ht="24.15" customHeight="1">
      <c r="A183" s="37"/>
      <c r="B183" s="38"/>
      <c r="C183" s="218" t="s">
        <v>261</v>
      </c>
      <c r="D183" s="218" t="s">
        <v>173</v>
      </c>
      <c r="E183" s="219" t="s">
        <v>1296</v>
      </c>
      <c r="F183" s="220" t="s">
        <v>1297</v>
      </c>
      <c r="G183" s="221" t="s">
        <v>315</v>
      </c>
      <c r="H183" s="222">
        <v>125.568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44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177</v>
      </c>
      <c r="AT183" s="230" t="s">
        <v>173</v>
      </c>
      <c r="AU183" s="230" t="s">
        <v>89</v>
      </c>
      <c r="AY183" s="16" t="s">
        <v>170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87</v>
      </c>
      <c r="BK183" s="231">
        <f>ROUND(I183*H183,2)</f>
        <v>0</v>
      </c>
      <c r="BL183" s="16" t="s">
        <v>177</v>
      </c>
      <c r="BM183" s="230" t="s">
        <v>1298</v>
      </c>
    </row>
    <row r="184" s="2" customFormat="1">
      <c r="A184" s="37"/>
      <c r="B184" s="38"/>
      <c r="C184" s="39"/>
      <c r="D184" s="232" t="s">
        <v>179</v>
      </c>
      <c r="E184" s="39"/>
      <c r="F184" s="233" t="s">
        <v>1297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179</v>
      </c>
      <c r="AU184" s="16" t="s">
        <v>89</v>
      </c>
    </row>
    <row r="185" s="2" customFormat="1">
      <c r="A185" s="37"/>
      <c r="B185" s="38"/>
      <c r="C185" s="39"/>
      <c r="D185" s="232" t="s">
        <v>180</v>
      </c>
      <c r="E185" s="39"/>
      <c r="F185" s="237" t="s">
        <v>1299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180</v>
      </c>
      <c r="AU185" s="16" t="s">
        <v>89</v>
      </c>
    </row>
    <row r="186" s="13" customFormat="1">
      <c r="A186" s="13"/>
      <c r="B186" s="238"/>
      <c r="C186" s="239"/>
      <c r="D186" s="232" t="s">
        <v>182</v>
      </c>
      <c r="E186" s="240" t="s">
        <v>1</v>
      </c>
      <c r="F186" s="241" t="s">
        <v>1368</v>
      </c>
      <c r="G186" s="239"/>
      <c r="H186" s="242">
        <v>125.568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182</v>
      </c>
      <c r="AU186" s="248" t="s">
        <v>89</v>
      </c>
      <c r="AV186" s="13" t="s">
        <v>89</v>
      </c>
      <c r="AW186" s="13" t="s">
        <v>33</v>
      </c>
      <c r="AX186" s="13" t="s">
        <v>87</v>
      </c>
      <c r="AY186" s="248" t="s">
        <v>170</v>
      </c>
    </row>
    <row r="187" s="12" customFormat="1" ht="25.92" customHeight="1">
      <c r="A187" s="12"/>
      <c r="B187" s="202"/>
      <c r="C187" s="203"/>
      <c r="D187" s="204" t="s">
        <v>78</v>
      </c>
      <c r="E187" s="205" t="s">
        <v>184</v>
      </c>
      <c r="F187" s="205" t="s">
        <v>185</v>
      </c>
      <c r="G187" s="203"/>
      <c r="H187" s="203"/>
      <c r="I187" s="206"/>
      <c r="J187" s="207">
        <f>BK187</f>
        <v>0</v>
      </c>
      <c r="K187" s="203"/>
      <c r="L187" s="208"/>
      <c r="M187" s="209"/>
      <c r="N187" s="210"/>
      <c r="O187" s="210"/>
      <c r="P187" s="211">
        <f>SUM(P188:P192)</f>
        <v>0</v>
      </c>
      <c r="Q187" s="210"/>
      <c r="R187" s="211">
        <f>SUM(R188:R192)</f>
        <v>0</v>
      </c>
      <c r="S187" s="210"/>
      <c r="T187" s="212">
        <f>SUM(T188:T192)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3" t="s">
        <v>186</v>
      </c>
      <c r="AT187" s="214" t="s">
        <v>78</v>
      </c>
      <c r="AU187" s="214" t="s">
        <v>79</v>
      </c>
      <c r="AY187" s="213" t="s">
        <v>170</v>
      </c>
      <c r="BK187" s="215">
        <f>SUM(BK188:BK192)</f>
        <v>0</v>
      </c>
    </row>
    <row r="188" s="2" customFormat="1" ht="37.8" customHeight="1">
      <c r="A188" s="37"/>
      <c r="B188" s="38"/>
      <c r="C188" s="218" t="s">
        <v>267</v>
      </c>
      <c r="D188" s="218" t="s">
        <v>173</v>
      </c>
      <c r="E188" s="219" t="s">
        <v>661</v>
      </c>
      <c r="F188" s="220" t="s">
        <v>662</v>
      </c>
      <c r="G188" s="221" t="s">
        <v>663</v>
      </c>
      <c r="H188" s="222">
        <v>573.38599999999997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44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190</v>
      </c>
      <c r="AT188" s="230" t="s">
        <v>173</v>
      </c>
      <c r="AU188" s="230" t="s">
        <v>87</v>
      </c>
      <c r="AY188" s="16" t="s">
        <v>170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87</v>
      </c>
      <c r="BK188" s="231">
        <f>ROUND(I188*H188,2)</f>
        <v>0</v>
      </c>
      <c r="BL188" s="16" t="s">
        <v>190</v>
      </c>
      <c r="BM188" s="230" t="s">
        <v>1369</v>
      </c>
    </row>
    <row r="189" s="2" customFormat="1">
      <c r="A189" s="37"/>
      <c r="B189" s="38"/>
      <c r="C189" s="39"/>
      <c r="D189" s="232" t="s">
        <v>179</v>
      </c>
      <c r="E189" s="39"/>
      <c r="F189" s="233" t="s">
        <v>665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179</v>
      </c>
      <c r="AU189" s="16" t="s">
        <v>87</v>
      </c>
    </row>
    <row r="190" s="2" customFormat="1">
      <c r="A190" s="37"/>
      <c r="B190" s="38"/>
      <c r="C190" s="39"/>
      <c r="D190" s="232" t="s">
        <v>193</v>
      </c>
      <c r="E190" s="39"/>
      <c r="F190" s="237" t="s">
        <v>666</v>
      </c>
      <c r="G190" s="39"/>
      <c r="H190" s="39"/>
      <c r="I190" s="234"/>
      <c r="J190" s="39"/>
      <c r="K190" s="39"/>
      <c r="L190" s="43"/>
      <c r="M190" s="235"/>
      <c r="N190" s="236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193</v>
      </c>
      <c r="AU190" s="16" t="s">
        <v>87</v>
      </c>
    </row>
    <row r="191" s="13" customFormat="1">
      <c r="A191" s="13"/>
      <c r="B191" s="238"/>
      <c r="C191" s="239"/>
      <c r="D191" s="232" t="s">
        <v>182</v>
      </c>
      <c r="E191" s="240" t="s">
        <v>1</v>
      </c>
      <c r="F191" s="241" t="s">
        <v>1370</v>
      </c>
      <c r="G191" s="239"/>
      <c r="H191" s="242">
        <v>196.06899999999999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182</v>
      </c>
      <c r="AU191" s="248" t="s">
        <v>87</v>
      </c>
      <c r="AV191" s="13" t="s">
        <v>89</v>
      </c>
      <c r="AW191" s="13" t="s">
        <v>33</v>
      </c>
      <c r="AX191" s="13" t="s">
        <v>79</v>
      </c>
      <c r="AY191" s="248" t="s">
        <v>170</v>
      </c>
    </row>
    <row r="192" s="13" customFormat="1">
      <c r="A192" s="13"/>
      <c r="B192" s="238"/>
      <c r="C192" s="239"/>
      <c r="D192" s="232" t="s">
        <v>182</v>
      </c>
      <c r="E192" s="240" t="s">
        <v>1</v>
      </c>
      <c r="F192" s="241" t="s">
        <v>1371</v>
      </c>
      <c r="G192" s="239"/>
      <c r="H192" s="242">
        <v>377.31700000000001</v>
      </c>
      <c r="I192" s="243"/>
      <c r="J192" s="239"/>
      <c r="K192" s="239"/>
      <c r="L192" s="244"/>
      <c r="M192" s="262"/>
      <c r="N192" s="263"/>
      <c r="O192" s="263"/>
      <c r="P192" s="263"/>
      <c r="Q192" s="263"/>
      <c r="R192" s="263"/>
      <c r="S192" s="263"/>
      <c r="T192" s="26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182</v>
      </c>
      <c r="AU192" s="248" t="s">
        <v>87</v>
      </c>
      <c r="AV192" s="13" t="s">
        <v>89</v>
      </c>
      <c r="AW192" s="13" t="s">
        <v>33</v>
      </c>
      <c r="AX192" s="13" t="s">
        <v>79</v>
      </c>
      <c r="AY192" s="248" t="s">
        <v>170</v>
      </c>
    </row>
    <row r="193" s="2" customFormat="1" ht="6.96" customHeight="1">
      <c r="A193" s="37"/>
      <c r="B193" s="65"/>
      <c r="C193" s="66"/>
      <c r="D193" s="66"/>
      <c r="E193" s="66"/>
      <c r="F193" s="66"/>
      <c r="G193" s="66"/>
      <c r="H193" s="66"/>
      <c r="I193" s="66"/>
      <c r="J193" s="66"/>
      <c r="K193" s="66"/>
      <c r="L193" s="43"/>
      <c r="M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</sheetData>
  <sheetProtection sheet="1" autoFilter="0" formatColumns="0" formatRows="0" objects="1" scenarios="1" spinCount="100000" saltValue="2OsyK0vKeKTi3L0csWPMUKhmWIKD7sbLNLd3XDADnsAwDuAk9zqvVGIFXy9mGhp/oHIR02/3lHOMMO49vALwLA==" hashValue="grl+l3dzk0CIsAPqBcA+tolpyMRjyCIJSpGfjV3WTD3NB/9V+AyNgw2ZoH92MI60nKV8V5A7cii52k0zyCqC0A==" algorithmName="SHA-512" password="CC35"/>
  <autoFilter ref="C124:K19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1372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1235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1236</v>
      </c>
      <c r="F24" s="37"/>
      <c r="G24" s="37"/>
      <c r="H24" s="37"/>
      <c r="I24" s="139" t="s">
        <v>28</v>
      </c>
      <c r="J24" s="142" t="s">
        <v>1237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ROUND((SUM(BE125:BE192)),  2)</f>
        <v>0</v>
      </c>
      <c r="G33" s="37"/>
      <c r="H33" s="37"/>
      <c r="I33" s="154">
        <v>0.20999999999999999</v>
      </c>
      <c r="J33" s="153">
        <f>ROUND(((SUM(BE125:BE192))*I33),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ROUND((SUM(BF125:BF192)),  2)</f>
        <v>0</v>
      </c>
      <c r="G34" s="37"/>
      <c r="H34" s="37"/>
      <c r="I34" s="154">
        <v>0.14999999999999999</v>
      </c>
      <c r="J34" s="153">
        <f>ROUND(((SUM(BF125:BF192))*I34),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ROUND((SUM(BG125:BG192)),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ROUND((SUM(BH125:BH192)),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ROUND((SUM(BI125:BI192)),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700.6 - Protihluková opatření - PHS 6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BENING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J141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1238</v>
      </c>
      <c r="E100" s="187"/>
      <c r="F100" s="187"/>
      <c r="G100" s="187"/>
      <c r="H100" s="187"/>
      <c r="I100" s="187"/>
      <c r="J100" s="188">
        <f>J158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672</v>
      </c>
      <c r="E101" s="187"/>
      <c r="F101" s="187"/>
      <c r="G101" s="187"/>
      <c r="H101" s="187"/>
      <c r="I101" s="187"/>
      <c r="J101" s="188">
        <f>J171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299</v>
      </c>
      <c r="E102" s="187"/>
      <c r="F102" s="187"/>
      <c r="G102" s="187"/>
      <c r="H102" s="187"/>
      <c r="I102" s="187"/>
      <c r="J102" s="188">
        <f>J176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152</v>
      </c>
      <c r="E103" s="181"/>
      <c r="F103" s="181"/>
      <c r="G103" s="181"/>
      <c r="H103" s="181"/>
      <c r="I103" s="181"/>
      <c r="J103" s="182">
        <f>J181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1239</v>
      </c>
      <c r="E104" s="187"/>
      <c r="F104" s="187"/>
      <c r="G104" s="187"/>
      <c r="H104" s="187"/>
      <c r="I104" s="187"/>
      <c r="J104" s="188">
        <f>J182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154</v>
      </c>
      <c r="E105" s="181"/>
      <c r="F105" s="181"/>
      <c r="G105" s="181"/>
      <c r="H105" s="181"/>
      <c r="I105" s="181"/>
      <c r="J105" s="182">
        <f>J187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155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Přeložka komunikace II/611 - Nehvizdy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145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 700.6 - Protihluková opatření - PHS 6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 xml:space="preserve"> </v>
      </c>
      <c r="G119" s="39"/>
      <c r="H119" s="39"/>
      <c r="I119" s="31" t="s">
        <v>22</v>
      </c>
      <c r="J119" s="78" t="str">
        <f>IF(J12="","",J12)</f>
        <v>18. 12. 2025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>KSÚS Středočeského kraje, p.o.</v>
      </c>
      <c r="G121" s="39"/>
      <c r="H121" s="39"/>
      <c r="I121" s="31" t="s">
        <v>32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30</v>
      </c>
      <c r="D122" s="39"/>
      <c r="E122" s="39"/>
      <c r="F122" s="26" t="str">
        <f>IF(E18="","",E18)</f>
        <v>Vyplň údaj</v>
      </c>
      <c r="G122" s="39"/>
      <c r="H122" s="39"/>
      <c r="I122" s="31" t="s">
        <v>34</v>
      </c>
      <c r="J122" s="35" t="str">
        <f>E24</f>
        <v>BENING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156</v>
      </c>
      <c r="D124" s="193" t="s">
        <v>64</v>
      </c>
      <c r="E124" s="193" t="s">
        <v>60</v>
      </c>
      <c r="F124" s="193" t="s">
        <v>61</v>
      </c>
      <c r="G124" s="193" t="s">
        <v>157</v>
      </c>
      <c r="H124" s="193" t="s">
        <v>158</v>
      </c>
      <c r="I124" s="193" t="s">
        <v>159</v>
      </c>
      <c r="J124" s="194" t="s">
        <v>149</v>
      </c>
      <c r="K124" s="195" t="s">
        <v>160</v>
      </c>
      <c r="L124" s="196"/>
      <c r="M124" s="99" t="s">
        <v>1</v>
      </c>
      <c r="N124" s="100" t="s">
        <v>43</v>
      </c>
      <c r="O124" s="100" t="s">
        <v>161</v>
      </c>
      <c r="P124" s="100" t="s">
        <v>162</v>
      </c>
      <c r="Q124" s="100" t="s">
        <v>163</v>
      </c>
      <c r="R124" s="100" t="s">
        <v>164</v>
      </c>
      <c r="S124" s="100" t="s">
        <v>165</v>
      </c>
      <c r="T124" s="101" t="s">
        <v>166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167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P126+P181+P187</f>
        <v>0</v>
      </c>
      <c r="Q125" s="103"/>
      <c r="R125" s="199">
        <f>R126+R181+R187</f>
        <v>0</v>
      </c>
      <c r="S125" s="103"/>
      <c r="T125" s="200">
        <f>T126+T181+T187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151</v>
      </c>
      <c r="BK125" s="201">
        <f>BK126+BK181+BK187</f>
        <v>0</v>
      </c>
    </row>
    <row r="126" s="12" customFormat="1" ht="25.92" customHeight="1">
      <c r="A126" s="12"/>
      <c r="B126" s="202"/>
      <c r="C126" s="203"/>
      <c r="D126" s="204" t="s">
        <v>78</v>
      </c>
      <c r="E126" s="205" t="s">
        <v>302</v>
      </c>
      <c r="F126" s="205" t="s">
        <v>303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P127+P141+P158+P171+P176</f>
        <v>0</v>
      </c>
      <c r="Q126" s="210"/>
      <c r="R126" s="211">
        <f>R127+R141+R158+R171+R176</f>
        <v>0</v>
      </c>
      <c r="S126" s="210"/>
      <c r="T126" s="212">
        <f>T127+T141+T158+T171+T176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79</v>
      </c>
      <c r="AY126" s="213" t="s">
        <v>170</v>
      </c>
      <c r="BK126" s="215">
        <f>BK127+BK141+BK158+BK171+BK176</f>
        <v>0</v>
      </c>
    </row>
    <row r="127" s="12" customFormat="1" ht="22.8" customHeight="1">
      <c r="A127" s="12"/>
      <c r="B127" s="202"/>
      <c r="C127" s="203"/>
      <c r="D127" s="204" t="s">
        <v>78</v>
      </c>
      <c r="E127" s="216" t="s">
        <v>87</v>
      </c>
      <c r="F127" s="216" t="s">
        <v>304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SUM(P128:P140)</f>
        <v>0</v>
      </c>
      <c r="Q127" s="210"/>
      <c r="R127" s="211">
        <f>SUM(R128:R140)</f>
        <v>0</v>
      </c>
      <c r="S127" s="210"/>
      <c r="T127" s="212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87</v>
      </c>
      <c r="AT127" s="214" t="s">
        <v>78</v>
      </c>
      <c r="AU127" s="214" t="s">
        <v>87</v>
      </c>
      <c r="AY127" s="213" t="s">
        <v>170</v>
      </c>
      <c r="BK127" s="215">
        <f>SUM(BK128:BK140)</f>
        <v>0</v>
      </c>
    </row>
    <row r="128" s="2" customFormat="1" ht="16.5" customHeight="1">
      <c r="A128" s="37"/>
      <c r="B128" s="38"/>
      <c r="C128" s="218" t="s">
        <v>87</v>
      </c>
      <c r="D128" s="218" t="s">
        <v>173</v>
      </c>
      <c r="E128" s="219" t="s">
        <v>1240</v>
      </c>
      <c r="F128" s="220" t="s">
        <v>1241</v>
      </c>
      <c r="G128" s="221" t="s">
        <v>307</v>
      </c>
      <c r="H128" s="222">
        <v>150.822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44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186</v>
      </c>
      <c r="AT128" s="230" t="s">
        <v>173</v>
      </c>
      <c r="AU128" s="230" t="s">
        <v>89</v>
      </c>
      <c r="AY128" s="16" t="s">
        <v>170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87</v>
      </c>
      <c r="BK128" s="231">
        <f>ROUND(I128*H128,2)</f>
        <v>0</v>
      </c>
      <c r="BL128" s="16" t="s">
        <v>186</v>
      </c>
      <c r="BM128" s="230" t="s">
        <v>1242</v>
      </c>
    </row>
    <row r="129" s="2" customFormat="1">
      <c r="A129" s="37"/>
      <c r="B129" s="38"/>
      <c r="C129" s="39"/>
      <c r="D129" s="232" t="s">
        <v>179</v>
      </c>
      <c r="E129" s="39"/>
      <c r="F129" s="233" t="s">
        <v>1241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179</v>
      </c>
      <c r="AU129" s="16" t="s">
        <v>89</v>
      </c>
    </row>
    <row r="130" s="2" customFormat="1">
      <c r="A130" s="37"/>
      <c r="B130" s="38"/>
      <c r="C130" s="39"/>
      <c r="D130" s="232" t="s">
        <v>180</v>
      </c>
      <c r="E130" s="39"/>
      <c r="F130" s="237" t="s">
        <v>361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180</v>
      </c>
      <c r="AU130" s="16" t="s">
        <v>89</v>
      </c>
    </row>
    <row r="131" s="2" customFormat="1">
      <c r="A131" s="37"/>
      <c r="B131" s="38"/>
      <c r="C131" s="39"/>
      <c r="D131" s="232" t="s">
        <v>193</v>
      </c>
      <c r="E131" s="39"/>
      <c r="F131" s="237" t="s">
        <v>693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193</v>
      </c>
      <c r="AU131" s="16" t="s">
        <v>89</v>
      </c>
    </row>
    <row r="132" s="13" customFormat="1">
      <c r="A132" s="13"/>
      <c r="B132" s="238"/>
      <c r="C132" s="239"/>
      <c r="D132" s="232" t="s">
        <v>182</v>
      </c>
      <c r="E132" s="240" t="s">
        <v>1</v>
      </c>
      <c r="F132" s="241" t="s">
        <v>1373</v>
      </c>
      <c r="G132" s="239"/>
      <c r="H132" s="242">
        <v>150.822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182</v>
      </c>
      <c r="AU132" s="248" t="s">
        <v>89</v>
      </c>
      <c r="AV132" s="13" t="s">
        <v>89</v>
      </c>
      <c r="AW132" s="13" t="s">
        <v>33</v>
      </c>
      <c r="AX132" s="13" t="s">
        <v>87</v>
      </c>
      <c r="AY132" s="248" t="s">
        <v>170</v>
      </c>
    </row>
    <row r="133" s="2" customFormat="1" ht="16.5" customHeight="1">
      <c r="A133" s="37"/>
      <c r="B133" s="38"/>
      <c r="C133" s="218" t="s">
        <v>89</v>
      </c>
      <c r="D133" s="218" t="s">
        <v>173</v>
      </c>
      <c r="E133" s="219" t="s">
        <v>1244</v>
      </c>
      <c r="F133" s="220" t="s">
        <v>1245</v>
      </c>
      <c r="G133" s="221" t="s">
        <v>307</v>
      </c>
      <c r="H133" s="222">
        <v>139.071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44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186</v>
      </c>
      <c r="AT133" s="230" t="s">
        <v>173</v>
      </c>
      <c r="AU133" s="230" t="s">
        <v>89</v>
      </c>
      <c r="AY133" s="16" t="s">
        <v>170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87</v>
      </c>
      <c r="BK133" s="231">
        <f>ROUND(I133*H133,2)</f>
        <v>0</v>
      </c>
      <c r="BL133" s="16" t="s">
        <v>186</v>
      </c>
      <c r="BM133" s="230" t="s">
        <v>1246</v>
      </c>
    </row>
    <row r="134" s="2" customFormat="1">
      <c r="A134" s="37"/>
      <c r="B134" s="38"/>
      <c r="C134" s="39"/>
      <c r="D134" s="232" t="s">
        <v>179</v>
      </c>
      <c r="E134" s="39"/>
      <c r="F134" s="233" t="s">
        <v>1245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179</v>
      </c>
      <c r="AU134" s="16" t="s">
        <v>89</v>
      </c>
    </row>
    <row r="135" s="2" customFormat="1">
      <c r="A135" s="37"/>
      <c r="B135" s="38"/>
      <c r="C135" s="39"/>
      <c r="D135" s="232" t="s">
        <v>180</v>
      </c>
      <c r="E135" s="39"/>
      <c r="F135" s="237" t="s">
        <v>1247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180</v>
      </c>
      <c r="AU135" s="16" t="s">
        <v>89</v>
      </c>
    </row>
    <row r="136" s="13" customFormat="1">
      <c r="A136" s="13"/>
      <c r="B136" s="238"/>
      <c r="C136" s="239"/>
      <c r="D136" s="232" t="s">
        <v>182</v>
      </c>
      <c r="E136" s="240" t="s">
        <v>1</v>
      </c>
      <c r="F136" s="241" t="s">
        <v>1374</v>
      </c>
      <c r="G136" s="239"/>
      <c r="H136" s="242">
        <v>139.071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182</v>
      </c>
      <c r="AU136" s="248" t="s">
        <v>89</v>
      </c>
      <c r="AV136" s="13" t="s">
        <v>89</v>
      </c>
      <c r="AW136" s="13" t="s">
        <v>33</v>
      </c>
      <c r="AX136" s="13" t="s">
        <v>87</v>
      </c>
      <c r="AY136" s="248" t="s">
        <v>170</v>
      </c>
    </row>
    <row r="137" s="2" customFormat="1" ht="21.75" customHeight="1">
      <c r="A137" s="37"/>
      <c r="B137" s="38"/>
      <c r="C137" s="218" t="s">
        <v>196</v>
      </c>
      <c r="D137" s="218" t="s">
        <v>173</v>
      </c>
      <c r="E137" s="219" t="s">
        <v>393</v>
      </c>
      <c r="F137" s="220" t="s">
        <v>394</v>
      </c>
      <c r="G137" s="221" t="s">
        <v>315</v>
      </c>
      <c r="H137" s="222">
        <v>342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44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186</v>
      </c>
      <c r="AT137" s="230" t="s">
        <v>173</v>
      </c>
      <c r="AU137" s="230" t="s">
        <v>89</v>
      </c>
      <c r="AY137" s="16" t="s">
        <v>170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87</v>
      </c>
      <c r="BK137" s="231">
        <f>ROUND(I137*H137,2)</f>
        <v>0</v>
      </c>
      <c r="BL137" s="16" t="s">
        <v>186</v>
      </c>
      <c r="BM137" s="230" t="s">
        <v>1249</v>
      </c>
    </row>
    <row r="138" s="2" customFormat="1">
      <c r="A138" s="37"/>
      <c r="B138" s="38"/>
      <c r="C138" s="39"/>
      <c r="D138" s="232" t="s">
        <v>179</v>
      </c>
      <c r="E138" s="39"/>
      <c r="F138" s="233" t="s">
        <v>394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179</v>
      </c>
      <c r="AU138" s="16" t="s">
        <v>89</v>
      </c>
    </row>
    <row r="139" s="2" customFormat="1">
      <c r="A139" s="37"/>
      <c r="B139" s="38"/>
      <c r="C139" s="39"/>
      <c r="D139" s="232" t="s">
        <v>180</v>
      </c>
      <c r="E139" s="39"/>
      <c r="F139" s="237" t="s">
        <v>396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180</v>
      </c>
      <c r="AU139" s="16" t="s">
        <v>89</v>
      </c>
    </row>
    <row r="140" s="13" customFormat="1">
      <c r="A140" s="13"/>
      <c r="B140" s="238"/>
      <c r="C140" s="239"/>
      <c r="D140" s="232" t="s">
        <v>182</v>
      </c>
      <c r="E140" s="240" t="s">
        <v>1</v>
      </c>
      <c r="F140" s="241" t="s">
        <v>1375</v>
      </c>
      <c r="G140" s="239"/>
      <c r="H140" s="242">
        <v>342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182</v>
      </c>
      <c r="AU140" s="248" t="s">
        <v>89</v>
      </c>
      <c r="AV140" s="13" t="s">
        <v>89</v>
      </c>
      <c r="AW140" s="13" t="s">
        <v>33</v>
      </c>
      <c r="AX140" s="13" t="s">
        <v>87</v>
      </c>
      <c r="AY140" s="248" t="s">
        <v>170</v>
      </c>
    </row>
    <row r="141" s="12" customFormat="1" ht="22.8" customHeight="1">
      <c r="A141" s="12"/>
      <c r="B141" s="202"/>
      <c r="C141" s="203"/>
      <c r="D141" s="204" t="s">
        <v>78</v>
      </c>
      <c r="E141" s="216" t="s">
        <v>89</v>
      </c>
      <c r="F141" s="216" t="s">
        <v>399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SUM(P142:P157)</f>
        <v>0</v>
      </c>
      <c r="Q141" s="210"/>
      <c r="R141" s="211">
        <f>SUM(R142:R157)</f>
        <v>0</v>
      </c>
      <c r="S141" s="210"/>
      <c r="T141" s="212">
        <f>SUM(T142:T157)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87</v>
      </c>
      <c r="AT141" s="214" t="s">
        <v>78</v>
      </c>
      <c r="AU141" s="214" t="s">
        <v>87</v>
      </c>
      <c r="AY141" s="213" t="s">
        <v>170</v>
      </c>
      <c r="BK141" s="215">
        <f>SUM(BK142:BK157)</f>
        <v>0</v>
      </c>
    </row>
    <row r="142" s="2" customFormat="1" ht="16.5" customHeight="1">
      <c r="A142" s="37"/>
      <c r="B142" s="38"/>
      <c r="C142" s="218" t="s">
        <v>186</v>
      </c>
      <c r="D142" s="218" t="s">
        <v>173</v>
      </c>
      <c r="E142" s="219" t="s">
        <v>1251</v>
      </c>
      <c r="F142" s="220" t="s">
        <v>1252</v>
      </c>
      <c r="G142" s="221" t="s">
        <v>307</v>
      </c>
      <c r="H142" s="222">
        <v>46.981999999999999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44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186</v>
      </c>
      <c r="AT142" s="230" t="s">
        <v>173</v>
      </c>
      <c r="AU142" s="230" t="s">
        <v>89</v>
      </c>
      <c r="AY142" s="16" t="s">
        <v>170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87</v>
      </c>
      <c r="BK142" s="231">
        <f>ROUND(I142*H142,2)</f>
        <v>0</v>
      </c>
      <c r="BL142" s="16" t="s">
        <v>186</v>
      </c>
      <c r="BM142" s="230" t="s">
        <v>1253</v>
      </c>
    </row>
    <row r="143" s="2" customFormat="1">
      <c r="A143" s="37"/>
      <c r="B143" s="38"/>
      <c r="C143" s="39"/>
      <c r="D143" s="232" t="s">
        <v>179</v>
      </c>
      <c r="E143" s="39"/>
      <c r="F143" s="233" t="s">
        <v>1252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179</v>
      </c>
      <c r="AU143" s="16" t="s">
        <v>89</v>
      </c>
    </row>
    <row r="144" s="2" customFormat="1">
      <c r="A144" s="37"/>
      <c r="B144" s="38"/>
      <c r="C144" s="39"/>
      <c r="D144" s="232" t="s">
        <v>180</v>
      </c>
      <c r="E144" s="39"/>
      <c r="F144" s="237" t="s">
        <v>1254</v>
      </c>
      <c r="G144" s="39"/>
      <c r="H144" s="39"/>
      <c r="I144" s="234"/>
      <c r="J144" s="39"/>
      <c r="K144" s="39"/>
      <c r="L144" s="43"/>
      <c r="M144" s="235"/>
      <c r="N144" s="236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180</v>
      </c>
      <c r="AU144" s="16" t="s">
        <v>89</v>
      </c>
    </row>
    <row r="145" s="13" customFormat="1">
      <c r="A145" s="13"/>
      <c r="B145" s="238"/>
      <c r="C145" s="239"/>
      <c r="D145" s="232" t="s">
        <v>182</v>
      </c>
      <c r="E145" s="240" t="s">
        <v>1</v>
      </c>
      <c r="F145" s="241" t="s">
        <v>1376</v>
      </c>
      <c r="G145" s="239"/>
      <c r="H145" s="242">
        <v>46.981999999999999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182</v>
      </c>
      <c r="AU145" s="248" t="s">
        <v>89</v>
      </c>
      <c r="AV145" s="13" t="s">
        <v>89</v>
      </c>
      <c r="AW145" s="13" t="s">
        <v>33</v>
      </c>
      <c r="AX145" s="13" t="s">
        <v>87</v>
      </c>
      <c r="AY145" s="248" t="s">
        <v>170</v>
      </c>
    </row>
    <row r="146" s="2" customFormat="1" ht="16.5" customHeight="1">
      <c r="A146" s="37"/>
      <c r="B146" s="38"/>
      <c r="C146" s="218" t="s">
        <v>209</v>
      </c>
      <c r="D146" s="218" t="s">
        <v>173</v>
      </c>
      <c r="E146" s="219" t="s">
        <v>1256</v>
      </c>
      <c r="F146" s="220" t="s">
        <v>1257</v>
      </c>
      <c r="G146" s="221" t="s">
        <v>307</v>
      </c>
      <c r="H146" s="222">
        <v>11.746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44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186</v>
      </c>
      <c r="AT146" s="230" t="s">
        <v>173</v>
      </c>
      <c r="AU146" s="230" t="s">
        <v>89</v>
      </c>
      <c r="AY146" s="16" t="s">
        <v>170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87</v>
      </c>
      <c r="BK146" s="231">
        <f>ROUND(I146*H146,2)</f>
        <v>0</v>
      </c>
      <c r="BL146" s="16" t="s">
        <v>186</v>
      </c>
      <c r="BM146" s="230" t="s">
        <v>1258</v>
      </c>
    </row>
    <row r="147" s="2" customFormat="1">
      <c r="A147" s="37"/>
      <c r="B147" s="38"/>
      <c r="C147" s="39"/>
      <c r="D147" s="232" t="s">
        <v>179</v>
      </c>
      <c r="E147" s="39"/>
      <c r="F147" s="233" t="s">
        <v>1257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179</v>
      </c>
      <c r="AU147" s="16" t="s">
        <v>89</v>
      </c>
    </row>
    <row r="148" s="2" customFormat="1">
      <c r="A148" s="37"/>
      <c r="B148" s="38"/>
      <c r="C148" s="39"/>
      <c r="D148" s="232" t="s">
        <v>180</v>
      </c>
      <c r="E148" s="39"/>
      <c r="F148" s="237" t="s">
        <v>1254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180</v>
      </c>
      <c r="AU148" s="16" t="s">
        <v>89</v>
      </c>
    </row>
    <row r="149" s="13" customFormat="1">
      <c r="A149" s="13"/>
      <c r="B149" s="238"/>
      <c r="C149" s="239"/>
      <c r="D149" s="232" t="s">
        <v>182</v>
      </c>
      <c r="E149" s="240" t="s">
        <v>1</v>
      </c>
      <c r="F149" s="241" t="s">
        <v>1377</v>
      </c>
      <c r="G149" s="239"/>
      <c r="H149" s="242">
        <v>11.746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182</v>
      </c>
      <c r="AU149" s="248" t="s">
        <v>89</v>
      </c>
      <c r="AV149" s="13" t="s">
        <v>89</v>
      </c>
      <c r="AW149" s="13" t="s">
        <v>33</v>
      </c>
      <c r="AX149" s="13" t="s">
        <v>87</v>
      </c>
      <c r="AY149" s="248" t="s">
        <v>170</v>
      </c>
    </row>
    <row r="150" s="2" customFormat="1" ht="16.5" customHeight="1">
      <c r="A150" s="37"/>
      <c r="B150" s="38"/>
      <c r="C150" s="218" t="s">
        <v>216</v>
      </c>
      <c r="D150" s="218" t="s">
        <v>173</v>
      </c>
      <c r="E150" s="219" t="s">
        <v>1260</v>
      </c>
      <c r="F150" s="220" t="s">
        <v>1261</v>
      </c>
      <c r="G150" s="221" t="s">
        <v>663</v>
      </c>
      <c r="H150" s="222">
        <v>4.7039999999999997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44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186</v>
      </c>
      <c r="AT150" s="230" t="s">
        <v>173</v>
      </c>
      <c r="AU150" s="230" t="s">
        <v>89</v>
      </c>
      <c r="AY150" s="16" t="s">
        <v>170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87</v>
      </c>
      <c r="BK150" s="231">
        <f>ROUND(I150*H150,2)</f>
        <v>0</v>
      </c>
      <c r="BL150" s="16" t="s">
        <v>186</v>
      </c>
      <c r="BM150" s="230" t="s">
        <v>1262</v>
      </c>
    </row>
    <row r="151" s="2" customFormat="1">
      <c r="A151" s="37"/>
      <c r="B151" s="38"/>
      <c r="C151" s="39"/>
      <c r="D151" s="232" t="s">
        <v>179</v>
      </c>
      <c r="E151" s="39"/>
      <c r="F151" s="233" t="s">
        <v>1261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179</v>
      </c>
      <c r="AU151" s="16" t="s">
        <v>89</v>
      </c>
    </row>
    <row r="152" s="2" customFormat="1">
      <c r="A152" s="37"/>
      <c r="B152" s="38"/>
      <c r="C152" s="39"/>
      <c r="D152" s="232" t="s">
        <v>180</v>
      </c>
      <c r="E152" s="39"/>
      <c r="F152" s="237" t="s">
        <v>1263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180</v>
      </c>
      <c r="AU152" s="16" t="s">
        <v>89</v>
      </c>
    </row>
    <row r="153" s="13" customFormat="1">
      <c r="A153" s="13"/>
      <c r="B153" s="238"/>
      <c r="C153" s="239"/>
      <c r="D153" s="232" t="s">
        <v>182</v>
      </c>
      <c r="E153" s="240" t="s">
        <v>1</v>
      </c>
      <c r="F153" s="241" t="s">
        <v>1378</v>
      </c>
      <c r="G153" s="239"/>
      <c r="H153" s="242">
        <v>4.7039999999999997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182</v>
      </c>
      <c r="AU153" s="248" t="s">
        <v>89</v>
      </c>
      <c r="AV153" s="13" t="s">
        <v>89</v>
      </c>
      <c r="AW153" s="13" t="s">
        <v>33</v>
      </c>
      <c r="AX153" s="13" t="s">
        <v>87</v>
      </c>
      <c r="AY153" s="248" t="s">
        <v>170</v>
      </c>
    </row>
    <row r="154" s="2" customFormat="1" ht="16.5" customHeight="1">
      <c r="A154" s="37"/>
      <c r="B154" s="38"/>
      <c r="C154" s="218" t="s">
        <v>222</v>
      </c>
      <c r="D154" s="218" t="s">
        <v>173</v>
      </c>
      <c r="E154" s="219" t="s">
        <v>1265</v>
      </c>
      <c r="F154" s="220" t="s">
        <v>1266</v>
      </c>
      <c r="G154" s="221" t="s">
        <v>330</v>
      </c>
      <c r="H154" s="222">
        <v>144.40000000000001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44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186</v>
      </c>
      <c r="AT154" s="230" t="s">
        <v>173</v>
      </c>
      <c r="AU154" s="230" t="s">
        <v>89</v>
      </c>
      <c r="AY154" s="16" t="s">
        <v>170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87</v>
      </c>
      <c r="BK154" s="231">
        <f>ROUND(I154*H154,2)</f>
        <v>0</v>
      </c>
      <c r="BL154" s="16" t="s">
        <v>186</v>
      </c>
      <c r="BM154" s="230" t="s">
        <v>1267</v>
      </c>
    </row>
    <row r="155" s="2" customFormat="1">
      <c r="A155" s="37"/>
      <c r="B155" s="38"/>
      <c r="C155" s="39"/>
      <c r="D155" s="232" t="s">
        <v>179</v>
      </c>
      <c r="E155" s="39"/>
      <c r="F155" s="233" t="s">
        <v>1266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179</v>
      </c>
      <c r="AU155" s="16" t="s">
        <v>89</v>
      </c>
    </row>
    <row r="156" s="2" customFormat="1">
      <c r="A156" s="37"/>
      <c r="B156" s="38"/>
      <c r="C156" s="39"/>
      <c r="D156" s="232" t="s">
        <v>180</v>
      </c>
      <c r="E156" s="39"/>
      <c r="F156" s="237" t="s">
        <v>1268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180</v>
      </c>
      <c r="AU156" s="16" t="s">
        <v>89</v>
      </c>
    </row>
    <row r="157" s="13" customFormat="1">
      <c r="A157" s="13"/>
      <c r="B157" s="238"/>
      <c r="C157" s="239"/>
      <c r="D157" s="232" t="s">
        <v>182</v>
      </c>
      <c r="E157" s="240" t="s">
        <v>1</v>
      </c>
      <c r="F157" s="241" t="s">
        <v>1379</v>
      </c>
      <c r="G157" s="239"/>
      <c r="H157" s="242">
        <v>144.40000000000001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182</v>
      </c>
      <c r="AU157" s="248" t="s">
        <v>89</v>
      </c>
      <c r="AV157" s="13" t="s">
        <v>89</v>
      </c>
      <c r="AW157" s="13" t="s">
        <v>33</v>
      </c>
      <c r="AX157" s="13" t="s">
        <v>87</v>
      </c>
      <c r="AY157" s="248" t="s">
        <v>170</v>
      </c>
    </row>
    <row r="158" s="12" customFormat="1" ht="22.8" customHeight="1">
      <c r="A158" s="12"/>
      <c r="B158" s="202"/>
      <c r="C158" s="203"/>
      <c r="D158" s="204" t="s">
        <v>78</v>
      </c>
      <c r="E158" s="216" t="s">
        <v>196</v>
      </c>
      <c r="F158" s="216" t="s">
        <v>1270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SUM(P159:P170)</f>
        <v>0</v>
      </c>
      <c r="Q158" s="210"/>
      <c r="R158" s="211">
        <f>SUM(R159:R170)</f>
        <v>0</v>
      </c>
      <c r="S158" s="210"/>
      <c r="T158" s="212">
        <f>SUM(T159:T170)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87</v>
      </c>
      <c r="AT158" s="214" t="s">
        <v>78</v>
      </c>
      <c r="AU158" s="214" t="s">
        <v>87</v>
      </c>
      <c r="AY158" s="213" t="s">
        <v>170</v>
      </c>
      <c r="BK158" s="215">
        <f>SUM(BK159:BK170)</f>
        <v>0</v>
      </c>
    </row>
    <row r="159" s="2" customFormat="1" ht="24.15" customHeight="1">
      <c r="A159" s="37"/>
      <c r="B159" s="38"/>
      <c r="C159" s="218" t="s">
        <v>228</v>
      </c>
      <c r="D159" s="218" t="s">
        <v>173</v>
      </c>
      <c r="E159" s="219" t="s">
        <v>1271</v>
      </c>
      <c r="F159" s="220" t="s">
        <v>1272</v>
      </c>
      <c r="G159" s="221" t="s">
        <v>307</v>
      </c>
      <c r="H159" s="222">
        <v>13.109999999999999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44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186</v>
      </c>
      <c r="AT159" s="230" t="s">
        <v>173</v>
      </c>
      <c r="AU159" s="230" t="s">
        <v>89</v>
      </c>
      <c r="AY159" s="16" t="s">
        <v>170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87</v>
      </c>
      <c r="BK159" s="231">
        <f>ROUND(I159*H159,2)</f>
        <v>0</v>
      </c>
      <c r="BL159" s="16" t="s">
        <v>186</v>
      </c>
      <c r="BM159" s="230" t="s">
        <v>1273</v>
      </c>
    </row>
    <row r="160" s="2" customFormat="1">
      <c r="A160" s="37"/>
      <c r="B160" s="38"/>
      <c r="C160" s="39"/>
      <c r="D160" s="232" t="s">
        <v>179</v>
      </c>
      <c r="E160" s="39"/>
      <c r="F160" s="233" t="s">
        <v>1272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179</v>
      </c>
      <c r="AU160" s="16" t="s">
        <v>89</v>
      </c>
    </row>
    <row r="161" s="2" customFormat="1">
      <c r="A161" s="37"/>
      <c r="B161" s="38"/>
      <c r="C161" s="39"/>
      <c r="D161" s="232" t="s">
        <v>180</v>
      </c>
      <c r="E161" s="39"/>
      <c r="F161" s="237" t="s">
        <v>1274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180</v>
      </c>
      <c r="AU161" s="16" t="s">
        <v>89</v>
      </c>
    </row>
    <row r="162" s="13" customFormat="1">
      <c r="A162" s="13"/>
      <c r="B162" s="238"/>
      <c r="C162" s="239"/>
      <c r="D162" s="232" t="s">
        <v>182</v>
      </c>
      <c r="E162" s="240" t="s">
        <v>1</v>
      </c>
      <c r="F162" s="241" t="s">
        <v>1380</v>
      </c>
      <c r="G162" s="239"/>
      <c r="H162" s="242">
        <v>13.109999999999999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182</v>
      </c>
      <c r="AU162" s="248" t="s">
        <v>89</v>
      </c>
      <c r="AV162" s="13" t="s">
        <v>89</v>
      </c>
      <c r="AW162" s="13" t="s">
        <v>33</v>
      </c>
      <c r="AX162" s="13" t="s">
        <v>87</v>
      </c>
      <c r="AY162" s="248" t="s">
        <v>170</v>
      </c>
    </row>
    <row r="163" s="2" customFormat="1" ht="24.15" customHeight="1">
      <c r="A163" s="37"/>
      <c r="B163" s="38"/>
      <c r="C163" s="218" t="s">
        <v>235</v>
      </c>
      <c r="D163" s="218" t="s">
        <v>173</v>
      </c>
      <c r="E163" s="219" t="s">
        <v>1276</v>
      </c>
      <c r="F163" s="220" t="s">
        <v>1277</v>
      </c>
      <c r="G163" s="221" t="s">
        <v>315</v>
      </c>
      <c r="H163" s="222">
        <v>90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44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186</v>
      </c>
      <c r="AT163" s="230" t="s">
        <v>173</v>
      </c>
      <c r="AU163" s="230" t="s">
        <v>89</v>
      </c>
      <c r="AY163" s="16" t="s">
        <v>170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87</v>
      </c>
      <c r="BK163" s="231">
        <f>ROUND(I163*H163,2)</f>
        <v>0</v>
      </c>
      <c r="BL163" s="16" t="s">
        <v>186</v>
      </c>
      <c r="BM163" s="230" t="s">
        <v>1278</v>
      </c>
    </row>
    <row r="164" s="2" customFormat="1">
      <c r="A164" s="37"/>
      <c r="B164" s="38"/>
      <c r="C164" s="39"/>
      <c r="D164" s="232" t="s">
        <v>179</v>
      </c>
      <c r="E164" s="39"/>
      <c r="F164" s="233" t="s">
        <v>1277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179</v>
      </c>
      <c r="AU164" s="16" t="s">
        <v>89</v>
      </c>
    </row>
    <row r="165" s="2" customFormat="1">
      <c r="A165" s="37"/>
      <c r="B165" s="38"/>
      <c r="C165" s="39"/>
      <c r="D165" s="232" t="s">
        <v>180</v>
      </c>
      <c r="E165" s="39"/>
      <c r="F165" s="237" t="s">
        <v>1279</v>
      </c>
      <c r="G165" s="39"/>
      <c r="H165" s="39"/>
      <c r="I165" s="234"/>
      <c r="J165" s="39"/>
      <c r="K165" s="39"/>
      <c r="L165" s="43"/>
      <c r="M165" s="235"/>
      <c r="N165" s="236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180</v>
      </c>
      <c r="AU165" s="16" t="s">
        <v>89</v>
      </c>
    </row>
    <row r="166" s="13" customFormat="1">
      <c r="A166" s="13"/>
      <c r="B166" s="238"/>
      <c r="C166" s="239"/>
      <c r="D166" s="232" t="s">
        <v>182</v>
      </c>
      <c r="E166" s="240" t="s">
        <v>1</v>
      </c>
      <c r="F166" s="241" t="s">
        <v>1381</v>
      </c>
      <c r="G166" s="239"/>
      <c r="H166" s="242">
        <v>90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182</v>
      </c>
      <c r="AU166" s="248" t="s">
        <v>89</v>
      </c>
      <c r="AV166" s="13" t="s">
        <v>89</v>
      </c>
      <c r="AW166" s="13" t="s">
        <v>33</v>
      </c>
      <c r="AX166" s="13" t="s">
        <v>87</v>
      </c>
      <c r="AY166" s="248" t="s">
        <v>170</v>
      </c>
    </row>
    <row r="167" s="2" customFormat="1" ht="24.15" customHeight="1">
      <c r="A167" s="37"/>
      <c r="B167" s="38"/>
      <c r="C167" s="218" t="s">
        <v>242</v>
      </c>
      <c r="D167" s="218" t="s">
        <v>173</v>
      </c>
      <c r="E167" s="219" t="s">
        <v>1281</v>
      </c>
      <c r="F167" s="220" t="s">
        <v>1282</v>
      </c>
      <c r="G167" s="221" t="s">
        <v>315</v>
      </c>
      <c r="H167" s="222">
        <v>482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44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186</v>
      </c>
      <c r="AT167" s="230" t="s">
        <v>173</v>
      </c>
      <c r="AU167" s="230" t="s">
        <v>89</v>
      </c>
      <c r="AY167" s="16" t="s">
        <v>170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87</v>
      </c>
      <c r="BK167" s="231">
        <f>ROUND(I167*H167,2)</f>
        <v>0</v>
      </c>
      <c r="BL167" s="16" t="s">
        <v>186</v>
      </c>
      <c r="BM167" s="230" t="s">
        <v>1283</v>
      </c>
    </row>
    <row r="168" s="2" customFormat="1">
      <c r="A168" s="37"/>
      <c r="B168" s="38"/>
      <c r="C168" s="39"/>
      <c r="D168" s="232" t="s">
        <v>179</v>
      </c>
      <c r="E168" s="39"/>
      <c r="F168" s="233" t="s">
        <v>1282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179</v>
      </c>
      <c r="AU168" s="16" t="s">
        <v>89</v>
      </c>
    </row>
    <row r="169" s="2" customFormat="1">
      <c r="A169" s="37"/>
      <c r="B169" s="38"/>
      <c r="C169" s="39"/>
      <c r="D169" s="232" t="s">
        <v>180</v>
      </c>
      <c r="E169" s="39"/>
      <c r="F169" s="237" t="s">
        <v>1284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180</v>
      </c>
      <c r="AU169" s="16" t="s">
        <v>89</v>
      </c>
    </row>
    <row r="170" s="13" customFormat="1">
      <c r="A170" s="13"/>
      <c r="B170" s="238"/>
      <c r="C170" s="239"/>
      <c r="D170" s="232" t="s">
        <v>182</v>
      </c>
      <c r="E170" s="240" t="s">
        <v>1</v>
      </c>
      <c r="F170" s="241" t="s">
        <v>1382</v>
      </c>
      <c r="G170" s="239"/>
      <c r="H170" s="242">
        <v>482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182</v>
      </c>
      <c r="AU170" s="248" t="s">
        <v>89</v>
      </c>
      <c r="AV170" s="13" t="s">
        <v>89</v>
      </c>
      <c r="AW170" s="13" t="s">
        <v>33</v>
      </c>
      <c r="AX170" s="13" t="s">
        <v>87</v>
      </c>
      <c r="AY170" s="248" t="s">
        <v>170</v>
      </c>
    </row>
    <row r="171" s="12" customFormat="1" ht="22.8" customHeight="1">
      <c r="A171" s="12"/>
      <c r="B171" s="202"/>
      <c r="C171" s="203"/>
      <c r="D171" s="204" t="s">
        <v>78</v>
      </c>
      <c r="E171" s="216" t="s">
        <v>186</v>
      </c>
      <c r="F171" s="216" t="s">
        <v>715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SUM(P172:P175)</f>
        <v>0</v>
      </c>
      <c r="Q171" s="210"/>
      <c r="R171" s="211">
        <f>SUM(R172:R175)</f>
        <v>0</v>
      </c>
      <c r="S171" s="210"/>
      <c r="T171" s="212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87</v>
      </c>
      <c r="AT171" s="214" t="s">
        <v>78</v>
      </c>
      <c r="AU171" s="214" t="s">
        <v>87</v>
      </c>
      <c r="AY171" s="213" t="s">
        <v>170</v>
      </c>
      <c r="BK171" s="215">
        <f>SUM(BK172:BK175)</f>
        <v>0</v>
      </c>
    </row>
    <row r="172" s="2" customFormat="1" ht="24.15" customHeight="1">
      <c r="A172" s="37"/>
      <c r="B172" s="38"/>
      <c r="C172" s="218" t="s">
        <v>248</v>
      </c>
      <c r="D172" s="218" t="s">
        <v>173</v>
      </c>
      <c r="E172" s="219" t="s">
        <v>1286</v>
      </c>
      <c r="F172" s="220" t="s">
        <v>1287</v>
      </c>
      <c r="G172" s="221" t="s">
        <v>307</v>
      </c>
      <c r="H172" s="222">
        <v>0.17100000000000001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44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186</v>
      </c>
      <c r="AT172" s="230" t="s">
        <v>173</v>
      </c>
      <c r="AU172" s="230" t="s">
        <v>89</v>
      </c>
      <c r="AY172" s="16" t="s">
        <v>170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87</v>
      </c>
      <c r="BK172" s="231">
        <f>ROUND(I172*H172,2)</f>
        <v>0</v>
      </c>
      <c r="BL172" s="16" t="s">
        <v>186</v>
      </c>
      <c r="BM172" s="230" t="s">
        <v>1288</v>
      </c>
    </row>
    <row r="173" s="2" customFormat="1">
      <c r="A173" s="37"/>
      <c r="B173" s="38"/>
      <c r="C173" s="39"/>
      <c r="D173" s="232" t="s">
        <v>179</v>
      </c>
      <c r="E173" s="39"/>
      <c r="F173" s="233" t="s">
        <v>1287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179</v>
      </c>
      <c r="AU173" s="16" t="s">
        <v>89</v>
      </c>
    </row>
    <row r="174" s="2" customFormat="1">
      <c r="A174" s="37"/>
      <c r="B174" s="38"/>
      <c r="C174" s="39"/>
      <c r="D174" s="232" t="s">
        <v>180</v>
      </c>
      <c r="E174" s="39"/>
      <c r="F174" s="237" t="s">
        <v>982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180</v>
      </c>
      <c r="AU174" s="16" t="s">
        <v>89</v>
      </c>
    </row>
    <row r="175" s="13" customFormat="1">
      <c r="A175" s="13"/>
      <c r="B175" s="238"/>
      <c r="C175" s="239"/>
      <c r="D175" s="232" t="s">
        <v>182</v>
      </c>
      <c r="E175" s="240" t="s">
        <v>1</v>
      </c>
      <c r="F175" s="241" t="s">
        <v>1383</v>
      </c>
      <c r="G175" s="239"/>
      <c r="H175" s="242">
        <v>0.17100000000000001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182</v>
      </c>
      <c r="AU175" s="248" t="s">
        <v>89</v>
      </c>
      <c r="AV175" s="13" t="s">
        <v>89</v>
      </c>
      <c r="AW175" s="13" t="s">
        <v>33</v>
      </c>
      <c r="AX175" s="13" t="s">
        <v>87</v>
      </c>
      <c r="AY175" s="248" t="s">
        <v>170</v>
      </c>
    </row>
    <row r="176" s="12" customFormat="1" ht="22.8" customHeight="1">
      <c r="A176" s="12"/>
      <c r="B176" s="202"/>
      <c r="C176" s="203"/>
      <c r="D176" s="204" t="s">
        <v>78</v>
      </c>
      <c r="E176" s="216" t="s">
        <v>209</v>
      </c>
      <c r="F176" s="216" t="s">
        <v>428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SUM(P177:P180)</f>
        <v>0</v>
      </c>
      <c r="Q176" s="210"/>
      <c r="R176" s="211">
        <f>SUM(R177:R180)</f>
        <v>0</v>
      </c>
      <c r="S176" s="210"/>
      <c r="T176" s="212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87</v>
      </c>
      <c r="AT176" s="214" t="s">
        <v>78</v>
      </c>
      <c r="AU176" s="214" t="s">
        <v>87</v>
      </c>
      <c r="AY176" s="213" t="s">
        <v>170</v>
      </c>
      <c r="BK176" s="215">
        <f>SUM(BK177:BK180)</f>
        <v>0</v>
      </c>
    </row>
    <row r="177" s="2" customFormat="1" ht="21.75" customHeight="1">
      <c r="A177" s="37"/>
      <c r="B177" s="38"/>
      <c r="C177" s="218" t="s">
        <v>254</v>
      </c>
      <c r="D177" s="218" t="s">
        <v>173</v>
      </c>
      <c r="E177" s="219" t="s">
        <v>1290</v>
      </c>
      <c r="F177" s="220" t="s">
        <v>1291</v>
      </c>
      <c r="G177" s="221" t="s">
        <v>307</v>
      </c>
      <c r="H177" s="222">
        <v>18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44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186</v>
      </c>
      <c r="AT177" s="230" t="s">
        <v>173</v>
      </c>
      <c r="AU177" s="230" t="s">
        <v>89</v>
      </c>
      <c r="AY177" s="16" t="s">
        <v>170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87</v>
      </c>
      <c r="BK177" s="231">
        <f>ROUND(I177*H177,2)</f>
        <v>0</v>
      </c>
      <c r="BL177" s="16" t="s">
        <v>186</v>
      </c>
      <c r="BM177" s="230" t="s">
        <v>1292</v>
      </c>
    </row>
    <row r="178" s="2" customFormat="1">
      <c r="A178" s="37"/>
      <c r="B178" s="38"/>
      <c r="C178" s="39"/>
      <c r="D178" s="232" t="s">
        <v>179</v>
      </c>
      <c r="E178" s="39"/>
      <c r="F178" s="233" t="s">
        <v>1291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179</v>
      </c>
      <c r="AU178" s="16" t="s">
        <v>89</v>
      </c>
    </row>
    <row r="179" s="2" customFormat="1">
      <c r="A179" s="37"/>
      <c r="B179" s="38"/>
      <c r="C179" s="39"/>
      <c r="D179" s="232" t="s">
        <v>180</v>
      </c>
      <c r="E179" s="39"/>
      <c r="F179" s="237" t="s">
        <v>441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180</v>
      </c>
      <c r="AU179" s="16" t="s">
        <v>89</v>
      </c>
    </row>
    <row r="180" s="13" customFormat="1">
      <c r="A180" s="13"/>
      <c r="B180" s="238"/>
      <c r="C180" s="239"/>
      <c r="D180" s="232" t="s">
        <v>182</v>
      </c>
      <c r="E180" s="240" t="s">
        <v>1</v>
      </c>
      <c r="F180" s="241" t="s">
        <v>1384</v>
      </c>
      <c r="G180" s="239"/>
      <c r="H180" s="242">
        <v>18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182</v>
      </c>
      <c r="AU180" s="248" t="s">
        <v>89</v>
      </c>
      <c r="AV180" s="13" t="s">
        <v>89</v>
      </c>
      <c r="AW180" s="13" t="s">
        <v>33</v>
      </c>
      <c r="AX180" s="13" t="s">
        <v>87</v>
      </c>
      <c r="AY180" s="248" t="s">
        <v>170</v>
      </c>
    </row>
    <row r="181" s="12" customFormat="1" ht="25.92" customHeight="1">
      <c r="A181" s="12"/>
      <c r="B181" s="202"/>
      <c r="C181" s="203"/>
      <c r="D181" s="204" t="s">
        <v>78</v>
      </c>
      <c r="E181" s="205" t="s">
        <v>168</v>
      </c>
      <c r="F181" s="205" t="s">
        <v>169</v>
      </c>
      <c r="G181" s="203"/>
      <c r="H181" s="203"/>
      <c r="I181" s="206"/>
      <c r="J181" s="207">
        <f>BK181</f>
        <v>0</v>
      </c>
      <c r="K181" s="203"/>
      <c r="L181" s="208"/>
      <c r="M181" s="209"/>
      <c r="N181" s="210"/>
      <c r="O181" s="210"/>
      <c r="P181" s="211">
        <f>P182</f>
        <v>0</v>
      </c>
      <c r="Q181" s="210"/>
      <c r="R181" s="211">
        <f>R182</f>
        <v>0</v>
      </c>
      <c r="S181" s="210"/>
      <c r="T181" s="212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89</v>
      </c>
      <c r="AT181" s="214" t="s">
        <v>78</v>
      </c>
      <c r="AU181" s="214" t="s">
        <v>79</v>
      </c>
      <c r="AY181" s="213" t="s">
        <v>170</v>
      </c>
      <c r="BK181" s="215">
        <f>BK182</f>
        <v>0</v>
      </c>
    </row>
    <row r="182" s="12" customFormat="1" ht="22.8" customHeight="1">
      <c r="A182" s="12"/>
      <c r="B182" s="202"/>
      <c r="C182" s="203"/>
      <c r="D182" s="204" t="s">
        <v>78</v>
      </c>
      <c r="E182" s="216" t="s">
        <v>1294</v>
      </c>
      <c r="F182" s="216" t="s">
        <v>1295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SUM(P183:P186)</f>
        <v>0</v>
      </c>
      <c r="Q182" s="210"/>
      <c r="R182" s="211">
        <f>SUM(R183:R186)</f>
        <v>0</v>
      </c>
      <c r="S182" s="210"/>
      <c r="T182" s="212">
        <f>SUM(T183:T186)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89</v>
      </c>
      <c r="AT182" s="214" t="s">
        <v>78</v>
      </c>
      <c r="AU182" s="214" t="s">
        <v>87</v>
      </c>
      <c r="AY182" s="213" t="s">
        <v>170</v>
      </c>
      <c r="BK182" s="215">
        <f>SUM(BK183:BK186)</f>
        <v>0</v>
      </c>
    </row>
    <row r="183" s="2" customFormat="1" ht="24.15" customHeight="1">
      <c r="A183" s="37"/>
      <c r="B183" s="38"/>
      <c r="C183" s="218" t="s">
        <v>261</v>
      </c>
      <c r="D183" s="218" t="s">
        <v>173</v>
      </c>
      <c r="E183" s="219" t="s">
        <v>1296</v>
      </c>
      <c r="F183" s="220" t="s">
        <v>1297</v>
      </c>
      <c r="G183" s="221" t="s">
        <v>315</v>
      </c>
      <c r="H183" s="222">
        <v>185.06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44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177</v>
      </c>
      <c r="AT183" s="230" t="s">
        <v>173</v>
      </c>
      <c r="AU183" s="230" t="s">
        <v>89</v>
      </c>
      <c r="AY183" s="16" t="s">
        <v>170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87</v>
      </c>
      <c r="BK183" s="231">
        <f>ROUND(I183*H183,2)</f>
        <v>0</v>
      </c>
      <c r="BL183" s="16" t="s">
        <v>177</v>
      </c>
      <c r="BM183" s="230" t="s">
        <v>1298</v>
      </c>
    </row>
    <row r="184" s="2" customFormat="1">
      <c r="A184" s="37"/>
      <c r="B184" s="38"/>
      <c r="C184" s="39"/>
      <c r="D184" s="232" t="s">
        <v>179</v>
      </c>
      <c r="E184" s="39"/>
      <c r="F184" s="233" t="s">
        <v>1297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179</v>
      </c>
      <c r="AU184" s="16" t="s">
        <v>89</v>
      </c>
    </row>
    <row r="185" s="2" customFormat="1">
      <c r="A185" s="37"/>
      <c r="B185" s="38"/>
      <c r="C185" s="39"/>
      <c r="D185" s="232" t="s">
        <v>180</v>
      </c>
      <c r="E185" s="39"/>
      <c r="F185" s="237" t="s">
        <v>1299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180</v>
      </c>
      <c r="AU185" s="16" t="s">
        <v>89</v>
      </c>
    </row>
    <row r="186" s="13" customFormat="1">
      <c r="A186" s="13"/>
      <c r="B186" s="238"/>
      <c r="C186" s="239"/>
      <c r="D186" s="232" t="s">
        <v>182</v>
      </c>
      <c r="E186" s="240" t="s">
        <v>1</v>
      </c>
      <c r="F186" s="241" t="s">
        <v>1385</v>
      </c>
      <c r="G186" s="239"/>
      <c r="H186" s="242">
        <v>185.06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182</v>
      </c>
      <c r="AU186" s="248" t="s">
        <v>89</v>
      </c>
      <c r="AV186" s="13" t="s">
        <v>89</v>
      </c>
      <c r="AW186" s="13" t="s">
        <v>33</v>
      </c>
      <c r="AX186" s="13" t="s">
        <v>87</v>
      </c>
      <c r="AY186" s="248" t="s">
        <v>170</v>
      </c>
    </row>
    <row r="187" s="12" customFormat="1" ht="25.92" customHeight="1">
      <c r="A187" s="12"/>
      <c r="B187" s="202"/>
      <c r="C187" s="203"/>
      <c r="D187" s="204" t="s">
        <v>78</v>
      </c>
      <c r="E187" s="205" t="s">
        <v>184</v>
      </c>
      <c r="F187" s="205" t="s">
        <v>185</v>
      </c>
      <c r="G187" s="203"/>
      <c r="H187" s="203"/>
      <c r="I187" s="206"/>
      <c r="J187" s="207">
        <f>BK187</f>
        <v>0</v>
      </c>
      <c r="K187" s="203"/>
      <c r="L187" s="208"/>
      <c r="M187" s="209"/>
      <c r="N187" s="210"/>
      <c r="O187" s="210"/>
      <c r="P187" s="211">
        <f>SUM(P188:P192)</f>
        <v>0</v>
      </c>
      <c r="Q187" s="210"/>
      <c r="R187" s="211">
        <f>SUM(R188:R192)</f>
        <v>0</v>
      </c>
      <c r="S187" s="210"/>
      <c r="T187" s="212">
        <f>SUM(T188:T192)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3" t="s">
        <v>186</v>
      </c>
      <c r="AT187" s="214" t="s">
        <v>78</v>
      </c>
      <c r="AU187" s="214" t="s">
        <v>79</v>
      </c>
      <c r="AY187" s="213" t="s">
        <v>170</v>
      </c>
      <c r="BK187" s="215">
        <f>SUM(BK188:BK192)</f>
        <v>0</v>
      </c>
    </row>
    <row r="188" s="2" customFormat="1" ht="37.8" customHeight="1">
      <c r="A188" s="37"/>
      <c r="B188" s="38"/>
      <c r="C188" s="218" t="s">
        <v>267</v>
      </c>
      <c r="D188" s="218" t="s">
        <v>173</v>
      </c>
      <c r="E188" s="219" t="s">
        <v>661</v>
      </c>
      <c r="F188" s="220" t="s">
        <v>662</v>
      </c>
      <c r="G188" s="221" t="s">
        <v>663</v>
      </c>
      <c r="H188" s="222">
        <v>838.02599999999995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44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190</v>
      </c>
      <c r="AT188" s="230" t="s">
        <v>173</v>
      </c>
      <c r="AU188" s="230" t="s">
        <v>87</v>
      </c>
      <c r="AY188" s="16" t="s">
        <v>170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87</v>
      </c>
      <c r="BK188" s="231">
        <f>ROUND(I188*H188,2)</f>
        <v>0</v>
      </c>
      <c r="BL188" s="16" t="s">
        <v>190</v>
      </c>
      <c r="BM188" s="230" t="s">
        <v>1386</v>
      </c>
    </row>
    <row r="189" s="2" customFormat="1">
      <c r="A189" s="37"/>
      <c r="B189" s="38"/>
      <c r="C189" s="39"/>
      <c r="D189" s="232" t="s">
        <v>179</v>
      </c>
      <c r="E189" s="39"/>
      <c r="F189" s="233" t="s">
        <v>665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179</v>
      </c>
      <c r="AU189" s="16" t="s">
        <v>87</v>
      </c>
    </row>
    <row r="190" s="2" customFormat="1">
      <c r="A190" s="37"/>
      <c r="B190" s="38"/>
      <c r="C190" s="39"/>
      <c r="D190" s="232" t="s">
        <v>193</v>
      </c>
      <c r="E190" s="39"/>
      <c r="F190" s="237" t="s">
        <v>666</v>
      </c>
      <c r="G190" s="39"/>
      <c r="H190" s="39"/>
      <c r="I190" s="234"/>
      <c r="J190" s="39"/>
      <c r="K190" s="39"/>
      <c r="L190" s="43"/>
      <c r="M190" s="235"/>
      <c r="N190" s="236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193</v>
      </c>
      <c r="AU190" s="16" t="s">
        <v>87</v>
      </c>
    </row>
    <row r="191" s="13" customFormat="1">
      <c r="A191" s="13"/>
      <c r="B191" s="238"/>
      <c r="C191" s="239"/>
      <c r="D191" s="232" t="s">
        <v>182</v>
      </c>
      <c r="E191" s="240" t="s">
        <v>1</v>
      </c>
      <c r="F191" s="241" t="s">
        <v>1387</v>
      </c>
      <c r="G191" s="239"/>
      <c r="H191" s="242">
        <v>286.56200000000001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182</v>
      </c>
      <c r="AU191" s="248" t="s">
        <v>87</v>
      </c>
      <c r="AV191" s="13" t="s">
        <v>89</v>
      </c>
      <c r="AW191" s="13" t="s">
        <v>33</v>
      </c>
      <c r="AX191" s="13" t="s">
        <v>79</v>
      </c>
      <c r="AY191" s="248" t="s">
        <v>170</v>
      </c>
    </row>
    <row r="192" s="13" customFormat="1">
      <c r="A192" s="13"/>
      <c r="B192" s="238"/>
      <c r="C192" s="239"/>
      <c r="D192" s="232" t="s">
        <v>182</v>
      </c>
      <c r="E192" s="240" t="s">
        <v>1</v>
      </c>
      <c r="F192" s="241" t="s">
        <v>1388</v>
      </c>
      <c r="G192" s="239"/>
      <c r="H192" s="242">
        <v>551.46400000000006</v>
      </c>
      <c r="I192" s="243"/>
      <c r="J192" s="239"/>
      <c r="K192" s="239"/>
      <c r="L192" s="244"/>
      <c r="M192" s="262"/>
      <c r="N192" s="263"/>
      <c r="O192" s="263"/>
      <c r="P192" s="263"/>
      <c r="Q192" s="263"/>
      <c r="R192" s="263"/>
      <c r="S192" s="263"/>
      <c r="T192" s="26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182</v>
      </c>
      <c r="AU192" s="248" t="s">
        <v>87</v>
      </c>
      <c r="AV192" s="13" t="s">
        <v>89</v>
      </c>
      <c r="AW192" s="13" t="s">
        <v>33</v>
      </c>
      <c r="AX192" s="13" t="s">
        <v>79</v>
      </c>
      <c r="AY192" s="248" t="s">
        <v>170</v>
      </c>
    </row>
    <row r="193" s="2" customFormat="1" ht="6.96" customHeight="1">
      <c r="A193" s="37"/>
      <c r="B193" s="65"/>
      <c r="C193" s="66"/>
      <c r="D193" s="66"/>
      <c r="E193" s="66"/>
      <c r="F193" s="66"/>
      <c r="G193" s="66"/>
      <c r="H193" s="66"/>
      <c r="I193" s="66"/>
      <c r="J193" s="66"/>
      <c r="K193" s="66"/>
      <c r="L193" s="43"/>
      <c r="M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</sheetData>
  <sheetProtection sheet="1" autoFilter="0" formatColumns="0" formatRows="0" objects="1" scenarios="1" spinCount="100000" saltValue="iaaJNoXKUPeAxZF/EuYlAwnMbniB26qbK881UkhOT4b2SpJegBT/D/i8K7t/p2DJY2fsbNI1J+rNw9nNUSAa5A==" hashValue="6lqeLqZl+cccfDBbPdwvsedq/A9ykyXLjblEy6IYeAG1Q+C7B/NUZjz0Nq/v34+tbgkH2NYEWtspTF8TxFlQWA==" algorithmName="SHA-512" password="CC35"/>
  <autoFilter ref="C124:K19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1389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1235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1236</v>
      </c>
      <c r="F24" s="37"/>
      <c r="G24" s="37"/>
      <c r="H24" s="37"/>
      <c r="I24" s="139" t="s">
        <v>28</v>
      </c>
      <c r="J24" s="142" t="s">
        <v>1237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ROUND((SUM(BE127:BE217)),  2)</f>
        <v>0</v>
      </c>
      <c r="G33" s="37"/>
      <c r="H33" s="37"/>
      <c r="I33" s="154">
        <v>0.20999999999999999</v>
      </c>
      <c r="J33" s="153">
        <f>ROUND(((SUM(BE127:BE217))*I33),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ROUND((SUM(BF127:BF217)),  2)</f>
        <v>0</v>
      </c>
      <c r="G34" s="37"/>
      <c r="H34" s="37"/>
      <c r="I34" s="154">
        <v>0.14999999999999999</v>
      </c>
      <c r="J34" s="153">
        <f>ROUND(((SUM(BF127:BF217))*I34),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ROUND((SUM(BG127:BG217)),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ROUND((SUM(BH127:BH217)),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ROUND((SUM(BI127:BI217)),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700.7 - Protihluková opatření - PHS 7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BENING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J143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1238</v>
      </c>
      <c r="E100" s="187"/>
      <c r="F100" s="187"/>
      <c r="G100" s="187"/>
      <c r="H100" s="187"/>
      <c r="I100" s="187"/>
      <c r="J100" s="188">
        <f>J160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672</v>
      </c>
      <c r="E101" s="187"/>
      <c r="F101" s="187"/>
      <c r="G101" s="187"/>
      <c r="H101" s="187"/>
      <c r="I101" s="187"/>
      <c r="J101" s="188">
        <f>J173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299</v>
      </c>
      <c r="E102" s="187"/>
      <c r="F102" s="187"/>
      <c r="G102" s="187"/>
      <c r="H102" s="187"/>
      <c r="I102" s="187"/>
      <c r="J102" s="188">
        <f>J178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812</v>
      </c>
      <c r="E103" s="187"/>
      <c r="F103" s="187"/>
      <c r="G103" s="187"/>
      <c r="H103" s="187"/>
      <c r="I103" s="187"/>
      <c r="J103" s="188">
        <f>J191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301</v>
      </c>
      <c r="E104" s="187"/>
      <c r="F104" s="187"/>
      <c r="G104" s="187"/>
      <c r="H104" s="187"/>
      <c r="I104" s="187"/>
      <c r="J104" s="188">
        <f>J197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152</v>
      </c>
      <c r="E105" s="181"/>
      <c r="F105" s="181"/>
      <c r="G105" s="181"/>
      <c r="H105" s="181"/>
      <c r="I105" s="181"/>
      <c r="J105" s="182">
        <f>J206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4"/>
      <c r="C106" s="185"/>
      <c r="D106" s="186" t="s">
        <v>1239</v>
      </c>
      <c r="E106" s="187"/>
      <c r="F106" s="187"/>
      <c r="G106" s="187"/>
      <c r="H106" s="187"/>
      <c r="I106" s="187"/>
      <c r="J106" s="188">
        <f>J207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8"/>
      <c r="C107" s="179"/>
      <c r="D107" s="180" t="s">
        <v>154</v>
      </c>
      <c r="E107" s="181"/>
      <c r="F107" s="181"/>
      <c r="G107" s="181"/>
      <c r="H107" s="181"/>
      <c r="I107" s="181"/>
      <c r="J107" s="182">
        <f>J212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155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73" t="str">
        <f>E7</f>
        <v>Přeložka komunikace II/611 - Nehvizdy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145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SO 700.7 - Protihluková opatření - PHS 7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 xml:space="preserve"> </v>
      </c>
      <c r="G121" s="39"/>
      <c r="H121" s="39"/>
      <c r="I121" s="31" t="s">
        <v>22</v>
      </c>
      <c r="J121" s="78" t="str">
        <f>IF(J12="","",J12)</f>
        <v>18. 12. 2025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>KSÚS Středočeského kraje, p.o.</v>
      </c>
      <c r="G123" s="39"/>
      <c r="H123" s="39"/>
      <c r="I123" s="31" t="s">
        <v>32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30</v>
      </c>
      <c r="D124" s="39"/>
      <c r="E124" s="39"/>
      <c r="F124" s="26" t="str">
        <f>IF(E18="","",E18)</f>
        <v>Vyplň údaj</v>
      </c>
      <c r="G124" s="39"/>
      <c r="H124" s="39"/>
      <c r="I124" s="31" t="s">
        <v>34</v>
      </c>
      <c r="J124" s="35" t="str">
        <f>E24</f>
        <v>BENING s.r.o.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156</v>
      </c>
      <c r="D126" s="193" t="s">
        <v>64</v>
      </c>
      <c r="E126" s="193" t="s">
        <v>60</v>
      </c>
      <c r="F126" s="193" t="s">
        <v>61</v>
      </c>
      <c r="G126" s="193" t="s">
        <v>157</v>
      </c>
      <c r="H126" s="193" t="s">
        <v>158</v>
      </c>
      <c r="I126" s="193" t="s">
        <v>159</v>
      </c>
      <c r="J126" s="194" t="s">
        <v>149</v>
      </c>
      <c r="K126" s="195" t="s">
        <v>160</v>
      </c>
      <c r="L126" s="196"/>
      <c r="M126" s="99" t="s">
        <v>1</v>
      </c>
      <c r="N126" s="100" t="s">
        <v>43</v>
      </c>
      <c r="O126" s="100" t="s">
        <v>161</v>
      </c>
      <c r="P126" s="100" t="s">
        <v>162</v>
      </c>
      <c r="Q126" s="100" t="s">
        <v>163</v>
      </c>
      <c r="R126" s="100" t="s">
        <v>164</v>
      </c>
      <c r="S126" s="100" t="s">
        <v>165</v>
      </c>
      <c r="T126" s="101" t="s">
        <v>166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167</v>
      </c>
      <c r="D127" s="39"/>
      <c r="E127" s="39"/>
      <c r="F127" s="39"/>
      <c r="G127" s="39"/>
      <c r="H127" s="39"/>
      <c r="I127" s="39"/>
      <c r="J127" s="197">
        <f>BK127</f>
        <v>0</v>
      </c>
      <c r="K127" s="39"/>
      <c r="L127" s="43"/>
      <c r="M127" s="102"/>
      <c r="N127" s="198"/>
      <c r="O127" s="103"/>
      <c r="P127" s="199">
        <f>P128+P206+P212</f>
        <v>0</v>
      </c>
      <c r="Q127" s="103"/>
      <c r="R127" s="199">
        <f>R128+R206+R212</f>
        <v>0</v>
      </c>
      <c r="S127" s="103"/>
      <c r="T127" s="200">
        <f>T128+T206+T212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78</v>
      </c>
      <c r="AU127" s="16" t="s">
        <v>151</v>
      </c>
      <c r="BK127" s="201">
        <f>BK128+BK206+BK212</f>
        <v>0</v>
      </c>
    </row>
    <row r="128" s="12" customFormat="1" ht="25.92" customHeight="1">
      <c r="A128" s="12"/>
      <c r="B128" s="202"/>
      <c r="C128" s="203"/>
      <c r="D128" s="204" t="s">
        <v>78</v>
      </c>
      <c r="E128" s="205" t="s">
        <v>302</v>
      </c>
      <c r="F128" s="205" t="s">
        <v>303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P129+P143+P160+P173+P178+P191+P197</f>
        <v>0</v>
      </c>
      <c r="Q128" s="210"/>
      <c r="R128" s="211">
        <f>R129+R143+R160+R173+R178+R191+R197</f>
        <v>0</v>
      </c>
      <c r="S128" s="210"/>
      <c r="T128" s="212">
        <f>T129+T143+T160+T173+T178+T191+T197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87</v>
      </c>
      <c r="AT128" s="214" t="s">
        <v>78</v>
      </c>
      <c r="AU128" s="214" t="s">
        <v>79</v>
      </c>
      <c r="AY128" s="213" t="s">
        <v>170</v>
      </c>
      <c r="BK128" s="215">
        <f>BK129+BK143+BK160+BK173+BK178+BK191+BK197</f>
        <v>0</v>
      </c>
    </row>
    <row r="129" s="12" customFormat="1" ht="22.8" customHeight="1">
      <c r="A129" s="12"/>
      <c r="B129" s="202"/>
      <c r="C129" s="203"/>
      <c r="D129" s="204" t="s">
        <v>78</v>
      </c>
      <c r="E129" s="216" t="s">
        <v>87</v>
      </c>
      <c r="F129" s="216" t="s">
        <v>304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SUM(P130:P142)</f>
        <v>0</v>
      </c>
      <c r="Q129" s="210"/>
      <c r="R129" s="211">
        <f>SUM(R130:R142)</f>
        <v>0</v>
      </c>
      <c r="S129" s="210"/>
      <c r="T129" s="212">
        <f>SUM(T130:T142)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87</v>
      </c>
      <c r="AT129" s="214" t="s">
        <v>78</v>
      </c>
      <c r="AU129" s="214" t="s">
        <v>87</v>
      </c>
      <c r="AY129" s="213" t="s">
        <v>170</v>
      </c>
      <c r="BK129" s="215">
        <f>SUM(BK130:BK142)</f>
        <v>0</v>
      </c>
    </row>
    <row r="130" s="2" customFormat="1" ht="16.5" customHeight="1">
      <c r="A130" s="37"/>
      <c r="B130" s="38"/>
      <c r="C130" s="218" t="s">
        <v>87</v>
      </c>
      <c r="D130" s="218" t="s">
        <v>173</v>
      </c>
      <c r="E130" s="219" t="s">
        <v>1240</v>
      </c>
      <c r="F130" s="220" t="s">
        <v>1241</v>
      </c>
      <c r="G130" s="221" t="s">
        <v>307</v>
      </c>
      <c r="H130" s="222">
        <v>277.82999999999998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44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186</v>
      </c>
      <c r="AT130" s="230" t="s">
        <v>173</v>
      </c>
      <c r="AU130" s="230" t="s">
        <v>89</v>
      </c>
      <c r="AY130" s="16" t="s">
        <v>170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87</v>
      </c>
      <c r="BK130" s="231">
        <f>ROUND(I130*H130,2)</f>
        <v>0</v>
      </c>
      <c r="BL130" s="16" t="s">
        <v>186</v>
      </c>
      <c r="BM130" s="230" t="s">
        <v>1242</v>
      </c>
    </row>
    <row r="131" s="2" customFormat="1">
      <c r="A131" s="37"/>
      <c r="B131" s="38"/>
      <c r="C131" s="39"/>
      <c r="D131" s="232" t="s">
        <v>179</v>
      </c>
      <c r="E131" s="39"/>
      <c r="F131" s="233" t="s">
        <v>1241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179</v>
      </c>
      <c r="AU131" s="16" t="s">
        <v>89</v>
      </c>
    </row>
    <row r="132" s="2" customFormat="1">
      <c r="A132" s="37"/>
      <c r="B132" s="38"/>
      <c r="C132" s="39"/>
      <c r="D132" s="232" t="s">
        <v>180</v>
      </c>
      <c r="E132" s="39"/>
      <c r="F132" s="237" t="s">
        <v>361</v>
      </c>
      <c r="G132" s="39"/>
      <c r="H132" s="39"/>
      <c r="I132" s="234"/>
      <c r="J132" s="39"/>
      <c r="K132" s="39"/>
      <c r="L132" s="43"/>
      <c r="M132" s="235"/>
      <c r="N132" s="236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180</v>
      </c>
      <c r="AU132" s="16" t="s">
        <v>89</v>
      </c>
    </row>
    <row r="133" s="2" customFormat="1">
      <c r="A133" s="37"/>
      <c r="B133" s="38"/>
      <c r="C133" s="39"/>
      <c r="D133" s="232" t="s">
        <v>193</v>
      </c>
      <c r="E133" s="39"/>
      <c r="F133" s="237" t="s">
        <v>693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193</v>
      </c>
      <c r="AU133" s="16" t="s">
        <v>89</v>
      </c>
    </row>
    <row r="134" s="13" customFormat="1">
      <c r="A134" s="13"/>
      <c r="B134" s="238"/>
      <c r="C134" s="239"/>
      <c r="D134" s="232" t="s">
        <v>182</v>
      </c>
      <c r="E134" s="240" t="s">
        <v>1</v>
      </c>
      <c r="F134" s="241" t="s">
        <v>1390</v>
      </c>
      <c r="G134" s="239"/>
      <c r="H134" s="242">
        <v>277.82999999999998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8" t="s">
        <v>182</v>
      </c>
      <c r="AU134" s="248" t="s">
        <v>89</v>
      </c>
      <c r="AV134" s="13" t="s">
        <v>89</v>
      </c>
      <c r="AW134" s="13" t="s">
        <v>33</v>
      </c>
      <c r="AX134" s="13" t="s">
        <v>87</v>
      </c>
      <c r="AY134" s="248" t="s">
        <v>170</v>
      </c>
    </row>
    <row r="135" s="2" customFormat="1" ht="16.5" customHeight="1">
      <c r="A135" s="37"/>
      <c r="B135" s="38"/>
      <c r="C135" s="218" t="s">
        <v>89</v>
      </c>
      <c r="D135" s="218" t="s">
        <v>173</v>
      </c>
      <c r="E135" s="219" t="s">
        <v>1244</v>
      </c>
      <c r="F135" s="220" t="s">
        <v>1245</v>
      </c>
      <c r="G135" s="221" t="s">
        <v>307</v>
      </c>
      <c r="H135" s="222">
        <v>256.18299999999999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44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186</v>
      </c>
      <c r="AT135" s="230" t="s">
        <v>173</v>
      </c>
      <c r="AU135" s="230" t="s">
        <v>89</v>
      </c>
      <c r="AY135" s="16" t="s">
        <v>170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87</v>
      </c>
      <c r="BK135" s="231">
        <f>ROUND(I135*H135,2)</f>
        <v>0</v>
      </c>
      <c r="BL135" s="16" t="s">
        <v>186</v>
      </c>
      <c r="BM135" s="230" t="s">
        <v>1246</v>
      </c>
    </row>
    <row r="136" s="2" customFormat="1">
      <c r="A136" s="37"/>
      <c r="B136" s="38"/>
      <c r="C136" s="39"/>
      <c r="D136" s="232" t="s">
        <v>179</v>
      </c>
      <c r="E136" s="39"/>
      <c r="F136" s="233" t="s">
        <v>1245</v>
      </c>
      <c r="G136" s="39"/>
      <c r="H136" s="39"/>
      <c r="I136" s="234"/>
      <c r="J136" s="39"/>
      <c r="K136" s="39"/>
      <c r="L136" s="43"/>
      <c r="M136" s="235"/>
      <c r="N136" s="236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179</v>
      </c>
      <c r="AU136" s="16" t="s">
        <v>89</v>
      </c>
    </row>
    <row r="137" s="2" customFormat="1">
      <c r="A137" s="37"/>
      <c r="B137" s="38"/>
      <c r="C137" s="39"/>
      <c r="D137" s="232" t="s">
        <v>180</v>
      </c>
      <c r="E137" s="39"/>
      <c r="F137" s="237" t="s">
        <v>1247</v>
      </c>
      <c r="G137" s="39"/>
      <c r="H137" s="39"/>
      <c r="I137" s="234"/>
      <c r="J137" s="39"/>
      <c r="K137" s="39"/>
      <c r="L137" s="43"/>
      <c r="M137" s="235"/>
      <c r="N137" s="236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180</v>
      </c>
      <c r="AU137" s="16" t="s">
        <v>89</v>
      </c>
    </row>
    <row r="138" s="13" customFormat="1">
      <c r="A138" s="13"/>
      <c r="B138" s="238"/>
      <c r="C138" s="239"/>
      <c r="D138" s="232" t="s">
        <v>182</v>
      </c>
      <c r="E138" s="240" t="s">
        <v>1</v>
      </c>
      <c r="F138" s="241" t="s">
        <v>1391</v>
      </c>
      <c r="G138" s="239"/>
      <c r="H138" s="242">
        <v>256.18299999999999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182</v>
      </c>
      <c r="AU138" s="248" t="s">
        <v>89</v>
      </c>
      <c r="AV138" s="13" t="s">
        <v>89</v>
      </c>
      <c r="AW138" s="13" t="s">
        <v>33</v>
      </c>
      <c r="AX138" s="13" t="s">
        <v>87</v>
      </c>
      <c r="AY138" s="248" t="s">
        <v>170</v>
      </c>
    </row>
    <row r="139" s="2" customFormat="1" ht="21.75" customHeight="1">
      <c r="A139" s="37"/>
      <c r="B139" s="38"/>
      <c r="C139" s="218" t="s">
        <v>196</v>
      </c>
      <c r="D139" s="218" t="s">
        <v>173</v>
      </c>
      <c r="E139" s="219" t="s">
        <v>393</v>
      </c>
      <c r="F139" s="220" t="s">
        <v>394</v>
      </c>
      <c r="G139" s="221" t="s">
        <v>315</v>
      </c>
      <c r="H139" s="222">
        <v>630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44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186</v>
      </c>
      <c r="AT139" s="230" t="s">
        <v>173</v>
      </c>
      <c r="AU139" s="230" t="s">
        <v>89</v>
      </c>
      <c r="AY139" s="16" t="s">
        <v>170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87</v>
      </c>
      <c r="BK139" s="231">
        <f>ROUND(I139*H139,2)</f>
        <v>0</v>
      </c>
      <c r="BL139" s="16" t="s">
        <v>186</v>
      </c>
      <c r="BM139" s="230" t="s">
        <v>1249</v>
      </c>
    </row>
    <row r="140" s="2" customFormat="1">
      <c r="A140" s="37"/>
      <c r="B140" s="38"/>
      <c r="C140" s="39"/>
      <c r="D140" s="232" t="s">
        <v>179</v>
      </c>
      <c r="E140" s="39"/>
      <c r="F140" s="233" t="s">
        <v>394</v>
      </c>
      <c r="G140" s="39"/>
      <c r="H140" s="39"/>
      <c r="I140" s="234"/>
      <c r="J140" s="39"/>
      <c r="K140" s="39"/>
      <c r="L140" s="43"/>
      <c r="M140" s="235"/>
      <c r="N140" s="236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179</v>
      </c>
      <c r="AU140" s="16" t="s">
        <v>89</v>
      </c>
    </row>
    <row r="141" s="2" customFormat="1">
      <c r="A141" s="37"/>
      <c r="B141" s="38"/>
      <c r="C141" s="39"/>
      <c r="D141" s="232" t="s">
        <v>180</v>
      </c>
      <c r="E141" s="39"/>
      <c r="F141" s="237" t="s">
        <v>396</v>
      </c>
      <c r="G141" s="39"/>
      <c r="H141" s="39"/>
      <c r="I141" s="234"/>
      <c r="J141" s="39"/>
      <c r="K141" s="39"/>
      <c r="L141" s="43"/>
      <c r="M141" s="235"/>
      <c r="N141" s="236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180</v>
      </c>
      <c r="AU141" s="16" t="s">
        <v>89</v>
      </c>
    </row>
    <row r="142" s="13" customFormat="1">
      <c r="A142" s="13"/>
      <c r="B142" s="238"/>
      <c r="C142" s="239"/>
      <c r="D142" s="232" t="s">
        <v>182</v>
      </c>
      <c r="E142" s="240" t="s">
        <v>1</v>
      </c>
      <c r="F142" s="241" t="s">
        <v>1392</v>
      </c>
      <c r="G142" s="239"/>
      <c r="H142" s="242">
        <v>630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182</v>
      </c>
      <c r="AU142" s="248" t="s">
        <v>89</v>
      </c>
      <c r="AV142" s="13" t="s">
        <v>89</v>
      </c>
      <c r="AW142" s="13" t="s">
        <v>33</v>
      </c>
      <c r="AX142" s="13" t="s">
        <v>87</v>
      </c>
      <c r="AY142" s="248" t="s">
        <v>170</v>
      </c>
    </row>
    <row r="143" s="12" customFormat="1" ht="22.8" customHeight="1">
      <c r="A143" s="12"/>
      <c r="B143" s="202"/>
      <c r="C143" s="203"/>
      <c r="D143" s="204" t="s">
        <v>78</v>
      </c>
      <c r="E143" s="216" t="s">
        <v>89</v>
      </c>
      <c r="F143" s="216" t="s">
        <v>399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SUM(P144:P159)</f>
        <v>0</v>
      </c>
      <c r="Q143" s="210"/>
      <c r="R143" s="211">
        <f>SUM(R144:R159)</f>
        <v>0</v>
      </c>
      <c r="S143" s="210"/>
      <c r="T143" s="212">
        <f>SUM(T144:T159)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87</v>
      </c>
      <c r="AT143" s="214" t="s">
        <v>78</v>
      </c>
      <c r="AU143" s="214" t="s">
        <v>87</v>
      </c>
      <c r="AY143" s="213" t="s">
        <v>170</v>
      </c>
      <c r="BK143" s="215">
        <f>SUM(BK144:BK159)</f>
        <v>0</v>
      </c>
    </row>
    <row r="144" s="2" customFormat="1" ht="16.5" customHeight="1">
      <c r="A144" s="37"/>
      <c r="B144" s="38"/>
      <c r="C144" s="218" t="s">
        <v>186</v>
      </c>
      <c r="D144" s="218" t="s">
        <v>173</v>
      </c>
      <c r="E144" s="219" t="s">
        <v>1251</v>
      </c>
      <c r="F144" s="220" t="s">
        <v>1252</v>
      </c>
      <c r="G144" s="221" t="s">
        <v>307</v>
      </c>
      <c r="H144" s="222">
        <v>86.546000000000006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44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186</v>
      </c>
      <c r="AT144" s="230" t="s">
        <v>173</v>
      </c>
      <c r="AU144" s="230" t="s">
        <v>89</v>
      </c>
      <c r="AY144" s="16" t="s">
        <v>170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87</v>
      </c>
      <c r="BK144" s="231">
        <f>ROUND(I144*H144,2)</f>
        <v>0</v>
      </c>
      <c r="BL144" s="16" t="s">
        <v>186</v>
      </c>
      <c r="BM144" s="230" t="s">
        <v>1253</v>
      </c>
    </row>
    <row r="145" s="2" customFormat="1">
      <c r="A145" s="37"/>
      <c r="B145" s="38"/>
      <c r="C145" s="39"/>
      <c r="D145" s="232" t="s">
        <v>179</v>
      </c>
      <c r="E145" s="39"/>
      <c r="F145" s="233" t="s">
        <v>1252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179</v>
      </c>
      <c r="AU145" s="16" t="s">
        <v>89</v>
      </c>
    </row>
    <row r="146" s="2" customFormat="1">
      <c r="A146" s="37"/>
      <c r="B146" s="38"/>
      <c r="C146" s="39"/>
      <c r="D146" s="232" t="s">
        <v>180</v>
      </c>
      <c r="E146" s="39"/>
      <c r="F146" s="237" t="s">
        <v>1254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180</v>
      </c>
      <c r="AU146" s="16" t="s">
        <v>89</v>
      </c>
    </row>
    <row r="147" s="13" customFormat="1">
      <c r="A147" s="13"/>
      <c r="B147" s="238"/>
      <c r="C147" s="239"/>
      <c r="D147" s="232" t="s">
        <v>182</v>
      </c>
      <c r="E147" s="240" t="s">
        <v>1</v>
      </c>
      <c r="F147" s="241" t="s">
        <v>1393</v>
      </c>
      <c r="G147" s="239"/>
      <c r="H147" s="242">
        <v>86.546000000000006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182</v>
      </c>
      <c r="AU147" s="248" t="s">
        <v>89</v>
      </c>
      <c r="AV147" s="13" t="s">
        <v>89</v>
      </c>
      <c r="AW147" s="13" t="s">
        <v>33</v>
      </c>
      <c r="AX147" s="13" t="s">
        <v>87</v>
      </c>
      <c r="AY147" s="248" t="s">
        <v>170</v>
      </c>
    </row>
    <row r="148" s="2" customFormat="1" ht="16.5" customHeight="1">
      <c r="A148" s="37"/>
      <c r="B148" s="38"/>
      <c r="C148" s="218" t="s">
        <v>209</v>
      </c>
      <c r="D148" s="218" t="s">
        <v>173</v>
      </c>
      <c r="E148" s="219" t="s">
        <v>1256</v>
      </c>
      <c r="F148" s="220" t="s">
        <v>1257</v>
      </c>
      <c r="G148" s="221" t="s">
        <v>307</v>
      </c>
      <c r="H148" s="222">
        <v>21.637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44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186</v>
      </c>
      <c r="AT148" s="230" t="s">
        <v>173</v>
      </c>
      <c r="AU148" s="230" t="s">
        <v>89</v>
      </c>
      <c r="AY148" s="16" t="s">
        <v>170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87</v>
      </c>
      <c r="BK148" s="231">
        <f>ROUND(I148*H148,2)</f>
        <v>0</v>
      </c>
      <c r="BL148" s="16" t="s">
        <v>186</v>
      </c>
      <c r="BM148" s="230" t="s">
        <v>1258</v>
      </c>
    </row>
    <row r="149" s="2" customFormat="1">
      <c r="A149" s="37"/>
      <c r="B149" s="38"/>
      <c r="C149" s="39"/>
      <c r="D149" s="232" t="s">
        <v>179</v>
      </c>
      <c r="E149" s="39"/>
      <c r="F149" s="233" t="s">
        <v>1257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179</v>
      </c>
      <c r="AU149" s="16" t="s">
        <v>89</v>
      </c>
    </row>
    <row r="150" s="2" customFormat="1">
      <c r="A150" s="37"/>
      <c r="B150" s="38"/>
      <c r="C150" s="39"/>
      <c r="D150" s="232" t="s">
        <v>180</v>
      </c>
      <c r="E150" s="39"/>
      <c r="F150" s="237" t="s">
        <v>1254</v>
      </c>
      <c r="G150" s="39"/>
      <c r="H150" s="39"/>
      <c r="I150" s="234"/>
      <c r="J150" s="39"/>
      <c r="K150" s="39"/>
      <c r="L150" s="43"/>
      <c r="M150" s="235"/>
      <c r="N150" s="236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180</v>
      </c>
      <c r="AU150" s="16" t="s">
        <v>89</v>
      </c>
    </row>
    <row r="151" s="13" customFormat="1">
      <c r="A151" s="13"/>
      <c r="B151" s="238"/>
      <c r="C151" s="239"/>
      <c r="D151" s="232" t="s">
        <v>182</v>
      </c>
      <c r="E151" s="240" t="s">
        <v>1</v>
      </c>
      <c r="F151" s="241" t="s">
        <v>1394</v>
      </c>
      <c r="G151" s="239"/>
      <c r="H151" s="242">
        <v>21.637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182</v>
      </c>
      <c r="AU151" s="248" t="s">
        <v>89</v>
      </c>
      <c r="AV151" s="13" t="s">
        <v>89</v>
      </c>
      <c r="AW151" s="13" t="s">
        <v>33</v>
      </c>
      <c r="AX151" s="13" t="s">
        <v>87</v>
      </c>
      <c r="AY151" s="248" t="s">
        <v>170</v>
      </c>
    </row>
    <row r="152" s="2" customFormat="1" ht="16.5" customHeight="1">
      <c r="A152" s="37"/>
      <c r="B152" s="38"/>
      <c r="C152" s="218" t="s">
        <v>216</v>
      </c>
      <c r="D152" s="218" t="s">
        <v>173</v>
      </c>
      <c r="E152" s="219" t="s">
        <v>1260</v>
      </c>
      <c r="F152" s="220" t="s">
        <v>1261</v>
      </c>
      <c r="G152" s="221" t="s">
        <v>663</v>
      </c>
      <c r="H152" s="222">
        <v>8.6560000000000006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44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186</v>
      </c>
      <c r="AT152" s="230" t="s">
        <v>173</v>
      </c>
      <c r="AU152" s="230" t="s">
        <v>89</v>
      </c>
      <c r="AY152" s="16" t="s">
        <v>170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87</v>
      </c>
      <c r="BK152" s="231">
        <f>ROUND(I152*H152,2)</f>
        <v>0</v>
      </c>
      <c r="BL152" s="16" t="s">
        <v>186</v>
      </c>
      <c r="BM152" s="230" t="s">
        <v>1262</v>
      </c>
    </row>
    <row r="153" s="2" customFormat="1">
      <c r="A153" s="37"/>
      <c r="B153" s="38"/>
      <c r="C153" s="39"/>
      <c r="D153" s="232" t="s">
        <v>179</v>
      </c>
      <c r="E153" s="39"/>
      <c r="F153" s="233" t="s">
        <v>1261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179</v>
      </c>
      <c r="AU153" s="16" t="s">
        <v>89</v>
      </c>
    </row>
    <row r="154" s="2" customFormat="1">
      <c r="A154" s="37"/>
      <c r="B154" s="38"/>
      <c r="C154" s="39"/>
      <c r="D154" s="232" t="s">
        <v>180</v>
      </c>
      <c r="E154" s="39"/>
      <c r="F154" s="237" t="s">
        <v>1263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180</v>
      </c>
      <c r="AU154" s="16" t="s">
        <v>89</v>
      </c>
    </row>
    <row r="155" s="13" customFormat="1">
      <c r="A155" s="13"/>
      <c r="B155" s="238"/>
      <c r="C155" s="239"/>
      <c r="D155" s="232" t="s">
        <v>182</v>
      </c>
      <c r="E155" s="240" t="s">
        <v>1</v>
      </c>
      <c r="F155" s="241" t="s">
        <v>1395</v>
      </c>
      <c r="G155" s="239"/>
      <c r="H155" s="242">
        <v>8.6560000000000006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182</v>
      </c>
      <c r="AU155" s="248" t="s">
        <v>89</v>
      </c>
      <c r="AV155" s="13" t="s">
        <v>89</v>
      </c>
      <c r="AW155" s="13" t="s">
        <v>33</v>
      </c>
      <c r="AX155" s="13" t="s">
        <v>87</v>
      </c>
      <c r="AY155" s="248" t="s">
        <v>170</v>
      </c>
    </row>
    <row r="156" s="2" customFormat="1" ht="16.5" customHeight="1">
      <c r="A156" s="37"/>
      <c r="B156" s="38"/>
      <c r="C156" s="218" t="s">
        <v>222</v>
      </c>
      <c r="D156" s="218" t="s">
        <v>173</v>
      </c>
      <c r="E156" s="219" t="s">
        <v>1265</v>
      </c>
      <c r="F156" s="220" t="s">
        <v>1266</v>
      </c>
      <c r="G156" s="221" t="s">
        <v>330</v>
      </c>
      <c r="H156" s="222">
        <v>266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44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186</v>
      </c>
      <c r="AT156" s="230" t="s">
        <v>173</v>
      </c>
      <c r="AU156" s="230" t="s">
        <v>89</v>
      </c>
      <c r="AY156" s="16" t="s">
        <v>170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87</v>
      </c>
      <c r="BK156" s="231">
        <f>ROUND(I156*H156,2)</f>
        <v>0</v>
      </c>
      <c r="BL156" s="16" t="s">
        <v>186</v>
      </c>
      <c r="BM156" s="230" t="s">
        <v>1267</v>
      </c>
    </row>
    <row r="157" s="2" customFormat="1">
      <c r="A157" s="37"/>
      <c r="B157" s="38"/>
      <c r="C157" s="39"/>
      <c r="D157" s="232" t="s">
        <v>179</v>
      </c>
      <c r="E157" s="39"/>
      <c r="F157" s="233" t="s">
        <v>1266</v>
      </c>
      <c r="G157" s="39"/>
      <c r="H157" s="39"/>
      <c r="I157" s="234"/>
      <c r="J157" s="39"/>
      <c r="K157" s="39"/>
      <c r="L157" s="43"/>
      <c r="M157" s="235"/>
      <c r="N157" s="236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179</v>
      </c>
      <c r="AU157" s="16" t="s">
        <v>89</v>
      </c>
    </row>
    <row r="158" s="2" customFormat="1">
      <c r="A158" s="37"/>
      <c r="B158" s="38"/>
      <c r="C158" s="39"/>
      <c r="D158" s="232" t="s">
        <v>180</v>
      </c>
      <c r="E158" s="39"/>
      <c r="F158" s="237" t="s">
        <v>1268</v>
      </c>
      <c r="G158" s="39"/>
      <c r="H158" s="39"/>
      <c r="I158" s="234"/>
      <c r="J158" s="39"/>
      <c r="K158" s="39"/>
      <c r="L158" s="43"/>
      <c r="M158" s="235"/>
      <c r="N158" s="236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180</v>
      </c>
      <c r="AU158" s="16" t="s">
        <v>89</v>
      </c>
    </row>
    <row r="159" s="13" customFormat="1">
      <c r="A159" s="13"/>
      <c r="B159" s="238"/>
      <c r="C159" s="239"/>
      <c r="D159" s="232" t="s">
        <v>182</v>
      </c>
      <c r="E159" s="240" t="s">
        <v>1</v>
      </c>
      <c r="F159" s="241" t="s">
        <v>1396</v>
      </c>
      <c r="G159" s="239"/>
      <c r="H159" s="242">
        <v>266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182</v>
      </c>
      <c r="AU159" s="248" t="s">
        <v>89</v>
      </c>
      <c r="AV159" s="13" t="s">
        <v>89</v>
      </c>
      <c r="AW159" s="13" t="s">
        <v>33</v>
      </c>
      <c r="AX159" s="13" t="s">
        <v>87</v>
      </c>
      <c r="AY159" s="248" t="s">
        <v>170</v>
      </c>
    </row>
    <row r="160" s="12" customFormat="1" ht="22.8" customHeight="1">
      <c r="A160" s="12"/>
      <c r="B160" s="202"/>
      <c r="C160" s="203"/>
      <c r="D160" s="204" t="s">
        <v>78</v>
      </c>
      <c r="E160" s="216" t="s">
        <v>196</v>
      </c>
      <c r="F160" s="216" t="s">
        <v>1270</v>
      </c>
      <c r="G160" s="203"/>
      <c r="H160" s="203"/>
      <c r="I160" s="206"/>
      <c r="J160" s="217">
        <f>BK160</f>
        <v>0</v>
      </c>
      <c r="K160" s="203"/>
      <c r="L160" s="208"/>
      <c r="M160" s="209"/>
      <c r="N160" s="210"/>
      <c r="O160" s="210"/>
      <c r="P160" s="211">
        <f>SUM(P161:P172)</f>
        <v>0</v>
      </c>
      <c r="Q160" s="210"/>
      <c r="R160" s="211">
        <f>SUM(R161:R172)</f>
        <v>0</v>
      </c>
      <c r="S160" s="210"/>
      <c r="T160" s="212">
        <f>SUM(T161:T172)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3" t="s">
        <v>87</v>
      </c>
      <c r="AT160" s="214" t="s">
        <v>78</v>
      </c>
      <c r="AU160" s="214" t="s">
        <v>87</v>
      </c>
      <c r="AY160" s="213" t="s">
        <v>170</v>
      </c>
      <c r="BK160" s="215">
        <f>SUM(BK161:BK172)</f>
        <v>0</v>
      </c>
    </row>
    <row r="161" s="2" customFormat="1" ht="24.15" customHeight="1">
      <c r="A161" s="37"/>
      <c r="B161" s="38"/>
      <c r="C161" s="218" t="s">
        <v>228</v>
      </c>
      <c r="D161" s="218" t="s">
        <v>173</v>
      </c>
      <c r="E161" s="219" t="s">
        <v>1271</v>
      </c>
      <c r="F161" s="220" t="s">
        <v>1272</v>
      </c>
      <c r="G161" s="221" t="s">
        <v>307</v>
      </c>
      <c r="H161" s="222">
        <v>24.149999999999999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44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186</v>
      </c>
      <c r="AT161" s="230" t="s">
        <v>173</v>
      </c>
      <c r="AU161" s="230" t="s">
        <v>89</v>
      </c>
      <c r="AY161" s="16" t="s">
        <v>170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87</v>
      </c>
      <c r="BK161" s="231">
        <f>ROUND(I161*H161,2)</f>
        <v>0</v>
      </c>
      <c r="BL161" s="16" t="s">
        <v>186</v>
      </c>
      <c r="BM161" s="230" t="s">
        <v>1273</v>
      </c>
    </row>
    <row r="162" s="2" customFormat="1">
      <c r="A162" s="37"/>
      <c r="B162" s="38"/>
      <c r="C162" s="39"/>
      <c r="D162" s="232" t="s">
        <v>179</v>
      </c>
      <c r="E162" s="39"/>
      <c r="F162" s="233" t="s">
        <v>1272</v>
      </c>
      <c r="G162" s="39"/>
      <c r="H162" s="39"/>
      <c r="I162" s="234"/>
      <c r="J162" s="39"/>
      <c r="K162" s="39"/>
      <c r="L162" s="43"/>
      <c r="M162" s="235"/>
      <c r="N162" s="236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179</v>
      </c>
      <c r="AU162" s="16" t="s">
        <v>89</v>
      </c>
    </row>
    <row r="163" s="2" customFormat="1">
      <c r="A163" s="37"/>
      <c r="B163" s="38"/>
      <c r="C163" s="39"/>
      <c r="D163" s="232" t="s">
        <v>180</v>
      </c>
      <c r="E163" s="39"/>
      <c r="F163" s="237" t="s">
        <v>1274</v>
      </c>
      <c r="G163" s="39"/>
      <c r="H163" s="39"/>
      <c r="I163" s="234"/>
      <c r="J163" s="39"/>
      <c r="K163" s="39"/>
      <c r="L163" s="43"/>
      <c r="M163" s="235"/>
      <c r="N163" s="236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180</v>
      </c>
      <c r="AU163" s="16" t="s">
        <v>89</v>
      </c>
    </row>
    <row r="164" s="13" customFormat="1">
      <c r="A164" s="13"/>
      <c r="B164" s="238"/>
      <c r="C164" s="239"/>
      <c r="D164" s="232" t="s">
        <v>182</v>
      </c>
      <c r="E164" s="240" t="s">
        <v>1</v>
      </c>
      <c r="F164" s="241" t="s">
        <v>1397</v>
      </c>
      <c r="G164" s="239"/>
      <c r="H164" s="242">
        <v>24.149999999999999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182</v>
      </c>
      <c r="AU164" s="248" t="s">
        <v>89</v>
      </c>
      <c r="AV164" s="13" t="s">
        <v>89</v>
      </c>
      <c r="AW164" s="13" t="s">
        <v>33</v>
      </c>
      <c r="AX164" s="13" t="s">
        <v>87</v>
      </c>
      <c r="AY164" s="248" t="s">
        <v>170</v>
      </c>
    </row>
    <row r="165" s="2" customFormat="1" ht="24.15" customHeight="1">
      <c r="A165" s="37"/>
      <c r="B165" s="38"/>
      <c r="C165" s="218" t="s">
        <v>235</v>
      </c>
      <c r="D165" s="218" t="s">
        <v>173</v>
      </c>
      <c r="E165" s="219" t="s">
        <v>1276</v>
      </c>
      <c r="F165" s="220" t="s">
        <v>1277</v>
      </c>
      <c r="G165" s="221" t="s">
        <v>315</v>
      </c>
      <c r="H165" s="222">
        <v>166.80000000000001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44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186</v>
      </c>
      <c r="AT165" s="230" t="s">
        <v>173</v>
      </c>
      <c r="AU165" s="230" t="s">
        <v>89</v>
      </c>
      <c r="AY165" s="16" t="s">
        <v>170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87</v>
      </c>
      <c r="BK165" s="231">
        <f>ROUND(I165*H165,2)</f>
        <v>0</v>
      </c>
      <c r="BL165" s="16" t="s">
        <v>186</v>
      </c>
      <c r="BM165" s="230" t="s">
        <v>1278</v>
      </c>
    </row>
    <row r="166" s="2" customFormat="1">
      <c r="A166" s="37"/>
      <c r="B166" s="38"/>
      <c r="C166" s="39"/>
      <c r="D166" s="232" t="s">
        <v>179</v>
      </c>
      <c r="E166" s="39"/>
      <c r="F166" s="233" t="s">
        <v>1277</v>
      </c>
      <c r="G166" s="39"/>
      <c r="H166" s="39"/>
      <c r="I166" s="234"/>
      <c r="J166" s="39"/>
      <c r="K166" s="39"/>
      <c r="L166" s="43"/>
      <c r="M166" s="235"/>
      <c r="N166" s="236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179</v>
      </c>
      <c r="AU166" s="16" t="s">
        <v>89</v>
      </c>
    </row>
    <row r="167" s="2" customFormat="1">
      <c r="A167" s="37"/>
      <c r="B167" s="38"/>
      <c r="C167" s="39"/>
      <c r="D167" s="232" t="s">
        <v>180</v>
      </c>
      <c r="E167" s="39"/>
      <c r="F167" s="237" t="s">
        <v>1279</v>
      </c>
      <c r="G167" s="39"/>
      <c r="H167" s="39"/>
      <c r="I167" s="234"/>
      <c r="J167" s="39"/>
      <c r="K167" s="39"/>
      <c r="L167" s="43"/>
      <c r="M167" s="235"/>
      <c r="N167" s="236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180</v>
      </c>
      <c r="AU167" s="16" t="s">
        <v>89</v>
      </c>
    </row>
    <row r="168" s="13" customFormat="1">
      <c r="A168" s="13"/>
      <c r="B168" s="238"/>
      <c r="C168" s="239"/>
      <c r="D168" s="232" t="s">
        <v>182</v>
      </c>
      <c r="E168" s="240" t="s">
        <v>1</v>
      </c>
      <c r="F168" s="241" t="s">
        <v>1398</v>
      </c>
      <c r="G168" s="239"/>
      <c r="H168" s="242">
        <v>166.80000000000001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182</v>
      </c>
      <c r="AU168" s="248" t="s">
        <v>89</v>
      </c>
      <c r="AV168" s="13" t="s">
        <v>89</v>
      </c>
      <c r="AW168" s="13" t="s">
        <v>33</v>
      </c>
      <c r="AX168" s="13" t="s">
        <v>87</v>
      </c>
      <c r="AY168" s="248" t="s">
        <v>170</v>
      </c>
    </row>
    <row r="169" s="2" customFormat="1" ht="24.15" customHeight="1">
      <c r="A169" s="37"/>
      <c r="B169" s="38"/>
      <c r="C169" s="218" t="s">
        <v>242</v>
      </c>
      <c r="D169" s="218" t="s">
        <v>173</v>
      </c>
      <c r="E169" s="219" t="s">
        <v>1281</v>
      </c>
      <c r="F169" s="220" t="s">
        <v>1282</v>
      </c>
      <c r="G169" s="221" t="s">
        <v>315</v>
      </c>
      <c r="H169" s="222">
        <v>857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44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186</v>
      </c>
      <c r="AT169" s="230" t="s">
        <v>173</v>
      </c>
      <c r="AU169" s="230" t="s">
        <v>89</v>
      </c>
      <c r="AY169" s="16" t="s">
        <v>170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87</v>
      </c>
      <c r="BK169" s="231">
        <f>ROUND(I169*H169,2)</f>
        <v>0</v>
      </c>
      <c r="BL169" s="16" t="s">
        <v>186</v>
      </c>
      <c r="BM169" s="230" t="s">
        <v>1283</v>
      </c>
    </row>
    <row r="170" s="2" customFormat="1">
      <c r="A170" s="37"/>
      <c r="B170" s="38"/>
      <c r="C170" s="39"/>
      <c r="D170" s="232" t="s">
        <v>179</v>
      </c>
      <c r="E170" s="39"/>
      <c r="F170" s="233" t="s">
        <v>1282</v>
      </c>
      <c r="G170" s="39"/>
      <c r="H170" s="39"/>
      <c r="I170" s="234"/>
      <c r="J170" s="39"/>
      <c r="K170" s="39"/>
      <c r="L170" s="43"/>
      <c r="M170" s="235"/>
      <c r="N170" s="236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179</v>
      </c>
      <c r="AU170" s="16" t="s">
        <v>89</v>
      </c>
    </row>
    <row r="171" s="2" customFormat="1">
      <c r="A171" s="37"/>
      <c r="B171" s="38"/>
      <c r="C171" s="39"/>
      <c r="D171" s="232" t="s">
        <v>180</v>
      </c>
      <c r="E171" s="39"/>
      <c r="F171" s="237" t="s">
        <v>1284</v>
      </c>
      <c r="G171" s="39"/>
      <c r="H171" s="39"/>
      <c r="I171" s="234"/>
      <c r="J171" s="39"/>
      <c r="K171" s="39"/>
      <c r="L171" s="43"/>
      <c r="M171" s="235"/>
      <c r="N171" s="236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180</v>
      </c>
      <c r="AU171" s="16" t="s">
        <v>89</v>
      </c>
    </row>
    <row r="172" s="13" customFormat="1">
      <c r="A172" s="13"/>
      <c r="B172" s="238"/>
      <c r="C172" s="239"/>
      <c r="D172" s="232" t="s">
        <v>182</v>
      </c>
      <c r="E172" s="240" t="s">
        <v>1</v>
      </c>
      <c r="F172" s="241" t="s">
        <v>1399</v>
      </c>
      <c r="G172" s="239"/>
      <c r="H172" s="242">
        <v>857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182</v>
      </c>
      <c r="AU172" s="248" t="s">
        <v>89</v>
      </c>
      <c r="AV172" s="13" t="s">
        <v>89</v>
      </c>
      <c r="AW172" s="13" t="s">
        <v>33</v>
      </c>
      <c r="AX172" s="13" t="s">
        <v>87</v>
      </c>
      <c r="AY172" s="248" t="s">
        <v>170</v>
      </c>
    </row>
    <row r="173" s="12" customFormat="1" ht="22.8" customHeight="1">
      <c r="A173" s="12"/>
      <c r="B173" s="202"/>
      <c r="C173" s="203"/>
      <c r="D173" s="204" t="s">
        <v>78</v>
      </c>
      <c r="E173" s="216" t="s">
        <v>186</v>
      </c>
      <c r="F173" s="216" t="s">
        <v>715</v>
      </c>
      <c r="G173" s="203"/>
      <c r="H173" s="203"/>
      <c r="I173" s="206"/>
      <c r="J173" s="217">
        <f>BK173</f>
        <v>0</v>
      </c>
      <c r="K173" s="203"/>
      <c r="L173" s="208"/>
      <c r="M173" s="209"/>
      <c r="N173" s="210"/>
      <c r="O173" s="210"/>
      <c r="P173" s="211">
        <f>SUM(P174:P177)</f>
        <v>0</v>
      </c>
      <c r="Q173" s="210"/>
      <c r="R173" s="211">
        <f>SUM(R174:R177)</f>
        <v>0</v>
      </c>
      <c r="S173" s="210"/>
      <c r="T173" s="212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3" t="s">
        <v>87</v>
      </c>
      <c r="AT173" s="214" t="s">
        <v>78</v>
      </c>
      <c r="AU173" s="214" t="s">
        <v>87</v>
      </c>
      <c r="AY173" s="213" t="s">
        <v>170</v>
      </c>
      <c r="BK173" s="215">
        <f>SUM(BK174:BK177)</f>
        <v>0</v>
      </c>
    </row>
    <row r="174" s="2" customFormat="1" ht="24.15" customHeight="1">
      <c r="A174" s="37"/>
      <c r="B174" s="38"/>
      <c r="C174" s="218" t="s">
        <v>248</v>
      </c>
      <c r="D174" s="218" t="s">
        <v>173</v>
      </c>
      <c r="E174" s="219" t="s">
        <v>1286</v>
      </c>
      <c r="F174" s="220" t="s">
        <v>1287</v>
      </c>
      <c r="G174" s="221" t="s">
        <v>307</v>
      </c>
      <c r="H174" s="222">
        <v>0.315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44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186</v>
      </c>
      <c r="AT174" s="230" t="s">
        <v>173</v>
      </c>
      <c r="AU174" s="230" t="s">
        <v>89</v>
      </c>
      <c r="AY174" s="16" t="s">
        <v>170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87</v>
      </c>
      <c r="BK174" s="231">
        <f>ROUND(I174*H174,2)</f>
        <v>0</v>
      </c>
      <c r="BL174" s="16" t="s">
        <v>186</v>
      </c>
      <c r="BM174" s="230" t="s">
        <v>1288</v>
      </c>
    </row>
    <row r="175" s="2" customFormat="1">
      <c r="A175" s="37"/>
      <c r="B175" s="38"/>
      <c r="C175" s="39"/>
      <c r="D175" s="232" t="s">
        <v>179</v>
      </c>
      <c r="E175" s="39"/>
      <c r="F175" s="233" t="s">
        <v>1287</v>
      </c>
      <c r="G175" s="39"/>
      <c r="H175" s="39"/>
      <c r="I175" s="234"/>
      <c r="J175" s="39"/>
      <c r="K175" s="39"/>
      <c r="L175" s="43"/>
      <c r="M175" s="235"/>
      <c r="N175" s="236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179</v>
      </c>
      <c r="AU175" s="16" t="s">
        <v>89</v>
      </c>
    </row>
    <row r="176" s="2" customFormat="1">
      <c r="A176" s="37"/>
      <c r="B176" s="38"/>
      <c r="C176" s="39"/>
      <c r="D176" s="232" t="s">
        <v>180</v>
      </c>
      <c r="E176" s="39"/>
      <c r="F176" s="237" t="s">
        <v>982</v>
      </c>
      <c r="G176" s="39"/>
      <c r="H176" s="39"/>
      <c r="I176" s="234"/>
      <c r="J176" s="39"/>
      <c r="K176" s="39"/>
      <c r="L176" s="43"/>
      <c r="M176" s="235"/>
      <c r="N176" s="236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180</v>
      </c>
      <c r="AU176" s="16" t="s">
        <v>89</v>
      </c>
    </row>
    <row r="177" s="13" customFormat="1">
      <c r="A177" s="13"/>
      <c r="B177" s="238"/>
      <c r="C177" s="239"/>
      <c r="D177" s="232" t="s">
        <v>182</v>
      </c>
      <c r="E177" s="240" t="s">
        <v>1</v>
      </c>
      <c r="F177" s="241" t="s">
        <v>1400</v>
      </c>
      <c r="G177" s="239"/>
      <c r="H177" s="242">
        <v>0.315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182</v>
      </c>
      <c r="AU177" s="248" t="s">
        <v>89</v>
      </c>
      <c r="AV177" s="13" t="s">
        <v>89</v>
      </c>
      <c r="AW177" s="13" t="s">
        <v>33</v>
      </c>
      <c r="AX177" s="13" t="s">
        <v>87</v>
      </c>
      <c r="AY177" s="248" t="s">
        <v>170</v>
      </c>
    </row>
    <row r="178" s="12" customFormat="1" ht="22.8" customHeight="1">
      <c r="A178" s="12"/>
      <c r="B178" s="202"/>
      <c r="C178" s="203"/>
      <c r="D178" s="204" t="s">
        <v>78</v>
      </c>
      <c r="E178" s="216" t="s">
        <v>209</v>
      </c>
      <c r="F178" s="216" t="s">
        <v>428</v>
      </c>
      <c r="G178" s="203"/>
      <c r="H178" s="203"/>
      <c r="I178" s="206"/>
      <c r="J178" s="217">
        <f>BK178</f>
        <v>0</v>
      </c>
      <c r="K178" s="203"/>
      <c r="L178" s="208"/>
      <c r="M178" s="209"/>
      <c r="N178" s="210"/>
      <c r="O178" s="210"/>
      <c r="P178" s="211">
        <f>SUM(P179:P190)</f>
        <v>0</v>
      </c>
      <c r="Q178" s="210"/>
      <c r="R178" s="211">
        <f>SUM(R179:R190)</f>
        <v>0</v>
      </c>
      <c r="S178" s="210"/>
      <c r="T178" s="212">
        <f>SUM(T179:T190)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87</v>
      </c>
      <c r="AT178" s="214" t="s">
        <v>78</v>
      </c>
      <c r="AU178" s="214" t="s">
        <v>87</v>
      </c>
      <c r="AY178" s="213" t="s">
        <v>170</v>
      </c>
      <c r="BK178" s="215">
        <f>SUM(BK179:BK190)</f>
        <v>0</v>
      </c>
    </row>
    <row r="179" s="2" customFormat="1" ht="16.5" customHeight="1">
      <c r="A179" s="37"/>
      <c r="B179" s="38"/>
      <c r="C179" s="218" t="s">
        <v>254</v>
      </c>
      <c r="D179" s="218" t="s">
        <v>173</v>
      </c>
      <c r="E179" s="219" t="s">
        <v>1401</v>
      </c>
      <c r="F179" s="220" t="s">
        <v>1402</v>
      </c>
      <c r="G179" s="221" t="s">
        <v>307</v>
      </c>
      <c r="H179" s="222">
        <v>0.64000000000000001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44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186</v>
      </c>
      <c r="AT179" s="230" t="s">
        <v>173</v>
      </c>
      <c r="AU179" s="230" t="s">
        <v>89</v>
      </c>
      <c r="AY179" s="16" t="s">
        <v>170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87</v>
      </c>
      <c r="BK179" s="231">
        <f>ROUND(I179*H179,2)</f>
        <v>0</v>
      </c>
      <c r="BL179" s="16" t="s">
        <v>186</v>
      </c>
      <c r="BM179" s="230" t="s">
        <v>1403</v>
      </c>
    </row>
    <row r="180" s="2" customFormat="1">
      <c r="A180" s="37"/>
      <c r="B180" s="38"/>
      <c r="C180" s="39"/>
      <c r="D180" s="232" t="s">
        <v>179</v>
      </c>
      <c r="E180" s="39"/>
      <c r="F180" s="233" t="s">
        <v>1402</v>
      </c>
      <c r="G180" s="39"/>
      <c r="H180" s="39"/>
      <c r="I180" s="234"/>
      <c r="J180" s="39"/>
      <c r="K180" s="39"/>
      <c r="L180" s="43"/>
      <c r="M180" s="235"/>
      <c r="N180" s="236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179</v>
      </c>
      <c r="AU180" s="16" t="s">
        <v>89</v>
      </c>
    </row>
    <row r="181" s="2" customFormat="1">
      <c r="A181" s="37"/>
      <c r="B181" s="38"/>
      <c r="C181" s="39"/>
      <c r="D181" s="232" t="s">
        <v>180</v>
      </c>
      <c r="E181" s="39"/>
      <c r="F181" s="237" t="s">
        <v>441</v>
      </c>
      <c r="G181" s="39"/>
      <c r="H181" s="39"/>
      <c r="I181" s="234"/>
      <c r="J181" s="39"/>
      <c r="K181" s="39"/>
      <c r="L181" s="43"/>
      <c r="M181" s="235"/>
      <c r="N181" s="236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180</v>
      </c>
      <c r="AU181" s="16" t="s">
        <v>89</v>
      </c>
    </row>
    <row r="182" s="13" customFormat="1">
      <c r="A182" s="13"/>
      <c r="B182" s="238"/>
      <c r="C182" s="239"/>
      <c r="D182" s="232" t="s">
        <v>182</v>
      </c>
      <c r="E182" s="240" t="s">
        <v>1</v>
      </c>
      <c r="F182" s="241" t="s">
        <v>1404</v>
      </c>
      <c r="G182" s="239"/>
      <c r="H182" s="242">
        <v>0.64000000000000001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182</v>
      </c>
      <c r="AU182" s="248" t="s">
        <v>89</v>
      </c>
      <c r="AV182" s="13" t="s">
        <v>89</v>
      </c>
      <c r="AW182" s="13" t="s">
        <v>33</v>
      </c>
      <c r="AX182" s="13" t="s">
        <v>87</v>
      </c>
      <c r="AY182" s="248" t="s">
        <v>170</v>
      </c>
    </row>
    <row r="183" s="2" customFormat="1" ht="21.75" customHeight="1">
      <c r="A183" s="37"/>
      <c r="B183" s="38"/>
      <c r="C183" s="218" t="s">
        <v>261</v>
      </c>
      <c r="D183" s="218" t="s">
        <v>173</v>
      </c>
      <c r="E183" s="219" t="s">
        <v>1290</v>
      </c>
      <c r="F183" s="220" t="s">
        <v>1291</v>
      </c>
      <c r="G183" s="221" t="s">
        <v>307</v>
      </c>
      <c r="H183" s="222">
        <v>33.359999999999999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44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186</v>
      </c>
      <c r="AT183" s="230" t="s">
        <v>173</v>
      </c>
      <c r="AU183" s="230" t="s">
        <v>89</v>
      </c>
      <c r="AY183" s="16" t="s">
        <v>170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87</v>
      </c>
      <c r="BK183" s="231">
        <f>ROUND(I183*H183,2)</f>
        <v>0</v>
      </c>
      <c r="BL183" s="16" t="s">
        <v>186</v>
      </c>
      <c r="BM183" s="230" t="s">
        <v>1292</v>
      </c>
    </row>
    <row r="184" s="2" customFormat="1">
      <c r="A184" s="37"/>
      <c r="B184" s="38"/>
      <c r="C184" s="39"/>
      <c r="D184" s="232" t="s">
        <v>179</v>
      </c>
      <c r="E184" s="39"/>
      <c r="F184" s="233" t="s">
        <v>1291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179</v>
      </c>
      <c r="AU184" s="16" t="s">
        <v>89</v>
      </c>
    </row>
    <row r="185" s="2" customFormat="1">
      <c r="A185" s="37"/>
      <c r="B185" s="38"/>
      <c r="C185" s="39"/>
      <c r="D185" s="232" t="s">
        <v>180</v>
      </c>
      <c r="E185" s="39"/>
      <c r="F185" s="237" t="s">
        <v>441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180</v>
      </c>
      <c r="AU185" s="16" t="s">
        <v>89</v>
      </c>
    </row>
    <row r="186" s="13" customFormat="1">
      <c r="A186" s="13"/>
      <c r="B186" s="238"/>
      <c r="C186" s="239"/>
      <c r="D186" s="232" t="s">
        <v>182</v>
      </c>
      <c r="E186" s="240" t="s">
        <v>1</v>
      </c>
      <c r="F186" s="241" t="s">
        <v>1405</v>
      </c>
      <c r="G186" s="239"/>
      <c r="H186" s="242">
        <v>33.359999999999999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182</v>
      </c>
      <c r="AU186" s="248" t="s">
        <v>89</v>
      </c>
      <c r="AV186" s="13" t="s">
        <v>89</v>
      </c>
      <c r="AW186" s="13" t="s">
        <v>33</v>
      </c>
      <c r="AX186" s="13" t="s">
        <v>87</v>
      </c>
      <c r="AY186" s="248" t="s">
        <v>170</v>
      </c>
    </row>
    <row r="187" s="2" customFormat="1" ht="24.15" customHeight="1">
      <c r="A187" s="37"/>
      <c r="B187" s="38"/>
      <c r="C187" s="218" t="s">
        <v>267</v>
      </c>
      <c r="D187" s="218" t="s">
        <v>173</v>
      </c>
      <c r="E187" s="219" t="s">
        <v>491</v>
      </c>
      <c r="F187" s="220" t="s">
        <v>492</v>
      </c>
      <c r="G187" s="221" t="s">
        <v>315</v>
      </c>
      <c r="H187" s="222">
        <v>4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44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186</v>
      </c>
      <c r="AT187" s="230" t="s">
        <v>173</v>
      </c>
      <c r="AU187" s="230" t="s">
        <v>89</v>
      </c>
      <c r="AY187" s="16" t="s">
        <v>170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87</v>
      </c>
      <c r="BK187" s="231">
        <f>ROUND(I187*H187,2)</f>
        <v>0</v>
      </c>
      <c r="BL187" s="16" t="s">
        <v>186</v>
      </c>
      <c r="BM187" s="230" t="s">
        <v>1406</v>
      </c>
    </row>
    <row r="188" s="2" customFormat="1">
      <c r="A188" s="37"/>
      <c r="B188" s="38"/>
      <c r="C188" s="39"/>
      <c r="D188" s="232" t="s">
        <v>179</v>
      </c>
      <c r="E188" s="39"/>
      <c r="F188" s="233" t="s">
        <v>492</v>
      </c>
      <c r="G188" s="39"/>
      <c r="H188" s="39"/>
      <c r="I188" s="234"/>
      <c r="J188" s="39"/>
      <c r="K188" s="39"/>
      <c r="L188" s="43"/>
      <c r="M188" s="235"/>
      <c r="N188" s="236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179</v>
      </c>
      <c r="AU188" s="16" t="s">
        <v>89</v>
      </c>
    </row>
    <row r="189" s="2" customFormat="1">
      <c r="A189" s="37"/>
      <c r="B189" s="38"/>
      <c r="C189" s="39"/>
      <c r="D189" s="232" t="s">
        <v>180</v>
      </c>
      <c r="E189" s="39"/>
      <c r="F189" s="237" t="s">
        <v>494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180</v>
      </c>
      <c r="AU189" s="16" t="s">
        <v>89</v>
      </c>
    </row>
    <row r="190" s="13" customFormat="1">
      <c r="A190" s="13"/>
      <c r="B190" s="238"/>
      <c r="C190" s="239"/>
      <c r="D190" s="232" t="s">
        <v>182</v>
      </c>
      <c r="E190" s="240" t="s">
        <v>1</v>
      </c>
      <c r="F190" s="241" t="s">
        <v>1407</v>
      </c>
      <c r="G190" s="239"/>
      <c r="H190" s="242">
        <v>4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182</v>
      </c>
      <c r="AU190" s="248" t="s">
        <v>89</v>
      </c>
      <c r="AV190" s="13" t="s">
        <v>89</v>
      </c>
      <c r="AW190" s="13" t="s">
        <v>33</v>
      </c>
      <c r="AX190" s="13" t="s">
        <v>87</v>
      </c>
      <c r="AY190" s="248" t="s">
        <v>170</v>
      </c>
    </row>
    <row r="191" s="12" customFormat="1" ht="22.8" customHeight="1">
      <c r="A191" s="12"/>
      <c r="B191" s="202"/>
      <c r="C191" s="203"/>
      <c r="D191" s="204" t="s">
        <v>78</v>
      </c>
      <c r="E191" s="216" t="s">
        <v>216</v>
      </c>
      <c r="F191" s="216" t="s">
        <v>897</v>
      </c>
      <c r="G191" s="203"/>
      <c r="H191" s="203"/>
      <c r="I191" s="206"/>
      <c r="J191" s="217">
        <f>BK191</f>
        <v>0</v>
      </c>
      <c r="K191" s="203"/>
      <c r="L191" s="208"/>
      <c r="M191" s="209"/>
      <c r="N191" s="210"/>
      <c r="O191" s="210"/>
      <c r="P191" s="211">
        <f>SUM(P192:P196)</f>
        <v>0</v>
      </c>
      <c r="Q191" s="210"/>
      <c r="R191" s="211">
        <f>SUM(R192:R196)</f>
        <v>0</v>
      </c>
      <c r="S191" s="210"/>
      <c r="T191" s="212">
        <f>SUM(T192:T196)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3" t="s">
        <v>87</v>
      </c>
      <c r="AT191" s="214" t="s">
        <v>78</v>
      </c>
      <c r="AU191" s="214" t="s">
        <v>87</v>
      </c>
      <c r="AY191" s="213" t="s">
        <v>170</v>
      </c>
      <c r="BK191" s="215">
        <f>SUM(BK192:BK196)</f>
        <v>0</v>
      </c>
    </row>
    <row r="192" s="2" customFormat="1" ht="24.15" customHeight="1">
      <c r="A192" s="37"/>
      <c r="B192" s="38"/>
      <c r="C192" s="218" t="s">
        <v>8</v>
      </c>
      <c r="D192" s="218" t="s">
        <v>173</v>
      </c>
      <c r="E192" s="219" t="s">
        <v>1408</v>
      </c>
      <c r="F192" s="220" t="s">
        <v>1409</v>
      </c>
      <c r="G192" s="221" t="s">
        <v>176</v>
      </c>
      <c r="H192" s="222">
        <v>1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44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186</v>
      </c>
      <c r="AT192" s="230" t="s">
        <v>173</v>
      </c>
      <c r="AU192" s="230" t="s">
        <v>89</v>
      </c>
      <c r="AY192" s="16" t="s">
        <v>170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87</v>
      </c>
      <c r="BK192" s="231">
        <f>ROUND(I192*H192,2)</f>
        <v>0</v>
      </c>
      <c r="BL192" s="16" t="s">
        <v>186</v>
      </c>
      <c r="BM192" s="230" t="s">
        <v>1410</v>
      </c>
    </row>
    <row r="193" s="2" customFormat="1">
      <c r="A193" s="37"/>
      <c r="B193" s="38"/>
      <c r="C193" s="39"/>
      <c r="D193" s="232" t="s">
        <v>179</v>
      </c>
      <c r="E193" s="39"/>
      <c r="F193" s="233" t="s">
        <v>1409</v>
      </c>
      <c r="G193" s="39"/>
      <c r="H193" s="39"/>
      <c r="I193" s="234"/>
      <c r="J193" s="39"/>
      <c r="K193" s="39"/>
      <c r="L193" s="43"/>
      <c r="M193" s="235"/>
      <c r="N193" s="236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179</v>
      </c>
      <c r="AU193" s="16" t="s">
        <v>89</v>
      </c>
    </row>
    <row r="194" s="2" customFormat="1">
      <c r="A194" s="37"/>
      <c r="B194" s="38"/>
      <c r="C194" s="39"/>
      <c r="D194" s="232" t="s">
        <v>180</v>
      </c>
      <c r="E194" s="39"/>
      <c r="F194" s="237" t="s">
        <v>1411</v>
      </c>
      <c r="G194" s="39"/>
      <c r="H194" s="39"/>
      <c r="I194" s="234"/>
      <c r="J194" s="39"/>
      <c r="K194" s="39"/>
      <c r="L194" s="43"/>
      <c r="M194" s="235"/>
      <c r="N194" s="236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180</v>
      </c>
      <c r="AU194" s="16" t="s">
        <v>89</v>
      </c>
    </row>
    <row r="195" s="2" customFormat="1">
      <c r="A195" s="37"/>
      <c r="B195" s="38"/>
      <c r="C195" s="39"/>
      <c r="D195" s="232" t="s">
        <v>193</v>
      </c>
      <c r="E195" s="39"/>
      <c r="F195" s="237" t="s">
        <v>1412</v>
      </c>
      <c r="G195" s="39"/>
      <c r="H195" s="39"/>
      <c r="I195" s="234"/>
      <c r="J195" s="39"/>
      <c r="K195" s="39"/>
      <c r="L195" s="43"/>
      <c r="M195" s="235"/>
      <c r="N195" s="236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193</v>
      </c>
      <c r="AU195" s="16" t="s">
        <v>89</v>
      </c>
    </row>
    <row r="196" s="13" customFormat="1">
      <c r="A196" s="13"/>
      <c r="B196" s="238"/>
      <c r="C196" s="239"/>
      <c r="D196" s="232" t="s">
        <v>182</v>
      </c>
      <c r="E196" s="240" t="s">
        <v>1</v>
      </c>
      <c r="F196" s="241" t="s">
        <v>1413</v>
      </c>
      <c r="G196" s="239"/>
      <c r="H196" s="242">
        <v>1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182</v>
      </c>
      <c r="AU196" s="248" t="s">
        <v>89</v>
      </c>
      <c r="AV196" s="13" t="s">
        <v>89</v>
      </c>
      <c r="AW196" s="13" t="s">
        <v>33</v>
      </c>
      <c r="AX196" s="13" t="s">
        <v>87</v>
      </c>
      <c r="AY196" s="248" t="s">
        <v>170</v>
      </c>
    </row>
    <row r="197" s="12" customFormat="1" ht="22.8" customHeight="1">
      <c r="A197" s="12"/>
      <c r="B197" s="202"/>
      <c r="C197" s="203"/>
      <c r="D197" s="204" t="s">
        <v>78</v>
      </c>
      <c r="E197" s="216" t="s">
        <v>235</v>
      </c>
      <c r="F197" s="216" t="s">
        <v>516</v>
      </c>
      <c r="G197" s="203"/>
      <c r="H197" s="203"/>
      <c r="I197" s="206"/>
      <c r="J197" s="217">
        <f>BK197</f>
        <v>0</v>
      </c>
      <c r="K197" s="203"/>
      <c r="L197" s="208"/>
      <c r="M197" s="209"/>
      <c r="N197" s="210"/>
      <c r="O197" s="210"/>
      <c r="P197" s="211">
        <f>SUM(P198:P205)</f>
        <v>0</v>
      </c>
      <c r="Q197" s="210"/>
      <c r="R197" s="211">
        <f>SUM(R198:R205)</f>
        <v>0</v>
      </c>
      <c r="S197" s="210"/>
      <c r="T197" s="212">
        <f>SUM(T198:T205)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3" t="s">
        <v>87</v>
      </c>
      <c r="AT197" s="214" t="s">
        <v>78</v>
      </c>
      <c r="AU197" s="214" t="s">
        <v>87</v>
      </c>
      <c r="AY197" s="213" t="s">
        <v>170</v>
      </c>
      <c r="BK197" s="215">
        <f>SUM(BK198:BK205)</f>
        <v>0</v>
      </c>
    </row>
    <row r="198" s="2" customFormat="1" ht="24.15" customHeight="1">
      <c r="A198" s="37"/>
      <c r="B198" s="38"/>
      <c r="C198" s="218" t="s">
        <v>177</v>
      </c>
      <c r="D198" s="218" t="s">
        <v>173</v>
      </c>
      <c r="E198" s="219" t="s">
        <v>1414</v>
      </c>
      <c r="F198" s="220" t="s">
        <v>1415</v>
      </c>
      <c r="G198" s="221" t="s">
        <v>176</v>
      </c>
      <c r="H198" s="222">
        <v>1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44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186</v>
      </c>
      <c r="AT198" s="230" t="s">
        <v>173</v>
      </c>
      <c r="AU198" s="230" t="s">
        <v>89</v>
      </c>
      <c r="AY198" s="16" t="s">
        <v>170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87</v>
      </c>
      <c r="BK198" s="231">
        <f>ROUND(I198*H198,2)</f>
        <v>0</v>
      </c>
      <c r="BL198" s="16" t="s">
        <v>186</v>
      </c>
      <c r="BM198" s="230" t="s">
        <v>1416</v>
      </c>
    </row>
    <row r="199" s="2" customFormat="1">
      <c r="A199" s="37"/>
      <c r="B199" s="38"/>
      <c r="C199" s="39"/>
      <c r="D199" s="232" t="s">
        <v>179</v>
      </c>
      <c r="E199" s="39"/>
      <c r="F199" s="233" t="s">
        <v>1417</v>
      </c>
      <c r="G199" s="39"/>
      <c r="H199" s="39"/>
      <c r="I199" s="234"/>
      <c r="J199" s="39"/>
      <c r="K199" s="39"/>
      <c r="L199" s="43"/>
      <c r="M199" s="235"/>
      <c r="N199" s="236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179</v>
      </c>
      <c r="AU199" s="16" t="s">
        <v>89</v>
      </c>
    </row>
    <row r="200" s="2" customFormat="1">
      <c r="A200" s="37"/>
      <c r="B200" s="38"/>
      <c r="C200" s="39"/>
      <c r="D200" s="232" t="s">
        <v>180</v>
      </c>
      <c r="E200" s="39"/>
      <c r="F200" s="237" t="s">
        <v>546</v>
      </c>
      <c r="G200" s="39"/>
      <c r="H200" s="39"/>
      <c r="I200" s="234"/>
      <c r="J200" s="39"/>
      <c r="K200" s="39"/>
      <c r="L200" s="43"/>
      <c r="M200" s="235"/>
      <c r="N200" s="236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180</v>
      </c>
      <c r="AU200" s="16" t="s">
        <v>89</v>
      </c>
    </row>
    <row r="201" s="13" customFormat="1">
      <c r="A201" s="13"/>
      <c r="B201" s="238"/>
      <c r="C201" s="239"/>
      <c r="D201" s="232" t="s">
        <v>182</v>
      </c>
      <c r="E201" s="240" t="s">
        <v>1</v>
      </c>
      <c r="F201" s="241" t="s">
        <v>1418</v>
      </c>
      <c r="G201" s="239"/>
      <c r="H201" s="242">
        <v>1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182</v>
      </c>
      <c r="AU201" s="248" t="s">
        <v>89</v>
      </c>
      <c r="AV201" s="13" t="s">
        <v>89</v>
      </c>
      <c r="AW201" s="13" t="s">
        <v>33</v>
      </c>
      <c r="AX201" s="13" t="s">
        <v>87</v>
      </c>
      <c r="AY201" s="248" t="s">
        <v>170</v>
      </c>
    </row>
    <row r="202" s="2" customFormat="1" ht="24.15" customHeight="1">
      <c r="A202" s="37"/>
      <c r="B202" s="38"/>
      <c r="C202" s="218" t="s">
        <v>392</v>
      </c>
      <c r="D202" s="218" t="s">
        <v>173</v>
      </c>
      <c r="E202" s="219" t="s">
        <v>637</v>
      </c>
      <c r="F202" s="220" t="s">
        <v>638</v>
      </c>
      <c r="G202" s="221" t="s">
        <v>330</v>
      </c>
      <c r="H202" s="222">
        <v>6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44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186</v>
      </c>
      <c r="AT202" s="230" t="s">
        <v>173</v>
      </c>
      <c r="AU202" s="230" t="s">
        <v>89</v>
      </c>
      <c r="AY202" s="16" t="s">
        <v>170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87</v>
      </c>
      <c r="BK202" s="231">
        <f>ROUND(I202*H202,2)</f>
        <v>0</v>
      </c>
      <c r="BL202" s="16" t="s">
        <v>186</v>
      </c>
      <c r="BM202" s="230" t="s">
        <v>1419</v>
      </c>
    </row>
    <row r="203" s="2" customFormat="1">
      <c r="A203" s="37"/>
      <c r="B203" s="38"/>
      <c r="C203" s="39"/>
      <c r="D203" s="232" t="s">
        <v>179</v>
      </c>
      <c r="E203" s="39"/>
      <c r="F203" s="233" t="s">
        <v>638</v>
      </c>
      <c r="G203" s="39"/>
      <c r="H203" s="39"/>
      <c r="I203" s="234"/>
      <c r="J203" s="39"/>
      <c r="K203" s="39"/>
      <c r="L203" s="43"/>
      <c r="M203" s="235"/>
      <c r="N203" s="236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179</v>
      </c>
      <c r="AU203" s="16" t="s">
        <v>89</v>
      </c>
    </row>
    <row r="204" s="2" customFormat="1">
      <c r="A204" s="37"/>
      <c r="B204" s="38"/>
      <c r="C204" s="39"/>
      <c r="D204" s="232" t="s">
        <v>180</v>
      </c>
      <c r="E204" s="39"/>
      <c r="F204" s="237" t="s">
        <v>640</v>
      </c>
      <c r="G204" s="39"/>
      <c r="H204" s="39"/>
      <c r="I204" s="234"/>
      <c r="J204" s="39"/>
      <c r="K204" s="39"/>
      <c r="L204" s="43"/>
      <c r="M204" s="235"/>
      <c r="N204" s="236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180</v>
      </c>
      <c r="AU204" s="16" t="s">
        <v>89</v>
      </c>
    </row>
    <row r="205" s="13" customFormat="1">
      <c r="A205" s="13"/>
      <c r="B205" s="238"/>
      <c r="C205" s="239"/>
      <c r="D205" s="232" t="s">
        <v>182</v>
      </c>
      <c r="E205" s="240" t="s">
        <v>1</v>
      </c>
      <c r="F205" s="241" t="s">
        <v>1420</v>
      </c>
      <c r="G205" s="239"/>
      <c r="H205" s="242">
        <v>6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182</v>
      </c>
      <c r="AU205" s="248" t="s">
        <v>89</v>
      </c>
      <c r="AV205" s="13" t="s">
        <v>89</v>
      </c>
      <c r="AW205" s="13" t="s">
        <v>33</v>
      </c>
      <c r="AX205" s="13" t="s">
        <v>87</v>
      </c>
      <c r="AY205" s="248" t="s">
        <v>170</v>
      </c>
    </row>
    <row r="206" s="12" customFormat="1" ht="25.92" customHeight="1">
      <c r="A206" s="12"/>
      <c r="B206" s="202"/>
      <c r="C206" s="203"/>
      <c r="D206" s="204" t="s">
        <v>78</v>
      </c>
      <c r="E206" s="205" t="s">
        <v>168</v>
      </c>
      <c r="F206" s="205" t="s">
        <v>169</v>
      </c>
      <c r="G206" s="203"/>
      <c r="H206" s="203"/>
      <c r="I206" s="206"/>
      <c r="J206" s="207">
        <f>BK206</f>
        <v>0</v>
      </c>
      <c r="K206" s="203"/>
      <c r="L206" s="208"/>
      <c r="M206" s="209"/>
      <c r="N206" s="210"/>
      <c r="O206" s="210"/>
      <c r="P206" s="211">
        <f>P207</f>
        <v>0</v>
      </c>
      <c r="Q206" s="210"/>
      <c r="R206" s="211">
        <f>R207</f>
        <v>0</v>
      </c>
      <c r="S206" s="210"/>
      <c r="T206" s="212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3" t="s">
        <v>89</v>
      </c>
      <c r="AT206" s="214" t="s">
        <v>78</v>
      </c>
      <c r="AU206" s="214" t="s">
        <v>79</v>
      </c>
      <c r="AY206" s="213" t="s">
        <v>170</v>
      </c>
      <c r="BK206" s="215">
        <f>BK207</f>
        <v>0</v>
      </c>
    </row>
    <row r="207" s="12" customFormat="1" ht="22.8" customHeight="1">
      <c r="A207" s="12"/>
      <c r="B207" s="202"/>
      <c r="C207" s="203"/>
      <c r="D207" s="204" t="s">
        <v>78</v>
      </c>
      <c r="E207" s="216" t="s">
        <v>1294</v>
      </c>
      <c r="F207" s="216" t="s">
        <v>1295</v>
      </c>
      <c r="G207" s="203"/>
      <c r="H207" s="203"/>
      <c r="I207" s="206"/>
      <c r="J207" s="217">
        <f>BK207</f>
        <v>0</v>
      </c>
      <c r="K207" s="203"/>
      <c r="L207" s="208"/>
      <c r="M207" s="209"/>
      <c r="N207" s="210"/>
      <c r="O207" s="210"/>
      <c r="P207" s="211">
        <f>SUM(P208:P211)</f>
        <v>0</v>
      </c>
      <c r="Q207" s="210"/>
      <c r="R207" s="211">
        <f>SUM(R208:R211)</f>
        <v>0</v>
      </c>
      <c r="S207" s="210"/>
      <c r="T207" s="212">
        <f>SUM(T208:T211)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3" t="s">
        <v>89</v>
      </c>
      <c r="AT207" s="214" t="s">
        <v>78</v>
      </c>
      <c r="AU207" s="214" t="s">
        <v>87</v>
      </c>
      <c r="AY207" s="213" t="s">
        <v>170</v>
      </c>
      <c r="BK207" s="215">
        <f>SUM(BK208:BK211)</f>
        <v>0</v>
      </c>
    </row>
    <row r="208" s="2" customFormat="1" ht="24.15" customHeight="1">
      <c r="A208" s="37"/>
      <c r="B208" s="38"/>
      <c r="C208" s="218" t="s">
        <v>400</v>
      </c>
      <c r="D208" s="218" t="s">
        <v>173</v>
      </c>
      <c r="E208" s="219" t="s">
        <v>1296</v>
      </c>
      <c r="F208" s="220" t="s">
        <v>1297</v>
      </c>
      <c r="G208" s="221" t="s">
        <v>315</v>
      </c>
      <c r="H208" s="222">
        <v>341.57400000000001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44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177</v>
      </c>
      <c r="AT208" s="230" t="s">
        <v>173</v>
      </c>
      <c r="AU208" s="230" t="s">
        <v>89</v>
      </c>
      <c r="AY208" s="16" t="s">
        <v>170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87</v>
      </c>
      <c r="BK208" s="231">
        <f>ROUND(I208*H208,2)</f>
        <v>0</v>
      </c>
      <c r="BL208" s="16" t="s">
        <v>177</v>
      </c>
      <c r="BM208" s="230" t="s">
        <v>1298</v>
      </c>
    </row>
    <row r="209" s="2" customFormat="1">
      <c r="A209" s="37"/>
      <c r="B209" s="38"/>
      <c r="C209" s="39"/>
      <c r="D209" s="232" t="s">
        <v>179</v>
      </c>
      <c r="E209" s="39"/>
      <c r="F209" s="233" t="s">
        <v>1297</v>
      </c>
      <c r="G209" s="39"/>
      <c r="H209" s="39"/>
      <c r="I209" s="234"/>
      <c r="J209" s="39"/>
      <c r="K209" s="39"/>
      <c r="L209" s="43"/>
      <c r="M209" s="235"/>
      <c r="N209" s="236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179</v>
      </c>
      <c r="AU209" s="16" t="s">
        <v>89</v>
      </c>
    </row>
    <row r="210" s="2" customFormat="1">
      <c r="A210" s="37"/>
      <c r="B210" s="38"/>
      <c r="C210" s="39"/>
      <c r="D210" s="232" t="s">
        <v>180</v>
      </c>
      <c r="E210" s="39"/>
      <c r="F210" s="237" t="s">
        <v>1299</v>
      </c>
      <c r="G210" s="39"/>
      <c r="H210" s="39"/>
      <c r="I210" s="234"/>
      <c r="J210" s="39"/>
      <c r="K210" s="39"/>
      <c r="L210" s="43"/>
      <c r="M210" s="235"/>
      <c r="N210" s="236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180</v>
      </c>
      <c r="AU210" s="16" t="s">
        <v>89</v>
      </c>
    </row>
    <row r="211" s="13" customFormat="1">
      <c r="A211" s="13"/>
      <c r="B211" s="238"/>
      <c r="C211" s="239"/>
      <c r="D211" s="232" t="s">
        <v>182</v>
      </c>
      <c r="E211" s="240" t="s">
        <v>1</v>
      </c>
      <c r="F211" s="241" t="s">
        <v>1421</v>
      </c>
      <c r="G211" s="239"/>
      <c r="H211" s="242">
        <v>341.57400000000001</v>
      </c>
      <c r="I211" s="243"/>
      <c r="J211" s="239"/>
      <c r="K211" s="239"/>
      <c r="L211" s="244"/>
      <c r="M211" s="245"/>
      <c r="N211" s="246"/>
      <c r="O211" s="246"/>
      <c r="P211" s="246"/>
      <c r="Q211" s="246"/>
      <c r="R211" s="246"/>
      <c r="S211" s="246"/>
      <c r="T211" s="24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8" t="s">
        <v>182</v>
      </c>
      <c r="AU211" s="248" t="s">
        <v>89</v>
      </c>
      <c r="AV211" s="13" t="s">
        <v>89</v>
      </c>
      <c r="AW211" s="13" t="s">
        <v>33</v>
      </c>
      <c r="AX211" s="13" t="s">
        <v>87</v>
      </c>
      <c r="AY211" s="248" t="s">
        <v>170</v>
      </c>
    </row>
    <row r="212" s="12" customFormat="1" ht="25.92" customHeight="1">
      <c r="A212" s="12"/>
      <c r="B212" s="202"/>
      <c r="C212" s="203"/>
      <c r="D212" s="204" t="s">
        <v>78</v>
      </c>
      <c r="E212" s="205" t="s">
        <v>184</v>
      </c>
      <c r="F212" s="205" t="s">
        <v>185</v>
      </c>
      <c r="G212" s="203"/>
      <c r="H212" s="203"/>
      <c r="I212" s="206"/>
      <c r="J212" s="207">
        <f>BK212</f>
        <v>0</v>
      </c>
      <c r="K212" s="203"/>
      <c r="L212" s="208"/>
      <c r="M212" s="209"/>
      <c r="N212" s="210"/>
      <c r="O212" s="210"/>
      <c r="P212" s="211">
        <f>SUM(P213:P217)</f>
        <v>0</v>
      </c>
      <c r="Q212" s="210"/>
      <c r="R212" s="211">
        <f>SUM(R213:R217)</f>
        <v>0</v>
      </c>
      <c r="S212" s="210"/>
      <c r="T212" s="212">
        <f>SUM(T213:T217)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3" t="s">
        <v>186</v>
      </c>
      <c r="AT212" s="214" t="s">
        <v>78</v>
      </c>
      <c r="AU212" s="214" t="s">
        <v>79</v>
      </c>
      <c r="AY212" s="213" t="s">
        <v>170</v>
      </c>
      <c r="BK212" s="215">
        <f>SUM(BK213:BK217)</f>
        <v>0</v>
      </c>
    </row>
    <row r="213" s="2" customFormat="1" ht="37.8" customHeight="1">
      <c r="A213" s="37"/>
      <c r="B213" s="38"/>
      <c r="C213" s="218" t="s">
        <v>408</v>
      </c>
      <c r="D213" s="218" t="s">
        <v>173</v>
      </c>
      <c r="E213" s="219" t="s">
        <v>661</v>
      </c>
      <c r="F213" s="220" t="s">
        <v>662</v>
      </c>
      <c r="G213" s="221" t="s">
        <v>663</v>
      </c>
      <c r="H213" s="222">
        <v>1543.731</v>
      </c>
      <c r="I213" s="223"/>
      <c r="J213" s="224">
        <f>ROUND(I213*H213,2)</f>
        <v>0</v>
      </c>
      <c r="K213" s="225"/>
      <c r="L213" s="43"/>
      <c r="M213" s="226" t="s">
        <v>1</v>
      </c>
      <c r="N213" s="227" t="s">
        <v>44</v>
      </c>
      <c r="O213" s="90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190</v>
      </c>
      <c r="AT213" s="230" t="s">
        <v>173</v>
      </c>
      <c r="AU213" s="230" t="s">
        <v>87</v>
      </c>
      <c r="AY213" s="16" t="s">
        <v>170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87</v>
      </c>
      <c r="BK213" s="231">
        <f>ROUND(I213*H213,2)</f>
        <v>0</v>
      </c>
      <c r="BL213" s="16" t="s">
        <v>190</v>
      </c>
      <c r="BM213" s="230" t="s">
        <v>1422</v>
      </c>
    </row>
    <row r="214" s="2" customFormat="1">
      <c r="A214" s="37"/>
      <c r="B214" s="38"/>
      <c r="C214" s="39"/>
      <c r="D214" s="232" t="s">
        <v>179</v>
      </c>
      <c r="E214" s="39"/>
      <c r="F214" s="233" t="s">
        <v>665</v>
      </c>
      <c r="G214" s="39"/>
      <c r="H214" s="39"/>
      <c r="I214" s="234"/>
      <c r="J214" s="39"/>
      <c r="K214" s="39"/>
      <c r="L214" s="43"/>
      <c r="M214" s="235"/>
      <c r="N214" s="236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179</v>
      </c>
      <c r="AU214" s="16" t="s">
        <v>87</v>
      </c>
    </row>
    <row r="215" s="2" customFormat="1">
      <c r="A215" s="37"/>
      <c r="B215" s="38"/>
      <c r="C215" s="39"/>
      <c r="D215" s="232" t="s">
        <v>193</v>
      </c>
      <c r="E215" s="39"/>
      <c r="F215" s="237" t="s">
        <v>666</v>
      </c>
      <c r="G215" s="39"/>
      <c r="H215" s="39"/>
      <c r="I215" s="234"/>
      <c r="J215" s="39"/>
      <c r="K215" s="39"/>
      <c r="L215" s="43"/>
      <c r="M215" s="235"/>
      <c r="N215" s="236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193</v>
      </c>
      <c r="AU215" s="16" t="s">
        <v>87</v>
      </c>
    </row>
    <row r="216" s="13" customFormat="1">
      <c r="A216" s="13"/>
      <c r="B216" s="238"/>
      <c r="C216" s="239"/>
      <c r="D216" s="232" t="s">
        <v>182</v>
      </c>
      <c r="E216" s="240" t="s">
        <v>1</v>
      </c>
      <c r="F216" s="241" t="s">
        <v>1423</v>
      </c>
      <c r="G216" s="239"/>
      <c r="H216" s="242">
        <v>527.87699999999995</v>
      </c>
      <c r="I216" s="243"/>
      <c r="J216" s="239"/>
      <c r="K216" s="239"/>
      <c r="L216" s="244"/>
      <c r="M216" s="245"/>
      <c r="N216" s="246"/>
      <c r="O216" s="246"/>
      <c r="P216" s="246"/>
      <c r="Q216" s="246"/>
      <c r="R216" s="246"/>
      <c r="S216" s="246"/>
      <c r="T216" s="24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8" t="s">
        <v>182</v>
      </c>
      <c r="AU216" s="248" t="s">
        <v>87</v>
      </c>
      <c r="AV216" s="13" t="s">
        <v>89</v>
      </c>
      <c r="AW216" s="13" t="s">
        <v>33</v>
      </c>
      <c r="AX216" s="13" t="s">
        <v>79</v>
      </c>
      <c r="AY216" s="248" t="s">
        <v>170</v>
      </c>
    </row>
    <row r="217" s="13" customFormat="1">
      <c r="A217" s="13"/>
      <c r="B217" s="238"/>
      <c r="C217" s="239"/>
      <c r="D217" s="232" t="s">
        <v>182</v>
      </c>
      <c r="E217" s="240" t="s">
        <v>1</v>
      </c>
      <c r="F217" s="241" t="s">
        <v>1424</v>
      </c>
      <c r="G217" s="239"/>
      <c r="H217" s="242">
        <v>1015.854</v>
      </c>
      <c r="I217" s="243"/>
      <c r="J217" s="239"/>
      <c r="K217" s="239"/>
      <c r="L217" s="244"/>
      <c r="M217" s="262"/>
      <c r="N217" s="263"/>
      <c r="O217" s="263"/>
      <c r="P217" s="263"/>
      <c r="Q217" s="263"/>
      <c r="R217" s="263"/>
      <c r="S217" s="263"/>
      <c r="T217" s="26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182</v>
      </c>
      <c r="AU217" s="248" t="s">
        <v>87</v>
      </c>
      <c r="AV217" s="13" t="s">
        <v>89</v>
      </c>
      <c r="AW217" s="13" t="s">
        <v>33</v>
      </c>
      <c r="AX217" s="13" t="s">
        <v>79</v>
      </c>
      <c r="AY217" s="248" t="s">
        <v>170</v>
      </c>
    </row>
    <row r="218" s="2" customFormat="1" ht="6.96" customHeight="1">
      <c r="A218" s="37"/>
      <c r="B218" s="65"/>
      <c r="C218" s="66"/>
      <c r="D218" s="66"/>
      <c r="E218" s="66"/>
      <c r="F218" s="66"/>
      <c r="G218" s="66"/>
      <c r="H218" s="66"/>
      <c r="I218" s="66"/>
      <c r="J218" s="66"/>
      <c r="K218" s="66"/>
      <c r="L218" s="43"/>
      <c r="M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</row>
  </sheetData>
  <sheetProtection sheet="1" autoFilter="0" formatColumns="0" formatRows="0" objects="1" scenarios="1" spinCount="100000" saltValue="R+AdWcFvWQllJpXnZH+xd0+1q89JZx+Xlr8iMAweFcQQgfVX8uEtHcIIYlN8KsZSyNvbwMc8kO6tjzXjyDidUQ==" hashValue="P7wDStYmDIZm53dmDzhvD+8hvWLQ4y0TAzVwcajl1BXyNVvChhh19Q/BsNYQ6Fgu6rfxG5lFAvhjqoKYCX90zg==" algorithmName="SHA-512" password="CC35"/>
  <autoFilter ref="C126:K217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1425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1235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1236</v>
      </c>
      <c r="F24" s="37"/>
      <c r="G24" s="37"/>
      <c r="H24" s="37"/>
      <c r="I24" s="139" t="s">
        <v>28</v>
      </c>
      <c r="J24" s="142" t="s">
        <v>1237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ROUND((SUM(BE127:BE221)),  2)</f>
        <v>0</v>
      </c>
      <c r="G33" s="37"/>
      <c r="H33" s="37"/>
      <c r="I33" s="154">
        <v>0.20999999999999999</v>
      </c>
      <c r="J33" s="153">
        <f>ROUND(((SUM(BE127:BE221))*I33),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ROUND((SUM(BF127:BF221)),  2)</f>
        <v>0</v>
      </c>
      <c r="G34" s="37"/>
      <c r="H34" s="37"/>
      <c r="I34" s="154">
        <v>0.14999999999999999</v>
      </c>
      <c r="J34" s="153">
        <f>ROUND(((SUM(BF127:BF221))*I34),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ROUND((SUM(BG127:BG221)),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ROUND((SUM(BH127:BH221)),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ROUND((SUM(BI127:BI221)),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700.8 - Protihluková opatření - PHS 8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BENING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J143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1238</v>
      </c>
      <c r="E100" s="187"/>
      <c r="F100" s="187"/>
      <c r="G100" s="187"/>
      <c r="H100" s="187"/>
      <c r="I100" s="187"/>
      <c r="J100" s="188">
        <f>J164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672</v>
      </c>
      <c r="E101" s="187"/>
      <c r="F101" s="187"/>
      <c r="G101" s="187"/>
      <c r="H101" s="187"/>
      <c r="I101" s="187"/>
      <c r="J101" s="188">
        <f>J177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299</v>
      </c>
      <c r="E102" s="187"/>
      <c r="F102" s="187"/>
      <c r="G102" s="187"/>
      <c r="H102" s="187"/>
      <c r="I102" s="187"/>
      <c r="J102" s="188">
        <f>J182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812</v>
      </c>
      <c r="E103" s="187"/>
      <c r="F103" s="187"/>
      <c r="G103" s="187"/>
      <c r="H103" s="187"/>
      <c r="I103" s="187"/>
      <c r="J103" s="188">
        <f>J195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301</v>
      </c>
      <c r="E104" s="187"/>
      <c r="F104" s="187"/>
      <c r="G104" s="187"/>
      <c r="H104" s="187"/>
      <c r="I104" s="187"/>
      <c r="J104" s="188">
        <f>J201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152</v>
      </c>
      <c r="E105" s="181"/>
      <c r="F105" s="181"/>
      <c r="G105" s="181"/>
      <c r="H105" s="181"/>
      <c r="I105" s="181"/>
      <c r="J105" s="182">
        <f>J210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4"/>
      <c r="C106" s="185"/>
      <c r="D106" s="186" t="s">
        <v>1239</v>
      </c>
      <c r="E106" s="187"/>
      <c r="F106" s="187"/>
      <c r="G106" s="187"/>
      <c r="H106" s="187"/>
      <c r="I106" s="187"/>
      <c r="J106" s="188">
        <f>J211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8"/>
      <c r="C107" s="179"/>
      <c r="D107" s="180" t="s">
        <v>154</v>
      </c>
      <c r="E107" s="181"/>
      <c r="F107" s="181"/>
      <c r="G107" s="181"/>
      <c r="H107" s="181"/>
      <c r="I107" s="181"/>
      <c r="J107" s="182">
        <f>J216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155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73" t="str">
        <f>E7</f>
        <v>Přeložka komunikace II/611 - Nehvizdy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145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SO 700.8 - Protihluková opatření - PHS 8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 xml:space="preserve"> </v>
      </c>
      <c r="G121" s="39"/>
      <c r="H121" s="39"/>
      <c r="I121" s="31" t="s">
        <v>22</v>
      </c>
      <c r="J121" s="78" t="str">
        <f>IF(J12="","",J12)</f>
        <v>18. 12. 2025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>KSÚS Středočeského kraje, p.o.</v>
      </c>
      <c r="G123" s="39"/>
      <c r="H123" s="39"/>
      <c r="I123" s="31" t="s">
        <v>32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30</v>
      </c>
      <c r="D124" s="39"/>
      <c r="E124" s="39"/>
      <c r="F124" s="26" t="str">
        <f>IF(E18="","",E18)</f>
        <v>Vyplň údaj</v>
      </c>
      <c r="G124" s="39"/>
      <c r="H124" s="39"/>
      <c r="I124" s="31" t="s">
        <v>34</v>
      </c>
      <c r="J124" s="35" t="str">
        <f>E24</f>
        <v>BENING s.r.o.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156</v>
      </c>
      <c r="D126" s="193" t="s">
        <v>64</v>
      </c>
      <c r="E126" s="193" t="s">
        <v>60</v>
      </c>
      <c r="F126" s="193" t="s">
        <v>61</v>
      </c>
      <c r="G126" s="193" t="s">
        <v>157</v>
      </c>
      <c r="H126" s="193" t="s">
        <v>158</v>
      </c>
      <c r="I126" s="193" t="s">
        <v>159</v>
      </c>
      <c r="J126" s="194" t="s">
        <v>149</v>
      </c>
      <c r="K126" s="195" t="s">
        <v>160</v>
      </c>
      <c r="L126" s="196"/>
      <c r="M126" s="99" t="s">
        <v>1</v>
      </c>
      <c r="N126" s="100" t="s">
        <v>43</v>
      </c>
      <c r="O126" s="100" t="s">
        <v>161</v>
      </c>
      <c r="P126" s="100" t="s">
        <v>162</v>
      </c>
      <c r="Q126" s="100" t="s">
        <v>163</v>
      </c>
      <c r="R126" s="100" t="s">
        <v>164</v>
      </c>
      <c r="S126" s="100" t="s">
        <v>165</v>
      </c>
      <c r="T126" s="101" t="s">
        <v>166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167</v>
      </c>
      <c r="D127" s="39"/>
      <c r="E127" s="39"/>
      <c r="F127" s="39"/>
      <c r="G127" s="39"/>
      <c r="H127" s="39"/>
      <c r="I127" s="39"/>
      <c r="J127" s="197">
        <f>BK127</f>
        <v>0</v>
      </c>
      <c r="K127" s="39"/>
      <c r="L127" s="43"/>
      <c r="M127" s="102"/>
      <c r="N127" s="198"/>
      <c r="O127" s="103"/>
      <c r="P127" s="199">
        <f>P128+P210+P216</f>
        <v>0</v>
      </c>
      <c r="Q127" s="103"/>
      <c r="R127" s="199">
        <f>R128+R210+R216</f>
        <v>0</v>
      </c>
      <c r="S127" s="103"/>
      <c r="T127" s="200">
        <f>T128+T210+T216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78</v>
      </c>
      <c r="AU127" s="16" t="s">
        <v>151</v>
      </c>
      <c r="BK127" s="201">
        <f>BK128+BK210+BK216</f>
        <v>0</v>
      </c>
    </row>
    <row r="128" s="12" customFormat="1" ht="25.92" customHeight="1">
      <c r="A128" s="12"/>
      <c r="B128" s="202"/>
      <c r="C128" s="203"/>
      <c r="D128" s="204" t="s">
        <v>78</v>
      </c>
      <c r="E128" s="205" t="s">
        <v>302</v>
      </c>
      <c r="F128" s="205" t="s">
        <v>303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P129+P143+P164+P177+P182+P195+P201</f>
        <v>0</v>
      </c>
      <c r="Q128" s="210"/>
      <c r="R128" s="211">
        <f>R129+R143+R164+R177+R182+R195+R201</f>
        <v>0</v>
      </c>
      <c r="S128" s="210"/>
      <c r="T128" s="212">
        <f>T129+T143+T164+T177+T182+T195+T201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87</v>
      </c>
      <c r="AT128" s="214" t="s">
        <v>78</v>
      </c>
      <c r="AU128" s="214" t="s">
        <v>79</v>
      </c>
      <c r="AY128" s="213" t="s">
        <v>170</v>
      </c>
      <c r="BK128" s="215">
        <f>BK129+BK143+BK164+BK177+BK182+BK195+BK201</f>
        <v>0</v>
      </c>
    </row>
    <row r="129" s="12" customFormat="1" ht="22.8" customHeight="1">
      <c r="A129" s="12"/>
      <c r="B129" s="202"/>
      <c r="C129" s="203"/>
      <c r="D129" s="204" t="s">
        <v>78</v>
      </c>
      <c r="E129" s="216" t="s">
        <v>87</v>
      </c>
      <c r="F129" s="216" t="s">
        <v>304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SUM(P130:P142)</f>
        <v>0</v>
      </c>
      <c r="Q129" s="210"/>
      <c r="R129" s="211">
        <f>SUM(R130:R142)</f>
        <v>0</v>
      </c>
      <c r="S129" s="210"/>
      <c r="T129" s="212">
        <f>SUM(T130:T142)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87</v>
      </c>
      <c r="AT129" s="214" t="s">
        <v>78</v>
      </c>
      <c r="AU129" s="214" t="s">
        <v>87</v>
      </c>
      <c r="AY129" s="213" t="s">
        <v>170</v>
      </c>
      <c r="BK129" s="215">
        <f>SUM(BK130:BK142)</f>
        <v>0</v>
      </c>
    </row>
    <row r="130" s="2" customFormat="1" ht="16.5" customHeight="1">
      <c r="A130" s="37"/>
      <c r="B130" s="38"/>
      <c r="C130" s="218" t="s">
        <v>87</v>
      </c>
      <c r="D130" s="218" t="s">
        <v>173</v>
      </c>
      <c r="E130" s="219" t="s">
        <v>1240</v>
      </c>
      <c r="F130" s="220" t="s">
        <v>1241</v>
      </c>
      <c r="G130" s="221" t="s">
        <v>307</v>
      </c>
      <c r="H130" s="222">
        <v>341.334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44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186</v>
      </c>
      <c r="AT130" s="230" t="s">
        <v>173</v>
      </c>
      <c r="AU130" s="230" t="s">
        <v>89</v>
      </c>
      <c r="AY130" s="16" t="s">
        <v>170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87</v>
      </c>
      <c r="BK130" s="231">
        <f>ROUND(I130*H130,2)</f>
        <v>0</v>
      </c>
      <c r="BL130" s="16" t="s">
        <v>186</v>
      </c>
      <c r="BM130" s="230" t="s">
        <v>1242</v>
      </c>
    </row>
    <row r="131" s="2" customFormat="1">
      <c r="A131" s="37"/>
      <c r="B131" s="38"/>
      <c r="C131" s="39"/>
      <c r="D131" s="232" t="s">
        <v>179</v>
      </c>
      <c r="E131" s="39"/>
      <c r="F131" s="233" t="s">
        <v>1241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179</v>
      </c>
      <c r="AU131" s="16" t="s">
        <v>89</v>
      </c>
    </row>
    <row r="132" s="2" customFormat="1">
      <c r="A132" s="37"/>
      <c r="B132" s="38"/>
      <c r="C132" s="39"/>
      <c r="D132" s="232" t="s">
        <v>180</v>
      </c>
      <c r="E132" s="39"/>
      <c r="F132" s="237" t="s">
        <v>361</v>
      </c>
      <c r="G132" s="39"/>
      <c r="H132" s="39"/>
      <c r="I132" s="234"/>
      <c r="J132" s="39"/>
      <c r="K132" s="39"/>
      <c r="L132" s="43"/>
      <c r="M132" s="235"/>
      <c r="N132" s="236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180</v>
      </c>
      <c r="AU132" s="16" t="s">
        <v>89</v>
      </c>
    </row>
    <row r="133" s="2" customFormat="1">
      <c r="A133" s="37"/>
      <c r="B133" s="38"/>
      <c r="C133" s="39"/>
      <c r="D133" s="232" t="s">
        <v>193</v>
      </c>
      <c r="E133" s="39"/>
      <c r="F133" s="237" t="s">
        <v>693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193</v>
      </c>
      <c r="AU133" s="16" t="s">
        <v>89</v>
      </c>
    </row>
    <row r="134" s="13" customFormat="1">
      <c r="A134" s="13"/>
      <c r="B134" s="238"/>
      <c r="C134" s="239"/>
      <c r="D134" s="232" t="s">
        <v>182</v>
      </c>
      <c r="E134" s="240" t="s">
        <v>1</v>
      </c>
      <c r="F134" s="241" t="s">
        <v>1426</v>
      </c>
      <c r="G134" s="239"/>
      <c r="H134" s="242">
        <v>341.334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8" t="s">
        <v>182</v>
      </c>
      <c r="AU134" s="248" t="s">
        <v>89</v>
      </c>
      <c r="AV134" s="13" t="s">
        <v>89</v>
      </c>
      <c r="AW134" s="13" t="s">
        <v>33</v>
      </c>
      <c r="AX134" s="13" t="s">
        <v>87</v>
      </c>
      <c r="AY134" s="248" t="s">
        <v>170</v>
      </c>
    </row>
    <row r="135" s="2" customFormat="1" ht="16.5" customHeight="1">
      <c r="A135" s="37"/>
      <c r="B135" s="38"/>
      <c r="C135" s="218" t="s">
        <v>89</v>
      </c>
      <c r="D135" s="218" t="s">
        <v>173</v>
      </c>
      <c r="E135" s="219" t="s">
        <v>1244</v>
      </c>
      <c r="F135" s="220" t="s">
        <v>1245</v>
      </c>
      <c r="G135" s="221" t="s">
        <v>307</v>
      </c>
      <c r="H135" s="222">
        <v>314.73899999999998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44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186</v>
      </c>
      <c r="AT135" s="230" t="s">
        <v>173</v>
      </c>
      <c r="AU135" s="230" t="s">
        <v>89</v>
      </c>
      <c r="AY135" s="16" t="s">
        <v>170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87</v>
      </c>
      <c r="BK135" s="231">
        <f>ROUND(I135*H135,2)</f>
        <v>0</v>
      </c>
      <c r="BL135" s="16" t="s">
        <v>186</v>
      </c>
      <c r="BM135" s="230" t="s">
        <v>1246</v>
      </c>
    </row>
    <row r="136" s="2" customFormat="1">
      <c r="A136" s="37"/>
      <c r="B136" s="38"/>
      <c r="C136" s="39"/>
      <c r="D136" s="232" t="s">
        <v>179</v>
      </c>
      <c r="E136" s="39"/>
      <c r="F136" s="233" t="s">
        <v>1245</v>
      </c>
      <c r="G136" s="39"/>
      <c r="H136" s="39"/>
      <c r="I136" s="234"/>
      <c r="J136" s="39"/>
      <c r="K136" s="39"/>
      <c r="L136" s="43"/>
      <c r="M136" s="235"/>
      <c r="N136" s="236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179</v>
      </c>
      <c r="AU136" s="16" t="s">
        <v>89</v>
      </c>
    </row>
    <row r="137" s="2" customFormat="1">
      <c r="A137" s="37"/>
      <c r="B137" s="38"/>
      <c r="C137" s="39"/>
      <c r="D137" s="232" t="s">
        <v>180</v>
      </c>
      <c r="E137" s="39"/>
      <c r="F137" s="237" t="s">
        <v>1247</v>
      </c>
      <c r="G137" s="39"/>
      <c r="H137" s="39"/>
      <c r="I137" s="234"/>
      <c r="J137" s="39"/>
      <c r="K137" s="39"/>
      <c r="L137" s="43"/>
      <c r="M137" s="235"/>
      <c r="N137" s="236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180</v>
      </c>
      <c r="AU137" s="16" t="s">
        <v>89</v>
      </c>
    </row>
    <row r="138" s="13" customFormat="1">
      <c r="A138" s="13"/>
      <c r="B138" s="238"/>
      <c r="C138" s="239"/>
      <c r="D138" s="232" t="s">
        <v>182</v>
      </c>
      <c r="E138" s="240" t="s">
        <v>1</v>
      </c>
      <c r="F138" s="241" t="s">
        <v>1427</v>
      </c>
      <c r="G138" s="239"/>
      <c r="H138" s="242">
        <v>314.73899999999998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182</v>
      </c>
      <c r="AU138" s="248" t="s">
        <v>89</v>
      </c>
      <c r="AV138" s="13" t="s">
        <v>89</v>
      </c>
      <c r="AW138" s="13" t="s">
        <v>33</v>
      </c>
      <c r="AX138" s="13" t="s">
        <v>87</v>
      </c>
      <c r="AY138" s="248" t="s">
        <v>170</v>
      </c>
    </row>
    <row r="139" s="2" customFormat="1" ht="21.75" customHeight="1">
      <c r="A139" s="37"/>
      <c r="B139" s="38"/>
      <c r="C139" s="218" t="s">
        <v>196</v>
      </c>
      <c r="D139" s="218" t="s">
        <v>173</v>
      </c>
      <c r="E139" s="219" t="s">
        <v>393</v>
      </c>
      <c r="F139" s="220" t="s">
        <v>394</v>
      </c>
      <c r="G139" s="221" t="s">
        <v>315</v>
      </c>
      <c r="H139" s="222">
        <v>774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44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186</v>
      </c>
      <c r="AT139" s="230" t="s">
        <v>173</v>
      </c>
      <c r="AU139" s="230" t="s">
        <v>89</v>
      </c>
      <c r="AY139" s="16" t="s">
        <v>170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87</v>
      </c>
      <c r="BK139" s="231">
        <f>ROUND(I139*H139,2)</f>
        <v>0</v>
      </c>
      <c r="BL139" s="16" t="s">
        <v>186</v>
      </c>
      <c r="BM139" s="230" t="s">
        <v>1249</v>
      </c>
    </row>
    <row r="140" s="2" customFormat="1">
      <c r="A140" s="37"/>
      <c r="B140" s="38"/>
      <c r="C140" s="39"/>
      <c r="D140" s="232" t="s">
        <v>179</v>
      </c>
      <c r="E140" s="39"/>
      <c r="F140" s="233" t="s">
        <v>394</v>
      </c>
      <c r="G140" s="39"/>
      <c r="H140" s="39"/>
      <c r="I140" s="234"/>
      <c r="J140" s="39"/>
      <c r="K140" s="39"/>
      <c r="L140" s="43"/>
      <c r="M140" s="235"/>
      <c r="N140" s="236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179</v>
      </c>
      <c r="AU140" s="16" t="s">
        <v>89</v>
      </c>
    </row>
    <row r="141" s="2" customFormat="1">
      <c r="A141" s="37"/>
      <c r="B141" s="38"/>
      <c r="C141" s="39"/>
      <c r="D141" s="232" t="s">
        <v>180</v>
      </c>
      <c r="E141" s="39"/>
      <c r="F141" s="237" t="s">
        <v>396</v>
      </c>
      <c r="G141" s="39"/>
      <c r="H141" s="39"/>
      <c r="I141" s="234"/>
      <c r="J141" s="39"/>
      <c r="K141" s="39"/>
      <c r="L141" s="43"/>
      <c r="M141" s="235"/>
      <c r="N141" s="236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180</v>
      </c>
      <c r="AU141" s="16" t="s">
        <v>89</v>
      </c>
    </row>
    <row r="142" s="13" customFormat="1">
      <c r="A142" s="13"/>
      <c r="B142" s="238"/>
      <c r="C142" s="239"/>
      <c r="D142" s="232" t="s">
        <v>182</v>
      </c>
      <c r="E142" s="240" t="s">
        <v>1</v>
      </c>
      <c r="F142" s="241" t="s">
        <v>1428</v>
      </c>
      <c r="G142" s="239"/>
      <c r="H142" s="242">
        <v>774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182</v>
      </c>
      <c r="AU142" s="248" t="s">
        <v>89</v>
      </c>
      <c r="AV142" s="13" t="s">
        <v>89</v>
      </c>
      <c r="AW142" s="13" t="s">
        <v>33</v>
      </c>
      <c r="AX142" s="13" t="s">
        <v>87</v>
      </c>
      <c r="AY142" s="248" t="s">
        <v>170</v>
      </c>
    </row>
    <row r="143" s="12" customFormat="1" ht="22.8" customHeight="1">
      <c r="A143" s="12"/>
      <c r="B143" s="202"/>
      <c r="C143" s="203"/>
      <c r="D143" s="204" t="s">
        <v>78</v>
      </c>
      <c r="E143" s="216" t="s">
        <v>89</v>
      </c>
      <c r="F143" s="216" t="s">
        <v>399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SUM(P144:P163)</f>
        <v>0</v>
      </c>
      <c r="Q143" s="210"/>
      <c r="R143" s="211">
        <f>SUM(R144:R163)</f>
        <v>0</v>
      </c>
      <c r="S143" s="210"/>
      <c r="T143" s="212">
        <f>SUM(T144:T163)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87</v>
      </c>
      <c r="AT143" s="214" t="s">
        <v>78</v>
      </c>
      <c r="AU143" s="214" t="s">
        <v>87</v>
      </c>
      <c r="AY143" s="213" t="s">
        <v>170</v>
      </c>
      <c r="BK143" s="215">
        <f>SUM(BK144:BK163)</f>
        <v>0</v>
      </c>
    </row>
    <row r="144" s="2" customFormat="1" ht="16.5" customHeight="1">
      <c r="A144" s="37"/>
      <c r="B144" s="38"/>
      <c r="C144" s="218" t="s">
        <v>186</v>
      </c>
      <c r="D144" s="218" t="s">
        <v>173</v>
      </c>
      <c r="E144" s="219" t="s">
        <v>1251</v>
      </c>
      <c r="F144" s="220" t="s">
        <v>1252</v>
      </c>
      <c r="G144" s="221" t="s">
        <v>307</v>
      </c>
      <c r="H144" s="222">
        <v>125.315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44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186</v>
      </c>
      <c r="AT144" s="230" t="s">
        <v>173</v>
      </c>
      <c r="AU144" s="230" t="s">
        <v>89</v>
      </c>
      <c r="AY144" s="16" t="s">
        <v>170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87</v>
      </c>
      <c r="BK144" s="231">
        <f>ROUND(I144*H144,2)</f>
        <v>0</v>
      </c>
      <c r="BL144" s="16" t="s">
        <v>186</v>
      </c>
      <c r="BM144" s="230" t="s">
        <v>1253</v>
      </c>
    </row>
    <row r="145" s="2" customFormat="1">
      <c r="A145" s="37"/>
      <c r="B145" s="38"/>
      <c r="C145" s="39"/>
      <c r="D145" s="232" t="s">
        <v>179</v>
      </c>
      <c r="E145" s="39"/>
      <c r="F145" s="233" t="s">
        <v>1252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179</v>
      </c>
      <c r="AU145" s="16" t="s">
        <v>89</v>
      </c>
    </row>
    <row r="146" s="2" customFormat="1">
      <c r="A146" s="37"/>
      <c r="B146" s="38"/>
      <c r="C146" s="39"/>
      <c r="D146" s="232" t="s">
        <v>180</v>
      </c>
      <c r="E146" s="39"/>
      <c r="F146" s="237" t="s">
        <v>1254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180</v>
      </c>
      <c r="AU146" s="16" t="s">
        <v>89</v>
      </c>
    </row>
    <row r="147" s="13" customFormat="1">
      <c r="A147" s="13"/>
      <c r="B147" s="238"/>
      <c r="C147" s="239"/>
      <c r="D147" s="232" t="s">
        <v>182</v>
      </c>
      <c r="E147" s="240" t="s">
        <v>1</v>
      </c>
      <c r="F147" s="241" t="s">
        <v>1429</v>
      </c>
      <c r="G147" s="239"/>
      <c r="H147" s="242">
        <v>125.315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182</v>
      </c>
      <c r="AU147" s="248" t="s">
        <v>89</v>
      </c>
      <c r="AV147" s="13" t="s">
        <v>89</v>
      </c>
      <c r="AW147" s="13" t="s">
        <v>33</v>
      </c>
      <c r="AX147" s="13" t="s">
        <v>87</v>
      </c>
      <c r="AY147" s="248" t="s">
        <v>170</v>
      </c>
    </row>
    <row r="148" s="2" customFormat="1" ht="16.5" customHeight="1">
      <c r="A148" s="37"/>
      <c r="B148" s="38"/>
      <c r="C148" s="218" t="s">
        <v>209</v>
      </c>
      <c r="D148" s="218" t="s">
        <v>173</v>
      </c>
      <c r="E148" s="219" t="s">
        <v>1256</v>
      </c>
      <c r="F148" s="220" t="s">
        <v>1257</v>
      </c>
      <c r="G148" s="221" t="s">
        <v>307</v>
      </c>
      <c r="H148" s="222">
        <v>26.582000000000001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44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186</v>
      </c>
      <c r="AT148" s="230" t="s">
        <v>173</v>
      </c>
      <c r="AU148" s="230" t="s">
        <v>89</v>
      </c>
      <c r="AY148" s="16" t="s">
        <v>170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87</v>
      </c>
      <c r="BK148" s="231">
        <f>ROUND(I148*H148,2)</f>
        <v>0</v>
      </c>
      <c r="BL148" s="16" t="s">
        <v>186</v>
      </c>
      <c r="BM148" s="230" t="s">
        <v>1258</v>
      </c>
    </row>
    <row r="149" s="2" customFormat="1">
      <c r="A149" s="37"/>
      <c r="B149" s="38"/>
      <c r="C149" s="39"/>
      <c r="D149" s="232" t="s">
        <v>179</v>
      </c>
      <c r="E149" s="39"/>
      <c r="F149" s="233" t="s">
        <v>1257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179</v>
      </c>
      <c r="AU149" s="16" t="s">
        <v>89</v>
      </c>
    </row>
    <row r="150" s="2" customFormat="1">
      <c r="A150" s="37"/>
      <c r="B150" s="38"/>
      <c r="C150" s="39"/>
      <c r="D150" s="232" t="s">
        <v>180</v>
      </c>
      <c r="E150" s="39"/>
      <c r="F150" s="237" t="s">
        <v>1254</v>
      </c>
      <c r="G150" s="39"/>
      <c r="H150" s="39"/>
      <c r="I150" s="234"/>
      <c r="J150" s="39"/>
      <c r="K150" s="39"/>
      <c r="L150" s="43"/>
      <c r="M150" s="235"/>
      <c r="N150" s="236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180</v>
      </c>
      <c r="AU150" s="16" t="s">
        <v>89</v>
      </c>
    </row>
    <row r="151" s="13" customFormat="1">
      <c r="A151" s="13"/>
      <c r="B151" s="238"/>
      <c r="C151" s="239"/>
      <c r="D151" s="232" t="s">
        <v>182</v>
      </c>
      <c r="E151" s="240" t="s">
        <v>1</v>
      </c>
      <c r="F151" s="241" t="s">
        <v>1430</v>
      </c>
      <c r="G151" s="239"/>
      <c r="H151" s="242">
        <v>26.582000000000001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182</v>
      </c>
      <c r="AU151" s="248" t="s">
        <v>89</v>
      </c>
      <c r="AV151" s="13" t="s">
        <v>89</v>
      </c>
      <c r="AW151" s="13" t="s">
        <v>33</v>
      </c>
      <c r="AX151" s="13" t="s">
        <v>87</v>
      </c>
      <c r="AY151" s="248" t="s">
        <v>170</v>
      </c>
    </row>
    <row r="152" s="2" customFormat="1" ht="16.5" customHeight="1">
      <c r="A152" s="37"/>
      <c r="B152" s="38"/>
      <c r="C152" s="218" t="s">
        <v>216</v>
      </c>
      <c r="D152" s="218" t="s">
        <v>173</v>
      </c>
      <c r="E152" s="219" t="s">
        <v>1260</v>
      </c>
      <c r="F152" s="220" t="s">
        <v>1261</v>
      </c>
      <c r="G152" s="221" t="s">
        <v>663</v>
      </c>
      <c r="H152" s="222">
        <v>12.153000000000001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44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186</v>
      </c>
      <c r="AT152" s="230" t="s">
        <v>173</v>
      </c>
      <c r="AU152" s="230" t="s">
        <v>89</v>
      </c>
      <c r="AY152" s="16" t="s">
        <v>170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87</v>
      </c>
      <c r="BK152" s="231">
        <f>ROUND(I152*H152,2)</f>
        <v>0</v>
      </c>
      <c r="BL152" s="16" t="s">
        <v>186</v>
      </c>
      <c r="BM152" s="230" t="s">
        <v>1262</v>
      </c>
    </row>
    <row r="153" s="2" customFormat="1">
      <c r="A153" s="37"/>
      <c r="B153" s="38"/>
      <c r="C153" s="39"/>
      <c r="D153" s="232" t="s">
        <v>179</v>
      </c>
      <c r="E153" s="39"/>
      <c r="F153" s="233" t="s">
        <v>1261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179</v>
      </c>
      <c r="AU153" s="16" t="s">
        <v>89</v>
      </c>
    </row>
    <row r="154" s="2" customFormat="1">
      <c r="A154" s="37"/>
      <c r="B154" s="38"/>
      <c r="C154" s="39"/>
      <c r="D154" s="232" t="s">
        <v>180</v>
      </c>
      <c r="E154" s="39"/>
      <c r="F154" s="237" t="s">
        <v>1263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180</v>
      </c>
      <c r="AU154" s="16" t="s">
        <v>89</v>
      </c>
    </row>
    <row r="155" s="13" customFormat="1">
      <c r="A155" s="13"/>
      <c r="B155" s="238"/>
      <c r="C155" s="239"/>
      <c r="D155" s="232" t="s">
        <v>182</v>
      </c>
      <c r="E155" s="240" t="s">
        <v>1</v>
      </c>
      <c r="F155" s="241" t="s">
        <v>1431</v>
      </c>
      <c r="G155" s="239"/>
      <c r="H155" s="242">
        <v>12.153000000000001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182</v>
      </c>
      <c r="AU155" s="248" t="s">
        <v>89</v>
      </c>
      <c r="AV155" s="13" t="s">
        <v>89</v>
      </c>
      <c r="AW155" s="13" t="s">
        <v>33</v>
      </c>
      <c r="AX155" s="13" t="s">
        <v>87</v>
      </c>
      <c r="AY155" s="248" t="s">
        <v>170</v>
      </c>
    </row>
    <row r="156" s="2" customFormat="1" ht="16.5" customHeight="1">
      <c r="A156" s="37"/>
      <c r="B156" s="38"/>
      <c r="C156" s="218" t="s">
        <v>222</v>
      </c>
      <c r="D156" s="218" t="s">
        <v>173</v>
      </c>
      <c r="E156" s="219" t="s">
        <v>1265</v>
      </c>
      <c r="F156" s="220" t="s">
        <v>1266</v>
      </c>
      <c r="G156" s="221" t="s">
        <v>330</v>
      </c>
      <c r="H156" s="222">
        <v>361.19999999999999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44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186</v>
      </c>
      <c r="AT156" s="230" t="s">
        <v>173</v>
      </c>
      <c r="AU156" s="230" t="s">
        <v>89</v>
      </c>
      <c r="AY156" s="16" t="s">
        <v>170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87</v>
      </c>
      <c r="BK156" s="231">
        <f>ROUND(I156*H156,2)</f>
        <v>0</v>
      </c>
      <c r="BL156" s="16" t="s">
        <v>186</v>
      </c>
      <c r="BM156" s="230" t="s">
        <v>1267</v>
      </c>
    </row>
    <row r="157" s="2" customFormat="1">
      <c r="A157" s="37"/>
      <c r="B157" s="38"/>
      <c r="C157" s="39"/>
      <c r="D157" s="232" t="s">
        <v>179</v>
      </c>
      <c r="E157" s="39"/>
      <c r="F157" s="233" t="s">
        <v>1266</v>
      </c>
      <c r="G157" s="39"/>
      <c r="H157" s="39"/>
      <c r="I157" s="234"/>
      <c r="J157" s="39"/>
      <c r="K157" s="39"/>
      <c r="L157" s="43"/>
      <c r="M157" s="235"/>
      <c r="N157" s="236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179</v>
      </c>
      <c r="AU157" s="16" t="s">
        <v>89</v>
      </c>
    </row>
    <row r="158" s="2" customFormat="1">
      <c r="A158" s="37"/>
      <c r="B158" s="38"/>
      <c r="C158" s="39"/>
      <c r="D158" s="232" t="s">
        <v>180</v>
      </c>
      <c r="E158" s="39"/>
      <c r="F158" s="237" t="s">
        <v>1268</v>
      </c>
      <c r="G158" s="39"/>
      <c r="H158" s="39"/>
      <c r="I158" s="234"/>
      <c r="J158" s="39"/>
      <c r="K158" s="39"/>
      <c r="L158" s="43"/>
      <c r="M158" s="235"/>
      <c r="N158" s="236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180</v>
      </c>
      <c r="AU158" s="16" t="s">
        <v>89</v>
      </c>
    </row>
    <row r="159" s="13" customFormat="1">
      <c r="A159" s="13"/>
      <c r="B159" s="238"/>
      <c r="C159" s="239"/>
      <c r="D159" s="232" t="s">
        <v>182</v>
      </c>
      <c r="E159" s="240" t="s">
        <v>1</v>
      </c>
      <c r="F159" s="241" t="s">
        <v>1432</v>
      </c>
      <c r="G159" s="239"/>
      <c r="H159" s="242">
        <v>361.19999999999999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182</v>
      </c>
      <c r="AU159" s="248" t="s">
        <v>89</v>
      </c>
      <c r="AV159" s="13" t="s">
        <v>89</v>
      </c>
      <c r="AW159" s="13" t="s">
        <v>33</v>
      </c>
      <c r="AX159" s="13" t="s">
        <v>87</v>
      </c>
      <c r="AY159" s="248" t="s">
        <v>170</v>
      </c>
    </row>
    <row r="160" s="2" customFormat="1" ht="21.75" customHeight="1">
      <c r="A160" s="37"/>
      <c r="B160" s="38"/>
      <c r="C160" s="218" t="s">
        <v>228</v>
      </c>
      <c r="D160" s="218" t="s">
        <v>173</v>
      </c>
      <c r="E160" s="219" t="s">
        <v>1433</v>
      </c>
      <c r="F160" s="220" t="s">
        <v>1434</v>
      </c>
      <c r="G160" s="221" t="s">
        <v>307</v>
      </c>
      <c r="H160" s="222">
        <v>15.119999999999999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44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186</v>
      </c>
      <c r="AT160" s="230" t="s">
        <v>173</v>
      </c>
      <c r="AU160" s="230" t="s">
        <v>89</v>
      </c>
      <c r="AY160" s="16" t="s">
        <v>170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87</v>
      </c>
      <c r="BK160" s="231">
        <f>ROUND(I160*H160,2)</f>
        <v>0</v>
      </c>
      <c r="BL160" s="16" t="s">
        <v>186</v>
      </c>
      <c r="BM160" s="230" t="s">
        <v>1435</v>
      </c>
    </row>
    <row r="161" s="2" customFormat="1">
      <c r="A161" s="37"/>
      <c r="B161" s="38"/>
      <c r="C161" s="39"/>
      <c r="D161" s="232" t="s">
        <v>179</v>
      </c>
      <c r="E161" s="39"/>
      <c r="F161" s="233" t="s">
        <v>1434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179</v>
      </c>
      <c r="AU161" s="16" t="s">
        <v>89</v>
      </c>
    </row>
    <row r="162" s="2" customFormat="1">
      <c r="A162" s="37"/>
      <c r="B162" s="38"/>
      <c r="C162" s="39"/>
      <c r="D162" s="232" t="s">
        <v>180</v>
      </c>
      <c r="E162" s="39"/>
      <c r="F162" s="237" t="s">
        <v>1279</v>
      </c>
      <c r="G162" s="39"/>
      <c r="H162" s="39"/>
      <c r="I162" s="234"/>
      <c r="J162" s="39"/>
      <c r="K162" s="39"/>
      <c r="L162" s="43"/>
      <c r="M162" s="235"/>
      <c r="N162" s="236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180</v>
      </c>
      <c r="AU162" s="16" t="s">
        <v>89</v>
      </c>
    </row>
    <row r="163" s="13" customFormat="1">
      <c r="A163" s="13"/>
      <c r="B163" s="238"/>
      <c r="C163" s="239"/>
      <c r="D163" s="232" t="s">
        <v>182</v>
      </c>
      <c r="E163" s="240" t="s">
        <v>1</v>
      </c>
      <c r="F163" s="241" t="s">
        <v>1436</v>
      </c>
      <c r="G163" s="239"/>
      <c r="H163" s="242">
        <v>15.119999999999999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182</v>
      </c>
      <c r="AU163" s="248" t="s">
        <v>89</v>
      </c>
      <c r="AV163" s="13" t="s">
        <v>89</v>
      </c>
      <c r="AW163" s="13" t="s">
        <v>33</v>
      </c>
      <c r="AX163" s="13" t="s">
        <v>87</v>
      </c>
      <c r="AY163" s="248" t="s">
        <v>170</v>
      </c>
    </row>
    <row r="164" s="12" customFormat="1" ht="22.8" customHeight="1">
      <c r="A164" s="12"/>
      <c r="B164" s="202"/>
      <c r="C164" s="203"/>
      <c r="D164" s="204" t="s">
        <v>78</v>
      </c>
      <c r="E164" s="216" t="s">
        <v>196</v>
      </c>
      <c r="F164" s="216" t="s">
        <v>1270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SUM(P165:P176)</f>
        <v>0</v>
      </c>
      <c r="Q164" s="210"/>
      <c r="R164" s="211">
        <f>SUM(R165:R176)</f>
        <v>0</v>
      </c>
      <c r="S164" s="210"/>
      <c r="T164" s="212">
        <f>SUM(T165:T176)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87</v>
      </c>
      <c r="AT164" s="214" t="s">
        <v>78</v>
      </c>
      <c r="AU164" s="214" t="s">
        <v>87</v>
      </c>
      <c r="AY164" s="213" t="s">
        <v>170</v>
      </c>
      <c r="BK164" s="215">
        <f>SUM(BK165:BK176)</f>
        <v>0</v>
      </c>
    </row>
    <row r="165" s="2" customFormat="1" ht="24.15" customHeight="1">
      <c r="A165" s="37"/>
      <c r="B165" s="38"/>
      <c r="C165" s="218" t="s">
        <v>235</v>
      </c>
      <c r="D165" s="218" t="s">
        <v>173</v>
      </c>
      <c r="E165" s="219" t="s">
        <v>1271</v>
      </c>
      <c r="F165" s="220" t="s">
        <v>1272</v>
      </c>
      <c r="G165" s="221" t="s">
        <v>307</v>
      </c>
      <c r="H165" s="222">
        <v>30.629999999999999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44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186</v>
      </c>
      <c r="AT165" s="230" t="s">
        <v>173</v>
      </c>
      <c r="AU165" s="230" t="s">
        <v>89</v>
      </c>
      <c r="AY165" s="16" t="s">
        <v>170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87</v>
      </c>
      <c r="BK165" s="231">
        <f>ROUND(I165*H165,2)</f>
        <v>0</v>
      </c>
      <c r="BL165" s="16" t="s">
        <v>186</v>
      </c>
      <c r="BM165" s="230" t="s">
        <v>1273</v>
      </c>
    </row>
    <row r="166" s="2" customFormat="1">
      <c r="A166" s="37"/>
      <c r="B166" s="38"/>
      <c r="C166" s="39"/>
      <c r="D166" s="232" t="s">
        <v>179</v>
      </c>
      <c r="E166" s="39"/>
      <c r="F166" s="233" t="s">
        <v>1272</v>
      </c>
      <c r="G166" s="39"/>
      <c r="H166" s="39"/>
      <c r="I166" s="234"/>
      <c r="J166" s="39"/>
      <c r="K166" s="39"/>
      <c r="L166" s="43"/>
      <c r="M166" s="235"/>
      <c r="N166" s="236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179</v>
      </c>
      <c r="AU166" s="16" t="s">
        <v>89</v>
      </c>
    </row>
    <row r="167" s="2" customFormat="1">
      <c r="A167" s="37"/>
      <c r="B167" s="38"/>
      <c r="C167" s="39"/>
      <c r="D167" s="232" t="s">
        <v>180</v>
      </c>
      <c r="E167" s="39"/>
      <c r="F167" s="237" t="s">
        <v>1274</v>
      </c>
      <c r="G167" s="39"/>
      <c r="H167" s="39"/>
      <c r="I167" s="234"/>
      <c r="J167" s="39"/>
      <c r="K167" s="39"/>
      <c r="L167" s="43"/>
      <c r="M167" s="235"/>
      <c r="N167" s="236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180</v>
      </c>
      <c r="AU167" s="16" t="s">
        <v>89</v>
      </c>
    </row>
    <row r="168" s="13" customFormat="1">
      <c r="A168" s="13"/>
      <c r="B168" s="238"/>
      <c r="C168" s="239"/>
      <c r="D168" s="232" t="s">
        <v>182</v>
      </c>
      <c r="E168" s="240" t="s">
        <v>1</v>
      </c>
      <c r="F168" s="241" t="s">
        <v>1437</v>
      </c>
      <c r="G168" s="239"/>
      <c r="H168" s="242">
        <v>30.629999999999999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182</v>
      </c>
      <c r="AU168" s="248" t="s">
        <v>89</v>
      </c>
      <c r="AV168" s="13" t="s">
        <v>89</v>
      </c>
      <c r="AW168" s="13" t="s">
        <v>33</v>
      </c>
      <c r="AX168" s="13" t="s">
        <v>87</v>
      </c>
      <c r="AY168" s="248" t="s">
        <v>170</v>
      </c>
    </row>
    <row r="169" s="2" customFormat="1" ht="24.15" customHeight="1">
      <c r="A169" s="37"/>
      <c r="B169" s="38"/>
      <c r="C169" s="218" t="s">
        <v>242</v>
      </c>
      <c r="D169" s="218" t="s">
        <v>173</v>
      </c>
      <c r="E169" s="219" t="s">
        <v>1276</v>
      </c>
      <c r="F169" s="220" t="s">
        <v>1277</v>
      </c>
      <c r="G169" s="221" t="s">
        <v>315</v>
      </c>
      <c r="H169" s="222">
        <v>199.80000000000001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44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186</v>
      </c>
      <c r="AT169" s="230" t="s">
        <v>173</v>
      </c>
      <c r="AU169" s="230" t="s">
        <v>89</v>
      </c>
      <c r="AY169" s="16" t="s">
        <v>170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87</v>
      </c>
      <c r="BK169" s="231">
        <f>ROUND(I169*H169,2)</f>
        <v>0</v>
      </c>
      <c r="BL169" s="16" t="s">
        <v>186</v>
      </c>
      <c r="BM169" s="230" t="s">
        <v>1278</v>
      </c>
    </row>
    <row r="170" s="2" customFormat="1">
      <c r="A170" s="37"/>
      <c r="B170" s="38"/>
      <c r="C170" s="39"/>
      <c r="D170" s="232" t="s">
        <v>179</v>
      </c>
      <c r="E170" s="39"/>
      <c r="F170" s="233" t="s">
        <v>1277</v>
      </c>
      <c r="G170" s="39"/>
      <c r="H170" s="39"/>
      <c r="I170" s="234"/>
      <c r="J170" s="39"/>
      <c r="K170" s="39"/>
      <c r="L170" s="43"/>
      <c r="M170" s="235"/>
      <c r="N170" s="236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179</v>
      </c>
      <c r="AU170" s="16" t="s">
        <v>89</v>
      </c>
    </row>
    <row r="171" s="2" customFormat="1">
      <c r="A171" s="37"/>
      <c r="B171" s="38"/>
      <c r="C171" s="39"/>
      <c r="D171" s="232" t="s">
        <v>180</v>
      </c>
      <c r="E171" s="39"/>
      <c r="F171" s="237" t="s">
        <v>1279</v>
      </c>
      <c r="G171" s="39"/>
      <c r="H171" s="39"/>
      <c r="I171" s="234"/>
      <c r="J171" s="39"/>
      <c r="K171" s="39"/>
      <c r="L171" s="43"/>
      <c r="M171" s="235"/>
      <c r="N171" s="236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180</v>
      </c>
      <c r="AU171" s="16" t="s">
        <v>89</v>
      </c>
    </row>
    <row r="172" s="13" customFormat="1">
      <c r="A172" s="13"/>
      <c r="B172" s="238"/>
      <c r="C172" s="239"/>
      <c r="D172" s="232" t="s">
        <v>182</v>
      </c>
      <c r="E172" s="240" t="s">
        <v>1</v>
      </c>
      <c r="F172" s="241" t="s">
        <v>1438</v>
      </c>
      <c r="G172" s="239"/>
      <c r="H172" s="242">
        <v>199.80000000000001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182</v>
      </c>
      <c r="AU172" s="248" t="s">
        <v>89</v>
      </c>
      <c r="AV172" s="13" t="s">
        <v>89</v>
      </c>
      <c r="AW172" s="13" t="s">
        <v>33</v>
      </c>
      <c r="AX172" s="13" t="s">
        <v>87</v>
      </c>
      <c r="AY172" s="248" t="s">
        <v>170</v>
      </c>
    </row>
    <row r="173" s="2" customFormat="1" ht="24.15" customHeight="1">
      <c r="A173" s="37"/>
      <c r="B173" s="38"/>
      <c r="C173" s="218" t="s">
        <v>248</v>
      </c>
      <c r="D173" s="218" t="s">
        <v>173</v>
      </c>
      <c r="E173" s="219" t="s">
        <v>1281</v>
      </c>
      <c r="F173" s="220" t="s">
        <v>1282</v>
      </c>
      <c r="G173" s="221" t="s">
        <v>315</v>
      </c>
      <c r="H173" s="222">
        <v>1289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44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186</v>
      </c>
      <c r="AT173" s="230" t="s">
        <v>173</v>
      </c>
      <c r="AU173" s="230" t="s">
        <v>89</v>
      </c>
      <c r="AY173" s="16" t="s">
        <v>170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87</v>
      </c>
      <c r="BK173" s="231">
        <f>ROUND(I173*H173,2)</f>
        <v>0</v>
      </c>
      <c r="BL173" s="16" t="s">
        <v>186</v>
      </c>
      <c r="BM173" s="230" t="s">
        <v>1283</v>
      </c>
    </row>
    <row r="174" s="2" customFormat="1">
      <c r="A174" s="37"/>
      <c r="B174" s="38"/>
      <c r="C174" s="39"/>
      <c r="D174" s="232" t="s">
        <v>179</v>
      </c>
      <c r="E174" s="39"/>
      <c r="F174" s="233" t="s">
        <v>1282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179</v>
      </c>
      <c r="AU174" s="16" t="s">
        <v>89</v>
      </c>
    </row>
    <row r="175" s="2" customFormat="1">
      <c r="A175" s="37"/>
      <c r="B175" s="38"/>
      <c r="C175" s="39"/>
      <c r="D175" s="232" t="s">
        <v>180</v>
      </c>
      <c r="E175" s="39"/>
      <c r="F175" s="237" t="s">
        <v>1284</v>
      </c>
      <c r="G175" s="39"/>
      <c r="H175" s="39"/>
      <c r="I175" s="234"/>
      <c r="J175" s="39"/>
      <c r="K175" s="39"/>
      <c r="L175" s="43"/>
      <c r="M175" s="235"/>
      <c r="N175" s="236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180</v>
      </c>
      <c r="AU175" s="16" t="s">
        <v>89</v>
      </c>
    </row>
    <row r="176" s="13" customFormat="1">
      <c r="A176" s="13"/>
      <c r="B176" s="238"/>
      <c r="C176" s="239"/>
      <c r="D176" s="232" t="s">
        <v>182</v>
      </c>
      <c r="E176" s="240" t="s">
        <v>1</v>
      </c>
      <c r="F176" s="241" t="s">
        <v>1439</v>
      </c>
      <c r="G176" s="239"/>
      <c r="H176" s="242">
        <v>1289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182</v>
      </c>
      <c r="AU176" s="248" t="s">
        <v>89</v>
      </c>
      <c r="AV176" s="13" t="s">
        <v>89</v>
      </c>
      <c r="AW176" s="13" t="s">
        <v>33</v>
      </c>
      <c r="AX176" s="13" t="s">
        <v>87</v>
      </c>
      <c r="AY176" s="248" t="s">
        <v>170</v>
      </c>
    </row>
    <row r="177" s="12" customFormat="1" ht="22.8" customHeight="1">
      <c r="A177" s="12"/>
      <c r="B177" s="202"/>
      <c r="C177" s="203"/>
      <c r="D177" s="204" t="s">
        <v>78</v>
      </c>
      <c r="E177" s="216" t="s">
        <v>186</v>
      </c>
      <c r="F177" s="216" t="s">
        <v>715</v>
      </c>
      <c r="G177" s="203"/>
      <c r="H177" s="203"/>
      <c r="I177" s="206"/>
      <c r="J177" s="217">
        <f>BK177</f>
        <v>0</v>
      </c>
      <c r="K177" s="203"/>
      <c r="L177" s="208"/>
      <c r="M177" s="209"/>
      <c r="N177" s="210"/>
      <c r="O177" s="210"/>
      <c r="P177" s="211">
        <f>SUM(P178:P181)</f>
        <v>0</v>
      </c>
      <c r="Q177" s="210"/>
      <c r="R177" s="211">
        <f>SUM(R178:R181)</f>
        <v>0</v>
      </c>
      <c r="S177" s="210"/>
      <c r="T177" s="212">
        <f>SUM(T178:T181)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87</v>
      </c>
      <c r="AT177" s="214" t="s">
        <v>78</v>
      </c>
      <c r="AU177" s="214" t="s">
        <v>87</v>
      </c>
      <c r="AY177" s="213" t="s">
        <v>170</v>
      </c>
      <c r="BK177" s="215">
        <f>SUM(BK178:BK181)</f>
        <v>0</v>
      </c>
    </row>
    <row r="178" s="2" customFormat="1" ht="24.15" customHeight="1">
      <c r="A178" s="37"/>
      <c r="B178" s="38"/>
      <c r="C178" s="218" t="s">
        <v>254</v>
      </c>
      <c r="D178" s="218" t="s">
        <v>173</v>
      </c>
      <c r="E178" s="219" t="s">
        <v>1286</v>
      </c>
      <c r="F178" s="220" t="s">
        <v>1287</v>
      </c>
      <c r="G178" s="221" t="s">
        <v>307</v>
      </c>
      <c r="H178" s="222">
        <v>0.38700000000000001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44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186</v>
      </c>
      <c r="AT178" s="230" t="s">
        <v>173</v>
      </c>
      <c r="AU178" s="230" t="s">
        <v>89</v>
      </c>
      <c r="AY178" s="16" t="s">
        <v>170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87</v>
      </c>
      <c r="BK178" s="231">
        <f>ROUND(I178*H178,2)</f>
        <v>0</v>
      </c>
      <c r="BL178" s="16" t="s">
        <v>186</v>
      </c>
      <c r="BM178" s="230" t="s">
        <v>1288</v>
      </c>
    </row>
    <row r="179" s="2" customFormat="1">
      <c r="A179" s="37"/>
      <c r="B179" s="38"/>
      <c r="C179" s="39"/>
      <c r="D179" s="232" t="s">
        <v>179</v>
      </c>
      <c r="E179" s="39"/>
      <c r="F179" s="233" t="s">
        <v>1287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179</v>
      </c>
      <c r="AU179" s="16" t="s">
        <v>89</v>
      </c>
    </row>
    <row r="180" s="2" customFormat="1">
      <c r="A180" s="37"/>
      <c r="B180" s="38"/>
      <c r="C180" s="39"/>
      <c r="D180" s="232" t="s">
        <v>180</v>
      </c>
      <c r="E180" s="39"/>
      <c r="F180" s="237" t="s">
        <v>982</v>
      </c>
      <c r="G180" s="39"/>
      <c r="H180" s="39"/>
      <c r="I180" s="234"/>
      <c r="J180" s="39"/>
      <c r="K180" s="39"/>
      <c r="L180" s="43"/>
      <c r="M180" s="235"/>
      <c r="N180" s="236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180</v>
      </c>
      <c r="AU180" s="16" t="s">
        <v>89</v>
      </c>
    </row>
    <row r="181" s="13" customFormat="1">
      <c r="A181" s="13"/>
      <c r="B181" s="238"/>
      <c r="C181" s="239"/>
      <c r="D181" s="232" t="s">
        <v>182</v>
      </c>
      <c r="E181" s="240" t="s">
        <v>1</v>
      </c>
      <c r="F181" s="241" t="s">
        <v>1440</v>
      </c>
      <c r="G181" s="239"/>
      <c r="H181" s="242">
        <v>0.38700000000000001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182</v>
      </c>
      <c r="AU181" s="248" t="s">
        <v>89</v>
      </c>
      <c r="AV181" s="13" t="s">
        <v>89</v>
      </c>
      <c r="AW181" s="13" t="s">
        <v>33</v>
      </c>
      <c r="AX181" s="13" t="s">
        <v>87</v>
      </c>
      <c r="AY181" s="248" t="s">
        <v>170</v>
      </c>
    </row>
    <row r="182" s="12" customFormat="1" ht="22.8" customHeight="1">
      <c r="A182" s="12"/>
      <c r="B182" s="202"/>
      <c r="C182" s="203"/>
      <c r="D182" s="204" t="s">
        <v>78</v>
      </c>
      <c r="E182" s="216" t="s">
        <v>209</v>
      </c>
      <c r="F182" s="216" t="s">
        <v>428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SUM(P183:P194)</f>
        <v>0</v>
      </c>
      <c r="Q182" s="210"/>
      <c r="R182" s="211">
        <f>SUM(R183:R194)</f>
        <v>0</v>
      </c>
      <c r="S182" s="210"/>
      <c r="T182" s="212">
        <f>SUM(T183:T194)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87</v>
      </c>
      <c r="AT182" s="214" t="s">
        <v>78</v>
      </c>
      <c r="AU182" s="214" t="s">
        <v>87</v>
      </c>
      <c r="AY182" s="213" t="s">
        <v>170</v>
      </c>
      <c r="BK182" s="215">
        <f>SUM(BK183:BK194)</f>
        <v>0</v>
      </c>
    </row>
    <row r="183" s="2" customFormat="1" ht="16.5" customHeight="1">
      <c r="A183" s="37"/>
      <c r="B183" s="38"/>
      <c r="C183" s="218" t="s">
        <v>261</v>
      </c>
      <c r="D183" s="218" t="s">
        <v>173</v>
      </c>
      <c r="E183" s="219" t="s">
        <v>1401</v>
      </c>
      <c r="F183" s="220" t="s">
        <v>1402</v>
      </c>
      <c r="G183" s="221" t="s">
        <v>307</v>
      </c>
      <c r="H183" s="222">
        <v>1.9199999999999999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44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186</v>
      </c>
      <c r="AT183" s="230" t="s">
        <v>173</v>
      </c>
      <c r="AU183" s="230" t="s">
        <v>89</v>
      </c>
      <c r="AY183" s="16" t="s">
        <v>170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87</v>
      </c>
      <c r="BK183" s="231">
        <f>ROUND(I183*H183,2)</f>
        <v>0</v>
      </c>
      <c r="BL183" s="16" t="s">
        <v>186</v>
      </c>
      <c r="BM183" s="230" t="s">
        <v>1403</v>
      </c>
    </row>
    <row r="184" s="2" customFormat="1">
      <c r="A184" s="37"/>
      <c r="B184" s="38"/>
      <c r="C184" s="39"/>
      <c r="D184" s="232" t="s">
        <v>179</v>
      </c>
      <c r="E184" s="39"/>
      <c r="F184" s="233" t="s">
        <v>1402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179</v>
      </c>
      <c r="AU184" s="16" t="s">
        <v>89</v>
      </c>
    </row>
    <row r="185" s="2" customFormat="1">
      <c r="A185" s="37"/>
      <c r="B185" s="38"/>
      <c r="C185" s="39"/>
      <c r="D185" s="232" t="s">
        <v>180</v>
      </c>
      <c r="E185" s="39"/>
      <c r="F185" s="237" t="s">
        <v>441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180</v>
      </c>
      <c r="AU185" s="16" t="s">
        <v>89</v>
      </c>
    </row>
    <row r="186" s="13" customFormat="1">
      <c r="A186" s="13"/>
      <c r="B186" s="238"/>
      <c r="C186" s="239"/>
      <c r="D186" s="232" t="s">
        <v>182</v>
      </c>
      <c r="E186" s="240" t="s">
        <v>1</v>
      </c>
      <c r="F186" s="241" t="s">
        <v>1441</v>
      </c>
      <c r="G186" s="239"/>
      <c r="H186" s="242">
        <v>1.9199999999999999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182</v>
      </c>
      <c r="AU186" s="248" t="s">
        <v>89</v>
      </c>
      <c r="AV186" s="13" t="s">
        <v>89</v>
      </c>
      <c r="AW186" s="13" t="s">
        <v>33</v>
      </c>
      <c r="AX186" s="13" t="s">
        <v>87</v>
      </c>
      <c r="AY186" s="248" t="s">
        <v>170</v>
      </c>
    </row>
    <row r="187" s="2" customFormat="1" ht="21.75" customHeight="1">
      <c r="A187" s="37"/>
      <c r="B187" s="38"/>
      <c r="C187" s="218" t="s">
        <v>267</v>
      </c>
      <c r="D187" s="218" t="s">
        <v>173</v>
      </c>
      <c r="E187" s="219" t="s">
        <v>1290</v>
      </c>
      <c r="F187" s="220" t="s">
        <v>1291</v>
      </c>
      <c r="G187" s="221" t="s">
        <v>307</v>
      </c>
      <c r="H187" s="222">
        <v>38.159999999999997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44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186</v>
      </c>
      <c r="AT187" s="230" t="s">
        <v>173</v>
      </c>
      <c r="AU187" s="230" t="s">
        <v>89</v>
      </c>
      <c r="AY187" s="16" t="s">
        <v>170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87</v>
      </c>
      <c r="BK187" s="231">
        <f>ROUND(I187*H187,2)</f>
        <v>0</v>
      </c>
      <c r="BL187" s="16" t="s">
        <v>186</v>
      </c>
      <c r="BM187" s="230" t="s">
        <v>1292</v>
      </c>
    </row>
    <row r="188" s="2" customFormat="1">
      <c r="A188" s="37"/>
      <c r="B188" s="38"/>
      <c r="C188" s="39"/>
      <c r="D188" s="232" t="s">
        <v>179</v>
      </c>
      <c r="E188" s="39"/>
      <c r="F188" s="233" t="s">
        <v>1291</v>
      </c>
      <c r="G188" s="39"/>
      <c r="H188" s="39"/>
      <c r="I188" s="234"/>
      <c r="J188" s="39"/>
      <c r="K188" s="39"/>
      <c r="L188" s="43"/>
      <c r="M188" s="235"/>
      <c r="N188" s="236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179</v>
      </c>
      <c r="AU188" s="16" t="s">
        <v>89</v>
      </c>
    </row>
    <row r="189" s="2" customFormat="1">
      <c r="A189" s="37"/>
      <c r="B189" s="38"/>
      <c r="C189" s="39"/>
      <c r="D189" s="232" t="s">
        <v>180</v>
      </c>
      <c r="E189" s="39"/>
      <c r="F189" s="237" t="s">
        <v>441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180</v>
      </c>
      <c r="AU189" s="16" t="s">
        <v>89</v>
      </c>
    </row>
    <row r="190" s="13" customFormat="1">
      <c r="A190" s="13"/>
      <c r="B190" s="238"/>
      <c r="C190" s="239"/>
      <c r="D190" s="232" t="s">
        <v>182</v>
      </c>
      <c r="E190" s="240" t="s">
        <v>1</v>
      </c>
      <c r="F190" s="241" t="s">
        <v>1442</v>
      </c>
      <c r="G190" s="239"/>
      <c r="H190" s="242">
        <v>38.159999999999997</v>
      </c>
      <c r="I190" s="243"/>
      <c r="J190" s="239"/>
      <c r="K190" s="239"/>
      <c r="L190" s="244"/>
      <c r="M190" s="245"/>
      <c r="N190" s="246"/>
      <c r="O190" s="246"/>
      <c r="P190" s="246"/>
      <c r="Q190" s="246"/>
      <c r="R190" s="246"/>
      <c r="S190" s="246"/>
      <c r="T190" s="24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8" t="s">
        <v>182</v>
      </c>
      <c r="AU190" s="248" t="s">
        <v>89</v>
      </c>
      <c r="AV190" s="13" t="s">
        <v>89</v>
      </c>
      <c r="AW190" s="13" t="s">
        <v>33</v>
      </c>
      <c r="AX190" s="13" t="s">
        <v>87</v>
      </c>
      <c r="AY190" s="248" t="s">
        <v>170</v>
      </c>
    </row>
    <row r="191" s="2" customFormat="1" ht="24.15" customHeight="1">
      <c r="A191" s="37"/>
      <c r="B191" s="38"/>
      <c r="C191" s="218" t="s">
        <v>8</v>
      </c>
      <c r="D191" s="218" t="s">
        <v>173</v>
      </c>
      <c r="E191" s="219" t="s">
        <v>491</v>
      </c>
      <c r="F191" s="220" t="s">
        <v>492</v>
      </c>
      <c r="G191" s="221" t="s">
        <v>315</v>
      </c>
      <c r="H191" s="222">
        <v>12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44</v>
      </c>
      <c r="O191" s="90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186</v>
      </c>
      <c r="AT191" s="230" t="s">
        <v>173</v>
      </c>
      <c r="AU191" s="230" t="s">
        <v>89</v>
      </c>
      <c r="AY191" s="16" t="s">
        <v>170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87</v>
      </c>
      <c r="BK191" s="231">
        <f>ROUND(I191*H191,2)</f>
        <v>0</v>
      </c>
      <c r="BL191" s="16" t="s">
        <v>186</v>
      </c>
      <c r="BM191" s="230" t="s">
        <v>1406</v>
      </c>
    </row>
    <row r="192" s="2" customFormat="1">
      <c r="A192" s="37"/>
      <c r="B192" s="38"/>
      <c r="C192" s="39"/>
      <c r="D192" s="232" t="s">
        <v>179</v>
      </c>
      <c r="E192" s="39"/>
      <c r="F192" s="233" t="s">
        <v>492</v>
      </c>
      <c r="G192" s="39"/>
      <c r="H192" s="39"/>
      <c r="I192" s="234"/>
      <c r="J192" s="39"/>
      <c r="K192" s="39"/>
      <c r="L192" s="43"/>
      <c r="M192" s="235"/>
      <c r="N192" s="236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179</v>
      </c>
      <c r="AU192" s="16" t="s">
        <v>89</v>
      </c>
    </row>
    <row r="193" s="2" customFormat="1">
      <c r="A193" s="37"/>
      <c r="B193" s="38"/>
      <c r="C193" s="39"/>
      <c r="D193" s="232" t="s">
        <v>180</v>
      </c>
      <c r="E193" s="39"/>
      <c r="F193" s="237" t="s">
        <v>494</v>
      </c>
      <c r="G193" s="39"/>
      <c r="H193" s="39"/>
      <c r="I193" s="234"/>
      <c r="J193" s="39"/>
      <c r="K193" s="39"/>
      <c r="L193" s="43"/>
      <c r="M193" s="235"/>
      <c r="N193" s="236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180</v>
      </c>
      <c r="AU193" s="16" t="s">
        <v>89</v>
      </c>
    </row>
    <row r="194" s="13" customFormat="1">
      <c r="A194" s="13"/>
      <c r="B194" s="238"/>
      <c r="C194" s="239"/>
      <c r="D194" s="232" t="s">
        <v>182</v>
      </c>
      <c r="E194" s="240" t="s">
        <v>1</v>
      </c>
      <c r="F194" s="241" t="s">
        <v>1443</v>
      </c>
      <c r="G194" s="239"/>
      <c r="H194" s="242">
        <v>12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182</v>
      </c>
      <c r="AU194" s="248" t="s">
        <v>89</v>
      </c>
      <c r="AV194" s="13" t="s">
        <v>89</v>
      </c>
      <c r="AW194" s="13" t="s">
        <v>33</v>
      </c>
      <c r="AX194" s="13" t="s">
        <v>87</v>
      </c>
      <c r="AY194" s="248" t="s">
        <v>170</v>
      </c>
    </row>
    <row r="195" s="12" customFormat="1" ht="22.8" customHeight="1">
      <c r="A195" s="12"/>
      <c r="B195" s="202"/>
      <c r="C195" s="203"/>
      <c r="D195" s="204" t="s">
        <v>78</v>
      </c>
      <c r="E195" s="216" t="s">
        <v>216</v>
      </c>
      <c r="F195" s="216" t="s">
        <v>897</v>
      </c>
      <c r="G195" s="203"/>
      <c r="H195" s="203"/>
      <c r="I195" s="206"/>
      <c r="J195" s="217">
        <f>BK195</f>
        <v>0</v>
      </c>
      <c r="K195" s="203"/>
      <c r="L195" s="208"/>
      <c r="M195" s="209"/>
      <c r="N195" s="210"/>
      <c r="O195" s="210"/>
      <c r="P195" s="211">
        <f>SUM(P196:P200)</f>
        <v>0</v>
      </c>
      <c r="Q195" s="210"/>
      <c r="R195" s="211">
        <f>SUM(R196:R200)</f>
        <v>0</v>
      </c>
      <c r="S195" s="210"/>
      <c r="T195" s="212">
        <f>SUM(T196:T200)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3" t="s">
        <v>87</v>
      </c>
      <c r="AT195" s="214" t="s">
        <v>78</v>
      </c>
      <c r="AU195" s="214" t="s">
        <v>87</v>
      </c>
      <c r="AY195" s="213" t="s">
        <v>170</v>
      </c>
      <c r="BK195" s="215">
        <f>SUM(BK196:BK200)</f>
        <v>0</v>
      </c>
    </row>
    <row r="196" s="2" customFormat="1" ht="24.15" customHeight="1">
      <c r="A196" s="37"/>
      <c r="B196" s="38"/>
      <c r="C196" s="218" t="s">
        <v>177</v>
      </c>
      <c r="D196" s="218" t="s">
        <v>173</v>
      </c>
      <c r="E196" s="219" t="s">
        <v>1408</v>
      </c>
      <c r="F196" s="220" t="s">
        <v>1409</v>
      </c>
      <c r="G196" s="221" t="s">
        <v>176</v>
      </c>
      <c r="H196" s="222">
        <v>3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44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186</v>
      </c>
      <c r="AT196" s="230" t="s">
        <v>173</v>
      </c>
      <c r="AU196" s="230" t="s">
        <v>89</v>
      </c>
      <c r="AY196" s="16" t="s">
        <v>170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87</v>
      </c>
      <c r="BK196" s="231">
        <f>ROUND(I196*H196,2)</f>
        <v>0</v>
      </c>
      <c r="BL196" s="16" t="s">
        <v>186</v>
      </c>
      <c r="BM196" s="230" t="s">
        <v>1410</v>
      </c>
    </row>
    <row r="197" s="2" customFormat="1">
      <c r="A197" s="37"/>
      <c r="B197" s="38"/>
      <c r="C197" s="39"/>
      <c r="D197" s="232" t="s">
        <v>179</v>
      </c>
      <c r="E197" s="39"/>
      <c r="F197" s="233" t="s">
        <v>1409</v>
      </c>
      <c r="G197" s="39"/>
      <c r="H197" s="39"/>
      <c r="I197" s="234"/>
      <c r="J197" s="39"/>
      <c r="K197" s="39"/>
      <c r="L197" s="43"/>
      <c r="M197" s="235"/>
      <c r="N197" s="236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179</v>
      </c>
      <c r="AU197" s="16" t="s">
        <v>89</v>
      </c>
    </row>
    <row r="198" s="2" customFormat="1">
      <c r="A198" s="37"/>
      <c r="B198" s="38"/>
      <c r="C198" s="39"/>
      <c r="D198" s="232" t="s">
        <v>180</v>
      </c>
      <c r="E198" s="39"/>
      <c r="F198" s="237" t="s">
        <v>1411</v>
      </c>
      <c r="G198" s="39"/>
      <c r="H198" s="39"/>
      <c r="I198" s="234"/>
      <c r="J198" s="39"/>
      <c r="K198" s="39"/>
      <c r="L198" s="43"/>
      <c r="M198" s="235"/>
      <c r="N198" s="236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180</v>
      </c>
      <c r="AU198" s="16" t="s">
        <v>89</v>
      </c>
    </row>
    <row r="199" s="2" customFormat="1">
      <c r="A199" s="37"/>
      <c r="B199" s="38"/>
      <c r="C199" s="39"/>
      <c r="D199" s="232" t="s">
        <v>193</v>
      </c>
      <c r="E199" s="39"/>
      <c r="F199" s="237" t="s">
        <v>1412</v>
      </c>
      <c r="G199" s="39"/>
      <c r="H199" s="39"/>
      <c r="I199" s="234"/>
      <c r="J199" s="39"/>
      <c r="K199" s="39"/>
      <c r="L199" s="43"/>
      <c r="M199" s="235"/>
      <c r="N199" s="236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193</v>
      </c>
      <c r="AU199" s="16" t="s">
        <v>89</v>
      </c>
    </row>
    <row r="200" s="13" customFormat="1">
      <c r="A200" s="13"/>
      <c r="B200" s="238"/>
      <c r="C200" s="239"/>
      <c r="D200" s="232" t="s">
        <v>182</v>
      </c>
      <c r="E200" s="240" t="s">
        <v>1</v>
      </c>
      <c r="F200" s="241" t="s">
        <v>1444</v>
      </c>
      <c r="G200" s="239"/>
      <c r="H200" s="242">
        <v>3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182</v>
      </c>
      <c r="AU200" s="248" t="s">
        <v>89</v>
      </c>
      <c r="AV200" s="13" t="s">
        <v>89</v>
      </c>
      <c r="AW200" s="13" t="s">
        <v>33</v>
      </c>
      <c r="AX200" s="13" t="s">
        <v>87</v>
      </c>
      <c r="AY200" s="248" t="s">
        <v>170</v>
      </c>
    </row>
    <row r="201" s="12" customFormat="1" ht="22.8" customHeight="1">
      <c r="A201" s="12"/>
      <c r="B201" s="202"/>
      <c r="C201" s="203"/>
      <c r="D201" s="204" t="s">
        <v>78</v>
      </c>
      <c r="E201" s="216" t="s">
        <v>235</v>
      </c>
      <c r="F201" s="216" t="s">
        <v>516</v>
      </c>
      <c r="G201" s="203"/>
      <c r="H201" s="203"/>
      <c r="I201" s="206"/>
      <c r="J201" s="217">
        <f>BK201</f>
        <v>0</v>
      </c>
      <c r="K201" s="203"/>
      <c r="L201" s="208"/>
      <c r="M201" s="209"/>
      <c r="N201" s="210"/>
      <c r="O201" s="210"/>
      <c r="P201" s="211">
        <f>SUM(P202:P209)</f>
        <v>0</v>
      </c>
      <c r="Q201" s="210"/>
      <c r="R201" s="211">
        <f>SUM(R202:R209)</f>
        <v>0</v>
      </c>
      <c r="S201" s="210"/>
      <c r="T201" s="212">
        <f>SUM(T202:T209)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3" t="s">
        <v>87</v>
      </c>
      <c r="AT201" s="214" t="s">
        <v>78</v>
      </c>
      <c r="AU201" s="214" t="s">
        <v>87</v>
      </c>
      <c r="AY201" s="213" t="s">
        <v>170</v>
      </c>
      <c r="BK201" s="215">
        <f>SUM(BK202:BK209)</f>
        <v>0</v>
      </c>
    </row>
    <row r="202" s="2" customFormat="1" ht="24.15" customHeight="1">
      <c r="A202" s="37"/>
      <c r="B202" s="38"/>
      <c r="C202" s="218" t="s">
        <v>392</v>
      </c>
      <c r="D202" s="218" t="s">
        <v>173</v>
      </c>
      <c r="E202" s="219" t="s">
        <v>1414</v>
      </c>
      <c r="F202" s="220" t="s">
        <v>1415</v>
      </c>
      <c r="G202" s="221" t="s">
        <v>176</v>
      </c>
      <c r="H202" s="222">
        <v>3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44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186</v>
      </c>
      <c r="AT202" s="230" t="s">
        <v>173</v>
      </c>
      <c r="AU202" s="230" t="s">
        <v>89</v>
      </c>
      <c r="AY202" s="16" t="s">
        <v>170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87</v>
      </c>
      <c r="BK202" s="231">
        <f>ROUND(I202*H202,2)</f>
        <v>0</v>
      </c>
      <c r="BL202" s="16" t="s">
        <v>186</v>
      </c>
      <c r="BM202" s="230" t="s">
        <v>1416</v>
      </c>
    </row>
    <row r="203" s="2" customFormat="1">
      <c r="A203" s="37"/>
      <c r="B203" s="38"/>
      <c r="C203" s="39"/>
      <c r="D203" s="232" t="s">
        <v>179</v>
      </c>
      <c r="E203" s="39"/>
      <c r="F203" s="233" t="s">
        <v>1417</v>
      </c>
      <c r="G203" s="39"/>
      <c r="H203" s="39"/>
      <c r="I203" s="234"/>
      <c r="J203" s="39"/>
      <c r="K203" s="39"/>
      <c r="L203" s="43"/>
      <c r="M203" s="235"/>
      <c r="N203" s="236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179</v>
      </c>
      <c r="AU203" s="16" t="s">
        <v>89</v>
      </c>
    </row>
    <row r="204" s="2" customFormat="1">
      <c r="A204" s="37"/>
      <c r="B204" s="38"/>
      <c r="C204" s="39"/>
      <c r="D204" s="232" t="s">
        <v>180</v>
      </c>
      <c r="E204" s="39"/>
      <c r="F204" s="237" t="s">
        <v>546</v>
      </c>
      <c r="G204" s="39"/>
      <c r="H204" s="39"/>
      <c r="I204" s="234"/>
      <c r="J204" s="39"/>
      <c r="K204" s="39"/>
      <c r="L204" s="43"/>
      <c r="M204" s="235"/>
      <c r="N204" s="236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180</v>
      </c>
      <c r="AU204" s="16" t="s">
        <v>89</v>
      </c>
    </row>
    <row r="205" s="13" customFormat="1">
      <c r="A205" s="13"/>
      <c r="B205" s="238"/>
      <c r="C205" s="239"/>
      <c r="D205" s="232" t="s">
        <v>182</v>
      </c>
      <c r="E205" s="240" t="s">
        <v>1</v>
      </c>
      <c r="F205" s="241" t="s">
        <v>1445</v>
      </c>
      <c r="G205" s="239"/>
      <c r="H205" s="242">
        <v>3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182</v>
      </c>
      <c r="AU205" s="248" t="s">
        <v>89</v>
      </c>
      <c r="AV205" s="13" t="s">
        <v>89</v>
      </c>
      <c r="AW205" s="13" t="s">
        <v>33</v>
      </c>
      <c r="AX205" s="13" t="s">
        <v>87</v>
      </c>
      <c r="AY205" s="248" t="s">
        <v>170</v>
      </c>
    </row>
    <row r="206" s="2" customFormat="1" ht="24.15" customHeight="1">
      <c r="A206" s="37"/>
      <c r="B206" s="38"/>
      <c r="C206" s="218" t="s">
        <v>400</v>
      </c>
      <c r="D206" s="218" t="s">
        <v>173</v>
      </c>
      <c r="E206" s="219" t="s">
        <v>637</v>
      </c>
      <c r="F206" s="220" t="s">
        <v>638</v>
      </c>
      <c r="G206" s="221" t="s">
        <v>330</v>
      </c>
      <c r="H206" s="222">
        <v>18</v>
      </c>
      <c r="I206" s="223"/>
      <c r="J206" s="224">
        <f>ROUND(I206*H206,2)</f>
        <v>0</v>
      </c>
      <c r="K206" s="225"/>
      <c r="L206" s="43"/>
      <c r="M206" s="226" t="s">
        <v>1</v>
      </c>
      <c r="N206" s="227" t="s">
        <v>44</v>
      </c>
      <c r="O206" s="90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186</v>
      </c>
      <c r="AT206" s="230" t="s">
        <v>173</v>
      </c>
      <c r="AU206" s="230" t="s">
        <v>89</v>
      </c>
      <c r="AY206" s="16" t="s">
        <v>170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87</v>
      </c>
      <c r="BK206" s="231">
        <f>ROUND(I206*H206,2)</f>
        <v>0</v>
      </c>
      <c r="BL206" s="16" t="s">
        <v>186</v>
      </c>
      <c r="BM206" s="230" t="s">
        <v>1419</v>
      </c>
    </row>
    <row r="207" s="2" customFormat="1">
      <c r="A207" s="37"/>
      <c r="B207" s="38"/>
      <c r="C207" s="39"/>
      <c r="D207" s="232" t="s">
        <v>179</v>
      </c>
      <c r="E207" s="39"/>
      <c r="F207" s="233" t="s">
        <v>638</v>
      </c>
      <c r="G207" s="39"/>
      <c r="H207" s="39"/>
      <c r="I207" s="234"/>
      <c r="J207" s="39"/>
      <c r="K207" s="39"/>
      <c r="L207" s="43"/>
      <c r="M207" s="235"/>
      <c r="N207" s="236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179</v>
      </c>
      <c r="AU207" s="16" t="s">
        <v>89</v>
      </c>
    </row>
    <row r="208" s="2" customFormat="1">
      <c r="A208" s="37"/>
      <c r="B208" s="38"/>
      <c r="C208" s="39"/>
      <c r="D208" s="232" t="s">
        <v>180</v>
      </c>
      <c r="E208" s="39"/>
      <c r="F208" s="237" t="s">
        <v>640</v>
      </c>
      <c r="G208" s="39"/>
      <c r="H208" s="39"/>
      <c r="I208" s="234"/>
      <c r="J208" s="39"/>
      <c r="K208" s="39"/>
      <c r="L208" s="43"/>
      <c r="M208" s="235"/>
      <c r="N208" s="236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180</v>
      </c>
      <c r="AU208" s="16" t="s">
        <v>89</v>
      </c>
    </row>
    <row r="209" s="13" customFormat="1">
      <c r="A209" s="13"/>
      <c r="B209" s="238"/>
      <c r="C209" s="239"/>
      <c r="D209" s="232" t="s">
        <v>182</v>
      </c>
      <c r="E209" s="240" t="s">
        <v>1</v>
      </c>
      <c r="F209" s="241" t="s">
        <v>1446</v>
      </c>
      <c r="G209" s="239"/>
      <c r="H209" s="242">
        <v>18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182</v>
      </c>
      <c r="AU209" s="248" t="s">
        <v>89</v>
      </c>
      <c r="AV209" s="13" t="s">
        <v>89</v>
      </c>
      <c r="AW209" s="13" t="s">
        <v>33</v>
      </c>
      <c r="AX209" s="13" t="s">
        <v>87</v>
      </c>
      <c r="AY209" s="248" t="s">
        <v>170</v>
      </c>
    </row>
    <row r="210" s="12" customFormat="1" ht="25.92" customHeight="1">
      <c r="A210" s="12"/>
      <c r="B210" s="202"/>
      <c r="C210" s="203"/>
      <c r="D210" s="204" t="s">
        <v>78</v>
      </c>
      <c r="E210" s="205" t="s">
        <v>168</v>
      </c>
      <c r="F210" s="205" t="s">
        <v>169</v>
      </c>
      <c r="G210" s="203"/>
      <c r="H210" s="203"/>
      <c r="I210" s="206"/>
      <c r="J210" s="207">
        <f>BK210</f>
        <v>0</v>
      </c>
      <c r="K210" s="203"/>
      <c r="L210" s="208"/>
      <c r="M210" s="209"/>
      <c r="N210" s="210"/>
      <c r="O210" s="210"/>
      <c r="P210" s="211">
        <f>P211</f>
        <v>0</v>
      </c>
      <c r="Q210" s="210"/>
      <c r="R210" s="211">
        <f>R211</f>
        <v>0</v>
      </c>
      <c r="S210" s="210"/>
      <c r="T210" s="212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3" t="s">
        <v>89</v>
      </c>
      <c r="AT210" s="214" t="s">
        <v>78</v>
      </c>
      <c r="AU210" s="214" t="s">
        <v>79</v>
      </c>
      <c r="AY210" s="213" t="s">
        <v>170</v>
      </c>
      <c r="BK210" s="215">
        <f>BK211</f>
        <v>0</v>
      </c>
    </row>
    <row r="211" s="12" customFormat="1" ht="22.8" customHeight="1">
      <c r="A211" s="12"/>
      <c r="B211" s="202"/>
      <c r="C211" s="203"/>
      <c r="D211" s="204" t="s">
        <v>78</v>
      </c>
      <c r="E211" s="216" t="s">
        <v>1294</v>
      </c>
      <c r="F211" s="216" t="s">
        <v>1295</v>
      </c>
      <c r="G211" s="203"/>
      <c r="H211" s="203"/>
      <c r="I211" s="206"/>
      <c r="J211" s="217">
        <f>BK211</f>
        <v>0</v>
      </c>
      <c r="K211" s="203"/>
      <c r="L211" s="208"/>
      <c r="M211" s="209"/>
      <c r="N211" s="210"/>
      <c r="O211" s="210"/>
      <c r="P211" s="211">
        <f>SUM(P212:P215)</f>
        <v>0</v>
      </c>
      <c r="Q211" s="210"/>
      <c r="R211" s="211">
        <f>SUM(R212:R215)</f>
        <v>0</v>
      </c>
      <c r="S211" s="210"/>
      <c r="T211" s="212">
        <f>SUM(T212:T215)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3" t="s">
        <v>89</v>
      </c>
      <c r="AT211" s="214" t="s">
        <v>78</v>
      </c>
      <c r="AU211" s="214" t="s">
        <v>87</v>
      </c>
      <c r="AY211" s="213" t="s">
        <v>170</v>
      </c>
      <c r="BK211" s="215">
        <f>SUM(BK212:BK215)</f>
        <v>0</v>
      </c>
    </row>
    <row r="212" s="2" customFormat="1" ht="24.15" customHeight="1">
      <c r="A212" s="37"/>
      <c r="B212" s="38"/>
      <c r="C212" s="218" t="s">
        <v>408</v>
      </c>
      <c r="D212" s="218" t="s">
        <v>173</v>
      </c>
      <c r="E212" s="219" t="s">
        <v>1296</v>
      </c>
      <c r="F212" s="220" t="s">
        <v>1297</v>
      </c>
      <c r="G212" s="221" t="s">
        <v>315</v>
      </c>
      <c r="H212" s="222">
        <v>410.23099999999999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44</v>
      </c>
      <c r="O212" s="90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177</v>
      </c>
      <c r="AT212" s="230" t="s">
        <v>173</v>
      </c>
      <c r="AU212" s="230" t="s">
        <v>89</v>
      </c>
      <c r="AY212" s="16" t="s">
        <v>170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87</v>
      </c>
      <c r="BK212" s="231">
        <f>ROUND(I212*H212,2)</f>
        <v>0</v>
      </c>
      <c r="BL212" s="16" t="s">
        <v>177</v>
      </c>
      <c r="BM212" s="230" t="s">
        <v>1298</v>
      </c>
    </row>
    <row r="213" s="2" customFormat="1">
      <c r="A213" s="37"/>
      <c r="B213" s="38"/>
      <c r="C213" s="39"/>
      <c r="D213" s="232" t="s">
        <v>179</v>
      </c>
      <c r="E213" s="39"/>
      <c r="F213" s="233" t="s">
        <v>1297</v>
      </c>
      <c r="G213" s="39"/>
      <c r="H213" s="39"/>
      <c r="I213" s="234"/>
      <c r="J213" s="39"/>
      <c r="K213" s="39"/>
      <c r="L213" s="43"/>
      <c r="M213" s="235"/>
      <c r="N213" s="236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179</v>
      </c>
      <c r="AU213" s="16" t="s">
        <v>89</v>
      </c>
    </row>
    <row r="214" s="2" customFormat="1">
      <c r="A214" s="37"/>
      <c r="B214" s="38"/>
      <c r="C214" s="39"/>
      <c r="D214" s="232" t="s">
        <v>180</v>
      </c>
      <c r="E214" s="39"/>
      <c r="F214" s="237" t="s">
        <v>1299</v>
      </c>
      <c r="G214" s="39"/>
      <c r="H214" s="39"/>
      <c r="I214" s="234"/>
      <c r="J214" s="39"/>
      <c r="K214" s="39"/>
      <c r="L214" s="43"/>
      <c r="M214" s="235"/>
      <c r="N214" s="236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180</v>
      </c>
      <c r="AU214" s="16" t="s">
        <v>89</v>
      </c>
    </row>
    <row r="215" s="13" customFormat="1">
      <c r="A215" s="13"/>
      <c r="B215" s="238"/>
      <c r="C215" s="239"/>
      <c r="D215" s="232" t="s">
        <v>182</v>
      </c>
      <c r="E215" s="240" t="s">
        <v>1</v>
      </c>
      <c r="F215" s="241" t="s">
        <v>1447</v>
      </c>
      <c r="G215" s="239"/>
      <c r="H215" s="242">
        <v>410.23099999999999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182</v>
      </c>
      <c r="AU215" s="248" t="s">
        <v>89</v>
      </c>
      <c r="AV215" s="13" t="s">
        <v>89</v>
      </c>
      <c r="AW215" s="13" t="s">
        <v>33</v>
      </c>
      <c r="AX215" s="13" t="s">
        <v>87</v>
      </c>
      <c r="AY215" s="248" t="s">
        <v>170</v>
      </c>
    </row>
    <row r="216" s="12" customFormat="1" ht="25.92" customHeight="1">
      <c r="A216" s="12"/>
      <c r="B216" s="202"/>
      <c r="C216" s="203"/>
      <c r="D216" s="204" t="s">
        <v>78</v>
      </c>
      <c r="E216" s="205" t="s">
        <v>184</v>
      </c>
      <c r="F216" s="205" t="s">
        <v>185</v>
      </c>
      <c r="G216" s="203"/>
      <c r="H216" s="203"/>
      <c r="I216" s="206"/>
      <c r="J216" s="207">
        <f>BK216</f>
        <v>0</v>
      </c>
      <c r="K216" s="203"/>
      <c r="L216" s="208"/>
      <c r="M216" s="209"/>
      <c r="N216" s="210"/>
      <c r="O216" s="210"/>
      <c r="P216" s="211">
        <f>SUM(P217:P221)</f>
        <v>0</v>
      </c>
      <c r="Q216" s="210"/>
      <c r="R216" s="211">
        <f>SUM(R217:R221)</f>
        <v>0</v>
      </c>
      <c r="S216" s="210"/>
      <c r="T216" s="212">
        <f>SUM(T217:T221)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3" t="s">
        <v>186</v>
      </c>
      <c r="AT216" s="214" t="s">
        <v>78</v>
      </c>
      <c r="AU216" s="214" t="s">
        <v>79</v>
      </c>
      <c r="AY216" s="213" t="s">
        <v>170</v>
      </c>
      <c r="BK216" s="215">
        <f>SUM(BK217:BK221)</f>
        <v>0</v>
      </c>
    </row>
    <row r="217" s="2" customFormat="1" ht="37.8" customHeight="1">
      <c r="A217" s="37"/>
      <c r="B217" s="38"/>
      <c r="C217" s="218" t="s">
        <v>415</v>
      </c>
      <c r="D217" s="218" t="s">
        <v>173</v>
      </c>
      <c r="E217" s="219" t="s">
        <v>661</v>
      </c>
      <c r="F217" s="220" t="s">
        <v>662</v>
      </c>
      <c r="G217" s="221" t="s">
        <v>663</v>
      </c>
      <c r="H217" s="222">
        <v>2027.9580000000001</v>
      </c>
      <c r="I217" s="223"/>
      <c r="J217" s="224">
        <f>ROUND(I217*H217,2)</f>
        <v>0</v>
      </c>
      <c r="K217" s="225"/>
      <c r="L217" s="43"/>
      <c r="M217" s="226" t="s">
        <v>1</v>
      </c>
      <c r="N217" s="227" t="s">
        <v>44</v>
      </c>
      <c r="O217" s="90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190</v>
      </c>
      <c r="AT217" s="230" t="s">
        <v>173</v>
      </c>
      <c r="AU217" s="230" t="s">
        <v>87</v>
      </c>
      <c r="AY217" s="16" t="s">
        <v>170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87</v>
      </c>
      <c r="BK217" s="231">
        <f>ROUND(I217*H217,2)</f>
        <v>0</v>
      </c>
      <c r="BL217" s="16" t="s">
        <v>190</v>
      </c>
      <c r="BM217" s="230" t="s">
        <v>1448</v>
      </c>
    </row>
    <row r="218" s="2" customFormat="1">
      <c r="A218" s="37"/>
      <c r="B218" s="38"/>
      <c r="C218" s="39"/>
      <c r="D218" s="232" t="s">
        <v>179</v>
      </c>
      <c r="E218" s="39"/>
      <c r="F218" s="233" t="s">
        <v>665</v>
      </c>
      <c r="G218" s="39"/>
      <c r="H218" s="39"/>
      <c r="I218" s="234"/>
      <c r="J218" s="39"/>
      <c r="K218" s="39"/>
      <c r="L218" s="43"/>
      <c r="M218" s="235"/>
      <c r="N218" s="236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179</v>
      </c>
      <c r="AU218" s="16" t="s">
        <v>87</v>
      </c>
    </row>
    <row r="219" s="2" customFormat="1">
      <c r="A219" s="37"/>
      <c r="B219" s="38"/>
      <c r="C219" s="39"/>
      <c r="D219" s="232" t="s">
        <v>193</v>
      </c>
      <c r="E219" s="39"/>
      <c r="F219" s="237" t="s">
        <v>666</v>
      </c>
      <c r="G219" s="39"/>
      <c r="H219" s="39"/>
      <c r="I219" s="234"/>
      <c r="J219" s="39"/>
      <c r="K219" s="39"/>
      <c r="L219" s="43"/>
      <c r="M219" s="235"/>
      <c r="N219" s="236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193</v>
      </c>
      <c r="AU219" s="16" t="s">
        <v>87</v>
      </c>
    </row>
    <row r="220" s="13" customFormat="1">
      <c r="A220" s="13"/>
      <c r="B220" s="238"/>
      <c r="C220" s="239"/>
      <c r="D220" s="232" t="s">
        <v>182</v>
      </c>
      <c r="E220" s="240" t="s">
        <v>1</v>
      </c>
      <c r="F220" s="241" t="s">
        <v>1449</v>
      </c>
      <c r="G220" s="239"/>
      <c r="H220" s="242">
        <v>648.53499999999997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182</v>
      </c>
      <c r="AU220" s="248" t="s">
        <v>87</v>
      </c>
      <c r="AV220" s="13" t="s">
        <v>89</v>
      </c>
      <c r="AW220" s="13" t="s">
        <v>33</v>
      </c>
      <c r="AX220" s="13" t="s">
        <v>79</v>
      </c>
      <c r="AY220" s="248" t="s">
        <v>170</v>
      </c>
    </row>
    <row r="221" s="13" customFormat="1">
      <c r="A221" s="13"/>
      <c r="B221" s="238"/>
      <c r="C221" s="239"/>
      <c r="D221" s="232" t="s">
        <v>182</v>
      </c>
      <c r="E221" s="240" t="s">
        <v>1</v>
      </c>
      <c r="F221" s="241" t="s">
        <v>1450</v>
      </c>
      <c r="G221" s="239"/>
      <c r="H221" s="242">
        <v>1379.423</v>
      </c>
      <c r="I221" s="243"/>
      <c r="J221" s="239"/>
      <c r="K221" s="239"/>
      <c r="L221" s="244"/>
      <c r="M221" s="262"/>
      <c r="N221" s="263"/>
      <c r="O221" s="263"/>
      <c r="P221" s="263"/>
      <c r="Q221" s="263"/>
      <c r="R221" s="263"/>
      <c r="S221" s="263"/>
      <c r="T221" s="26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182</v>
      </c>
      <c r="AU221" s="248" t="s">
        <v>87</v>
      </c>
      <c r="AV221" s="13" t="s">
        <v>89</v>
      </c>
      <c r="AW221" s="13" t="s">
        <v>33</v>
      </c>
      <c r="AX221" s="13" t="s">
        <v>79</v>
      </c>
      <c r="AY221" s="248" t="s">
        <v>170</v>
      </c>
    </row>
    <row r="222" s="2" customFormat="1" ht="6.96" customHeight="1">
      <c r="A222" s="37"/>
      <c r="B222" s="65"/>
      <c r="C222" s="66"/>
      <c r="D222" s="66"/>
      <c r="E222" s="66"/>
      <c r="F222" s="66"/>
      <c r="G222" s="66"/>
      <c r="H222" s="66"/>
      <c r="I222" s="66"/>
      <c r="J222" s="66"/>
      <c r="K222" s="66"/>
      <c r="L222" s="43"/>
      <c r="M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</row>
  </sheetData>
  <sheetProtection sheet="1" autoFilter="0" formatColumns="0" formatRows="0" objects="1" scenarios="1" spinCount="100000" saltValue="85TEOAyZPv8LH1tsyOqs3X/kbd99tBJvNUC2Emep8PaeUbs1IBMbQgntTchzd7AiApX5kQMXxvhQfLZgRxq+Jw==" hashValue="SjLvm8DLA8JETECsUqAJmJgN4FD4vV5prXRXAjcgJaA+9ZhM3Rgkk91OgWHzDYWgIwccOXg+q00A3nylX04N8Q==" algorithmName="SHA-512" password="CC35"/>
  <autoFilter ref="C126:K221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1451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1235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1236</v>
      </c>
      <c r="F24" s="37"/>
      <c r="G24" s="37"/>
      <c r="H24" s="37"/>
      <c r="I24" s="139" t="s">
        <v>28</v>
      </c>
      <c r="J24" s="142" t="s">
        <v>1237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ROUND((SUM(BE121:BE154)),  2)</f>
        <v>0</v>
      </c>
      <c r="G33" s="37"/>
      <c r="H33" s="37"/>
      <c r="I33" s="154">
        <v>0.20999999999999999</v>
      </c>
      <c r="J33" s="153">
        <f>ROUND(((SUM(BE121:BE154))*I33),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ROUND((SUM(BF121:BF154)),  2)</f>
        <v>0</v>
      </c>
      <c r="G34" s="37"/>
      <c r="H34" s="37"/>
      <c r="I34" s="154">
        <v>0.14999999999999999</v>
      </c>
      <c r="J34" s="153">
        <f>ROUND(((SUM(BF121:BF154))*I34),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ROUND((SUM(BG121:BG154)),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ROUND((SUM(BH121:BH154)),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ROUND((SUM(BI121:BI154)),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700.9 - Protihluková opatření - Zemní val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BENING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J136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672</v>
      </c>
      <c r="E100" s="187"/>
      <c r="F100" s="187"/>
      <c r="G100" s="187"/>
      <c r="H100" s="187"/>
      <c r="I100" s="187"/>
      <c r="J100" s="188">
        <f>J145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301</v>
      </c>
      <c r="E101" s="187"/>
      <c r="F101" s="187"/>
      <c r="G101" s="187"/>
      <c r="H101" s="187"/>
      <c r="I101" s="187"/>
      <c r="J101" s="188">
        <f>J150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155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Přeložka komunikace II/611 - Nehvizdy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145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SO 700.9 - Protihluková opatření - Zemní val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 xml:space="preserve"> </v>
      </c>
      <c r="G115" s="39"/>
      <c r="H115" s="39"/>
      <c r="I115" s="31" t="s">
        <v>22</v>
      </c>
      <c r="J115" s="78" t="str">
        <f>IF(J12="","",J12)</f>
        <v>18. 12. 2025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KSÚS Středočeského kraje, p.o.</v>
      </c>
      <c r="G117" s="39"/>
      <c r="H117" s="39"/>
      <c r="I117" s="31" t="s">
        <v>32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30</v>
      </c>
      <c r="D118" s="39"/>
      <c r="E118" s="39"/>
      <c r="F118" s="26" t="str">
        <f>IF(E18="","",E18)</f>
        <v>Vyplň údaj</v>
      </c>
      <c r="G118" s="39"/>
      <c r="H118" s="39"/>
      <c r="I118" s="31" t="s">
        <v>34</v>
      </c>
      <c r="J118" s="35" t="str">
        <f>E24</f>
        <v>BENING s.r.o.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156</v>
      </c>
      <c r="D120" s="193" t="s">
        <v>64</v>
      </c>
      <c r="E120" s="193" t="s">
        <v>60</v>
      </c>
      <c r="F120" s="193" t="s">
        <v>61</v>
      </c>
      <c r="G120" s="193" t="s">
        <v>157</v>
      </c>
      <c r="H120" s="193" t="s">
        <v>158</v>
      </c>
      <c r="I120" s="193" t="s">
        <v>159</v>
      </c>
      <c r="J120" s="194" t="s">
        <v>149</v>
      </c>
      <c r="K120" s="195" t="s">
        <v>160</v>
      </c>
      <c r="L120" s="196"/>
      <c r="M120" s="99" t="s">
        <v>1</v>
      </c>
      <c r="N120" s="100" t="s">
        <v>43</v>
      </c>
      <c r="O120" s="100" t="s">
        <v>161</v>
      </c>
      <c r="P120" s="100" t="s">
        <v>162</v>
      </c>
      <c r="Q120" s="100" t="s">
        <v>163</v>
      </c>
      <c r="R120" s="100" t="s">
        <v>164</v>
      </c>
      <c r="S120" s="100" t="s">
        <v>165</v>
      </c>
      <c r="T120" s="101" t="s">
        <v>166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167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0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78</v>
      </c>
      <c r="AU121" s="16" t="s">
        <v>151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78</v>
      </c>
      <c r="E122" s="205" t="s">
        <v>302</v>
      </c>
      <c r="F122" s="205" t="s">
        <v>303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P123+P136+P145+P150</f>
        <v>0</v>
      </c>
      <c r="Q122" s="210"/>
      <c r="R122" s="211">
        <f>R123+R136+R145+R150</f>
        <v>0</v>
      </c>
      <c r="S122" s="210"/>
      <c r="T122" s="212">
        <f>T123+T136+T145+T150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87</v>
      </c>
      <c r="AT122" s="214" t="s">
        <v>78</v>
      </c>
      <c r="AU122" s="214" t="s">
        <v>79</v>
      </c>
      <c r="AY122" s="213" t="s">
        <v>170</v>
      </c>
      <c r="BK122" s="215">
        <f>BK123+BK136+BK145+BK150</f>
        <v>0</v>
      </c>
    </row>
    <row r="123" s="12" customFormat="1" ht="22.8" customHeight="1">
      <c r="A123" s="12"/>
      <c r="B123" s="202"/>
      <c r="C123" s="203"/>
      <c r="D123" s="204" t="s">
        <v>78</v>
      </c>
      <c r="E123" s="216" t="s">
        <v>87</v>
      </c>
      <c r="F123" s="216" t="s">
        <v>304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SUM(P124:P135)</f>
        <v>0</v>
      </c>
      <c r="Q123" s="210"/>
      <c r="R123" s="211">
        <f>SUM(R124:R135)</f>
        <v>0</v>
      </c>
      <c r="S123" s="210"/>
      <c r="T123" s="212">
        <f>SUM(T124:T135)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87</v>
      </c>
      <c r="AT123" s="214" t="s">
        <v>78</v>
      </c>
      <c r="AU123" s="214" t="s">
        <v>87</v>
      </c>
      <c r="AY123" s="213" t="s">
        <v>170</v>
      </c>
      <c r="BK123" s="215">
        <f>SUM(BK124:BK135)</f>
        <v>0</v>
      </c>
    </row>
    <row r="124" s="2" customFormat="1" ht="21.75" customHeight="1">
      <c r="A124" s="37"/>
      <c r="B124" s="38"/>
      <c r="C124" s="218" t="s">
        <v>87</v>
      </c>
      <c r="D124" s="218" t="s">
        <v>173</v>
      </c>
      <c r="E124" s="219" t="s">
        <v>1452</v>
      </c>
      <c r="F124" s="220" t="s">
        <v>1453</v>
      </c>
      <c r="G124" s="221" t="s">
        <v>307</v>
      </c>
      <c r="H124" s="222">
        <v>21669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44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186</v>
      </c>
      <c r="AT124" s="230" t="s">
        <v>173</v>
      </c>
      <c r="AU124" s="230" t="s">
        <v>89</v>
      </c>
      <c r="AY124" s="16" t="s">
        <v>170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87</v>
      </c>
      <c r="BK124" s="231">
        <f>ROUND(I124*H124,2)</f>
        <v>0</v>
      </c>
      <c r="BL124" s="16" t="s">
        <v>186</v>
      </c>
      <c r="BM124" s="230" t="s">
        <v>1454</v>
      </c>
    </row>
    <row r="125" s="2" customFormat="1">
      <c r="A125" s="37"/>
      <c r="B125" s="38"/>
      <c r="C125" s="39"/>
      <c r="D125" s="232" t="s">
        <v>179</v>
      </c>
      <c r="E125" s="39"/>
      <c r="F125" s="233" t="s">
        <v>1453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179</v>
      </c>
      <c r="AU125" s="16" t="s">
        <v>89</v>
      </c>
    </row>
    <row r="126" s="2" customFormat="1">
      <c r="A126" s="37"/>
      <c r="B126" s="38"/>
      <c r="C126" s="39"/>
      <c r="D126" s="232" t="s">
        <v>180</v>
      </c>
      <c r="E126" s="39"/>
      <c r="F126" s="237" t="s">
        <v>1455</v>
      </c>
      <c r="G126" s="39"/>
      <c r="H126" s="39"/>
      <c r="I126" s="234"/>
      <c r="J126" s="39"/>
      <c r="K126" s="39"/>
      <c r="L126" s="43"/>
      <c r="M126" s="235"/>
      <c r="N126" s="236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180</v>
      </c>
      <c r="AU126" s="16" t="s">
        <v>89</v>
      </c>
    </row>
    <row r="127" s="13" customFormat="1">
      <c r="A127" s="13"/>
      <c r="B127" s="238"/>
      <c r="C127" s="239"/>
      <c r="D127" s="232" t="s">
        <v>182</v>
      </c>
      <c r="E127" s="240" t="s">
        <v>1</v>
      </c>
      <c r="F127" s="241" t="s">
        <v>1456</v>
      </c>
      <c r="G127" s="239"/>
      <c r="H127" s="242">
        <v>21669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8" t="s">
        <v>182</v>
      </c>
      <c r="AU127" s="248" t="s">
        <v>89</v>
      </c>
      <c r="AV127" s="13" t="s">
        <v>89</v>
      </c>
      <c r="AW127" s="13" t="s">
        <v>33</v>
      </c>
      <c r="AX127" s="13" t="s">
        <v>87</v>
      </c>
      <c r="AY127" s="248" t="s">
        <v>170</v>
      </c>
    </row>
    <row r="128" s="2" customFormat="1" ht="21.75" customHeight="1">
      <c r="A128" s="37"/>
      <c r="B128" s="38"/>
      <c r="C128" s="218" t="s">
        <v>89</v>
      </c>
      <c r="D128" s="218" t="s">
        <v>173</v>
      </c>
      <c r="E128" s="219" t="s">
        <v>1457</v>
      </c>
      <c r="F128" s="220" t="s">
        <v>1458</v>
      </c>
      <c r="G128" s="221" t="s">
        <v>307</v>
      </c>
      <c r="H128" s="222">
        <v>240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44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186</v>
      </c>
      <c r="AT128" s="230" t="s">
        <v>173</v>
      </c>
      <c r="AU128" s="230" t="s">
        <v>89</v>
      </c>
      <c r="AY128" s="16" t="s">
        <v>170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87</v>
      </c>
      <c r="BK128" s="231">
        <f>ROUND(I128*H128,2)</f>
        <v>0</v>
      </c>
      <c r="BL128" s="16" t="s">
        <v>186</v>
      </c>
      <c r="BM128" s="230" t="s">
        <v>1459</v>
      </c>
    </row>
    <row r="129" s="2" customFormat="1">
      <c r="A129" s="37"/>
      <c r="B129" s="38"/>
      <c r="C129" s="39"/>
      <c r="D129" s="232" t="s">
        <v>179</v>
      </c>
      <c r="E129" s="39"/>
      <c r="F129" s="233" t="s">
        <v>1458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179</v>
      </c>
      <c r="AU129" s="16" t="s">
        <v>89</v>
      </c>
    </row>
    <row r="130" s="2" customFormat="1">
      <c r="A130" s="37"/>
      <c r="B130" s="38"/>
      <c r="C130" s="39"/>
      <c r="D130" s="232" t="s">
        <v>180</v>
      </c>
      <c r="E130" s="39"/>
      <c r="F130" s="237" t="s">
        <v>1460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180</v>
      </c>
      <c r="AU130" s="16" t="s">
        <v>89</v>
      </c>
    </row>
    <row r="131" s="13" customFormat="1">
      <c r="A131" s="13"/>
      <c r="B131" s="238"/>
      <c r="C131" s="239"/>
      <c r="D131" s="232" t="s">
        <v>182</v>
      </c>
      <c r="E131" s="240" t="s">
        <v>1</v>
      </c>
      <c r="F131" s="241" t="s">
        <v>1461</v>
      </c>
      <c r="G131" s="239"/>
      <c r="H131" s="242">
        <v>240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182</v>
      </c>
      <c r="AU131" s="248" t="s">
        <v>89</v>
      </c>
      <c r="AV131" s="13" t="s">
        <v>89</v>
      </c>
      <c r="AW131" s="13" t="s">
        <v>33</v>
      </c>
      <c r="AX131" s="13" t="s">
        <v>87</v>
      </c>
      <c r="AY131" s="248" t="s">
        <v>170</v>
      </c>
    </row>
    <row r="132" s="2" customFormat="1" ht="21.75" customHeight="1">
      <c r="A132" s="37"/>
      <c r="B132" s="38"/>
      <c r="C132" s="218" t="s">
        <v>196</v>
      </c>
      <c r="D132" s="218" t="s">
        <v>173</v>
      </c>
      <c r="E132" s="219" t="s">
        <v>393</v>
      </c>
      <c r="F132" s="220" t="s">
        <v>394</v>
      </c>
      <c r="G132" s="221" t="s">
        <v>315</v>
      </c>
      <c r="H132" s="222">
        <v>9320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44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186</v>
      </c>
      <c r="AT132" s="230" t="s">
        <v>173</v>
      </c>
      <c r="AU132" s="230" t="s">
        <v>89</v>
      </c>
      <c r="AY132" s="16" t="s">
        <v>170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87</v>
      </c>
      <c r="BK132" s="231">
        <f>ROUND(I132*H132,2)</f>
        <v>0</v>
      </c>
      <c r="BL132" s="16" t="s">
        <v>186</v>
      </c>
      <c r="BM132" s="230" t="s">
        <v>1249</v>
      </c>
    </row>
    <row r="133" s="2" customFormat="1">
      <c r="A133" s="37"/>
      <c r="B133" s="38"/>
      <c r="C133" s="39"/>
      <c r="D133" s="232" t="s">
        <v>179</v>
      </c>
      <c r="E133" s="39"/>
      <c r="F133" s="233" t="s">
        <v>394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179</v>
      </c>
      <c r="AU133" s="16" t="s">
        <v>89</v>
      </c>
    </row>
    <row r="134" s="2" customFormat="1">
      <c r="A134" s="37"/>
      <c r="B134" s="38"/>
      <c r="C134" s="39"/>
      <c r="D134" s="232" t="s">
        <v>180</v>
      </c>
      <c r="E134" s="39"/>
      <c r="F134" s="237" t="s">
        <v>396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180</v>
      </c>
      <c r="AU134" s="16" t="s">
        <v>89</v>
      </c>
    </row>
    <row r="135" s="13" customFormat="1">
      <c r="A135" s="13"/>
      <c r="B135" s="238"/>
      <c r="C135" s="239"/>
      <c r="D135" s="232" t="s">
        <v>182</v>
      </c>
      <c r="E135" s="240" t="s">
        <v>1</v>
      </c>
      <c r="F135" s="241" t="s">
        <v>1462</v>
      </c>
      <c r="G135" s="239"/>
      <c r="H135" s="242">
        <v>9320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182</v>
      </c>
      <c r="AU135" s="248" t="s">
        <v>89</v>
      </c>
      <c r="AV135" s="13" t="s">
        <v>89</v>
      </c>
      <c r="AW135" s="13" t="s">
        <v>33</v>
      </c>
      <c r="AX135" s="13" t="s">
        <v>87</v>
      </c>
      <c r="AY135" s="248" t="s">
        <v>170</v>
      </c>
    </row>
    <row r="136" s="12" customFormat="1" ht="22.8" customHeight="1">
      <c r="A136" s="12"/>
      <c r="B136" s="202"/>
      <c r="C136" s="203"/>
      <c r="D136" s="204" t="s">
        <v>78</v>
      </c>
      <c r="E136" s="216" t="s">
        <v>89</v>
      </c>
      <c r="F136" s="216" t="s">
        <v>399</v>
      </c>
      <c r="G136" s="203"/>
      <c r="H136" s="203"/>
      <c r="I136" s="206"/>
      <c r="J136" s="217">
        <f>BK136</f>
        <v>0</v>
      </c>
      <c r="K136" s="203"/>
      <c r="L136" s="208"/>
      <c r="M136" s="209"/>
      <c r="N136" s="210"/>
      <c r="O136" s="210"/>
      <c r="P136" s="211">
        <f>SUM(P137:P144)</f>
        <v>0</v>
      </c>
      <c r="Q136" s="210"/>
      <c r="R136" s="211">
        <f>SUM(R137:R144)</f>
        <v>0</v>
      </c>
      <c r="S136" s="210"/>
      <c r="T136" s="212">
        <f>SUM(T137:T144)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87</v>
      </c>
      <c r="AT136" s="214" t="s">
        <v>78</v>
      </c>
      <c r="AU136" s="214" t="s">
        <v>87</v>
      </c>
      <c r="AY136" s="213" t="s">
        <v>170</v>
      </c>
      <c r="BK136" s="215">
        <f>SUM(BK137:BK144)</f>
        <v>0</v>
      </c>
    </row>
    <row r="137" s="2" customFormat="1" ht="24.15" customHeight="1">
      <c r="A137" s="37"/>
      <c r="B137" s="38"/>
      <c r="C137" s="218" t="s">
        <v>186</v>
      </c>
      <c r="D137" s="218" t="s">
        <v>173</v>
      </c>
      <c r="E137" s="219" t="s">
        <v>1463</v>
      </c>
      <c r="F137" s="220" t="s">
        <v>1464</v>
      </c>
      <c r="G137" s="221" t="s">
        <v>315</v>
      </c>
      <c r="H137" s="222">
        <v>129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44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186</v>
      </c>
      <c r="AT137" s="230" t="s">
        <v>173</v>
      </c>
      <c r="AU137" s="230" t="s">
        <v>89</v>
      </c>
      <c r="AY137" s="16" t="s">
        <v>170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87</v>
      </c>
      <c r="BK137" s="231">
        <f>ROUND(I137*H137,2)</f>
        <v>0</v>
      </c>
      <c r="BL137" s="16" t="s">
        <v>186</v>
      </c>
      <c r="BM137" s="230" t="s">
        <v>1465</v>
      </c>
    </row>
    <row r="138" s="2" customFormat="1">
      <c r="A138" s="37"/>
      <c r="B138" s="38"/>
      <c r="C138" s="39"/>
      <c r="D138" s="232" t="s">
        <v>179</v>
      </c>
      <c r="E138" s="39"/>
      <c r="F138" s="233" t="s">
        <v>1464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179</v>
      </c>
      <c r="AU138" s="16" t="s">
        <v>89</v>
      </c>
    </row>
    <row r="139" s="2" customFormat="1">
      <c r="A139" s="37"/>
      <c r="B139" s="38"/>
      <c r="C139" s="39"/>
      <c r="D139" s="232" t="s">
        <v>180</v>
      </c>
      <c r="E139" s="39"/>
      <c r="F139" s="237" t="s">
        <v>1466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180</v>
      </c>
      <c r="AU139" s="16" t="s">
        <v>89</v>
      </c>
    </row>
    <row r="140" s="13" customFormat="1">
      <c r="A140" s="13"/>
      <c r="B140" s="238"/>
      <c r="C140" s="239"/>
      <c r="D140" s="232" t="s">
        <v>182</v>
      </c>
      <c r="E140" s="240" t="s">
        <v>1</v>
      </c>
      <c r="F140" s="241" t="s">
        <v>1467</v>
      </c>
      <c r="G140" s="239"/>
      <c r="H140" s="242">
        <v>129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182</v>
      </c>
      <c r="AU140" s="248" t="s">
        <v>89</v>
      </c>
      <c r="AV140" s="13" t="s">
        <v>89</v>
      </c>
      <c r="AW140" s="13" t="s">
        <v>33</v>
      </c>
      <c r="AX140" s="13" t="s">
        <v>87</v>
      </c>
      <c r="AY140" s="248" t="s">
        <v>170</v>
      </c>
    </row>
    <row r="141" s="2" customFormat="1" ht="21.75" customHeight="1">
      <c r="A141" s="37"/>
      <c r="B141" s="38"/>
      <c r="C141" s="218" t="s">
        <v>209</v>
      </c>
      <c r="D141" s="218" t="s">
        <v>173</v>
      </c>
      <c r="E141" s="219" t="s">
        <v>1468</v>
      </c>
      <c r="F141" s="220" t="s">
        <v>1469</v>
      </c>
      <c r="G141" s="221" t="s">
        <v>315</v>
      </c>
      <c r="H141" s="222">
        <v>258</v>
      </c>
      <c r="I141" s="223"/>
      <c r="J141" s="224">
        <f>ROUND(I141*H141,2)</f>
        <v>0</v>
      </c>
      <c r="K141" s="225"/>
      <c r="L141" s="43"/>
      <c r="M141" s="226" t="s">
        <v>1</v>
      </c>
      <c r="N141" s="227" t="s">
        <v>44</v>
      </c>
      <c r="O141" s="90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186</v>
      </c>
      <c r="AT141" s="230" t="s">
        <v>173</v>
      </c>
      <c r="AU141" s="230" t="s">
        <v>89</v>
      </c>
      <c r="AY141" s="16" t="s">
        <v>170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87</v>
      </c>
      <c r="BK141" s="231">
        <f>ROUND(I141*H141,2)</f>
        <v>0</v>
      </c>
      <c r="BL141" s="16" t="s">
        <v>186</v>
      </c>
      <c r="BM141" s="230" t="s">
        <v>1470</v>
      </c>
    </row>
    <row r="142" s="2" customFormat="1">
      <c r="A142" s="37"/>
      <c r="B142" s="38"/>
      <c r="C142" s="39"/>
      <c r="D142" s="232" t="s">
        <v>179</v>
      </c>
      <c r="E142" s="39"/>
      <c r="F142" s="233" t="s">
        <v>1469</v>
      </c>
      <c r="G142" s="39"/>
      <c r="H142" s="39"/>
      <c r="I142" s="234"/>
      <c r="J142" s="39"/>
      <c r="K142" s="39"/>
      <c r="L142" s="43"/>
      <c r="M142" s="235"/>
      <c r="N142" s="236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179</v>
      </c>
      <c r="AU142" s="16" t="s">
        <v>89</v>
      </c>
    </row>
    <row r="143" s="2" customFormat="1">
      <c r="A143" s="37"/>
      <c r="B143" s="38"/>
      <c r="C143" s="39"/>
      <c r="D143" s="232" t="s">
        <v>180</v>
      </c>
      <c r="E143" s="39"/>
      <c r="F143" s="237" t="s">
        <v>1471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180</v>
      </c>
      <c r="AU143" s="16" t="s">
        <v>89</v>
      </c>
    </row>
    <row r="144" s="13" customFormat="1">
      <c r="A144" s="13"/>
      <c r="B144" s="238"/>
      <c r="C144" s="239"/>
      <c r="D144" s="232" t="s">
        <v>182</v>
      </c>
      <c r="E144" s="240" t="s">
        <v>1</v>
      </c>
      <c r="F144" s="241" t="s">
        <v>1472</v>
      </c>
      <c r="G144" s="239"/>
      <c r="H144" s="242">
        <v>258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182</v>
      </c>
      <c r="AU144" s="248" t="s">
        <v>89</v>
      </c>
      <c r="AV144" s="13" t="s">
        <v>89</v>
      </c>
      <c r="AW144" s="13" t="s">
        <v>33</v>
      </c>
      <c r="AX144" s="13" t="s">
        <v>87</v>
      </c>
      <c r="AY144" s="248" t="s">
        <v>170</v>
      </c>
    </row>
    <row r="145" s="12" customFormat="1" ht="22.8" customHeight="1">
      <c r="A145" s="12"/>
      <c r="B145" s="202"/>
      <c r="C145" s="203"/>
      <c r="D145" s="204" t="s">
        <v>78</v>
      </c>
      <c r="E145" s="216" t="s">
        <v>186</v>
      </c>
      <c r="F145" s="216" t="s">
        <v>715</v>
      </c>
      <c r="G145" s="203"/>
      <c r="H145" s="203"/>
      <c r="I145" s="206"/>
      <c r="J145" s="217">
        <f>BK145</f>
        <v>0</v>
      </c>
      <c r="K145" s="203"/>
      <c r="L145" s="208"/>
      <c r="M145" s="209"/>
      <c r="N145" s="210"/>
      <c r="O145" s="210"/>
      <c r="P145" s="211">
        <f>SUM(P146:P149)</f>
        <v>0</v>
      </c>
      <c r="Q145" s="210"/>
      <c r="R145" s="211">
        <f>SUM(R146:R149)</f>
        <v>0</v>
      </c>
      <c r="S145" s="210"/>
      <c r="T145" s="212">
        <f>SUM(T146:T149)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3" t="s">
        <v>87</v>
      </c>
      <c r="AT145" s="214" t="s">
        <v>78</v>
      </c>
      <c r="AU145" s="214" t="s">
        <v>87</v>
      </c>
      <c r="AY145" s="213" t="s">
        <v>170</v>
      </c>
      <c r="BK145" s="215">
        <f>SUM(BK146:BK149)</f>
        <v>0</v>
      </c>
    </row>
    <row r="146" s="2" customFormat="1" ht="24.15" customHeight="1">
      <c r="A146" s="37"/>
      <c r="B146" s="38"/>
      <c r="C146" s="218" t="s">
        <v>216</v>
      </c>
      <c r="D146" s="218" t="s">
        <v>173</v>
      </c>
      <c r="E146" s="219" t="s">
        <v>1473</v>
      </c>
      <c r="F146" s="220" t="s">
        <v>1474</v>
      </c>
      <c r="G146" s="221" t="s">
        <v>307</v>
      </c>
      <c r="H146" s="222">
        <v>10.199999999999999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44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186</v>
      </c>
      <c r="AT146" s="230" t="s">
        <v>173</v>
      </c>
      <c r="AU146" s="230" t="s">
        <v>89</v>
      </c>
      <c r="AY146" s="16" t="s">
        <v>170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87</v>
      </c>
      <c r="BK146" s="231">
        <f>ROUND(I146*H146,2)</f>
        <v>0</v>
      </c>
      <c r="BL146" s="16" t="s">
        <v>186</v>
      </c>
      <c r="BM146" s="230" t="s">
        <v>1475</v>
      </c>
    </row>
    <row r="147" s="2" customFormat="1">
      <c r="A147" s="37"/>
      <c r="B147" s="38"/>
      <c r="C147" s="39"/>
      <c r="D147" s="232" t="s">
        <v>179</v>
      </c>
      <c r="E147" s="39"/>
      <c r="F147" s="233" t="s">
        <v>1474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179</v>
      </c>
      <c r="AU147" s="16" t="s">
        <v>89</v>
      </c>
    </row>
    <row r="148" s="2" customFormat="1">
      <c r="A148" s="37"/>
      <c r="B148" s="38"/>
      <c r="C148" s="39"/>
      <c r="D148" s="232" t="s">
        <v>180</v>
      </c>
      <c r="E148" s="39"/>
      <c r="F148" s="237" t="s">
        <v>853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180</v>
      </c>
      <c r="AU148" s="16" t="s">
        <v>89</v>
      </c>
    </row>
    <row r="149" s="13" customFormat="1">
      <c r="A149" s="13"/>
      <c r="B149" s="238"/>
      <c r="C149" s="239"/>
      <c r="D149" s="232" t="s">
        <v>182</v>
      </c>
      <c r="E149" s="240" t="s">
        <v>1</v>
      </c>
      <c r="F149" s="241" t="s">
        <v>1476</v>
      </c>
      <c r="G149" s="239"/>
      <c r="H149" s="242">
        <v>10.199999999999999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182</v>
      </c>
      <c r="AU149" s="248" t="s">
        <v>89</v>
      </c>
      <c r="AV149" s="13" t="s">
        <v>89</v>
      </c>
      <c r="AW149" s="13" t="s">
        <v>33</v>
      </c>
      <c r="AX149" s="13" t="s">
        <v>87</v>
      </c>
      <c r="AY149" s="248" t="s">
        <v>170</v>
      </c>
    </row>
    <row r="150" s="12" customFormat="1" ht="22.8" customHeight="1">
      <c r="A150" s="12"/>
      <c r="B150" s="202"/>
      <c r="C150" s="203"/>
      <c r="D150" s="204" t="s">
        <v>78</v>
      </c>
      <c r="E150" s="216" t="s">
        <v>235</v>
      </c>
      <c r="F150" s="216" t="s">
        <v>516</v>
      </c>
      <c r="G150" s="203"/>
      <c r="H150" s="203"/>
      <c r="I150" s="206"/>
      <c r="J150" s="217">
        <f>BK150</f>
        <v>0</v>
      </c>
      <c r="K150" s="203"/>
      <c r="L150" s="208"/>
      <c r="M150" s="209"/>
      <c r="N150" s="210"/>
      <c r="O150" s="210"/>
      <c r="P150" s="211">
        <f>SUM(P151:P154)</f>
        <v>0</v>
      </c>
      <c r="Q150" s="210"/>
      <c r="R150" s="211">
        <f>SUM(R151:R154)</f>
        <v>0</v>
      </c>
      <c r="S150" s="210"/>
      <c r="T150" s="212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87</v>
      </c>
      <c r="AT150" s="214" t="s">
        <v>78</v>
      </c>
      <c r="AU150" s="214" t="s">
        <v>87</v>
      </c>
      <c r="AY150" s="213" t="s">
        <v>170</v>
      </c>
      <c r="BK150" s="215">
        <f>SUM(BK151:BK154)</f>
        <v>0</v>
      </c>
    </row>
    <row r="151" s="2" customFormat="1" ht="24.15" customHeight="1">
      <c r="A151" s="37"/>
      <c r="B151" s="38"/>
      <c r="C151" s="218" t="s">
        <v>222</v>
      </c>
      <c r="D151" s="218" t="s">
        <v>173</v>
      </c>
      <c r="E151" s="219" t="s">
        <v>1477</v>
      </c>
      <c r="F151" s="220" t="s">
        <v>1478</v>
      </c>
      <c r="G151" s="221" t="s">
        <v>330</v>
      </c>
      <c r="H151" s="222">
        <v>12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44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186</v>
      </c>
      <c r="AT151" s="230" t="s">
        <v>173</v>
      </c>
      <c r="AU151" s="230" t="s">
        <v>89</v>
      </c>
      <c r="AY151" s="16" t="s">
        <v>170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87</v>
      </c>
      <c r="BK151" s="231">
        <f>ROUND(I151*H151,2)</f>
        <v>0</v>
      </c>
      <c r="BL151" s="16" t="s">
        <v>186</v>
      </c>
      <c r="BM151" s="230" t="s">
        <v>1479</v>
      </c>
    </row>
    <row r="152" s="2" customFormat="1">
      <c r="A152" s="37"/>
      <c r="B152" s="38"/>
      <c r="C152" s="39"/>
      <c r="D152" s="232" t="s">
        <v>179</v>
      </c>
      <c r="E152" s="39"/>
      <c r="F152" s="233" t="s">
        <v>1478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179</v>
      </c>
      <c r="AU152" s="16" t="s">
        <v>89</v>
      </c>
    </row>
    <row r="153" s="2" customFormat="1">
      <c r="A153" s="37"/>
      <c r="B153" s="38"/>
      <c r="C153" s="39"/>
      <c r="D153" s="232" t="s">
        <v>180</v>
      </c>
      <c r="E153" s="39"/>
      <c r="F153" s="237" t="s">
        <v>1480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180</v>
      </c>
      <c r="AU153" s="16" t="s">
        <v>89</v>
      </c>
    </row>
    <row r="154" s="13" customFormat="1">
      <c r="A154" s="13"/>
      <c r="B154" s="238"/>
      <c r="C154" s="239"/>
      <c r="D154" s="232" t="s">
        <v>182</v>
      </c>
      <c r="E154" s="240" t="s">
        <v>1</v>
      </c>
      <c r="F154" s="241" t="s">
        <v>1481</v>
      </c>
      <c r="G154" s="239"/>
      <c r="H154" s="242">
        <v>12</v>
      </c>
      <c r="I154" s="243"/>
      <c r="J154" s="239"/>
      <c r="K154" s="239"/>
      <c r="L154" s="244"/>
      <c r="M154" s="262"/>
      <c r="N154" s="263"/>
      <c r="O154" s="263"/>
      <c r="P154" s="263"/>
      <c r="Q154" s="263"/>
      <c r="R154" s="263"/>
      <c r="S154" s="263"/>
      <c r="T154" s="26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182</v>
      </c>
      <c r="AU154" s="248" t="s">
        <v>89</v>
      </c>
      <c r="AV154" s="13" t="s">
        <v>89</v>
      </c>
      <c r="AW154" s="13" t="s">
        <v>33</v>
      </c>
      <c r="AX154" s="13" t="s">
        <v>87</v>
      </c>
      <c r="AY154" s="248" t="s">
        <v>170</v>
      </c>
    </row>
    <row r="155" s="2" customFormat="1" ht="6.96" customHeight="1">
      <c r="A155" s="37"/>
      <c r="B155" s="65"/>
      <c r="C155" s="66"/>
      <c r="D155" s="66"/>
      <c r="E155" s="66"/>
      <c r="F155" s="66"/>
      <c r="G155" s="66"/>
      <c r="H155" s="66"/>
      <c r="I155" s="66"/>
      <c r="J155" s="66"/>
      <c r="K155" s="66"/>
      <c r="L155" s="43"/>
      <c r="M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</row>
  </sheetData>
  <sheetProtection sheet="1" autoFilter="0" formatColumns="0" formatRows="0" objects="1" scenarios="1" spinCount="100000" saltValue="ZnyFzjSBb1+cqFHoXm6SMMDe1MavLDFniCUkNFQf4vrdXA+zw/BVP5bmfRladgqYmpHmvLQbKR50v1V6tDw+rA==" hashValue="29DrghqVMeuAzYco0H6Y83yBOcOqIuaeMB405CD3vGdsBG7vmS3Xa7R1MS7baw5TKVcj88xv1RGL8xzVBwSnCQ==" algorithmName="SHA-512" password="CC35"/>
  <autoFilter ref="C120:K15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140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1482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ROUND((SUM(BE118:BE130)),  2)</f>
        <v>0</v>
      </c>
      <c r="G33" s="37"/>
      <c r="H33" s="37"/>
      <c r="I33" s="154">
        <v>0.20999999999999999</v>
      </c>
      <c r="J33" s="153">
        <f>ROUND(((SUM(BE118:BE130))*I33),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ROUND((SUM(BF118:BF130)),  2)</f>
        <v>0</v>
      </c>
      <c r="G34" s="37"/>
      <c r="H34" s="37"/>
      <c r="I34" s="154">
        <v>0.14999999999999999</v>
      </c>
      <c r="J34" s="153">
        <f>ROUND(((SUM(BF118:BF130))*I34),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ROUND((SUM(BG118:BG130)),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ROUND((SUM(BH118:BH130)),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ROUND((SUM(BI118:BI130)),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801 - Kácení dřevin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FORVIA CZ,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155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>Přeložka komunikace II/611 - Nehvizdy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145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SO 801 - Kácení dřevin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 xml:space="preserve"> </v>
      </c>
      <c r="G112" s="39"/>
      <c r="H112" s="39"/>
      <c r="I112" s="31" t="s">
        <v>22</v>
      </c>
      <c r="J112" s="78" t="str">
        <f>IF(J12="","",J12)</f>
        <v>18. 12. 2025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>KSÚS Středočeského kraje, p.o.</v>
      </c>
      <c r="G114" s="39"/>
      <c r="H114" s="39"/>
      <c r="I114" s="31" t="s">
        <v>32</v>
      </c>
      <c r="J114" s="35" t="str">
        <f>E21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30</v>
      </c>
      <c r="D115" s="39"/>
      <c r="E115" s="39"/>
      <c r="F115" s="26" t="str">
        <f>IF(E18="","",E18)</f>
        <v>Vyplň údaj</v>
      </c>
      <c r="G115" s="39"/>
      <c r="H115" s="39"/>
      <c r="I115" s="31" t="s">
        <v>34</v>
      </c>
      <c r="J115" s="35" t="str">
        <f>E24</f>
        <v>FORVIA CZ, s.r.o.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156</v>
      </c>
      <c r="D117" s="193" t="s">
        <v>64</v>
      </c>
      <c r="E117" s="193" t="s">
        <v>60</v>
      </c>
      <c r="F117" s="193" t="s">
        <v>61</v>
      </c>
      <c r="G117" s="193" t="s">
        <v>157</v>
      </c>
      <c r="H117" s="193" t="s">
        <v>158</v>
      </c>
      <c r="I117" s="193" t="s">
        <v>159</v>
      </c>
      <c r="J117" s="194" t="s">
        <v>149</v>
      </c>
      <c r="K117" s="195" t="s">
        <v>160</v>
      </c>
      <c r="L117" s="196"/>
      <c r="M117" s="99" t="s">
        <v>1</v>
      </c>
      <c r="N117" s="100" t="s">
        <v>43</v>
      </c>
      <c r="O117" s="100" t="s">
        <v>161</v>
      </c>
      <c r="P117" s="100" t="s">
        <v>162</v>
      </c>
      <c r="Q117" s="100" t="s">
        <v>163</v>
      </c>
      <c r="R117" s="100" t="s">
        <v>164</v>
      </c>
      <c r="S117" s="100" t="s">
        <v>165</v>
      </c>
      <c r="T117" s="101" t="s">
        <v>166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167</v>
      </c>
      <c r="D118" s="39"/>
      <c r="E118" s="39"/>
      <c r="F118" s="39"/>
      <c r="G118" s="39"/>
      <c r="H118" s="39"/>
      <c r="I118" s="39"/>
      <c r="J118" s="197">
        <f>BK118</f>
        <v>0</v>
      </c>
      <c r="K118" s="39"/>
      <c r="L118" s="43"/>
      <c r="M118" s="102"/>
      <c r="N118" s="198"/>
      <c r="O118" s="103"/>
      <c r="P118" s="199">
        <f>P119</f>
        <v>0</v>
      </c>
      <c r="Q118" s="103"/>
      <c r="R118" s="199">
        <f>R119</f>
        <v>0</v>
      </c>
      <c r="S118" s="103"/>
      <c r="T118" s="200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78</v>
      </c>
      <c r="AU118" s="16" t="s">
        <v>151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78</v>
      </c>
      <c r="E119" s="205" t="s">
        <v>302</v>
      </c>
      <c r="F119" s="205" t="s">
        <v>303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87</v>
      </c>
      <c r="AT119" s="214" t="s">
        <v>78</v>
      </c>
      <c r="AU119" s="214" t="s">
        <v>79</v>
      </c>
      <c r="AY119" s="213" t="s">
        <v>170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78</v>
      </c>
      <c r="E120" s="216" t="s">
        <v>87</v>
      </c>
      <c r="F120" s="216" t="s">
        <v>304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SUM(P121:P130)</f>
        <v>0</v>
      </c>
      <c r="Q120" s="210"/>
      <c r="R120" s="211">
        <f>SUM(R121:R130)</f>
        <v>0</v>
      </c>
      <c r="S120" s="210"/>
      <c r="T120" s="212">
        <f>SUM(T121:T130)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87</v>
      </c>
      <c r="AT120" s="214" t="s">
        <v>78</v>
      </c>
      <c r="AU120" s="214" t="s">
        <v>87</v>
      </c>
      <c r="AY120" s="213" t="s">
        <v>170</v>
      </c>
      <c r="BK120" s="215">
        <f>SUM(BK121:BK130)</f>
        <v>0</v>
      </c>
    </row>
    <row r="121" s="2" customFormat="1" ht="24.15" customHeight="1">
      <c r="A121" s="37"/>
      <c r="B121" s="38"/>
      <c r="C121" s="218" t="s">
        <v>87</v>
      </c>
      <c r="D121" s="218" t="s">
        <v>173</v>
      </c>
      <c r="E121" s="219" t="s">
        <v>1483</v>
      </c>
      <c r="F121" s="220" t="s">
        <v>1484</v>
      </c>
      <c r="G121" s="221" t="s">
        <v>176</v>
      </c>
      <c r="H121" s="222">
        <v>1</v>
      </c>
      <c r="I121" s="223"/>
      <c r="J121" s="224">
        <f>ROUND(I121*H121,2)</f>
        <v>0</v>
      </c>
      <c r="K121" s="225"/>
      <c r="L121" s="43"/>
      <c r="M121" s="226" t="s">
        <v>1</v>
      </c>
      <c r="N121" s="227" t="s">
        <v>44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186</v>
      </c>
      <c r="AT121" s="230" t="s">
        <v>173</v>
      </c>
      <c r="AU121" s="230" t="s">
        <v>89</v>
      </c>
      <c r="AY121" s="16" t="s">
        <v>170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87</v>
      </c>
      <c r="BK121" s="231">
        <f>ROUND(I121*H121,2)</f>
        <v>0</v>
      </c>
      <c r="BL121" s="16" t="s">
        <v>186</v>
      </c>
      <c r="BM121" s="230" t="s">
        <v>1485</v>
      </c>
    </row>
    <row r="122" s="2" customFormat="1">
      <c r="A122" s="37"/>
      <c r="B122" s="38"/>
      <c r="C122" s="39"/>
      <c r="D122" s="232" t="s">
        <v>179</v>
      </c>
      <c r="E122" s="39"/>
      <c r="F122" s="233" t="s">
        <v>1484</v>
      </c>
      <c r="G122" s="39"/>
      <c r="H122" s="39"/>
      <c r="I122" s="234"/>
      <c r="J122" s="39"/>
      <c r="K122" s="39"/>
      <c r="L122" s="43"/>
      <c r="M122" s="235"/>
      <c r="N122" s="236"/>
      <c r="O122" s="90"/>
      <c r="P122" s="90"/>
      <c r="Q122" s="90"/>
      <c r="R122" s="90"/>
      <c r="S122" s="90"/>
      <c r="T122" s="91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179</v>
      </c>
      <c r="AU122" s="16" t="s">
        <v>89</v>
      </c>
    </row>
    <row r="123" s="2" customFormat="1">
      <c r="A123" s="37"/>
      <c r="B123" s="38"/>
      <c r="C123" s="39"/>
      <c r="D123" s="232" t="s">
        <v>180</v>
      </c>
      <c r="E123" s="39"/>
      <c r="F123" s="237" t="s">
        <v>1486</v>
      </c>
      <c r="G123" s="39"/>
      <c r="H123" s="39"/>
      <c r="I123" s="234"/>
      <c r="J123" s="39"/>
      <c r="K123" s="39"/>
      <c r="L123" s="43"/>
      <c r="M123" s="235"/>
      <c r="N123" s="236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180</v>
      </c>
      <c r="AU123" s="16" t="s">
        <v>89</v>
      </c>
    </row>
    <row r="124" s="2" customFormat="1">
      <c r="A124" s="37"/>
      <c r="B124" s="38"/>
      <c r="C124" s="39"/>
      <c r="D124" s="232" t="s">
        <v>193</v>
      </c>
      <c r="E124" s="39"/>
      <c r="F124" s="237" t="s">
        <v>1487</v>
      </c>
      <c r="G124" s="39"/>
      <c r="H124" s="39"/>
      <c r="I124" s="234"/>
      <c r="J124" s="39"/>
      <c r="K124" s="39"/>
      <c r="L124" s="43"/>
      <c r="M124" s="235"/>
      <c r="N124" s="236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193</v>
      </c>
      <c r="AU124" s="16" t="s">
        <v>89</v>
      </c>
    </row>
    <row r="125" s="13" customFormat="1">
      <c r="A125" s="13"/>
      <c r="B125" s="238"/>
      <c r="C125" s="239"/>
      <c r="D125" s="232" t="s">
        <v>182</v>
      </c>
      <c r="E125" s="240" t="s">
        <v>1</v>
      </c>
      <c r="F125" s="241" t="s">
        <v>1488</v>
      </c>
      <c r="G125" s="239"/>
      <c r="H125" s="242">
        <v>1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182</v>
      </c>
      <c r="AU125" s="248" t="s">
        <v>89</v>
      </c>
      <c r="AV125" s="13" t="s">
        <v>89</v>
      </c>
      <c r="AW125" s="13" t="s">
        <v>33</v>
      </c>
      <c r="AX125" s="13" t="s">
        <v>87</v>
      </c>
      <c r="AY125" s="248" t="s">
        <v>170</v>
      </c>
    </row>
    <row r="126" s="2" customFormat="1" ht="24.15" customHeight="1">
      <c r="A126" s="37"/>
      <c r="B126" s="38"/>
      <c r="C126" s="218" t="s">
        <v>89</v>
      </c>
      <c r="D126" s="218" t="s">
        <v>173</v>
      </c>
      <c r="E126" s="219" t="s">
        <v>1489</v>
      </c>
      <c r="F126" s="220" t="s">
        <v>1490</v>
      </c>
      <c r="G126" s="221" t="s">
        <v>176</v>
      </c>
      <c r="H126" s="222">
        <v>17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44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186</v>
      </c>
      <c r="AT126" s="230" t="s">
        <v>173</v>
      </c>
      <c r="AU126" s="230" t="s">
        <v>89</v>
      </c>
      <c r="AY126" s="16" t="s">
        <v>170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87</v>
      </c>
      <c r="BK126" s="231">
        <f>ROUND(I126*H126,2)</f>
        <v>0</v>
      </c>
      <c r="BL126" s="16" t="s">
        <v>186</v>
      </c>
      <c r="BM126" s="230" t="s">
        <v>1491</v>
      </c>
    </row>
    <row r="127" s="2" customFormat="1">
      <c r="A127" s="37"/>
      <c r="B127" s="38"/>
      <c r="C127" s="39"/>
      <c r="D127" s="232" t="s">
        <v>179</v>
      </c>
      <c r="E127" s="39"/>
      <c r="F127" s="233" t="s">
        <v>1490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179</v>
      </c>
      <c r="AU127" s="16" t="s">
        <v>89</v>
      </c>
    </row>
    <row r="128" s="2" customFormat="1">
      <c r="A128" s="37"/>
      <c r="B128" s="38"/>
      <c r="C128" s="39"/>
      <c r="D128" s="232" t="s">
        <v>180</v>
      </c>
      <c r="E128" s="39"/>
      <c r="F128" s="237" t="s">
        <v>1486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180</v>
      </c>
      <c r="AU128" s="16" t="s">
        <v>89</v>
      </c>
    </row>
    <row r="129" s="2" customFormat="1">
      <c r="A129" s="37"/>
      <c r="B129" s="38"/>
      <c r="C129" s="39"/>
      <c r="D129" s="232" t="s">
        <v>193</v>
      </c>
      <c r="E129" s="39"/>
      <c r="F129" s="237" t="s">
        <v>1487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193</v>
      </c>
      <c r="AU129" s="16" t="s">
        <v>89</v>
      </c>
    </row>
    <row r="130" s="13" customFormat="1">
      <c r="A130" s="13"/>
      <c r="B130" s="238"/>
      <c r="C130" s="239"/>
      <c r="D130" s="232" t="s">
        <v>182</v>
      </c>
      <c r="E130" s="240" t="s">
        <v>1</v>
      </c>
      <c r="F130" s="241" t="s">
        <v>1492</v>
      </c>
      <c r="G130" s="239"/>
      <c r="H130" s="242">
        <v>17</v>
      </c>
      <c r="I130" s="243"/>
      <c r="J130" s="239"/>
      <c r="K130" s="239"/>
      <c r="L130" s="244"/>
      <c r="M130" s="262"/>
      <c r="N130" s="263"/>
      <c r="O130" s="263"/>
      <c r="P130" s="263"/>
      <c r="Q130" s="263"/>
      <c r="R130" s="263"/>
      <c r="S130" s="263"/>
      <c r="T130" s="26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182</v>
      </c>
      <c r="AU130" s="248" t="s">
        <v>89</v>
      </c>
      <c r="AV130" s="13" t="s">
        <v>89</v>
      </c>
      <c r="AW130" s="13" t="s">
        <v>33</v>
      </c>
      <c r="AX130" s="13" t="s">
        <v>87</v>
      </c>
      <c r="AY130" s="248" t="s">
        <v>170</v>
      </c>
    </row>
    <row r="131" s="2" customFormat="1" ht="6.96" customHeight="1">
      <c r="A131" s="37"/>
      <c r="B131" s="65"/>
      <c r="C131" s="66"/>
      <c r="D131" s="66"/>
      <c r="E131" s="66"/>
      <c r="F131" s="66"/>
      <c r="G131" s="66"/>
      <c r="H131" s="66"/>
      <c r="I131" s="66"/>
      <c r="J131" s="66"/>
      <c r="K131" s="66"/>
      <c r="L131" s="43"/>
      <c r="M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</sheetData>
  <sheetProtection sheet="1" autoFilter="0" formatColumns="0" formatRows="0" objects="1" scenarios="1" spinCount="100000" saltValue="7gOG/t9zqWRtlb8JXx9k8w4UMVRStJAr8T3/EmQSy06y0cuzFXFMi5l7tAS7xhHFPU3gBzYZiszDCilav0x6xw==" hashValue="RKoMsae0TOXVYN6hrxnmojltkyBhiYJTqjr0T9sWXtNpbjqSS0+YdhA1c8K2PG9ZVkYADbXQ+GWkJEnMLhFz5A==" algorithmName="SHA-512" password="CC35"/>
  <autoFilter ref="C117:K13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146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ROUND((SUM(BE119:BE214)),  2)</f>
        <v>0</v>
      </c>
      <c r="G33" s="37"/>
      <c r="H33" s="37"/>
      <c r="I33" s="154">
        <v>0.20999999999999999</v>
      </c>
      <c r="J33" s="153">
        <f>ROUND(((SUM(BE119:BE214))*I33),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ROUND((SUM(BF119:BF214)),  2)</f>
        <v>0</v>
      </c>
      <c r="G34" s="37"/>
      <c r="H34" s="37"/>
      <c r="I34" s="154">
        <v>0.14999999999999999</v>
      </c>
      <c r="J34" s="153">
        <f>ROUND(((SUM(BF119:BF214))*I34),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ROUND((SUM(BG119:BG214)),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ROUND((SUM(BH119:BH214)),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ROUND((SUM(BI119:BI214)),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001 -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FORVIA CZ,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152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153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8"/>
      <c r="C99" s="179"/>
      <c r="D99" s="180" t="s">
        <v>154</v>
      </c>
      <c r="E99" s="181"/>
      <c r="F99" s="181"/>
      <c r="G99" s="181"/>
      <c r="H99" s="181"/>
      <c r="I99" s="181"/>
      <c r="J99" s="182">
        <f>J126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155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Přeložka komunikace II/611 - Nehvizdy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145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SO 001 - Vedlejší rozpočtové náklady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 xml:space="preserve"> </v>
      </c>
      <c r="G113" s="39"/>
      <c r="H113" s="39"/>
      <c r="I113" s="31" t="s">
        <v>22</v>
      </c>
      <c r="J113" s="78" t="str">
        <f>IF(J12="","",J12)</f>
        <v>18. 12. 2025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E15</f>
        <v>KSÚS Středočeského kraje, p.o.</v>
      </c>
      <c r="G115" s="39"/>
      <c r="H115" s="39"/>
      <c r="I115" s="31" t="s">
        <v>32</v>
      </c>
      <c r="J115" s="35" t="str">
        <f>E21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30</v>
      </c>
      <c r="D116" s="39"/>
      <c r="E116" s="39"/>
      <c r="F116" s="26" t="str">
        <f>IF(E18="","",E18)</f>
        <v>Vyplň údaj</v>
      </c>
      <c r="G116" s="39"/>
      <c r="H116" s="39"/>
      <c r="I116" s="31" t="s">
        <v>34</v>
      </c>
      <c r="J116" s="35" t="str">
        <f>E24</f>
        <v>FORVIA CZ, s.r.o.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156</v>
      </c>
      <c r="D118" s="193" t="s">
        <v>64</v>
      </c>
      <c r="E118" s="193" t="s">
        <v>60</v>
      </c>
      <c r="F118" s="193" t="s">
        <v>61</v>
      </c>
      <c r="G118" s="193" t="s">
        <v>157</v>
      </c>
      <c r="H118" s="193" t="s">
        <v>158</v>
      </c>
      <c r="I118" s="193" t="s">
        <v>159</v>
      </c>
      <c r="J118" s="194" t="s">
        <v>149</v>
      </c>
      <c r="K118" s="195" t="s">
        <v>160</v>
      </c>
      <c r="L118" s="196"/>
      <c r="M118" s="99" t="s">
        <v>1</v>
      </c>
      <c r="N118" s="100" t="s">
        <v>43</v>
      </c>
      <c r="O118" s="100" t="s">
        <v>161</v>
      </c>
      <c r="P118" s="100" t="s">
        <v>162</v>
      </c>
      <c r="Q118" s="100" t="s">
        <v>163</v>
      </c>
      <c r="R118" s="100" t="s">
        <v>164</v>
      </c>
      <c r="S118" s="100" t="s">
        <v>165</v>
      </c>
      <c r="T118" s="101" t="s">
        <v>166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167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P120+P126</f>
        <v>0</v>
      </c>
      <c r="Q119" s="103"/>
      <c r="R119" s="199">
        <f>R120+R126</f>
        <v>0</v>
      </c>
      <c r="S119" s="103"/>
      <c r="T119" s="200">
        <f>T120+T126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78</v>
      </c>
      <c r="AU119" s="16" t="s">
        <v>151</v>
      </c>
      <c r="BK119" s="201">
        <f>BK120+BK126</f>
        <v>0</v>
      </c>
    </row>
    <row r="120" s="12" customFormat="1" ht="25.92" customHeight="1">
      <c r="A120" s="12"/>
      <c r="B120" s="202"/>
      <c r="C120" s="203"/>
      <c r="D120" s="204" t="s">
        <v>78</v>
      </c>
      <c r="E120" s="205" t="s">
        <v>168</v>
      </c>
      <c r="F120" s="205" t="s">
        <v>169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</f>
        <v>0</v>
      </c>
      <c r="Q120" s="210"/>
      <c r="R120" s="211">
        <f>R121</f>
        <v>0</v>
      </c>
      <c r="S120" s="210"/>
      <c r="T120" s="212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89</v>
      </c>
      <c r="AT120" s="214" t="s">
        <v>78</v>
      </c>
      <c r="AU120" s="214" t="s">
        <v>79</v>
      </c>
      <c r="AY120" s="213" t="s">
        <v>170</v>
      </c>
      <c r="BK120" s="215">
        <f>BK121</f>
        <v>0</v>
      </c>
    </row>
    <row r="121" s="12" customFormat="1" ht="22.8" customHeight="1">
      <c r="A121" s="12"/>
      <c r="B121" s="202"/>
      <c r="C121" s="203"/>
      <c r="D121" s="204" t="s">
        <v>78</v>
      </c>
      <c r="E121" s="216" t="s">
        <v>171</v>
      </c>
      <c r="F121" s="216" t="s">
        <v>172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SUM(P122:P125)</f>
        <v>0</v>
      </c>
      <c r="Q121" s="210"/>
      <c r="R121" s="211">
        <f>SUM(R122:R125)</f>
        <v>0</v>
      </c>
      <c r="S121" s="210"/>
      <c r="T121" s="212">
        <f>SUM(T122:T125)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89</v>
      </c>
      <c r="AT121" s="214" t="s">
        <v>78</v>
      </c>
      <c r="AU121" s="214" t="s">
        <v>87</v>
      </c>
      <c r="AY121" s="213" t="s">
        <v>170</v>
      </c>
      <c r="BK121" s="215">
        <f>SUM(BK122:BK125)</f>
        <v>0</v>
      </c>
    </row>
    <row r="122" s="2" customFormat="1" ht="16.5" customHeight="1">
      <c r="A122" s="37"/>
      <c r="B122" s="38"/>
      <c r="C122" s="218" t="s">
        <v>87</v>
      </c>
      <c r="D122" s="218" t="s">
        <v>173</v>
      </c>
      <c r="E122" s="219" t="s">
        <v>174</v>
      </c>
      <c r="F122" s="220" t="s">
        <v>175</v>
      </c>
      <c r="G122" s="221" t="s">
        <v>176</v>
      </c>
      <c r="H122" s="222">
        <v>1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44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177</v>
      </c>
      <c r="AT122" s="230" t="s">
        <v>173</v>
      </c>
      <c r="AU122" s="230" t="s">
        <v>89</v>
      </c>
      <c r="AY122" s="16" t="s">
        <v>170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87</v>
      </c>
      <c r="BK122" s="231">
        <f>ROUND(I122*H122,2)</f>
        <v>0</v>
      </c>
      <c r="BL122" s="16" t="s">
        <v>177</v>
      </c>
      <c r="BM122" s="230" t="s">
        <v>178</v>
      </c>
    </row>
    <row r="123" s="2" customFormat="1">
      <c r="A123" s="37"/>
      <c r="B123" s="38"/>
      <c r="C123" s="39"/>
      <c r="D123" s="232" t="s">
        <v>179</v>
      </c>
      <c r="E123" s="39"/>
      <c r="F123" s="233" t="s">
        <v>175</v>
      </c>
      <c r="G123" s="39"/>
      <c r="H123" s="39"/>
      <c r="I123" s="234"/>
      <c r="J123" s="39"/>
      <c r="K123" s="39"/>
      <c r="L123" s="43"/>
      <c r="M123" s="235"/>
      <c r="N123" s="236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179</v>
      </c>
      <c r="AU123" s="16" t="s">
        <v>89</v>
      </c>
    </row>
    <row r="124" s="2" customFormat="1">
      <c r="A124" s="37"/>
      <c r="B124" s="38"/>
      <c r="C124" s="39"/>
      <c r="D124" s="232" t="s">
        <v>180</v>
      </c>
      <c r="E124" s="39"/>
      <c r="F124" s="237" t="s">
        <v>181</v>
      </c>
      <c r="G124" s="39"/>
      <c r="H124" s="39"/>
      <c r="I124" s="234"/>
      <c r="J124" s="39"/>
      <c r="K124" s="39"/>
      <c r="L124" s="43"/>
      <c r="M124" s="235"/>
      <c r="N124" s="236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180</v>
      </c>
      <c r="AU124" s="16" t="s">
        <v>89</v>
      </c>
    </row>
    <row r="125" s="13" customFormat="1">
      <c r="A125" s="13"/>
      <c r="B125" s="238"/>
      <c r="C125" s="239"/>
      <c r="D125" s="232" t="s">
        <v>182</v>
      </c>
      <c r="E125" s="240" t="s">
        <v>1</v>
      </c>
      <c r="F125" s="241" t="s">
        <v>183</v>
      </c>
      <c r="G125" s="239"/>
      <c r="H125" s="242">
        <v>1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182</v>
      </c>
      <c r="AU125" s="248" t="s">
        <v>89</v>
      </c>
      <c r="AV125" s="13" t="s">
        <v>89</v>
      </c>
      <c r="AW125" s="13" t="s">
        <v>33</v>
      </c>
      <c r="AX125" s="13" t="s">
        <v>87</v>
      </c>
      <c r="AY125" s="248" t="s">
        <v>170</v>
      </c>
    </row>
    <row r="126" s="12" customFormat="1" ht="25.92" customHeight="1">
      <c r="A126" s="12"/>
      <c r="B126" s="202"/>
      <c r="C126" s="203"/>
      <c r="D126" s="204" t="s">
        <v>78</v>
      </c>
      <c r="E126" s="205" t="s">
        <v>184</v>
      </c>
      <c r="F126" s="205" t="s">
        <v>185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SUM(P127:P214)</f>
        <v>0</v>
      </c>
      <c r="Q126" s="210"/>
      <c r="R126" s="211">
        <f>SUM(R127:R214)</f>
        <v>0</v>
      </c>
      <c r="S126" s="210"/>
      <c r="T126" s="212">
        <f>SUM(T127:T214)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186</v>
      </c>
      <c r="AT126" s="214" t="s">
        <v>78</v>
      </c>
      <c r="AU126" s="214" t="s">
        <v>79</v>
      </c>
      <c r="AY126" s="213" t="s">
        <v>170</v>
      </c>
      <c r="BK126" s="215">
        <f>SUM(BK127:BK214)</f>
        <v>0</v>
      </c>
    </row>
    <row r="127" s="2" customFormat="1" ht="21.75" customHeight="1">
      <c r="A127" s="37"/>
      <c r="B127" s="38"/>
      <c r="C127" s="218" t="s">
        <v>89</v>
      </c>
      <c r="D127" s="218" t="s">
        <v>173</v>
      </c>
      <c r="E127" s="219" t="s">
        <v>187</v>
      </c>
      <c r="F127" s="220" t="s">
        <v>188</v>
      </c>
      <c r="G127" s="221" t="s">
        <v>189</v>
      </c>
      <c r="H127" s="222">
        <v>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44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190</v>
      </c>
      <c r="AT127" s="230" t="s">
        <v>173</v>
      </c>
      <c r="AU127" s="230" t="s">
        <v>87</v>
      </c>
      <c r="AY127" s="16" t="s">
        <v>170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87</v>
      </c>
      <c r="BK127" s="231">
        <f>ROUND(I127*H127,2)</f>
        <v>0</v>
      </c>
      <c r="BL127" s="16" t="s">
        <v>190</v>
      </c>
      <c r="BM127" s="230" t="s">
        <v>191</v>
      </c>
    </row>
    <row r="128" s="2" customFormat="1">
      <c r="A128" s="37"/>
      <c r="B128" s="38"/>
      <c r="C128" s="39"/>
      <c r="D128" s="232" t="s">
        <v>179</v>
      </c>
      <c r="E128" s="39"/>
      <c r="F128" s="233" t="s">
        <v>188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179</v>
      </c>
      <c r="AU128" s="16" t="s">
        <v>87</v>
      </c>
    </row>
    <row r="129" s="2" customFormat="1">
      <c r="A129" s="37"/>
      <c r="B129" s="38"/>
      <c r="C129" s="39"/>
      <c r="D129" s="232" t="s">
        <v>180</v>
      </c>
      <c r="E129" s="39"/>
      <c r="F129" s="237" t="s">
        <v>192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180</v>
      </c>
      <c r="AU129" s="16" t="s">
        <v>87</v>
      </c>
    </row>
    <row r="130" s="2" customFormat="1">
      <c r="A130" s="37"/>
      <c r="B130" s="38"/>
      <c r="C130" s="39"/>
      <c r="D130" s="232" t="s">
        <v>193</v>
      </c>
      <c r="E130" s="39"/>
      <c r="F130" s="237" t="s">
        <v>194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193</v>
      </c>
      <c r="AU130" s="16" t="s">
        <v>87</v>
      </c>
    </row>
    <row r="131" s="13" customFormat="1">
      <c r="A131" s="13"/>
      <c r="B131" s="238"/>
      <c r="C131" s="239"/>
      <c r="D131" s="232" t="s">
        <v>182</v>
      </c>
      <c r="E131" s="240" t="s">
        <v>1</v>
      </c>
      <c r="F131" s="241" t="s">
        <v>195</v>
      </c>
      <c r="G131" s="239"/>
      <c r="H131" s="242">
        <v>1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182</v>
      </c>
      <c r="AU131" s="248" t="s">
        <v>87</v>
      </c>
      <c r="AV131" s="13" t="s">
        <v>89</v>
      </c>
      <c r="AW131" s="13" t="s">
        <v>33</v>
      </c>
      <c r="AX131" s="13" t="s">
        <v>87</v>
      </c>
      <c r="AY131" s="248" t="s">
        <v>170</v>
      </c>
    </row>
    <row r="132" s="2" customFormat="1" ht="24.15" customHeight="1">
      <c r="A132" s="37"/>
      <c r="B132" s="38"/>
      <c r="C132" s="218" t="s">
        <v>196</v>
      </c>
      <c r="D132" s="218" t="s">
        <v>173</v>
      </c>
      <c r="E132" s="219" t="s">
        <v>197</v>
      </c>
      <c r="F132" s="220" t="s">
        <v>198</v>
      </c>
      <c r="G132" s="221" t="s">
        <v>189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44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186</v>
      </c>
      <c r="AT132" s="230" t="s">
        <v>173</v>
      </c>
      <c r="AU132" s="230" t="s">
        <v>87</v>
      </c>
      <c r="AY132" s="16" t="s">
        <v>170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87</v>
      </c>
      <c r="BK132" s="231">
        <f>ROUND(I132*H132,2)</f>
        <v>0</v>
      </c>
      <c r="BL132" s="16" t="s">
        <v>186</v>
      </c>
      <c r="BM132" s="230" t="s">
        <v>199</v>
      </c>
    </row>
    <row r="133" s="2" customFormat="1">
      <c r="A133" s="37"/>
      <c r="B133" s="38"/>
      <c r="C133" s="39"/>
      <c r="D133" s="232" t="s">
        <v>179</v>
      </c>
      <c r="E133" s="39"/>
      <c r="F133" s="233" t="s">
        <v>198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179</v>
      </c>
      <c r="AU133" s="16" t="s">
        <v>87</v>
      </c>
    </row>
    <row r="134" s="2" customFormat="1">
      <c r="A134" s="37"/>
      <c r="B134" s="38"/>
      <c r="C134" s="39"/>
      <c r="D134" s="232" t="s">
        <v>180</v>
      </c>
      <c r="E134" s="39"/>
      <c r="F134" s="237" t="s">
        <v>200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180</v>
      </c>
      <c r="AU134" s="16" t="s">
        <v>87</v>
      </c>
    </row>
    <row r="135" s="2" customFormat="1">
      <c r="A135" s="37"/>
      <c r="B135" s="38"/>
      <c r="C135" s="39"/>
      <c r="D135" s="232" t="s">
        <v>193</v>
      </c>
      <c r="E135" s="39"/>
      <c r="F135" s="237" t="s">
        <v>201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193</v>
      </c>
      <c r="AU135" s="16" t="s">
        <v>87</v>
      </c>
    </row>
    <row r="136" s="13" customFormat="1">
      <c r="A136" s="13"/>
      <c r="B136" s="238"/>
      <c r="C136" s="239"/>
      <c r="D136" s="232" t="s">
        <v>182</v>
      </c>
      <c r="E136" s="240" t="s">
        <v>1</v>
      </c>
      <c r="F136" s="241" t="s">
        <v>202</v>
      </c>
      <c r="G136" s="239"/>
      <c r="H136" s="242">
        <v>1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182</v>
      </c>
      <c r="AU136" s="248" t="s">
        <v>87</v>
      </c>
      <c r="AV136" s="13" t="s">
        <v>89</v>
      </c>
      <c r="AW136" s="13" t="s">
        <v>33</v>
      </c>
      <c r="AX136" s="13" t="s">
        <v>87</v>
      </c>
      <c r="AY136" s="248" t="s">
        <v>170</v>
      </c>
    </row>
    <row r="137" s="2" customFormat="1" ht="21.75" customHeight="1">
      <c r="A137" s="37"/>
      <c r="B137" s="38"/>
      <c r="C137" s="218" t="s">
        <v>186</v>
      </c>
      <c r="D137" s="218" t="s">
        <v>173</v>
      </c>
      <c r="E137" s="219" t="s">
        <v>203</v>
      </c>
      <c r="F137" s="220" t="s">
        <v>204</v>
      </c>
      <c r="G137" s="221" t="s">
        <v>189</v>
      </c>
      <c r="H137" s="222">
        <v>1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44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190</v>
      </c>
      <c r="AT137" s="230" t="s">
        <v>173</v>
      </c>
      <c r="AU137" s="230" t="s">
        <v>87</v>
      </c>
      <c r="AY137" s="16" t="s">
        <v>170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87</v>
      </c>
      <c r="BK137" s="231">
        <f>ROUND(I137*H137,2)</f>
        <v>0</v>
      </c>
      <c r="BL137" s="16" t="s">
        <v>190</v>
      </c>
      <c r="BM137" s="230" t="s">
        <v>205</v>
      </c>
    </row>
    <row r="138" s="2" customFormat="1">
      <c r="A138" s="37"/>
      <c r="B138" s="38"/>
      <c r="C138" s="39"/>
      <c r="D138" s="232" t="s">
        <v>179</v>
      </c>
      <c r="E138" s="39"/>
      <c r="F138" s="233" t="s">
        <v>204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179</v>
      </c>
      <c r="AU138" s="16" t="s">
        <v>87</v>
      </c>
    </row>
    <row r="139" s="2" customFormat="1">
      <c r="A139" s="37"/>
      <c r="B139" s="38"/>
      <c r="C139" s="39"/>
      <c r="D139" s="232" t="s">
        <v>180</v>
      </c>
      <c r="E139" s="39"/>
      <c r="F139" s="237" t="s">
        <v>206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180</v>
      </c>
      <c r="AU139" s="16" t="s">
        <v>87</v>
      </c>
    </row>
    <row r="140" s="2" customFormat="1">
      <c r="A140" s="37"/>
      <c r="B140" s="38"/>
      <c r="C140" s="39"/>
      <c r="D140" s="232" t="s">
        <v>193</v>
      </c>
      <c r="E140" s="39"/>
      <c r="F140" s="237" t="s">
        <v>207</v>
      </c>
      <c r="G140" s="39"/>
      <c r="H140" s="39"/>
      <c r="I140" s="234"/>
      <c r="J140" s="39"/>
      <c r="K140" s="39"/>
      <c r="L140" s="43"/>
      <c r="M140" s="235"/>
      <c r="N140" s="236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193</v>
      </c>
      <c r="AU140" s="16" t="s">
        <v>87</v>
      </c>
    </row>
    <row r="141" s="13" customFormat="1">
      <c r="A141" s="13"/>
      <c r="B141" s="238"/>
      <c r="C141" s="239"/>
      <c r="D141" s="232" t="s">
        <v>182</v>
      </c>
      <c r="E141" s="240" t="s">
        <v>1</v>
      </c>
      <c r="F141" s="241" t="s">
        <v>208</v>
      </c>
      <c r="G141" s="239"/>
      <c r="H141" s="242">
        <v>1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182</v>
      </c>
      <c r="AU141" s="248" t="s">
        <v>87</v>
      </c>
      <c r="AV141" s="13" t="s">
        <v>89</v>
      </c>
      <c r="AW141" s="13" t="s">
        <v>33</v>
      </c>
      <c r="AX141" s="13" t="s">
        <v>87</v>
      </c>
      <c r="AY141" s="248" t="s">
        <v>170</v>
      </c>
    </row>
    <row r="142" s="2" customFormat="1" ht="24.15" customHeight="1">
      <c r="A142" s="37"/>
      <c r="B142" s="38"/>
      <c r="C142" s="218" t="s">
        <v>209</v>
      </c>
      <c r="D142" s="218" t="s">
        <v>173</v>
      </c>
      <c r="E142" s="219" t="s">
        <v>210</v>
      </c>
      <c r="F142" s="220" t="s">
        <v>211</v>
      </c>
      <c r="G142" s="221" t="s">
        <v>189</v>
      </c>
      <c r="H142" s="222">
        <v>1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44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190</v>
      </c>
      <c r="AT142" s="230" t="s">
        <v>173</v>
      </c>
      <c r="AU142" s="230" t="s">
        <v>87</v>
      </c>
      <c r="AY142" s="16" t="s">
        <v>170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87</v>
      </c>
      <c r="BK142" s="231">
        <f>ROUND(I142*H142,2)</f>
        <v>0</v>
      </c>
      <c r="BL142" s="16" t="s">
        <v>190</v>
      </c>
      <c r="BM142" s="230" t="s">
        <v>212</v>
      </c>
    </row>
    <row r="143" s="2" customFormat="1">
      <c r="A143" s="37"/>
      <c r="B143" s="38"/>
      <c r="C143" s="39"/>
      <c r="D143" s="232" t="s">
        <v>179</v>
      </c>
      <c r="E143" s="39"/>
      <c r="F143" s="233" t="s">
        <v>213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179</v>
      </c>
      <c r="AU143" s="16" t="s">
        <v>87</v>
      </c>
    </row>
    <row r="144" s="2" customFormat="1">
      <c r="A144" s="37"/>
      <c r="B144" s="38"/>
      <c r="C144" s="39"/>
      <c r="D144" s="232" t="s">
        <v>193</v>
      </c>
      <c r="E144" s="39"/>
      <c r="F144" s="237" t="s">
        <v>214</v>
      </c>
      <c r="G144" s="39"/>
      <c r="H144" s="39"/>
      <c r="I144" s="234"/>
      <c r="J144" s="39"/>
      <c r="K144" s="39"/>
      <c r="L144" s="43"/>
      <c r="M144" s="235"/>
      <c r="N144" s="236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193</v>
      </c>
      <c r="AU144" s="16" t="s">
        <v>87</v>
      </c>
    </row>
    <row r="145" s="13" customFormat="1">
      <c r="A145" s="13"/>
      <c r="B145" s="238"/>
      <c r="C145" s="239"/>
      <c r="D145" s="232" t="s">
        <v>182</v>
      </c>
      <c r="E145" s="240" t="s">
        <v>1</v>
      </c>
      <c r="F145" s="241" t="s">
        <v>215</v>
      </c>
      <c r="G145" s="239"/>
      <c r="H145" s="242">
        <v>1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182</v>
      </c>
      <c r="AU145" s="248" t="s">
        <v>87</v>
      </c>
      <c r="AV145" s="13" t="s">
        <v>89</v>
      </c>
      <c r="AW145" s="13" t="s">
        <v>33</v>
      </c>
      <c r="AX145" s="13" t="s">
        <v>87</v>
      </c>
      <c r="AY145" s="248" t="s">
        <v>170</v>
      </c>
    </row>
    <row r="146" s="2" customFormat="1" ht="16.5" customHeight="1">
      <c r="A146" s="37"/>
      <c r="B146" s="38"/>
      <c r="C146" s="218" t="s">
        <v>216</v>
      </c>
      <c r="D146" s="218" t="s">
        <v>173</v>
      </c>
      <c r="E146" s="219" t="s">
        <v>217</v>
      </c>
      <c r="F146" s="220" t="s">
        <v>218</v>
      </c>
      <c r="G146" s="221" t="s">
        <v>189</v>
      </c>
      <c r="H146" s="222">
        <v>1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44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190</v>
      </c>
      <c r="AT146" s="230" t="s">
        <v>173</v>
      </c>
      <c r="AU146" s="230" t="s">
        <v>87</v>
      </c>
      <c r="AY146" s="16" t="s">
        <v>170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87</v>
      </c>
      <c r="BK146" s="231">
        <f>ROUND(I146*H146,2)</f>
        <v>0</v>
      </c>
      <c r="BL146" s="16" t="s">
        <v>190</v>
      </c>
      <c r="BM146" s="230" t="s">
        <v>219</v>
      </c>
    </row>
    <row r="147" s="2" customFormat="1">
      <c r="A147" s="37"/>
      <c r="B147" s="38"/>
      <c r="C147" s="39"/>
      <c r="D147" s="232" t="s">
        <v>179</v>
      </c>
      <c r="E147" s="39"/>
      <c r="F147" s="233" t="s">
        <v>218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179</v>
      </c>
      <c r="AU147" s="16" t="s">
        <v>87</v>
      </c>
    </row>
    <row r="148" s="2" customFormat="1">
      <c r="A148" s="37"/>
      <c r="B148" s="38"/>
      <c r="C148" s="39"/>
      <c r="D148" s="232" t="s">
        <v>180</v>
      </c>
      <c r="E148" s="39"/>
      <c r="F148" s="237" t="s">
        <v>206</v>
      </c>
      <c r="G148" s="39"/>
      <c r="H148" s="39"/>
      <c r="I148" s="234"/>
      <c r="J148" s="39"/>
      <c r="K148" s="39"/>
      <c r="L148" s="43"/>
      <c r="M148" s="235"/>
      <c r="N148" s="23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180</v>
      </c>
      <c r="AU148" s="16" t="s">
        <v>87</v>
      </c>
    </row>
    <row r="149" s="2" customFormat="1">
      <c r="A149" s="37"/>
      <c r="B149" s="38"/>
      <c r="C149" s="39"/>
      <c r="D149" s="232" t="s">
        <v>193</v>
      </c>
      <c r="E149" s="39"/>
      <c r="F149" s="237" t="s">
        <v>220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193</v>
      </c>
      <c r="AU149" s="16" t="s">
        <v>87</v>
      </c>
    </row>
    <row r="150" s="13" customFormat="1">
      <c r="A150" s="13"/>
      <c r="B150" s="238"/>
      <c r="C150" s="239"/>
      <c r="D150" s="232" t="s">
        <v>182</v>
      </c>
      <c r="E150" s="240" t="s">
        <v>1</v>
      </c>
      <c r="F150" s="241" t="s">
        <v>221</v>
      </c>
      <c r="G150" s="239"/>
      <c r="H150" s="242">
        <v>1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182</v>
      </c>
      <c r="AU150" s="248" t="s">
        <v>87</v>
      </c>
      <c r="AV150" s="13" t="s">
        <v>89</v>
      </c>
      <c r="AW150" s="13" t="s">
        <v>33</v>
      </c>
      <c r="AX150" s="13" t="s">
        <v>87</v>
      </c>
      <c r="AY150" s="248" t="s">
        <v>170</v>
      </c>
    </row>
    <row r="151" s="2" customFormat="1" ht="24.15" customHeight="1">
      <c r="A151" s="37"/>
      <c r="B151" s="38"/>
      <c r="C151" s="218" t="s">
        <v>222</v>
      </c>
      <c r="D151" s="218" t="s">
        <v>173</v>
      </c>
      <c r="E151" s="219" t="s">
        <v>223</v>
      </c>
      <c r="F151" s="220" t="s">
        <v>224</v>
      </c>
      <c r="G151" s="221" t="s">
        <v>189</v>
      </c>
      <c r="H151" s="222">
        <v>1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44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190</v>
      </c>
      <c r="AT151" s="230" t="s">
        <v>173</v>
      </c>
      <c r="AU151" s="230" t="s">
        <v>87</v>
      </c>
      <c r="AY151" s="16" t="s">
        <v>170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87</v>
      </c>
      <c r="BK151" s="231">
        <f>ROUND(I151*H151,2)</f>
        <v>0</v>
      </c>
      <c r="BL151" s="16" t="s">
        <v>190</v>
      </c>
      <c r="BM151" s="230" t="s">
        <v>225</v>
      </c>
    </row>
    <row r="152" s="2" customFormat="1">
      <c r="A152" s="37"/>
      <c r="B152" s="38"/>
      <c r="C152" s="39"/>
      <c r="D152" s="232" t="s">
        <v>179</v>
      </c>
      <c r="E152" s="39"/>
      <c r="F152" s="233" t="s">
        <v>224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179</v>
      </c>
      <c r="AU152" s="16" t="s">
        <v>87</v>
      </c>
    </row>
    <row r="153" s="2" customFormat="1">
      <c r="A153" s="37"/>
      <c r="B153" s="38"/>
      <c r="C153" s="39"/>
      <c r="D153" s="232" t="s">
        <v>180</v>
      </c>
      <c r="E153" s="39"/>
      <c r="F153" s="237" t="s">
        <v>226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180</v>
      </c>
      <c r="AU153" s="16" t="s">
        <v>87</v>
      </c>
    </row>
    <row r="154" s="2" customFormat="1">
      <c r="A154" s="37"/>
      <c r="B154" s="38"/>
      <c r="C154" s="39"/>
      <c r="D154" s="232" t="s">
        <v>193</v>
      </c>
      <c r="E154" s="39"/>
      <c r="F154" s="237" t="s">
        <v>227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193</v>
      </c>
      <c r="AU154" s="16" t="s">
        <v>87</v>
      </c>
    </row>
    <row r="155" s="13" customFormat="1">
      <c r="A155" s="13"/>
      <c r="B155" s="238"/>
      <c r="C155" s="239"/>
      <c r="D155" s="232" t="s">
        <v>182</v>
      </c>
      <c r="E155" s="240" t="s">
        <v>1</v>
      </c>
      <c r="F155" s="241" t="s">
        <v>202</v>
      </c>
      <c r="G155" s="239"/>
      <c r="H155" s="242">
        <v>1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182</v>
      </c>
      <c r="AU155" s="248" t="s">
        <v>87</v>
      </c>
      <c r="AV155" s="13" t="s">
        <v>89</v>
      </c>
      <c r="AW155" s="13" t="s">
        <v>33</v>
      </c>
      <c r="AX155" s="13" t="s">
        <v>87</v>
      </c>
      <c r="AY155" s="248" t="s">
        <v>170</v>
      </c>
    </row>
    <row r="156" s="2" customFormat="1" ht="16.5" customHeight="1">
      <c r="A156" s="37"/>
      <c r="B156" s="38"/>
      <c r="C156" s="218" t="s">
        <v>228</v>
      </c>
      <c r="D156" s="218" t="s">
        <v>173</v>
      </c>
      <c r="E156" s="219" t="s">
        <v>229</v>
      </c>
      <c r="F156" s="220" t="s">
        <v>230</v>
      </c>
      <c r="G156" s="221" t="s">
        <v>189</v>
      </c>
      <c r="H156" s="222">
        <v>1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44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190</v>
      </c>
      <c r="AT156" s="230" t="s">
        <v>173</v>
      </c>
      <c r="AU156" s="230" t="s">
        <v>87</v>
      </c>
      <c r="AY156" s="16" t="s">
        <v>170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87</v>
      </c>
      <c r="BK156" s="231">
        <f>ROUND(I156*H156,2)</f>
        <v>0</v>
      </c>
      <c r="BL156" s="16" t="s">
        <v>190</v>
      </c>
      <c r="BM156" s="230" t="s">
        <v>231</v>
      </c>
    </row>
    <row r="157" s="2" customFormat="1">
      <c r="A157" s="37"/>
      <c r="B157" s="38"/>
      <c r="C157" s="39"/>
      <c r="D157" s="232" t="s">
        <v>179</v>
      </c>
      <c r="E157" s="39"/>
      <c r="F157" s="233" t="s">
        <v>230</v>
      </c>
      <c r="G157" s="39"/>
      <c r="H157" s="39"/>
      <c r="I157" s="234"/>
      <c r="J157" s="39"/>
      <c r="K157" s="39"/>
      <c r="L157" s="43"/>
      <c r="M157" s="235"/>
      <c r="N157" s="236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179</v>
      </c>
      <c r="AU157" s="16" t="s">
        <v>87</v>
      </c>
    </row>
    <row r="158" s="2" customFormat="1">
      <c r="A158" s="37"/>
      <c r="B158" s="38"/>
      <c r="C158" s="39"/>
      <c r="D158" s="232" t="s">
        <v>180</v>
      </c>
      <c r="E158" s="39"/>
      <c r="F158" s="237" t="s">
        <v>232</v>
      </c>
      <c r="G158" s="39"/>
      <c r="H158" s="39"/>
      <c r="I158" s="234"/>
      <c r="J158" s="39"/>
      <c r="K158" s="39"/>
      <c r="L158" s="43"/>
      <c r="M158" s="235"/>
      <c r="N158" s="236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180</v>
      </c>
      <c r="AU158" s="16" t="s">
        <v>87</v>
      </c>
    </row>
    <row r="159" s="2" customFormat="1">
      <c r="A159" s="37"/>
      <c r="B159" s="38"/>
      <c r="C159" s="39"/>
      <c r="D159" s="232" t="s">
        <v>193</v>
      </c>
      <c r="E159" s="39"/>
      <c r="F159" s="237" t="s">
        <v>233</v>
      </c>
      <c r="G159" s="39"/>
      <c r="H159" s="39"/>
      <c r="I159" s="234"/>
      <c r="J159" s="39"/>
      <c r="K159" s="39"/>
      <c r="L159" s="43"/>
      <c r="M159" s="235"/>
      <c r="N159" s="236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193</v>
      </c>
      <c r="AU159" s="16" t="s">
        <v>87</v>
      </c>
    </row>
    <row r="160" s="13" customFormat="1">
      <c r="A160" s="13"/>
      <c r="B160" s="238"/>
      <c r="C160" s="239"/>
      <c r="D160" s="232" t="s">
        <v>182</v>
      </c>
      <c r="E160" s="240" t="s">
        <v>1</v>
      </c>
      <c r="F160" s="241" t="s">
        <v>234</v>
      </c>
      <c r="G160" s="239"/>
      <c r="H160" s="242">
        <v>1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182</v>
      </c>
      <c r="AU160" s="248" t="s">
        <v>87</v>
      </c>
      <c r="AV160" s="13" t="s">
        <v>89</v>
      </c>
      <c r="AW160" s="13" t="s">
        <v>33</v>
      </c>
      <c r="AX160" s="13" t="s">
        <v>87</v>
      </c>
      <c r="AY160" s="248" t="s">
        <v>170</v>
      </c>
    </row>
    <row r="161" s="2" customFormat="1" ht="16.5" customHeight="1">
      <c r="A161" s="37"/>
      <c r="B161" s="38"/>
      <c r="C161" s="218" t="s">
        <v>235</v>
      </c>
      <c r="D161" s="218" t="s">
        <v>173</v>
      </c>
      <c r="E161" s="219" t="s">
        <v>236</v>
      </c>
      <c r="F161" s="220" t="s">
        <v>237</v>
      </c>
      <c r="G161" s="221" t="s">
        <v>189</v>
      </c>
      <c r="H161" s="222">
        <v>1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44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190</v>
      </c>
      <c r="AT161" s="230" t="s">
        <v>173</v>
      </c>
      <c r="AU161" s="230" t="s">
        <v>87</v>
      </c>
      <c r="AY161" s="16" t="s">
        <v>170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87</v>
      </c>
      <c r="BK161" s="231">
        <f>ROUND(I161*H161,2)</f>
        <v>0</v>
      </c>
      <c r="BL161" s="16" t="s">
        <v>190</v>
      </c>
      <c r="BM161" s="230" t="s">
        <v>238</v>
      </c>
    </row>
    <row r="162" s="2" customFormat="1">
      <c r="A162" s="37"/>
      <c r="B162" s="38"/>
      <c r="C162" s="39"/>
      <c r="D162" s="232" t="s">
        <v>179</v>
      </c>
      <c r="E162" s="39"/>
      <c r="F162" s="233" t="s">
        <v>237</v>
      </c>
      <c r="G162" s="39"/>
      <c r="H162" s="39"/>
      <c r="I162" s="234"/>
      <c r="J162" s="39"/>
      <c r="K162" s="39"/>
      <c r="L162" s="43"/>
      <c r="M162" s="235"/>
      <c r="N162" s="236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179</v>
      </c>
      <c r="AU162" s="16" t="s">
        <v>87</v>
      </c>
    </row>
    <row r="163" s="2" customFormat="1">
      <c r="A163" s="37"/>
      <c r="B163" s="38"/>
      <c r="C163" s="39"/>
      <c r="D163" s="232" t="s">
        <v>180</v>
      </c>
      <c r="E163" s="39"/>
      <c r="F163" s="237" t="s">
        <v>239</v>
      </c>
      <c r="G163" s="39"/>
      <c r="H163" s="39"/>
      <c r="I163" s="234"/>
      <c r="J163" s="39"/>
      <c r="K163" s="39"/>
      <c r="L163" s="43"/>
      <c r="M163" s="235"/>
      <c r="N163" s="236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180</v>
      </c>
      <c r="AU163" s="16" t="s">
        <v>87</v>
      </c>
    </row>
    <row r="164" s="2" customFormat="1">
      <c r="A164" s="37"/>
      <c r="B164" s="38"/>
      <c r="C164" s="39"/>
      <c r="D164" s="232" t="s">
        <v>193</v>
      </c>
      <c r="E164" s="39"/>
      <c r="F164" s="237" t="s">
        <v>240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193</v>
      </c>
      <c r="AU164" s="16" t="s">
        <v>87</v>
      </c>
    </row>
    <row r="165" s="13" customFormat="1">
      <c r="A165" s="13"/>
      <c r="B165" s="238"/>
      <c r="C165" s="239"/>
      <c r="D165" s="232" t="s">
        <v>182</v>
      </c>
      <c r="E165" s="240" t="s">
        <v>1</v>
      </c>
      <c r="F165" s="241" t="s">
        <v>241</v>
      </c>
      <c r="G165" s="239"/>
      <c r="H165" s="242">
        <v>1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182</v>
      </c>
      <c r="AU165" s="248" t="s">
        <v>87</v>
      </c>
      <c r="AV165" s="13" t="s">
        <v>89</v>
      </c>
      <c r="AW165" s="13" t="s">
        <v>33</v>
      </c>
      <c r="AX165" s="13" t="s">
        <v>87</v>
      </c>
      <c r="AY165" s="248" t="s">
        <v>170</v>
      </c>
    </row>
    <row r="166" s="2" customFormat="1" ht="16.5" customHeight="1">
      <c r="A166" s="37"/>
      <c r="B166" s="38"/>
      <c r="C166" s="218" t="s">
        <v>242</v>
      </c>
      <c r="D166" s="218" t="s">
        <v>173</v>
      </c>
      <c r="E166" s="219" t="s">
        <v>243</v>
      </c>
      <c r="F166" s="220" t="s">
        <v>244</v>
      </c>
      <c r="G166" s="221" t="s">
        <v>189</v>
      </c>
      <c r="H166" s="222">
        <v>1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44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190</v>
      </c>
      <c r="AT166" s="230" t="s">
        <v>173</v>
      </c>
      <c r="AU166" s="230" t="s">
        <v>87</v>
      </c>
      <c r="AY166" s="16" t="s">
        <v>170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87</v>
      </c>
      <c r="BK166" s="231">
        <f>ROUND(I166*H166,2)</f>
        <v>0</v>
      </c>
      <c r="BL166" s="16" t="s">
        <v>190</v>
      </c>
      <c r="BM166" s="230" t="s">
        <v>245</v>
      </c>
    </row>
    <row r="167" s="2" customFormat="1">
      <c r="A167" s="37"/>
      <c r="B167" s="38"/>
      <c r="C167" s="39"/>
      <c r="D167" s="232" t="s">
        <v>179</v>
      </c>
      <c r="E167" s="39"/>
      <c r="F167" s="233" t="s">
        <v>244</v>
      </c>
      <c r="G167" s="39"/>
      <c r="H167" s="39"/>
      <c r="I167" s="234"/>
      <c r="J167" s="39"/>
      <c r="K167" s="39"/>
      <c r="L167" s="43"/>
      <c r="M167" s="235"/>
      <c r="N167" s="236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179</v>
      </c>
      <c r="AU167" s="16" t="s">
        <v>87</v>
      </c>
    </row>
    <row r="168" s="2" customFormat="1">
      <c r="A168" s="37"/>
      <c r="B168" s="38"/>
      <c r="C168" s="39"/>
      <c r="D168" s="232" t="s">
        <v>180</v>
      </c>
      <c r="E168" s="39"/>
      <c r="F168" s="237" t="s">
        <v>206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180</v>
      </c>
      <c r="AU168" s="16" t="s">
        <v>87</v>
      </c>
    </row>
    <row r="169" s="2" customFormat="1">
      <c r="A169" s="37"/>
      <c r="B169" s="38"/>
      <c r="C169" s="39"/>
      <c r="D169" s="232" t="s">
        <v>193</v>
      </c>
      <c r="E169" s="39"/>
      <c r="F169" s="237" t="s">
        <v>246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193</v>
      </c>
      <c r="AU169" s="16" t="s">
        <v>87</v>
      </c>
    </row>
    <row r="170" s="13" customFormat="1">
      <c r="A170" s="13"/>
      <c r="B170" s="238"/>
      <c r="C170" s="239"/>
      <c r="D170" s="232" t="s">
        <v>182</v>
      </c>
      <c r="E170" s="240" t="s">
        <v>1</v>
      </c>
      <c r="F170" s="241" t="s">
        <v>247</v>
      </c>
      <c r="G170" s="239"/>
      <c r="H170" s="242">
        <v>1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182</v>
      </c>
      <c r="AU170" s="248" t="s">
        <v>87</v>
      </c>
      <c r="AV170" s="13" t="s">
        <v>89</v>
      </c>
      <c r="AW170" s="13" t="s">
        <v>33</v>
      </c>
      <c r="AX170" s="13" t="s">
        <v>87</v>
      </c>
      <c r="AY170" s="248" t="s">
        <v>170</v>
      </c>
    </row>
    <row r="171" s="2" customFormat="1" ht="16.5" customHeight="1">
      <c r="A171" s="37"/>
      <c r="B171" s="38"/>
      <c r="C171" s="218" t="s">
        <v>248</v>
      </c>
      <c r="D171" s="218" t="s">
        <v>173</v>
      </c>
      <c r="E171" s="219" t="s">
        <v>249</v>
      </c>
      <c r="F171" s="220" t="s">
        <v>244</v>
      </c>
      <c r="G171" s="221" t="s">
        <v>189</v>
      </c>
      <c r="H171" s="222">
        <v>1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44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190</v>
      </c>
      <c r="AT171" s="230" t="s">
        <v>173</v>
      </c>
      <c r="AU171" s="230" t="s">
        <v>87</v>
      </c>
      <c r="AY171" s="16" t="s">
        <v>170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87</v>
      </c>
      <c r="BK171" s="231">
        <f>ROUND(I171*H171,2)</f>
        <v>0</v>
      </c>
      <c r="BL171" s="16" t="s">
        <v>190</v>
      </c>
      <c r="BM171" s="230" t="s">
        <v>250</v>
      </c>
    </row>
    <row r="172" s="2" customFormat="1">
      <c r="A172" s="37"/>
      <c r="B172" s="38"/>
      <c r="C172" s="39"/>
      <c r="D172" s="232" t="s">
        <v>179</v>
      </c>
      <c r="E172" s="39"/>
      <c r="F172" s="233" t="s">
        <v>251</v>
      </c>
      <c r="G172" s="39"/>
      <c r="H172" s="39"/>
      <c r="I172" s="234"/>
      <c r="J172" s="39"/>
      <c r="K172" s="39"/>
      <c r="L172" s="43"/>
      <c r="M172" s="235"/>
      <c r="N172" s="236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179</v>
      </c>
      <c r="AU172" s="16" t="s">
        <v>87</v>
      </c>
    </row>
    <row r="173" s="2" customFormat="1">
      <c r="A173" s="37"/>
      <c r="B173" s="38"/>
      <c r="C173" s="39"/>
      <c r="D173" s="232" t="s">
        <v>193</v>
      </c>
      <c r="E173" s="39"/>
      <c r="F173" s="237" t="s">
        <v>252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193</v>
      </c>
      <c r="AU173" s="16" t="s">
        <v>87</v>
      </c>
    </row>
    <row r="174" s="13" customFormat="1">
      <c r="A174" s="13"/>
      <c r="B174" s="238"/>
      <c r="C174" s="239"/>
      <c r="D174" s="232" t="s">
        <v>182</v>
      </c>
      <c r="E174" s="240" t="s">
        <v>1</v>
      </c>
      <c r="F174" s="241" t="s">
        <v>253</v>
      </c>
      <c r="G174" s="239"/>
      <c r="H174" s="242">
        <v>1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182</v>
      </c>
      <c r="AU174" s="248" t="s">
        <v>87</v>
      </c>
      <c r="AV174" s="13" t="s">
        <v>89</v>
      </c>
      <c r="AW174" s="13" t="s">
        <v>33</v>
      </c>
      <c r="AX174" s="13" t="s">
        <v>87</v>
      </c>
      <c r="AY174" s="248" t="s">
        <v>170</v>
      </c>
    </row>
    <row r="175" s="2" customFormat="1" ht="16.5" customHeight="1">
      <c r="A175" s="37"/>
      <c r="B175" s="38"/>
      <c r="C175" s="218" t="s">
        <v>254</v>
      </c>
      <c r="D175" s="218" t="s">
        <v>173</v>
      </c>
      <c r="E175" s="219" t="s">
        <v>255</v>
      </c>
      <c r="F175" s="220" t="s">
        <v>256</v>
      </c>
      <c r="G175" s="221" t="s">
        <v>189</v>
      </c>
      <c r="H175" s="222">
        <v>3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44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190</v>
      </c>
      <c r="AT175" s="230" t="s">
        <v>173</v>
      </c>
      <c r="AU175" s="230" t="s">
        <v>87</v>
      </c>
      <c r="AY175" s="16" t="s">
        <v>170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87</v>
      </c>
      <c r="BK175" s="231">
        <f>ROUND(I175*H175,2)</f>
        <v>0</v>
      </c>
      <c r="BL175" s="16" t="s">
        <v>190</v>
      </c>
      <c r="BM175" s="230" t="s">
        <v>257</v>
      </c>
    </row>
    <row r="176" s="2" customFormat="1">
      <c r="A176" s="37"/>
      <c r="B176" s="38"/>
      <c r="C176" s="39"/>
      <c r="D176" s="232" t="s">
        <v>179</v>
      </c>
      <c r="E176" s="39"/>
      <c r="F176" s="233" t="s">
        <v>256</v>
      </c>
      <c r="G176" s="39"/>
      <c r="H176" s="39"/>
      <c r="I176" s="234"/>
      <c r="J176" s="39"/>
      <c r="K176" s="39"/>
      <c r="L176" s="43"/>
      <c r="M176" s="235"/>
      <c r="N176" s="236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179</v>
      </c>
      <c r="AU176" s="16" t="s">
        <v>87</v>
      </c>
    </row>
    <row r="177" s="2" customFormat="1">
      <c r="A177" s="37"/>
      <c r="B177" s="38"/>
      <c r="C177" s="39"/>
      <c r="D177" s="232" t="s">
        <v>180</v>
      </c>
      <c r="E177" s="39"/>
      <c r="F177" s="237" t="s">
        <v>258</v>
      </c>
      <c r="G177" s="39"/>
      <c r="H177" s="39"/>
      <c r="I177" s="234"/>
      <c r="J177" s="39"/>
      <c r="K177" s="39"/>
      <c r="L177" s="43"/>
      <c r="M177" s="235"/>
      <c r="N177" s="236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180</v>
      </c>
      <c r="AU177" s="16" t="s">
        <v>87</v>
      </c>
    </row>
    <row r="178" s="2" customFormat="1">
      <c r="A178" s="37"/>
      <c r="B178" s="38"/>
      <c r="C178" s="39"/>
      <c r="D178" s="232" t="s">
        <v>193</v>
      </c>
      <c r="E178" s="39"/>
      <c r="F178" s="237" t="s">
        <v>259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193</v>
      </c>
      <c r="AU178" s="16" t="s">
        <v>87</v>
      </c>
    </row>
    <row r="179" s="13" customFormat="1">
      <c r="A179" s="13"/>
      <c r="B179" s="238"/>
      <c r="C179" s="239"/>
      <c r="D179" s="232" t="s">
        <v>182</v>
      </c>
      <c r="E179" s="240" t="s">
        <v>1</v>
      </c>
      <c r="F179" s="241" t="s">
        <v>260</v>
      </c>
      <c r="G179" s="239"/>
      <c r="H179" s="242">
        <v>3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182</v>
      </c>
      <c r="AU179" s="248" t="s">
        <v>87</v>
      </c>
      <c r="AV179" s="13" t="s">
        <v>89</v>
      </c>
      <c r="AW179" s="13" t="s">
        <v>33</v>
      </c>
      <c r="AX179" s="13" t="s">
        <v>87</v>
      </c>
      <c r="AY179" s="248" t="s">
        <v>170</v>
      </c>
    </row>
    <row r="180" s="2" customFormat="1" ht="24.15" customHeight="1">
      <c r="A180" s="37"/>
      <c r="B180" s="38"/>
      <c r="C180" s="218" t="s">
        <v>261</v>
      </c>
      <c r="D180" s="218" t="s">
        <v>173</v>
      </c>
      <c r="E180" s="219" t="s">
        <v>262</v>
      </c>
      <c r="F180" s="220" t="s">
        <v>263</v>
      </c>
      <c r="G180" s="221" t="s">
        <v>189</v>
      </c>
      <c r="H180" s="222">
        <v>1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44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190</v>
      </c>
      <c r="AT180" s="230" t="s">
        <v>173</v>
      </c>
      <c r="AU180" s="230" t="s">
        <v>87</v>
      </c>
      <c r="AY180" s="16" t="s">
        <v>170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87</v>
      </c>
      <c r="BK180" s="231">
        <f>ROUND(I180*H180,2)</f>
        <v>0</v>
      </c>
      <c r="BL180" s="16" t="s">
        <v>190</v>
      </c>
      <c r="BM180" s="230" t="s">
        <v>264</v>
      </c>
    </row>
    <row r="181" s="2" customFormat="1">
      <c r="A181" s="37"/>
      <c r="B181" s="38"/>
      <c r="C181" s="39"/>
      <c r="D181" s="232" t="s">
        <v>179</v>
      </c>
      <c r="E181" s="39"/>
      <c r="F181" s="233" t="s">
        <v>263</v>
      </c>
      <c r="G181" s="39"/>
      <c r="H181" s="39"/>
      <c r="I181" s="234"/>
      <c r="J181" s="39"/>
      <c r="K181" s="39"/>
      <c r="L181" s="43"/>
      <c r="M181" s="235"/>
      <c r="N181" s="236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179</v>
      </c>
      <c r="AU181" s="16" t="s">
        <v>87</v>
      </c>
    </row>
    <row r="182" s="2" customFormat="1">
      <c r="A182" s="37"/>
      <c r="B182" s="38"/>
      <c r="C182" s="39"/>
      <c r="D182" s="232" t="s">
        <v>180</v>
      </c>
      <c r="E182" s="39"/>
      <c r="F182" s="237" t="s">
        <v>265</v>
      </c>
      <c r="G182" s="39"/>
      <c r="H182" s="39"/>
      <c r="I182" s="234"/>
      <c r="J182" s="39"/>
      <c r="K182" s="39"/>
      <c r="L182" s="43"/>
      <c r="M182" s="235"/>
      <c r="N182" s="236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180</v>
      </c>
      <c r="AU182" s="16" t="s">
        <v>87</v>
      </c>
    </row>
    <row r="183" s="2" customFormat="1">
      <c r="A183" s="37"/>
      <c r="B183" s="38"/>
      <c r="C183" s="39"/>
      <c r="D183" s="232" t="s">
        <v>193</v>
      </c>
      <c r="E183" s="39"/>
      <c r="F183" s="237" t="s">
        <v>266</v>
      </c>
      <c r="G183" s="39"/>
      <c r="H183" s="39"/>
      <c r="I183" s="234"/>
      <c r="J183" s="39"/>
      <c r="K183" s="39"/>
      <c r="L183" s="43"/>
      <c r="M183" s="235"/>
      <c r="N183" s="236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193</v>
      </c>
      <c r="AU183" s="16" t="s">
        <v>87</v>
      </c>
    </row>
    <row r="184" s="13" customFormat="1">
      <c r="A184" s="13"/>
      <c r="B184" s="238"/>
      <c r="C184" s="239"/>
      <c r="D184" s="232" t="s">
        <v>182</v>
      </c>
      <c r="E184" s="240" t="s">
        <v>1</v>
      </c>
      <c r="F184" s="241" t="s">
        <v>202</v>
      </c>
      <c r="G184" s="239"/>
      <c r="H184" s="242">
        <v>1</v>
      </c>
      <c r="I184" s="243"/>
      <c r="J184" s="239"/>
      <c r="K184" s="239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182</v>
      </c>
      <c r="AU184" s="248" t="s">
        <v>87</v>
      </c>
      <c r="AV184" s="13" t="s">
        <v>89</v>
      </c>
      <c r="AW184" s="13" t="s">
        <v>33</v>
      </c>
      <c r="AX184" s="13" t="s">
        <v>87</v>
      </c>
      <c r="AY184" s="248" t="s">
        <v>170</v>
      </c>
    </row>
    <row r="185" s="2" customFormat="1" ht="24.15" customHeight="1">
      <c r="A185" s="37"/>
      <c r="B185" s="38"/>
      <c r="C185" s="218" t="s">
        <v>267</v>
      </c>
      <c r="D185" s="218" t="s">
        <v>173</v>
      </c>
      <c r="E185" s="219" t="s">
        <v>268</v>
      </c>
      <c r="F185" s="220" t="s">
        <v>269</v>
      </c>
      <c r="G185" s="221" t="s">
        <v>189</v>
      </c>
      <c r="H185" s="222">
        <v>2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44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190</v>
      </c>
      <c r="AT185" s="230" t="s">
        <v>173</v>
      </c>
      <c r="AU185" s="230" t="s">
        <v>87</v>
      </c>
      <c r="AY185" s="16" t="s">
        <v>170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87</v>
      </c>
      <c r="BK185" s="231">
        <f>ROUND(I185*H185,2)</f>
        <v>0</v>
      </c>
      <c r="BL185" s="16" t="s">
        <v>190</v>
      </c>
      <c r="BM185" s="230" t="s">
        <v>270</v>
      </c>
    </row>
    <row r="186" s="2" customFormat="1">
      <c r="A186" s="37"/>
      <c r="B186" s="38"/>
      <c r="C186" s="39"/>
      <c r="D186" s="232" t="s">
        <v>179</v>
      </c>
      <c r="E186" s="39"/>
      <c r="F186" s="233" t="s">
        <v>269</v>
      </c>
      <c r="G186" s="39"/>
      <c r="H186" s="39"/>
      <c r="I186" s="234"/>
      <c r="J186" s="39"/>
      <c r="K186" s="39"/>
      <c r="L186" s="43"/>
      <c r="M186" s="235"/>
      <c r="N186" s="236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179</v>
      </c>
      <c r="AU186" s="16" t="s">
        <v>87</v>
      </c>
    </row>
    <row r="187" s="2" customFormat="1">
      <c r="A187" s="37"/>
      <c r="B187" s="38"/>
      <c r="C187" s="39"/>
      <c r="D187" s="232" t="s">
        <v>180</v>
      </c>
      <c r="E187" s="39"/>
      <c r="F187" s="237" t="s">
        <v>271</v>
      </c>
      <c r="G187" s="39"/>
      <c r="H187" s="39"/>
      <c r="I187" s="234"/>
      <c r="J187" s="39"/>
      <c r="K187" s="39"/>
      <c r="L187" s="43"/>
      <c r="M187" s="235"/>
      <c r="N187" s="236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180</v>
      </c>
      <c r="AU187" s="16" t="s">
        <v>87</v>
      </c>
    </row>
    <row r="188" s="2" customFormat="1">
      <c r="A188" s="37"/>
      <c r="B188" s="38"/>
      <c r="C188" s="39"/>
      <c r="D188" s="232" t="s">
        <v>193</v>
      </c>
      <c r="E188" s="39"/>
      <c r="F188" s="237" t="s">
        <v>272</v>
      </c>
      <c r="G188" s="39"/>
      <c r="H188" s="39"/>
      <c r="I188" s="234"/>
      <c r="J188" s="39"/>
      <c r="K188" s="39"/>
      <c r="L188" s="43"/>
      <c r="M188" s="235"/>
      <c r="N188" s="236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193</v>
      </c>
      <c r="AU188" s="16" t="s">
        <v>87</v>
      </c>
    </row>
    <row r="189" s="13" customFormat="1">
      <c r="A189" s="13"/>
      <c r="B189" s="238"/>
      <c r="C189" s="239"/>
      <c r="D189" s="232" t="s">
        <v>182</v>
      </c>
      <c r="E189" s="240" t="s">
        <v>1</v>
      </c>
      <c r="F189" s="241" t="s">
        <v>273</v>
      </c>
      <c r="G189" s="239"/>
      <c r="H189" s="242">
        <v>1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182</v>
      </c>
      <c r="AU189" s="248" t="s">
        <v>87</v>
      </c>
      <c r="AV189" s="13" t="s">
        <v>89</v>
      </c>
      <c r="AW189" s="13" t="s">
        <v>33</v>
      </c>
      <c r="AX189" s="13" t="s">
        <v>79</v>
      </c>
      <c r="AY189" s="248" t="s">
        <v>170</v>
      </c>
    </row>
    <row r="190" s="14" customFormat="1">
      <c r="A190" s="14"/>
      <c r="B190" s="249"/>
      <c r="C190" s="250"/>
      <c r="D190" s="232" t="s">
        <v>182</v>
      </c>
      <c r="E190" s="251" t="s">
        <v>1</v>
      </c>
      <c r="F190" s="252" t="s">
        <v>274</v>
      </c>
      <c r="G190" s="250"/>
      <c r="H190" s="251" t="s">
        <v>1</v>
      </c>
      <c r="I190" s="253"/>
      <c r="J190" s="250"/>
      <c r="K190" s="250"/>
      <c r="L190" s="254"/>
      <c r="M190" s="255"/>
      <c r="N190" s="256"/>
      <c r="O190" s="256"/>
      <c r="P190" s="256"/>
      <c r="Q190" s="256"/>
      <c r="R190" s="256"/>
      <c r="S190" s="256"/>
      <c r="T190" s="25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8" t="s">
        <v>182</v>
      </c>
      <c r="AU190" s="258" t="s">
        <v>87</v>
      </c>
      <c r="AV190" s="14" t="s">
        <v>87</v>
      </c>
      <c r="AW190" s="14" t="s">
        <v>33</v>
      </c>
      <c r="AX190" s="14" t="s">
        <v>79</v>
      </c>
      <c r="AY190" s="258" t="s">
        <v>170</v>
      </c>
    </row>
    <row r="191" s="14" customFormat="1">
      <c r="A191" s="14"/>
      <c r="B191" s="249"/>
      <c r="C191" s="250"/>
      <c r="D191" s="232" t="s">
        <v>182</v>
      </c>
      <c r="E191" s="251" t="s">
        <v>1</v>
      </c>
      <c r="F191" s="252" t="s">
        <v>275</v>
      </c>
      <c r="G191" s="250"/>
      <c r="H191" s="251" t="s">
        <v>1</v>
      </c>
      <c r="I191" s="253"/>
      <c r="J191" s="250"/>
      <c r="K191" s="250"/>
      <c r="L191" s="254"/>
      <c r="M191" s="255"/>
      <c r="N191" s="256"/>
      <c r="O191" s="256"/>
      <c r="P191" s="256"/>
      <c r="Q191" s="256"/>
      <c r="R191" s="256"/>
      <c r="S191" s="256"/>
      <c r="T191" s="25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8" t="s">
        <v>182</v>
      </c>
      <c r="AU191" s="258" t="s">
        <v>87</v>
      </c>
      <c r="AV191" s="14" t="s">
        <v>87</v>
      </c>
      <c r="AW191" s="14" t="s">
        <v>33</v>
      </c>
      <c r="AX191" s="14" t="s">
        <v>79</v>
      </c>
      <c r="AY191" s="258" t="s">
        <v>170</v>
      </c>
    </row>
    <row r="192" s="14" customFormat="1">
      <c r="A192" s="14"/>
      <c r="B192" s="249"/>
      <c r="C192" s="250"/>
      <c r="D192" s="232" t="s">
        <v>182</v>
      </c>
      <c r="E192" s="251" t="s">
        <v>1</v>
      </c>
      <c r="F192" s="252" t="s">
        <v>276</v>
      </c>
      <c r="G192" s="250"/>
      <c r="H192" s="251" t="s">
        <v>1</v>
      </c>
      <c r="I192" s="253"/>
      <c r="J192" s="250"/>
      <c r="K192" s="250"/>
      <c r="L192" s="254"/>
      <c r="M192" s="255"/>
      <c r="N192" s="256"/>
      <c r="O192" s="256"/>
      <c r="P192" s="256"/>
      <c r="Q192" s="256"/>
      <c r="R192" s="256"/>
      <c r="S192" s="256"/>
      <c r="T192" s="25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8" t="s">
        <v>182</v>
      </c>
      <c r="AU192" s="258" t="s">
        <v>87</v>
      </c>
      <c r="AV192" s="14" t="s">
        <v>87</v>
      </c>
      <c r="AW192" s="14" t="s">
        <v>33</v>
      </c>
      <c r="AX192" s="14" t="s">
        <v>79</v>
      </c>
      <c r="AY192" s="258" t="s">
        <v>170</v>
      </c>
    </row>
    <row r="193" s="14" customFormat="1">
      <c r="A193" s="14"/>
      <c r="B193" s="249"/>
      <c r="C193" s="250"/>
      <c r="D193" s="232" t="s">
        <v>182</v>
      </c>
      <c r="E193" s="251" t="s">
        <v>1</v>
      </c>
      <c r="F193" s="252" t="s">
        <v>277</v>
      </c>
      <c r="G193" s="250"/>
      <c r="H193" s="251" t="s">
        <v>1</v>
      </c>
      <c r="I193" s="253"/>
      <c r="J193" s="250"/>
      <c r="K193" s="250"/>
      <c r="L193" s="254"/>
      <c r="M193" s="255"/>
      <c r="N193" s="256"/>
      <c r="O193" s="256"/>
      <c r="P193" s="256"/>
      <c r="Q193" s="256"/>
      <c r="R193" s="256"/>
      <c r="S193" s="256"/>
      <c r="T193" s="25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8" t="s">
        <v>182</v>
      </c>
      <c r="AU193" s="258" t="s">
        <v>87</v>
      </c>
      <c r="AV193" s="14" t="s">
        <v>87</v>
      </c>
      <c r="AW193" s="14" t="s">
        <v>33</v>
      </c>
      <c r="AX193" s="14" t="s">
        <v>79</v>
      </c>
      <c r="AY193" s="258" t="s">
        <v>170</v>
      </c>
    </row>
    <row r="194" s="14" customFormat="1">
      <c r="A194" s="14"/>
      <c r="B194" s="249"/>
      <c r="C194" s="250"/>
      <c r="D194" s="232" t="s">
        <v>182</v>
      </c>
      <c r="E194" s="251" t="s">
        <v>1</v>
      </c>
      <c r="F194" s="252" t="s">
        <v>278</v>
      </c>
      <c r="G194" s="250"/>
      <c r="H194" s="251" t="s">
        <v>1</v>
      </c>
      <c r="I194" s="253"/>
      <c r="J194" s="250"/>
      <c r="K194" s="250"/>
      <c r="L194" s="254"/>
      <c r="M194" s="255"/>
      <c r="N194" s="256"/>
      <c r="O194" s="256"/>
      <c r="P194" s="256"/>
      <c r="Q194" s="256"/>
      <c r="R194" s="256"/>
      <c r="S194" s="256"/>
      <c r="T194" s="25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8" t="s">
        <v>182</v>
      </c>
      <c r="AU194" s="258" t="s">
        <v>87</v>
      </c>
      <c r="AV194" s="14" t="s">
        <v>87</v>
      </c>
      <c r="AW194" s="14" t="s">
        <v>33</v>
      </c>
      <c r="AX194" s="14" t="s">
        <v>79</v>
      </c>
      <c r="AY194" s="258" t="s">
        <v>170</v>
      </c>
    </row>
    <row r="195" s="14" customFormat="1">
      <c r="A195" s="14"/>
      <c r="B195" s="249"/>
      <c r="C195" s="250"/>
      <c r="D195" s="232" t="s">
        <v>182</v>
      </c>
      <c r="E195" s="251" t="s">
        <v>1</v>
      </c>
      <c r="F195" s="252" t="s">
        <v>279</v>
      </c>
      <c r="G195" s="250"/>
      <c r="H195" s="251" t="s">
        <v>1</v>
      </c>
      <c r="I195" s="253"/>
      <c r="J195" s="250"/>
      <c r="K195" s="250"/>
      <c r="L195" s="254"/>
      <c r="M195" s="255"/>
      <c r="N195" s="256"/>
      <c r="O195" s="256"/>
      <c r="P195" s="256"/>
      <c r="Q195" s="256"/>
      <c r="R195" s="256"/>
      <c r="S195" s="256"/>
      <c r="T195" s="25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8" t="s">
        <v>182</v>
      </c>
      <c r="AU195" s="258" t="s">
        <v>87</v>
      </c>
      <c r="AV195" s="14" t="s">
        <v>87</v>
      </c>
      <c r="AW195" s="14" t="s">
        <v>33</v>
      </c>
      <c r="AX195" s="14" t="s">
        <v>79</v>
      </c>
      <c r="AY195" s="258" t="s">
        <v>170</v>
      </c>
    </row>
    <row r="196" s="14" customFormat="1">
      <c r="A196" s="14"/>
      <c r="B196" s="249"/>
      <c r="C196" s="250"/>
      <c r="D196" s="232" t="s">
        <v>182</v>
      </c>
      <c r="E196" s="251" t="s">
        <v>1</v>
      </c>
      <c r="F196" s="252" t="s">
        <v>276</v>
      </c>
      <c r="G196" s="250"/>
      <c r="H196" s="251" t="s">
        <v>1</v>
      </c>
      <c r="I196" s="253"/>
      <c r="J196" s="250"/>
      <c r="K196" s="250"/>
      <c r="L196" s="254"/>
      <c r="M196" s="255"/>
      <c r="N196" s="256"/>
      <c r="O196" s="256"/>
      <c r="P196" s="256"/>
      <c r="Q196" s="256"/>
      <c r="R196" s="256"/>
      <c r="S196" s="256"/>
      <c r="T196" s="25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8" t="s">
        <v>182</v>
      </c>
      <c r="AU196" s="258" t="s">
        <v>87</v>
      </c>
      <c r="AV196" s="14" t="s">
        <v>87</v>
      </c>
      <c r="AW196" s="14" t="s">
        <v>33</v>
      </c>
      <c r="AX196" s="14" t="s">
        <v>79</v>
      </c>
      <c r="AY196" s="258" t="s">
        <v>170</v>
      </c>
    </row>
    <row r="197" s="14" customFormat="1">
      <c r="A197" s="14"/>
      <c r="B197" s="249"/>
      <c r="C197" s="250"/>
      <c r="D197" s="232" t="s">
        <v>182</v>
      </c>
      <c r="E197" s="251" t="s">
        <v>1</v>
      </c>
      <c r="F197" s="252" t="s">
        <v>280</v>
      </c>
      <c r="G197" s="250"/>
      <c r="H197" s="251" t="s">
        <v>1</v>
      </c>
      <c r="I197" s="253"/>
      <c r="J197" s="250"/>
      <c r="K197" s="250"/>
      <c r="L197" s="254"/>
      <c r="M197" s="255"/>
      <c r="N197" s="256"/>
      <c r="O197" s="256"/>
      <c r="P197" s="256"/>
      <c r="Q197" s="256"/>
      <c r="R197" s="256"/>
      <c r="S197" s="256"/>
      <c r="T197" s="25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8" t="s">
        <v>182</v>
      </c>
      <c r="AU197" s="258" t="s">
        <v>87</v>
      </c>
      <c r="AV197" s="14" t="s">
        <v>87</v>
      </c>
      <c r="AW197" s="14" t="s">
        <v>33</v>
      </c>
      <c r="AX197" s="14" t="s">
        <v>79</v>
      </c>
      <c r="AY197" s="258" t="s">
        <v>170</v>
      </c>
    </row>
    <row r="198" s="14" customFormat="1">
      <c r="A198" s="14"/>
      <c r="B198" s="249"/>
      <c r="C198" s="250"/>
      <c r="D198" s="232" t="s">
        <v>182</v>
      </c>
      <c r="E198" s="251" t="s">
        <v>1</v>
      </c>
      <c r="F198" s="252" t="s">
        <v>278</v>
      </c>
      <c r="G198" s="250"/>
      <c r="H198" s="251" t="s">
        <v>1</v>
      </c>
      <c r="I198" s="253"/>
      <c r="J198" s="250"/>
      <c r="K198" s="250"/>
      <c r="L198" s="254"/>
      <c r="M198" s="255"/>
      <c r="N198" s="256"/>
      <c r="O198" s="256"/>
      <c r="P198" s="256"/>
      <c r="Q198" s="256"/>
      <c r="R198" s="256"/>
      <c r="S198" s="256"/>
      <c r="T198" s="25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8" t="s">
        <v>182</v>
      </c>
      <c r="AU198" s="258" t="s">
        <v>87</v>
      </c>
      <c r="AV198" s="14" t="s">
        <v>87</v>
      </c>
      <c r="AW198" s="14" t="s">
        <v>33</v>
      </c>
      <c r="AX198" s="14" t="s">
        <v>79</v>
      </c>
      <c r="AY198" s="258" t="s">
        <v>170</v>
      </c>
    </row>
    <row r="199" s="14" customFormat="1">
      <c r="A199" s="14"/>
      <c r="B199" s="249"/>
      <c r="C199" s="250"/>
      <c r="D199" s="232" t="s">
        <v>182</v>
      </c>
      <c r="E199" s="251" t="s">
        <v>1</v>
      </c>
      <c r="F199" s="252" t="s">
        <v>281</v>
      </c>
      <c r="G199" s="250"/>
      <c r="H199" s="251" t="s">
        <v>1</v>
      </c>
      <c r="I199" s="253"/>
      <c r="J199" s="250"/>
      <c r="K199" s="250"/>
      <c r="L199" s="254"/>
      <c r="M199" s="255"/>
      <c r="N199" s="256"/>
      <c r="O199" s="256"/>
      <c r="P199" s="256"/>
      <c r="Q199" s="256"/>
      <c r="R199" s="256"/>
      <c r="S199" s="256"/>
      <c r="T199" s="25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8" t="s">
        <v>182</v>
      </c>
      <c r="AU199" s="258" t="s">
        <v>87</v>
      </c>
      <c r="AV199" s="14" t="s">
        <v>87</v>
      </c>
      <c r="AW199" s="14" t="s">
        <v>33</v>
      </c>
      <c r="AX199" s="14" t="s">
        <v>79</v>
      </c>
      <c r="AY199" s="258" t="s">
        <v>170</v>
      </c>
    </row>
    <row r="200" s="14" customFormat="1">
      <c r="A200" s="14"/>
      <c r="B200" s="249"/>
      <c r="C200" s="250"/>
      <c r="D200" s="232" t="s">
        <v>182</v>
      </c>
      <c r="E200" s="251" t="s">
        <v>1</v>
      </c>
      <c r="F200" s="252" t="s">
        <v>282</v>
      </c>
      <c r="G200" s="250"/>
      <c r="H200" s="251" t="s">
        <v>1</v>
      </c>
      <c r="I200" s="253"/>
      <c r="J200" s="250"/>
      <c r="K200" s="250"/>
      <c r="L200" s="254"/>
      <c r="M200" s="255"/>
      <c r="N200" s="256"/>
      <c r="O200" s="256"/>
      <c r="P200" s="256"/>
      <c r="Q200" s="256"/>
      <c r="R200" s="256"/>
      <c r="S200" s="256"/>
      <c r="T200" s="25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8" t="s">
        <v>182</v>
      </c>
      <c r="AU200" s="258" t="s">
        <v>87</v>
      </c>
      <c r="AV200" s="14" t="s">
        <v>87</v>
      </c>
      <c r="AW200" s="14" t="s">
        <v>33</v>
      </c>
      <c r="AX200" s="14" t="s">
        <v>79</v>
      </c>
      <c r="AY200" s="258" t="s">
        <v>170</v>
      </c>
    </row>
    <row r="201" s="14" customFormat="1">
      <c r="A201" s="14"/>
      <c r="B201" s="249"/>
      <c r="C201" s="250"/>
      <c r="D201" s="232" t="s">
        <v>182</v>
      </c>
      <c r="E201" s="251" t="s">
        <v>1</v>
      </c>
      <c r="F201" s="252" t="s">
        <v>281</v>
      </c>
      <c r="G201" s="250"/>
      <c r="H201" s="251" t="s">
        <v>1</v>
      </c>
      <c r="I201" s="253"/>
      <c r="J201" s="250"/>
      <c r="K201" s="250"/>
      <c r="L201" s="254"/>
      <c r="M201" s="255"/>
      <c r="N201" s="256"/>
      <c r="O201" s="256"/>
      <c r="P201" s="256"/>
      <c r="Q201" s="256"/>
      <c r="R201" s="256"/>
      <c r="S201" s="256"/>
      <c r="T201" s="25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8" t="s">
        <v>182</v>
      </c>
      <c r="AU201" s="258" t="s">
        <v>87</v>
      </c>
      <c r="AV201" s="14" t="s">
        <v>87</v>
      </c>
      <c r="AW201" s="14" t="s">
        <v>33</v>
      </c>
      <c r="AX201" s="14" t="s">
        <v>79</v>
      </c>
      <c r="AY201" s="258" t="s">
        <v>170</v>
      </c>
    </row>
    <row r="202" s="14" customFormat="1">
      <c r="A202" s="14"/>
      <c r="B202" s="249"/>
      <c r="C202" s="250"/>
      <c r="D202" s="232" t="s">
        <v>182</v>
      </c>
      <c r="E202" s="251" t="s">
        <v>1</v>
      </c>
      <c r="F202" s="252" t="s">
        <v>283</v>
      </c>
      <c r="G202" s="250"/>
      <c r="H202" s="251" t="s">
        <v>1</v>
      </c>
      <c r="I202" s="253"/>
      <c r="J202" s="250"/>
      <c r="K202" s="250"/>
      <c r="L202" s="254"/>
      <c r="M202" s="255"/>
      <c r="N202" s="256"/>
      <c r="O202" s="256"/>
      <c r="P202" s="256"/>
      <c r="Q202" s="256"/>
      <c r="R202" s="256"/>
      <c r="S202" s="256"/>
      <c r="T202" s="25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8" t="s">
        <v>182</v>
      </c>
      <c r="AU202" s="258" t="s">
        <v>87</v>
      </c>
      <c r="AV202" s="14" t="s">
        <v>87</v>
      </c>
      <c r="AW202" s="14" t="s">
        <v>33</v>
      </c>
      <c r="AX202" s="14" t="s">
        <v>79</v>
      </c>
      <c r="AY202" s="258" t="s">
        <v>170</v>
      </c>
    </row>
    <row r="203" s="14" customFormat="1">
      <c r="A203" s="14"/>
      <c r="B203" s="249"/>
      <c r="C203" s="250"/>
      <c r="D203" s="232" t="s">
        <v>182</v>
      </c>
      <c r="E203" s="251" t="s">
        <v>1</v>
      </c>
      <c r="F203" s="252" t="s">
        <v>284</v>
      </c>
      <c r="G203" s="250"/>
      <c r="H203" s="251" t="s">
        <v>1</v>
      </c>
      <c r="I203" s="253"/>
      <c r="J203" s="250"/>
      <c r="K203" s="250"/>
      <c r="L203" s="254"/>
      <c r="M203" s="255"/>
      <c r="N203" s="256"/>
      <c r="O203" s="256"/>
      <c r="P203" s="256"/>
      <c r="Q203" s="256"/>
      <c r="R203" s="256"/>
      <c r="S203" s="256"/>
      <c r="T203" s="25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8" t="s">
        <v>182</v>
      </c>
      <c r="AU203" s="258" t="s">
        <v>87</v>
      </c>
      <c r="AV203" s="14" t="s">
        <v>87</v>
      </c>
      <c r="AW203" s="14" t="s">
        <v>33</v>
      </c>
      <c r="AX203" s="14" t="s">
        <v>79</v>
      </c>
      <c r="AY203" s="258" t="s">
        <v>170</v>
      </c>
    </row>
    <row r="204" s="14" customFormat="1">
      <c r="A204" s="14"/>
      <c r="B204" s="249"/>
      <c r="C204" s="250"/>
      <c r="D204" s="232" t="s">
        <v>182</v>
      </c>
      <c r="E204" s="251" t="s">
        <v>1</v>
      </c>
      <c r="F204" s="252" t="s">
        <v>285</v>
      </c>
      <c r="G204" s="250"/>
      <c r="H204" s="251" t="s">
        <v>1</v>
      </c>
      <c r="I204" s="253"/>
      <c r="J204" s="250"/>
      <c r="K204" s="250"/>
      <c r="L204" s="254"/>
      <c r="M204" s="255"/>
      <c r="N204" s="256"/>
      <c r="O204" s="256"/>
      <c r="P204" s="256"/>
      <c r="Q204" s="256"/>
      <c r="R204" s="256"/>
      <c r="S204" s="256"/>
      <c r="T204" s="25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8" t="s">
        <v>182</v>
      </c>
      <c r="AU204" s="258" t="s">
        <v>87</v>
      </c>
      <c r="AV204" s="14" t="s">
        <v>87</v>
      </c>
      <c r="AW204" s="14" t="s">
        <v>33</v>
      </c>
      <c r="AX204" s="14" t="s">
        <v>79</v>
      </c>
      <c r="AY204" s="258" t="s">
        <v>170</v>
      </c>
    </row>
    <row r="205" s="14" customFormat="1">
      <c r="A205" s="14"/>
      <c r="B205" s="249"/>
      <c r="C205" s="250"/>
      <c r="D205" s="232" t="s">
        <v>182</v>
      </c>
      <c r="E205" s="251" t="s">
        <v>1</v>
      </c>
      <c r="F205" s="252" t="s">
        <v>286</v>
      </c>
      <c r="G205" s="250"/>
      <c r="H205" s="251" t="s">
        <v>1</v>
      </c>
      <c r="I205" s="253"/>
      <c r="J205" s="250"/>
      <c r="K205" s="250"/>
      <c r="L205" s="254"/>
      <c r="M205" s="255"/>
      <c r="N205" s="256"/>
      <c r="O205" s="256"/>
      <c r="P205" s="256"/>
      <c r="Q205" s="256"/>
      <c r="R205" s="256"/>
      <c r="S205" s="256"/>
      <c r="T205" s="25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8" t="s">
        <v>182</v>
      </c>
      <c r="AU205" s="258" t="s">
        <v>87</v>
      </c>
      <c r="AV205" s="14" t="s">
        <v>87</v>
      </c>
      <c r="AW205" s="14" t="s">
        <v>33</v>
      </c>
      <c r="AX205" s="14" t="s">
        <v>79</v>
      </c>
      <c r="AY205" s="258" t="s">
        <v>170</v>
      </c>
    </row>
    <row r="206" s="13" customFormat="1">
      <c r="A206" s="13"/>
      <c r="B206" s="238"/>
      <c r="C206" s="239"/>
      <c r="D206" s="232" t="s">
        <v>182</v>
      </c>
      <c r="E206" s="240" t="s">
        <v>1</v>
      </c>
      <c r="F206" s="241" t="s">
        <v>287</v>
      </c>
      <c r="G206" s="239"/>
      <c r="H206" s="242">
        <v>1</v>
      </c>
      <c r="I206" s="243"/>
      <c r="J206" s="239"/>
      <c r="K206" s="239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182</v>
      </c>
      <c r="AU206" s="248" t="s">
        <v>87</v>
      </c>
      <c r="AV206" s="13" t="s">
        <v>89</v>
      </c>
      <c r="AW206" s="13" t="s">
        <v>33</v>
      </c>
      <c r="AX206" s="13" t="s">
        <v>79</v>
      </c>
      <c r="AY206" s="248" t="s">
        <v>170</v>
      </c>
    </row>
    <row r="207" s="14" customFormat="1">
      <c r="A207" s="14"/>
      <c r="B207" s="249"/>
      <c r="C207" s="250"/>
      <c r="D207" s="232" t="s">
        <v>182</v>
      </c>
      <c r="E207" s="251" t="s">
        <v>1</v>
      </c>
      <c r="F207" s="252" t="s">
        <v>288</v>
      </c>
      <c r="G207" s="250"/>
      <c r="H207" s="251" t="s">
        <v>1</v>
      </c>
      <c r="I207" s="253"/>
      <c r="J207" s="250"/>
      <c r="K207" s="250"/>
      <c r="L207" s="254"/>
      <c r="M207" s="255"/>
      <c r="N207" s="256"/>
      <c r="O207" s="256"/>
      <c r="P207" s="256"/>
      <c r="Q207" s="256"/>
      <c r="R207" s="256"/>
      <c r="S207" s="256"/>
      <c r="T207" s="25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8" t="s">
        <v>182</v>
      </c>
      <c r="AU207" s="258" t="s">
        <v>87</v>
      </c>
      <c r="AV207" s="14" t="s">
        <v>87</v>
      </c>
      <c r="AW207" s="14" t="s">
        <v>33</v>
      </c>
      <c r="AX207" s="14" t="s">
        <v>79</v>
      </c>
      <c r="AY207" s="258" t="s">
        <v>170</v>
      </c>
    </row>
    <row r="208" s="14" customFormat="1">
      <c r="A208" s="14"/>
      <c r="B208" s="249"/>
      <c r="C208" s="250"/>
      <c r="D208" s="232" t="s">
        <v>182</v>
      </c>
      <c r="E208" s="251" t="s">
        <v>1</v>
      </c>
      <c r="F208" s="252" t="s">
        <v>289</v>
      </c>
      <c r="G208" s="250"/>
      <c r="H208" s="251" t="s">
        <v>1</v>
      </c>
      <c r="I208" s="253"/>
      <c r="J208" s="250"/>
      <c r="K208" s="250"/>
      <c r="L208" s="254"/>
      <c r="M208" s="255"/>
      <c r="N208" s="256"/>
      <c r="O208" s="256"/>
      <c r="P208" s="256"/>
      <c r="Q208" s="256"/>
      <c r="R208" s="256"/>
      <c r="S208" s="256"/>
      <c r="T208" s="25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8" t="s">
        <v>182</v>
      </c>
      <c r="AU208" s="258" t="s">
        <v>87</v>
      </c>
      <c r="AV208" s="14" t="s">
        <v>87</v>
      </c>
      <c r="AW208" s="14" t="s">
        <v>33</v>
      </c>
      <c r="AX208" s="14" t="s">
        <v>79</v>
      </c>
      <c r="AY208" s="258" t="s">
        <v>170</v>
      </c>
    </row>
    <row r="209" s="14" customFormat="1">
      <c r="A209" s="14"/>
      <c r="B209" s="249"/>
      <c r="C209" s="250"/>
      <c r="D209" s="232" t="s">
        <v>182</v>
      </c>
      <c r="E209" s="251" t="s">
        <v>1</v>
      </c>
      <c r="F209" s="252" t="s">
        <v>290</v>
      </c>
      <c r="G209" s="250"/>
      <c r="H209" s="251" t="s">
        <v>1</v>
      </c>
      <c r="I209" s="253"/>
      <c r="J209" s="250"/>
      <c r="K209" s="250"/>
      <c r="L209" s="254"/>
      <c r="M209" s="255"/>
      <c r="N209" s="256"/>
      <c r="O209" s="256"/>
      <c r="P209" s="256"/>
      <c r="Q209" s="256"/>
      <c r="R209" s="256"/>
      <c r="S209" s="256"/>
      <c r="T209" s="25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8" t="s">
        <v>182</v>
      </c>
      <c r="AU209" s="258" t="s">
        <v>87</v>
      </c>
      <c r="AV209" s="14" t="s">
        <v>87</v>
      </c>
      <c r="AW209" s="14" t="s">
        <v>33</v>
      </c>
      <c r="AX209" s="14" t="s">
        <v>79</v>
      </c>
      <c r="AY209" s="258" t="s">
        <v>170</v>
      </c>
    </row>
    <row r="210" s="14" customFormat="1">
      <c r="A210" s="14"/>
      <c r="B210" s="249"/>
      <c r="C210" s="250"/>
      <c r="D210" s="232" t="s">
        <v>182</v>
      </c>
      <c r="E210" s="251" t="s">
        <v>1</v>
      </c>
      <c r="F210" s="252" t="s">
        <v>284</v>
      </c>
      <c r="G210" s="250"/>
      <c r="H210" s="251" t="s">
        <v>1</v>
      </c>
      <c r="I210" s="253"/>
      <c r="J210" s="250"/>
      <c r="K210" s="250"/>
      <c r="L210" s="254"/>
      <c r="M210" s="255"/>
      <c r="N210" s="256"/>
      <c r="O210" s="256"/>
      <c r="P210" s="256"/>
      <c r="Q210" s="256"/>
      <c r="R210" s="256"/>
      <c r="S210" s="256"/>
      <c r="T210" s="25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8" t="s">
        <v>182</v>
      </c>
      <c r="AU210" s="258" t="s">
        <v>87</v>
      </c>
      <c r="AV210" s="14" t="s">
        <v>87</v>
      </c>
      <c r="AW210" s="14" t="s">
        <v>33</v>
      </c>
      <c r="AX210" s="14" t="s">
        <v>79</v>
      </c>
      <c r="AY210" s="258" t="s">
        <v>170</v>
      </c>
    </row>
    <row r="211" s="14" customFormat="1">
      <c r="A211" s="14"/>
      <c r="B211" s="249"/>
      <c r="C211" s="250"/>
      <c r="D211" s="232" t="s">
        <v>182</v>
      </c>
      <c r="E211" s="251" t="s">
        <v>1</v>
      </c>
      <c r="F211" s="252" t="s">
        <v>291</v>
      </c>
      <c r="G211" s="250"/>
      <c r="H211" s="251" t="s">
        <v>1</v>
      </c>
      <c r="I211" s="253"/>
      <c r="J211" s="250"/>
      <c r="K211" s="250"/>
      <c r="L211" s="254"/>
      <c r="M211" s="255"/>
      <c r="N211" s="256"/>
      <c r="O211" s="256"/>
      <c r="P211" s="256"/>
      <c r="Q211" s="256"/>
      <c r="R211" s="256"/>
      <c r="S211" s="256"/>
      <c r="T211" s="25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8" t="s">
        <v>182</v>
      </c>
      <c r="AU211" s="258" t="s">
        <v>87</v>
      </c>
      <c r="AV211" s="14" t="s">
        <v>87</v>
      </c>
      <c r="AW211" s="14" t="s">
        <v>33</v>
      </c>
      <c r="AX211" s="14" t="s">
        <v>79</v>
      </c>
      <c r="AY211" s="258" t="s">
        <v>170</v>
      </c>
    </row>
    <row r="212" s="14" customFormat="1">
      <c r="A212" s="14"/>
      <c r="B212" s="249"/>
      <c r="C212" s="250"/>
      <c r="D212" s="232" t="s">
        <v>182</v>
      </c>
      <c r="E212" s="251" t="s">
        <v>1</v>
      </c>
      <c r="F212" s="252" t="s">
        <v>292</v>
      </c>
      <c r="G212" s="250"/>
      <c r="H212" s="251" t="s">
        <v>1</v>
      </c>
      <c r="I212" s="253"/>
      <c r="J212" s="250"/>
      <c r="K212" s="250"/>
      <c r="L212" s="254"/>
      <c r="M212" s="255"/>
      <c r="N212" s="256"/>
      <c r="O212" s="256"/>
      <c r="P212" s="256"/>
      <c r="Q212" s="256"/>
      <c r="R212" s="256"/>
      <c r="S212" s="256"/>
      <c r="T212" s="25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8" t="s">
        <v>182</v>
      </c>
      <c r="AU212" s="258" t="s">
        <v>87</v>
      </c>
      <c r="AV212" s="14" t="s">
        <v>87</v>
      </c>
      <c r="AW212" s="14" t="s">
        <v>33</v>
      </c>
      <c r="AX212" s="14" t="s">
        <v>79</v>
      </c>
      <c r="AY212" s="258" t="s">
        <v>170</v>
      </c>
    </row>
    <row r="213" s="14" customFormat="1">
      <c r="A213" s="14"/>
      <c r="B213" s="249"/>
      <c r="C213" s="250"/>
      <c r="D213" s="232" t="s">
        <v>182</v>
      </c>
      <c r="E213" s="251" t="s">
        <v>1</v>
      </c>
      <c r="F213" s="252" t="s">
        <v>293</v>
      </c>
      <c r="G213" s="250"/>
      <c r="H213" s="251" t="s">
        <v>1</v>
      </c>
      <c r="I213" s="253"/>
      <c r="J213" s="250"/>
      <c r="K213" s="250"/>
      <c r="L213" s="254"/>
      <c r="M213" s="255"/>
      <c r="N213" s="256"/>
      <c r="O213" s="256"/>
      <c r="P213" s="256"/>
      <c r="Q213" s="256"/>
      <c r="R213" s="256"/>
      <c r="S213" s="256"/>
      <c r="T213" s="25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8" t="s">
        <v>182</v>
      </c>
      <c r="AU213" s="258" t="s">
        <v>87</v>
      </c>
      <c r="AV213" s="14" t="s">
        <v>87</v>
      </c>
      <c r="AW213" s="14" t="s">
        <v>33</v>
      </c>
      <c r="AX213" s="14" t="s">
        <v>79</v>
      </c>
      <c r="AY213" s="258" t="s">
        <v>170</v>
      </c>
    </row>
    <row r="214" s="14" customFormat="1">
      <c r="A214" s="14"/>
      <c r="B214" s="249"/>
      <c r="C214" s="250"/>
      <c r="D214" s="232" t="s">
        <v>182</v>
      </c>
      <c r="E214" s="251" t="s">
        <v>1</v>
      </c>
      <c r="F214" s="252" t="s">
        <v>294</v>
      </c>
      <c r="G214" s="250"/>
      <c r="H214" s="251" t="s">
        <v>1</v>
      </c>
      <c r="I214" s="253"/>
      <c r="J214" s="250"/>
      <c r="K214" s="250"/>
      <c r="L214" s="254"/>
      <c r="M214" s="259"/>
      <c r="N214" s="260"/>
      <c r="O214" s="260"/>
      <c r="P214" s="260"/>
      <c r="Q214" s="260"/>
      <c r="R214" s="260"/>
      <c r="S214" s="260"/>
      <c r="T214" s="26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8" t="s">
        <v>182</v>
      </c>
      <c r="AU214" s="258" t="s">
        <v>87</v>
      </c>
      <c r="AV214" s="14" t="s">
        <v>87</v>
      </c>
      <c r="AW214" s="14" t="s">
        <v>33</v>
      </c>
      <c r="AX214" s="14" t="s">
        <v>79</v>
      </c>
      <c r="AY214" s="258" t="s">
        <v>170</v>
      </c>
    </row>
    <row r="215" s="2" customFormat="1" ht="6.96" customHeight="1">
      <c r="A215" s="37"/>
      <c r="B215" s="65"/>
      <c r="C215" s="66"/>
      <c r="D215" s="66"/>
      <c r="E215" s="66"/>
      <c r="F215" s="66"/>
      <c r="G215" s="66"/>
      <c r="H215" s="66"/>
      <c r="I215" s="66"/>
      <c r="J215" s="66"/>
      <c r="K215" s="66"/>
      <c r="L215" s="43"/>
      <c r="M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</row>
  </sheetData>
  <sheetProtection sheet="1" autoFilter="0" formatColumns="0" formatRows="0" objects="1" scenarios="1" spinCount="100000" saltValue="zzNVVYyYHFjOOXIRSYDN7dwuu5XStcOQ4i6wRYspTZy89q+fqrhCrH8l6HjDWfTUJgNtbeetGR9KhYedLmlt/w==" hashValue="vgeffeM90T1LtrC1vzSANOndv2mCHtqPiHD13p7r16tuXEMvzuOjsDPficxBHLhbll4s1yMB8x0pT1q+lE7uWw==" algorithmName="SHA-512" password="CC35"/>
  <autoFilter ref="C118:K21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143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1493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ROUND((SUM(BE118:BE130)),  2)</f>
        <v>0</v>
      </c>
      <c r="G33" s="37"/>
      <c r="H33" s="37"/>
      <c r="I33" s="154">
        <v>0.20999999999999999</v>
      </c>
      <c r="J33" s="153">
        <f>ROUND(((SUM(BE118:BE130))*I33),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ROUND((SUM(BF118:BF130)),  2)</f>
        <v>0</v>
      </c>
      <c r="G34" s="37"/>
      <c r="H34" s="37"/>
      <c r="I34" s="154">
        <v>0.14999999999999999</v>
      </c>
      <c r="J34" s="153">
        <f>ROUND(((SUM(BF118:BF130))*I34),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ROUND((SUM(BG118:BG130)),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ROUND((SUM(BH118:BH130)),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ROUND((SUM(BI118:BI130)),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802 - Kácení dřevin OK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FORVIA CZ,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155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>Přeložka komunikace II/611 - Nehvizdy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145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SO 802 - Kácení dřevin OK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 xml:space="preserve"> </v>
      </c>
      <c r="G112" s="39"/>
      <c r="H112" s="39"/>
      <c r="I112" s="31" t="s">
        <v>22</v>
      </c>
      <c r="J112" s="78" t="str">
        <f>IF(J12="","",J12)</f>
        <v>18. 12. 2025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>KSÚS Středočeského kraje, p.o.</v>
      </c>
      <c r="G114" s="39"/>
      <c r="H114" s="39"/>
      <c r="I114" s="31" t="s">
        <v>32</v>
      </c>
      <c r="J114" s="35" t="str">
        <f>E21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30</v>
      </c>
      <c r="D115" s="39"/>
      <c r="E115" s="39"/>
      <c r="F115" s="26" t="str">
        <f>IF(E18="","",E18)</f>
        <v>Vyplň údaj</v>
      </c>
      <c r="G115" s="39"/>
      <c r="H115" s="39"/>
      <c r="I115" s="31" t="s">
        <v>34</v>
      </c>
      <c r="J115" s="35" t="str">
        <f>E24</f>
        <v>FORVIA CZ, s.r.o.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156</v>
      </c>
      <c r="D117" s="193" t="s">
        <v>64</v>
      </c>
      <c r="E117" s="193" t="s">
        <v>60</v>
      </c>
      <c r="F117" s="193" t="s">
        <v>61</v>
      </c>
      <c r="G117" s="193" t="s">
        <v>157</v>
      </c>
      <c r="H117" s="193" t="s">
        <v>158</v>
      </c>
      <c r="I117" s="193" t="s">
        <v>159</v>
      </c>
      <c r="J117" s="194" t="s">
        <v>149</v>
      </c>
      <c r="K117" s="195" t="s">
        <v>160</v>
      </c>
      <c r="L117" s="196"/>
      <c r="M117" s="99" t="s">
        <v>1</v>
      </c>
      <c r="N117" s="100" t="s">
        <v>43</v>
      </c>
      <c r="O117" s="100" t="s">
        <v>161</v>
      </c>
      <c r="P117" s="100" t="s">
        <v>162</v>
      </c>
      <c r="Q117" s="100" t="s">
        <v>163</v>
      </c>
      <c r="R117" s="100" t="s">
        <v>164</v>
      </c>
      <c r="S117" s="100" t="s">
        <v>165</v>
      </c>
      <c r="T117" s="101" t="s">
        <v>166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167</v>
      </c>
      <c r="D118" s="39"/>
      <c r="E118" s="39"/>
      <c r="F118" s="39"/>
      <c r="G118" s="39"/>
      <c r="H118" s="39"/>
      <c r="I118" s="39"/>
      <c r="J118" s="197">
        <f>BK118</f>
        <v>0</v>
      </c>
      <c r="K118" s="39"/>
      <c r="L118" s="43"/>
      <c r="M118" s="102"/>
      <c r="N118" s="198"/>
      <c r="O118" s="103"/>
      <c r="P118" s="199">
        <f>P119</f>
        <v>0</v>
      </c>
      <c r="Q118" s="103"/>
      <c r="R118" s="199">
        <f>R119</f>
        <v>0</v>
      </c>
      <c r="S118" s="103"/>
      <c r="T118" s="200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78</v>
      </c>
      <c r="AU118" s="16" t="s">
        <v>151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78</v>
      </c>
      <c r="E119" s="205" t="s">
        <v>302</v>
      </c>
      <c r="F119" s="205" t="s">
        <v>303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87</v>
      </c>
      <c r="AT119" s="214" t="s">
        <v>78</v>
      </c>
      <c r="AU119" s="214" t="s">
        <v>79</v>
      </c>
      <c r="AY119" s="213" t="s">
        <v>170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78</v>
      </c>
      <c r="E120" s="216" t="s">
        <v>87</v>
      </c>
      <c r="F120" s="216" t="s">
        <v>304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SUM(P121:P130)</f>
        <v>0</v>
      </c>
      <c r="Q120" s="210"/>
      <c r="R120" s="211">
        <f>SUM(R121:R130)</f>
        <v>0</v>
      </c>
      <c r="S120" s="210"/>
      <c r="T120" s="212">
        <f>SUM(T121:T130)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87</v>
      </c>
      <c r="AT120" s="214" t="s">
        <v>78</v>
      </c>
      <c r="AU120" s="214" t="s">
        <v>87</v>
      </c>
      <c r="AY120" s="213" t="s">
        <v>170</v>
      </c>
      <c r="BK120" s="215">
        <f>SUM(BK121:BK130)</f>
        <v>0</v>
      </c>
    </row>
    <row r="121" s="2" customFormat="1" ht="24.15" customHeight="1">
      <c r="A121" s="37"/>
      <c r="B121" s="38"/>
      <c r="C121" s="218" t="s">
        <v>87</v>
      </c>
      <c r="D121" s="218" t="s">
        <v>173</v>
      </c>
      <c r="E121" s="219" t="s">
        <v>1483</v>
      </c>
      <c r="F121" s="220" t="s">
        <v>1484</v>
      </c>
      <c r="G121" s="221" t="s">
        <v>176</v>
      </c>
      <c r="H121" s="222">
        <v>10</v>
      </c>
      <c r="I121" s="223"/>
      <c r="J121" s="224">
        <f>ROUND(I121*H121,2)</f>
        <v>0</v>
      </c>
      <c r="K121" s="225"/>
      <c r="L121" s="43"/>
      <c r="M121" s="226" t="s">
        <v>1</v>
      </c>
      <c r="N121" s="227" t="s">
        <v>44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186</v>
      </c>
      <c r="AT121" s="230" t="s">
        <v>173</v>
      </c>
      <c r="AU121" s="230" t="s">
        <v>89</v>
      </c>
      <c r="AY121" s="16" t="s">
        <v>170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87</v>
      </c>
      <c r="BK121" s="231">
        <f>ROUND(I121*H121,2)</f>
        <v>0</v>
      </c>
      <c r="BL121" s="16" t="s">
        <v>186</v>
      </c>
      <c r="BM121" s="230" t="s">
        <v>1494</v>
      </c>
    </row>
    <row r="122" s="2" customFormat="1">
      <c r="A122" s="37"/>
      <c r="B122" s="38"/>
      <c r="C122" s="39"/>
      <c r="D122" s="232" t="s">
        <v>179</v>
      </c>
      <c r="E122" s="39"/>
      <c r="F122" s="233" t="s">
        <v>1484</v>
      </c>
      <c r="G122" s="39"/>
      <c r="H122" s="39"/>
      <c r="I122" s="234"/>
      <c r="J122" s="39"/>
      <c r="K122" s="39"/>
      <c r="L122" s="43"/>
      <c r="M122" s="235"/>
      <c r="N122" s="236"/>
      <c r="O122" s="90"/>
      <c r="P122" s="90"/>
      <c r="Q122" s="90"/>
      <c r="R122" s="90"/>
      <c r="S122" s="90"/>
      <c r="T122" s="91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179</v>
      </c>
      <c r="AU122" s="16" t="s">
        <v>89</v>
      </c>
    </row>
    <row r="123" s="2" customFormat="1">
      <c r="A123" s="37"/>
      <c r="B123" s="38"/>
      <c r="C123" s="39"/>
      <c r="D123" s="232" t="s">
        <v>180</v>
      </c>
      <c r="E123" s="39"/>
      <c r="F123" s="237" t="s">
        <v>1486</v>
      </c>
      <c r="G123" s="39"/>
      <c r="H123" s="39"/>
      <c r="I123" s="234"/>
      <c r="J123" s="39"/>
      <c r="K123" s="39"/>
      <c r="L123" s="43"/>
      <c r="M123" s="235"/>
      <c r="N123" s="236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180</v>
      </c>
      <c r="AU123" s="16" t="s">
        <v>89</v>
      </c>
    </row>
    <row r="124" s="2" customFormat="1">
      <c r="A124" s="37"/>
      <c r="B124" s="38"/>
      <c r="C124" s="39"/>
      <c r="D124" s="232" t="s">
        <v>193</v>
      </c>
      <c r="E124" s="39"/>
      <c r="F124" s="237" t="s">
        <v>1487</v>
      </c>
      <c r="G124" s="39"/>
      <c r="H124" s="39"/>
      <c r="I124" s="234"/>
      <c r="J124" s="39"/>
      <c r="K124" s="39"/>
      <c r="L124" s="43"/>
      <c r="M124" s="235"/>
      <c r="N124" s="236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193</v>
      </c>
      <c r="AU124" s="16" t="s">
        <v>89</v>
      </c>
    </row>
    <row r="125" s="13" customFormat="1">
      <c r="A125" s="13"/>
      <c r="B125" s="238"/>
      <c r="C125" s="239"/>
      <c r="D125" s="232" t="s">
        <v>182</v>
      </c>
      <c r="E125" s="240" t="s">
        <v>1</v>
      </c>
      <c r="F125" s="241" t="s">
        <v>1495</v>
      </c>
      <c r="G125" s="239"/>
      <c r="H125" s="242">
        <v>10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182</v>
      </c>
      <c r="AU125" s="248" t="s">
        <v>89</v>
      </c>
      <c r="AV125" s="13" t="s">
        <v>89</v>
      </c>
      <c r="AW125" s="13" t="s">
        <v>33</v>
      </c>
      <c r="AX125" s="13" t="s">
        <v>87</v>
      </c>
      <c r="AY125" s="248" t="s">
        <v>170</v>
      </c>
    </row>
    <row r="126" s="2" customFormat="1" ht="24.15" customHeight="1">
      <c r="A126" s="37"/>
      <c r="B126" s="38"/>
      <c r="C126" s="218" t="s">
        <v>89</v>
      </c>
      <c r="D126" s="218" t="s">
        <v>173</v>
      </c>
      <c r="E126" s="219" t="s">
        <v>1496</v>
      </c>
      <c r="F126" s="220" t="s">
        <v>1497</v>
      </c>
      <c r="G126" s="221" t="s">
        <v>176</v>
      </c>
      <c r="H126" s="222">
        <v>6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44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186</v>
      </c>
      <c r="AT126" s="230" t="s">
        <v>173</v>
      </c>
      <c r="AU126" s="230" t="s">
        <v>89</v>
      </c>
      <c r="AY126" s="16" t="s">
        <v>170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87</v>
      </c>
      <c r="BK126" s="231">
        <f>ROUND(I126*H126,2)</f>
        <v>0</v>
      </c>
      <c r="BL126" s="16" t="s">
        <v>186</v>
      </c>
      <c r="BM126" s="230" t="s">
        <v>1498</v>
      </c>
    </row>
    <row r="127" s="2" customFormat="1">
      <c r="A127" s="37"/>
      <c r="B127" s="38"/>
      <c r="C127" s="39"/>
      <c r="D127" s="232" t="s">
        <v>179</v>
      </c>
      <c r="E127" s="39"/>
      <c r="F127" s="233" t="s">
        <v>1497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179</v>
      </c>
      <c r="AU127" s="16" t="s">
        <v>89</v>
      </c>
    </row>
    <row r="128" s="2" customFormat="1">
      <c r="A128" s="37"/>
      <c r="B128" s="38"/>
      <c r="C128" s="39"/>
      <c r="D128" s="232" t="s">
        <v>180</v>
      </c>
      <c r="E128" s="39"/>
      <c r="F128" s="237" t="s">
        <v>1486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180</v>
      </c>
      <c r="AU128" s="16" t="s">
        <v>89</v>
      </c>
    </row>
    <row r="129" s="2" customFormat="1">
      <c r="A129" s="37"/>
      <c r="B129" s="38"/>
      <c r="C129" s="39"/>
      <c r="D129" s="232" t="s">
        <v>193</v>
      </c>
      <c r="E129" s="39"/>
      <c r="F129" s="237" t="s">
        <v>1487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193</v>
      </c>
      <c r="AU129" s="16" t="s">
        <v>89</v>
      </c>
    </row>
    <row r="130" s="13" customFormat="1">
      <c r="A130" s="13"/>
      <c r="B130" s="238"/>
      <c r="C130" s="239"/>
      <c r="D130" s="232" t="s">
        <v>182</v>
      </c>
      <c r="E130" s="240" t="s">
        <v>1</v>
      </c>
      <c r="F130" s="241" t="s">
        <v>1499</v>
      </c>
      <c r="G130" s="239"/>
      <c r="H130" s="242">
        <v>6</v>
      </c>
      <c r="I130" s="243"/>
      <c r="J130" s="239"/>
      <c r="K130" s="239"/>
      <c r="L130" s="244"/>
      <c r="M130" s="262"/>
      <c r="N130" s="263"/>
      <c r="O130" s="263"/>
      <c r="P130" s="263"/>
      <c r="Q130" s="263"/>
      <c r="R130" s="263"/>
      <c r="S130" s="263"/>
      <c r="T130" s="26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182</v>
      </c>
      <c r="AU130" s="248" t="s">
        <v>89</v>
      </c>
      <c r="AV130" s="13" t="s">
        <v>89</v>
      </c>
      <c r="AW130" s="13" t="s">
        <v>33</v>
      </c>
      <c r="AX130" s="13" t="s">
        <v>87</v>
      </c>
      <c r="AY130" s="248" t="s">
        <v>170</v>
      </c>
    </row>
    <row r="131" s="2" customFormat="1" ht="6.96" customHeight="1">
      <c r="A131" s="37"/>
      <c r="B131" s="65"/>
      <c r="C131" s="66"/>
      <c r="D131" s="66"/>
      <c r="E131" s="66"/>
      <c r="F131" s="66"/>
      <c r="G131" s="66"/>
      <c r="H131" s="66"/>
      <c r="I131" s="66"/>
      <c r="J131" s="66"/>
      <c r="K131" s="66"/>
      <c r="L131" s="43"/>
      <c r="M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</sheetData>
  <sheetProtection sheet="1" autoFilter="0" formatColumns="0" formatRows="0" objects="1" scenarios="1" spinCount="100000" saltValue="pzC4VlnZYI9nR2sTSxwnXmQhFnuKXYiDDDdFDMqos00Q9sy6yA6YSB20M49ZhOc4olRi7FfsMovaqH191ElT5w==" hashValue="ZHbTEtL2d+BibU+v5WYnsa4WO7Z1LZzV2ovNSY08EK6Iqk9zZARQZumAVDZbQen7EwwP/OmAivZtzjaFmJG2fA==" algorithmName="SHA-512" password="CC35"/>
  <autoFilter ref="C117:K13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295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ROUND((SUM(BE123:BE463)),  2)</f>
        <v>0</v>
      </c>
      <c r="G33" s="37"/>
      <c r="H33" s="37"/>
      <c r="I33" s="154">
        <v>0.20999999999999999</v>
      </c>
      <c r="J33" s="153">
        <f>ROUND(((SUM(BE123:BE463))*I33),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ROUND((SUM(BF123:BF463)),  2)</f>
        <v>0</v>
      </c>
      <c r="G34" s="37"/>
      <c r="H34" s="37"/>
      <c r="I34" s="154">
        <v>0.14999999999999999</v>
      </c>
      <c r="J34" s="153">
        <f>ROUND(((SUM(BF123:BF463))*I34),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ROUND((SUM(BG123:BG463)),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ROUND((SUM(BH123:BH463)),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ROUND((SUM(BI123:BI463)),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101 - Komunikace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FORVIA CZ,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J207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299</v>
      </c>
      <c r="E100" s="187"/>
      <c r="F100" s="187"/>
      <c r="G100" s="187"/>
      <c r="H100" s="187"/>
      <c r="I100" s="187"/>
      <c r="J100" s="188">
        <f>J229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300</v>
      </c>
      <c r="E101" s="187"/>
      <c r="F101" s="187"/>
      <c r="G101" s="187"/>
      <c r="H101" s="187"/>
      <c r="I101" s="187"/>
      <c r="J101" s="188">
        <f>J291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301</v>
      </c>
      <c r="E102" s="187"/>
      <c r="F102" s="187"/>
      <c r="G102" s="187"/>
      <c r="H102" s="187"/>
      <c r="I102" s="187"/>
      <c r="J102" s="188">
        <f>J296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154</v>
      </c>
      <c r="E103" s="181"/>
      <c r="F103" s="181"/>
      <c r="G103" s="181"/>
      <c r="H103" s="181"/>
      <c r="I103" s="181"/>
      <c r="J103" s="182">
        <f>J456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155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Přeložka komunikace II/611 - Nehvizdy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145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SO 101 - Komunikace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 xml:space="preserve"> </v>
      </c>
      <c r="G117" s="39"/>
      <c r="H117" s="39"/>
      <c r="I117" s="31" t="s">
        <v>22</v>
      </c>
      <c r="J117" s="78" t="str">
        <f>IF(J12="","",J12)</f>
        <v>18. 12. 2025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>KSÚS Středočeského kraje, p.o.</v>
      </c>
      <c r="G119" s="39"/>
      <c r="H119" s="39"/>
      <c r="I119" s="31" t="s">
        <v>32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30</v>
      </c>
      <c r="D120" s="39"/>
      <c r="E120" s="39"/>
      <c r="F120" s="26" t="str">
        <f>IF(E18="","",E18)</f>
        <v>Vyplň údaj</v>
      </c>
      <c r="G120" s="39"/>
      <c r="H120" s="39"/>
      <c r="I120" s="31" t="s">
        <v>34</v>
      </c>
      <c r="J120" s="35" t="str">
        <f>E24</f>
        <v>FORVIA CZ, s.r.o.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156</v>
      </c>
      <c r="D122" s="193" t="s">
        <v>64</v>
      </c>
      <c r="E122" s="193" t="s">
        <v>60</v>
      </c>
      <c r="F122" s="193" t="s">
        <v>61</v>
      </c>
      <c r="G122" s="193" t="s">
        <v>157</v>
      </c>
      <c r="H122" s="193" t="s">
        <v>158</v>
      </c>
      <c r="I122" s="193" t="s">
        <v>159</v>
      </c>
      <c r="J122" s="194" t="s">
        <v>149</v>
      </c>
      <c r="K122" s="195" t="s">
        <v>160</v>
      </c>
      <c r="L122" s="196"/>
      <c r="M122" s="99" t="s">
        <v>1</v>
      </c>
      <c r="N122" s="100" t="s">
        <v>43</v>
      </c>
      <c r="O122" s="100" t="s">
        <v>161</v>
      </c>
      <c r="P122" s="100" t="s">
        <v>162</v>
      </c>
      <c r="Q122" s="100" t="s">
        <v>163</v>
      </c>
      <c r="R122" s="100" t="s">
        <v>164</v>
      </c>
      <c r="S122" s="100" t="s">
        <v>165</v>
      </c>
      <c r="T122" s="101" t="s">
        <v>166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167</v>
      </c>
      <c r="D123" s="39"/>
      <c r="E123" s="39"/>
      <c r="F123" s="39"/>
      <c r="G123" s="39"/>
      <c r="H123" s="39"/>
      <c r="I123" s="39"/>
      <c r="J123" s="197">
        <f>BK123</f>
        <v>0</v>
      </c>
      <c r="K123" s="39"/>
      <c r="L123" s="43"/>
      <c r="M123" s="102"/>
      <c r="N123" s="198"/>
      <c r="O123" s="103"/>
      <c r="P123" s="199">
        <f>P124+P456</f>
        <v>0</v>
      </c>
      <c r="Q123" s="103"/>
      <c r="R123" s="199">
        <f>R124+R456</f>
        <v>0</v>
      </c>
      <c r="S123" s="103"/>
      <c r="T123" s="200">
        <f>T124+T456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78</v>
      </c>
      <c r="AU123" s="16" t="s">
        <v>151</v>
      </c>
      <c r="BK123" s="201">
        <f>BK124+BK456</f>
        <v>0</v>
      </c>
    </row>
    <row r="124" s="12" customFormat="1" ht="25.92" customHeight="1">
      <c r="A124" s="12"/>
      <c r="B124" s="202"/>
      <c r="C124" s="203"/>
      <c r="D124" s="204" t="s">
        <v>78</v>
      </c>
      <c r="E124" s="205" t="s">
        <v>302</v>
      </c>
      <c r="F124" s="205" t="s">
        <v>303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P125+P207+P229+P291+P296</f>
        <v>0</v>
      </c>
      <c r="Q124" s="210"/>
      <c r="R124" s="211">
        <f>R125+R207+R229+R291+R296</f>
        <v>0</v>
      </c>
      <c r="S124" s="210"/>
      <c r="T124" s="212">
        <f>T125+T207+T229+T291+T296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87</v>
      </c>
      <c r="AT124" s="214" t="s">
        <v>78</v>
      </c>
      <c r="AU124" s="214" t="s">
        <v>79</v>
      </c>
      <c r="AY124" s="213" t="s">
        <v>170</v>
      </c>
      <c r="BK124" s="215">
        <f>BK125+BK207+BK229+BK291+BK296</f>
        <v>0</v>
      </c>
    </row>
    <row r="125" s="12" customFormat="1" ht="22.8" customHeight="1">
      <c r="A125" s="12"/>
      <c r="B125" s="202"/>
      <c r="C125" s="203"/>
      <c r="D125" s="204" t="s">
        <v>78</v>
      </c>
      <c r="E125" s="216" t="s">
        <v>87</v>
      </c>
      <c r="F125" s="216" t="s">
        <v>304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SUM(P126:P206)</f>
        <v>0</v>
      </c>
      <c r="Q125" s="210"/>
      <c r="R125" s="211">
        <f>SUM(R126:R206)</f>
        <v>0</v>
      </c>
      <c r="S125" s="210"/>
      <c r="T125" s="212">
        <f>SUM(T126:T206)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87</v>
      </c>
      <c r="AT125" s="214" t="s">
        <v>78</v>
      </c>
      <c r="AU125" s="214" t="s">
        <v>87</v>
      </c>
      <c r="AY125" s="213" t="s">
        <v>170</v>
      </c>
      <c r="BK125" s="215">
        <f>SUM(BK126:BK206)</f>
        <v>0</v>
      </c>
    </row>
    <row r="126" s="2" customFormat="1" ht="24.15" customHeight="1">
      <c r="A126" s="37"/>
      <c r="B126" s="38"/>
      <c r="C126" s="218" t="s">
        <v>87</v>
      </c>
      <c r="D126" s="218" t="s">
        <v>173</v>
      </c>
      <c r="E126" s="219" t="s">
        <v>305</v>
      </c>
      <c r="F126" s="220" t="s">
        <v>306</v>
      </c>
      <c r="G126" s="221" t="s">
        <v>307</v>
      </c>
      <c r="H126" s="222">
        <v>124.175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44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186</v>
      </c>
      <c r="AT126" s="230" t="s">
        <v>173</v>
      </c>
      <c r="AU126" s="230" t="s">
        <v>89</v>
      </c>
      <c r="AY126" s="16" t="s">
        <v>170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87</v>
      </c>
      <c r="BK126" s="231">
        <f>ROUND(I126*H126,2)</f>
        <v>0</v>
      </c>
      <c r="BL126" s="16" t="s">
        <v>186</v>
      </c>
      <c r="BM126" s="230" t="s">
        <v>308</v>
      </c>
    </row>
    <row r="127" s="2" customFormat="1">
      <c r="A127" s="37"/>
      <c r="B127" s="38"/>
      <c r="C127" s="39"/>
      <c r="D127" s="232" t="s">
        <v>179</v>
      </c>
      <c r="E127" s="39"/>
      <c r="F127" s="233" t="s">
        <v>306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179</v>
      </c>
      <c r="AU127" s="16" t="s">
        <v>89</v>
      </c>
    </row>
    <row r="128" s="2" customFormat="1">
      <c r="A128" s="37"/>
      <c r="B128" s="38"/>
      <c r="C128" s="39"/>
      <c r="D128" s="232" t="s">
        <v>180</v>
      </c>
      <c r="E128" s="39"/>
      <c r="F128" s="237" t="s">
        <v>309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180</v>
      </c>
      <c r="AU128" s="16" t="s">
        <v>89</v>
      </c>
    </row>
    <row r="129" s="2" customFormat="1">
      <c r="A129" s="37"/>
      <c r="B129" s="38"/>
      <c r="C129" s="39"/>
      <c r="D129" s="232" t="s">
        <v>193</v>
      </c>
      <c r="E129" s="39"/>
      <c r="F129" s="237" t="s">
        <v>310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193</v>
      </c>
      <c r="AU129" s="16" t="s">
        <v>89</v>
      </c>
    </row>
    <row r="130" s="13" customFormat="1">
      <c r="A130" s="13"/>
      <c r="B130" s="238"/>
      <c r="C130" s="239"/>
      <c r="D130" s="232" t="s">
        <v>182</v>
      </c>
      <c r="E130" s="240" t="s">
        <v>1</v>
      </c>
      <c r="F130" s="241" t="s">
        <v>311</v>
      </c>
      <c r="G130" s="239"/>
      <c r="H130" s="242">
        <v>122.675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182</v>
      </c>
      <c r="AU130" s="248" t="s">
        <v>89</v>
      </c>
      <c r="AV130" s="13" t="s">
        <v>89</v>
      </c>
      <c r="AW130" s="13" t="s">
        <v>33</v>
      </c>
      <c r="AX130" s="13" t="s">
        <v>79</v>
      </c>
      <c r="AY130" s="248" t="s">
        <v>170</v>
      </c>
    </row>
    <row r="131" s="13" customFormat="1">
      <c r="A131" s="13"/>
      <c r="B131" s="238"/>
      <c r="C131" s="239"/>
      <c r="D131" s="232" t="s">
        <v>182</v>
      </c>
      <c r="E131" s="240" t="s">
        <v>1</v>
      </c>
      <c r="F131" s="241" t="s">
        <v>312</v>
      </c>
      <c r="G131" s="239"/>
      <c r="H131" s="242">
        <v>1.5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182</v>
      </c>
      <c r="AU131" s="248" t="s">
        <v>89</v>
      </c>
      <c r="AV131" s="13" t="s">
        <v>89</v>
      </c>
      <c r="AW131" s="13" t="s">
        <v>33</v>
      </c>
      <c r="AX131" s="13" t="s">
        <v>79</v>
      </c>
      <c r="AY131" s="248" t="s">
        <v>170</v>
      </c>
    </row>
    <row r="132" s="2" customFormat="1" ht="24.15" customHeight="1">
      <c r="A132" s="37"/>
      <c r="B132" s="38"/>
      <c r="C132" s="218" t="s">
        <v>89</v>
      </c>
      <c r="D132" s="218" t="s">
        <v>173</v>
      </c>
      <c r="E132" s="219" t="s">
        <v>313</v>
      </c>
      <c r="F132" s="220" t="s">
        <v>314</v>
      </c>
      <c r="G132" s="221" t="s">
        <v>315</v>
      </c>
      <c r="H132" s="222">
        <v>3.9359999999999999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44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186</v>
      </c>
      <c r="AT132" s="230" t="s">
        <v>173</v>
      </c>
      <c r="AU132" s="230" t="s">
        <v>89</v>
      </c>
      <c r="AY132" s="16" t="s">
        <v>170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87</v>
      </c>
      <c r="BK132" s="231">
        <f>ROUND(I132*H132,2)</f>
        <v>0</v>
      </c>
      <c r="BL132" s="16" t="s">
        <v>186</v>
      </c>
      <c r="BM132" s="230" t="s">
        <v>316</v>
      </c>
    </row>
    <row r="133" s="2" customFormat="1">
      <c r="A133" s="37"/>
      <c r="B133" s="38"/>
      <c r="C133" s="39"/>
      <c r="D133" s="232" t="s">
        <v>179</v>
      </c>
      <c r="E133" s="39"/>
      <c r="F133" s="233" t="s">
        <v>314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179</v>
      </c>
      <c r="AU133" s="16" t="s">
        <v>89</v>
      </c>
    </row>
    <row r="134" s="2" customFormat="1">
      <c r="A134" s="37"/>
      <c r="B134" s="38"/>
      <c r="C134" s="39"/>
      <c r="D134" s="232" t="s">
        <v>180</v>
      </c>
      <c r="E134" s="39"/>
      <c r="F134" s="237" t="s">
        <v>309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180</v>
      </c>
      <c r="AU134" s="16" t="s">
        <v>89</v>
      </c>
    </row>
    <row r="135" s="2" customFormat="1">
      <c r="A135" s="37"/>
      <c r="B135" s="38"/>
      <c r="C135" s="39"/>
      <c r="D135" s="232" t="s">
        <v>193</v>
      </c>
      <c r="E135" s="39"/>
      <c r="F135" s="237" t="s">
        <v>317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193</v>
      </c>
      <c r="AU135" s="16" t="s">
        <v>89</v>
      </c>
    </row>
    <row r="136" s="13" customFormat="1">
      <c r="A136" s="13"/>
      <c r="B136" s="238"/>
      <c r="C136" s="239"/>
      <c r="D136" s="232" t="s">
        <v>182</v>
      </c>
      <c r="E136" s="240" t="s">
        <v>1</v>
      </c>
      <c r="F136" s="241" t="s">
        <v>318</v>
      </c>
      <c r="G136" s="239"/>
      <c r="H136" s="242">
        <v>3.9359999999999999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182</v>
      </c>
      <c r="AU136" s="248" t="s">
        <v>89</v>
      </c>
      <c r="AV136" s="13" t="s">
        <v>89</v>
      </c>
      <c r="AW136" s="13" t="s">
        <v>33</v>
      </c>
      <c r="AX136" s="13" t="s">
        <v>87</v>
      </c>
      <c r="AY136" s="248" t="s">
        <v>170</v>
      </c>
    </row>
    <row r="137" s="2" customFormat="1" ht="24.15" customHeight="1">
      <c r="A137" s="37"/>
      <c r="B137" s="38"/>
      <c r="C137" s="218" t="s">
        <v>196</v>
      </c>
      <c r="D137" s="218" t="s">
        <v>173</v>
      </c>
      <c r="E137" s="219" t="s">
        <v>319</v>
      </c>
      <c r="F137" s="220" t="s">
        <v>320</v>
      </c>
      <c r="G137" s="221" t="s">
        <v>315</v>
      </c>
      <c r="H137" s="222">
        <v>1.4299999999999999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44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186</v>
      </c>
      <c r="AT137" s="230" t="s">
        <v>173</v>
      </c>
      <c r="AU137" s="230" t="s">
        <v>89</v>
      </c>
      <c r="AY137" s="16" t="s">
        <v>170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87</v>
      </c>
      <c r="BK137" s="231">
        <f>ROUND(I137*H137,2)</f>
        <v>0</v>
      </c>
      <c r="BL137" s="16" t="s">
        <v>186</v>
      </c>
      <c r="BM137" s="230" t="s">
        <v>321</v>
      </c>
    </row>
    <row r="138" s="2" customFormat="1">
      <c r="A138" s="37"/>
      <c r="B138" s="38"/>
      <c r="C138" s="39"/>
      <c r="D138" s="232" t="s">
        <v>179</v>
      </c>
      <c r="E138" s="39"/>
      <c r="F138" s="233" t="s">
        <v>320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179</v>
      </c>
      <c r="AU138" s="16" t="s">
        <v>89</v>
      </c>
    </row>
    <row r="139" s="2" customFormat="1">
      <c r="A139" s="37"/>
      <c r="B139" s="38"/>
      <c r="C139" s="39"/>
      <c r="D139" s="232" t="s">
        <v>180</v>
      </c>
      <c r="E139" s="39"/>
      <c r="F139" s="237" t="s">
        <v>309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180</v>
      </c>
      <c r="AU139" s="16" t="s">
        <v>89</v>
      </c>
    </row>
    <row r="140" s="2" customFormat="1">
      <c r="A140" s="37"/>
      <c r="B140" s="38"/>
      <c r="C140" s="39"/>
      <c r="D140" s="232" t="s">
        <v>193</v>
      </c>
      <c r="E140" s="39"/>
      <c r="F140" s="237" t="s">
        <v>317</v>
      </c>
      <c r="G140" s="39"/>
      <c r="H140" s="39"/>
      <c r="I140" s="234"/>
      <c r="J140" s="39"/>
      <c r="K140" s="39"/>
      <c r="L140" s="43"/>
      <c r="M140" s="235"/>
      <c r="N140" s="236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193</v>
      </c>
      <c r="AU140" s="16" t="s">
        <v>89</v>
      </c>
    </row>
    <row r="141" s="13" customFormat="1">
      <c r="A141" s="13"/>
      <c r="B141" s="238"/>
      <c r="C141" s="239"/>
      <c r="D141" s="232" t="s">
        <v>182</v>
      </c>
      <c r="E141" s="240" t="s">
        <v>1</v>
      </c>
      <c r="F141" s="241" t="s">
        <v>322</v>
      </c>
      <c r="G141" s="239"/>
      <c r="H141" s="242">
        <v>1.4299999999999999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182</v>
      </c>
      <c r="AU141" s="248" t="s">
        <v>89</v>
      </c>
      <c r="AV141" s="13" t="s">
        <v>89</v>
      </c>
      <c r="AW141" s="13" t="s">
        <v>33</v>
      </c>
      <c r="AX141" s="13" t="s">
        <v>87</v>
      </c>
      <c r="AY141" s="248" t="s">
        <v>170</v>
      </c>
    </row>
    <row r="142" s="2" customFormat="1" ht="24.15" customHeight="1">
      <c r="A142" s="37"/>
      <c r="B142" s="38"/>
      <c r="C142" s="218" t="s">
        <v>186</v>
      </c>
      <c r="D142" s="218" t="s">
        <v>173</v>
      </c>
      <c r="E142" s="219" t="s">
        <v>323</v>
      </c>
      <c r="F142" s="220" t="s">
        <v>324</v>
      </c>
      <c r="G142" s="221" t="s">
        <v>315</v>
      </c>
      <c r="H142" s="222">
        <v>66.888000000000005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44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186</v>
      </c>
      <c r="AT142" s="230" t="s">
        <v>173</v>
      </c>
      <c r="AU142" s="230" t="s">
        <v>89</v>
      </c>
      <c r="AY142" s="16" t="s">
        <v>170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87</v>
      </c>
      <c r="BK142" s="231">
        <f>ROUND(I142*H142,2)</f>
        <v>0</v>
      </c>
      <c r="BL142" s="16" t="s">
        <v>186</v>
      </c>
      <c r="BM142" s="230" t="s">
        <v>325</v>
      </c>
    </row>
    <row r="143" s="2" customFormat="1">
      <c r="A143" s="37"/>
      <c r="B143" s="38"/>
      <c r="C143" s="39"/>
      <c r="D143" s="232" t="s">
        <v>179</v>
      </c>
      <c r="E143" s="39"/>
      <c r="F143" s="233" t="s">
        <v>324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179</v>
      </c>
      <c r="AU143" s="16" t="s">
        <v>89</v>
      </c>
    </row>
    <row r="144" s="2" customFormat="1">
      <c r="A144" s="37"/>
      <c r="B144" s="38"/>
      <c r="C144" s="39"/>
      <c r="D144" s="232" t="s">
        <v>180</v>
      </c>
      <c r="E144" s="39"/>
      <c r="F144" s="237" t="s">
        <v>309</v>
      </c>
      <c r="G144" s="39"/>
      <c r="H144" s="39"/>
      <c r="I144" s="234"/>
      <c r="J144" s="39"/>
      <c r="K144" s="39"/>
      <c r="L144" s="43"/>
      <c r="M144" s="235"/>
      <c r="N144" s="236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180</v>
      </c>
      <c r="AU144" s="16" t="s">
        <v>89</v>
      </c>
    </row>
    <row r="145" s="2" customFormat="1">
      <c r="A145" s="37"/>
      <c r="B145" s="38"/>
      <c r="C145" s="39"/>
      <c r="D145" s="232" t="s">
        <v>193</v>
      </c>
      <c r="E145" s="39"/>
      <c r="F145" s="237" t="s">
        <v>317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193</v>
      </c>
      <c r="AU145" s="16" t="s">
        <v>89</v>
      </c>
    </row>
    <row r="146" s="13" customFormat="1">
      <c r="A146" s="13"/>
      <c r="B146" s="238"/>
      <c r="C146" s="239"/>
      <c r="D146" s="232" t="s">
        <v>182</v>
      </c>
      <c r="E146" s="240" t="s">
        <v>1</v>
      </c>
      <c r="F146" s="241" t="s">
        <v>326</v>
      </c>
      <c r="G146" s="239"/>
      <c r="H146" s="242">
        <v>5.1479999999999997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182</v>
      </c>
      <c r="AU146" s="248" t="s">
        <v>89</v>
      </c>
      <c r="AV146" s="13" t="s">
        <v>89</v>
      </c>
      <c r="AW146" s="13" t="s">
        <v>33</v>
      </c>
      <c r="AX146" s="13" t="s">
        <v>79</v>
      </c>
      <c r="AY146" s="248" t="s">
        <v>170</v>
      </c>
    </row>
    <row r="147" s="13" customFormat="1">
      <c r="A147" s="13"/>
      <c r="B147" s="238"/>
      <c r="C147" s="239"/>
      <c r="D147" s="232" t="s">
        <v>182</v>
      </c>
      <c r="E147" s="240" t="s">
        <v>1</v>
      </c>
      <c r="F147" s="241" t="s">
        <v>327</v>
      </c>
      <c r="G147" s="239"/>
      <c r="H147" s="242">
        <v>61.740000000000002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182</v>
      </c>
      <c r="AU147" s="248" t="s">
        <v>89</v>
      </c>
      <c r="AV147" s="13" t="s">
        <v>89</v>
      </c>
      <c r="AW147" s="13" t="s">
        <v>33</v>
      </c>
      <c r="AX147" s="13" t="s">
        <v>79</v>
      </c>
      <c r="AY147" s="248" t="s">
        <v>170</v>
      </c>
    </row>
    <row r="148" s="2" customFormat="1" ht="24.15" customHeight="1">
      <c r="A148" s="37"/>
      <c r="B148" s="38"/>
      <c r="C148" s="218" t="s">
        <v>209</v>
      </c>
      <c r="D148" s="218" t="s">
        <v>173</v>
      </c>
      <c r="E148" s="219" t="s">
        <v>328</v>
      </c>
      <c r="F148" s="220" t="s">
        <v>329</v>
      </c>
      <c r="G148" s="221" t="s">
        <v>330</v>
      </c>
      <c r="H148" s="222">
        <v>15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44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186</v>
      </c>
      <c r="AT148" s="230" t="s">
        <v>173</v>
      </c>
      <c r="AU148" s="230" t="s">
        <v>89</v>
      </c>
      <c r="AY148" s="16" t="s">
        <v>170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87</v>
      </c>
      <c r="BK148" s="231">
        <f>ROUND(I148*H148,2)</f>
        <v>0</v>
      </c>
      <c r="BL148" s="16" t="s">
        <v>186</v>
      </c>
      <c r="BM148" s="230" t="s">
        <v>331</v>
      </c>
    </row>
    <row r="149" s="2" customFormat="1">
      <c r="A149" s="37"/>
      <c r="B149" s="38"/>
      <c r="C149" s="39"/>
      <c r="D149" s="232" t="s">
        <v>179</v>
      </c>
      <c r="E149" s="39"/>
      <c r="F149" s="233" t="s">
        <v>329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179</v>
      </c>
      <c r="AU149" s="16" t="s">
        <v>89</v>
      </c>
    </row>
    <row r="150" s="2" customFormat="1">
      <c r="A150" s="37"/>
      <c r="B150" s="38"/>
      <c r="C150" s="39"/>
      <c r="D150" s="232" t="s">
        <v>180</v>
      </c>
      <c r="E150" s="39"/>
      <c r="F150" s="237" t="s">
        <v>332</v>
      </c>
      <c r="G150" s="39"/>
      <c r="H150" s="39"/>
      <c r="I150" s="234"/>
      <c r="J150" s="39"/>
      <c r="K150" s="39"/>
      <c r="L150" s="43"/>
      <c r="M150" s="235"/>
      <c r="N150" s="236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180</v>
      </c>
      <c r="AU150" s="16" t="s">
        <v>89</v>
      </c>
    </row>
    <row r="151" s="13" customFormat="1">
      <c r="A151" s="13"/>
      <c r="B151" s="238"/>
      <c r="C151" s="239"/>
      <c r="D151" s="232" t="s">
        <v>182</v>
      </c>
      <c r="E151" s="240" t="s">
        <v>1</v>
      </c>
      <c r="F151" s="241" t="s">
        <v>333</v>
      </c>
      <c r="G151" s="239"/>
      <c r="H151" s="242">
        <v>15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182</v>
      </c>
      <c r="AU151" s="248" t="s">
        <v>89</v>
      </c>
      <c r="AV151" s="13" t="s">
        <v>89</v>
      </c>
      <c r="AW151" s="13" t="s">
        <v>33</v>
      </c>
      <c r="AX151" s="13" t="s">
        <v>87</v>
      </c>
      <c r="AY151" s="248" t="s">
        <v>170</v>
      </c>
    </row>
    <row r="152" s="2" customFormat="1" ht="24.15" customHeight="1">
      <c r="A152" s="37"/>
      <c r="B152" s="38"/>
      <c r="C152" s="218" t="s">
        <v>216</v>
      </c>
      <c r="D152" s="218" t="s">
        <v>173</v>
      </c>
      <c r="E152" s="219" t="s">
        <v>334</v>
      </c>
      <c r="F152" s="220" t="s">
        <v>335</v>
      </c>
      <c r="G152" s="221" t="s">
        <v>307</v>
      </c>
      <c r="H152" s="222">
        <v>3132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44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186</v>
      </c>
      <c r="AT152" s="230" t="s">
        <v>173</v>
      </c>
      <c r="AU152" s="230" t="s">
        <v>89</v>
      </c>
      <c r="AY152" s="16" t="s">
        <v>170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87</v>
      </c>
      <c r="BK152" s="231">
        <f>ROUND(I152*H152,2)</f>
        <v>0</v>
      </c>
      <c r="BL152" s="16" t="s">
        <v>186</v>
      </c>
      <c r="BM152" s="230" t="s">
        <v>336</v>
      </c>
    </row>
    <row r="153" s="2" customFormat="1">
      <c r="A153" s="37"/>
      <c r="B153" s="38"/>
      <c r="C153" s="39"/>
      <c r="D153" s="232" t="s">
        <v>179</v>
      </c>
      <c r="E153" s="39"/>
      <c r="F153" s="233" t="s">
        <v>335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179</v>
      </c>
      <c r="AU153" s="16" t="s">
        <v>89</v>
      </c>
    </row>
    <row r="154" s="2" customFormat="1">
      <c r="A154" s="37"/>
      <c r="B154" s="38"/>
      <c r="C154" s="39"/>
      <c r="D154" s="232" t="s">
        <v>180</v>
      </c>
      <c r="E154" s="39"/>
      <c r="F154" s="237" t="s">
        <v>337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180</v>
      </c>
      <c r="AU154" s="16" t="s">
        <v>89</v>
      </c>
    </row>
    <row r="155" s="2" customFormat="1">
      <c r="A155" s="37"/>
      <c r="B155" s="38"/>
      <c r="C155" s="39"/>
      <c r="D155" s="232" t="s">
        <v>193</v>
      </c>
      <c r="E155" s="39"/>
      <c r="F155" s="237" t="s">
        <v>338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193</v>
      </c>
      <c r="AU155" s="16" t="s">
        <v>89</v>
      </c>
    </row>
    <row r="156" s="13" customFormat="1">
      <c r="A156" s="13"/>
      <c r="B156" s="238"/>
      <c r="C156" s="239"/>
      <c r="D156" s="232" t="s">
        <v>182</v>
      </c>
      <c r="E156" s="240" t="s">
        <v>1</v>
      </c>
      <c r="F156" s="241" t="s">
        <v>339</v>
      </c>
      <c r="G156" s="239"/>
      <c r="H156" s="242">
        <v>3132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182</v>
      </c>
      <c r="AU156" s="248" t="s">
        <v>89</v>
      </c>
      <c r="AV156" s="13" t="s">
        <v>89</v>
      </c>
      <c r="AW156" s="13" t="s">
        <v>33</v>
      </c>
      <c r="AX156" s="13" t="s">
        <v>87</v>
      </c>
      <c r="AY156" s="248" t="s">
        <v>170</v>
      </c>
    </row>
    <row r="157" s="2" customFormat="1" ht="24.15" customHeight="1">
      <c r="A157" s="37"/>
      <c r="B157" s="38"/>
      <c r="C157" s="218" t="s">
        <v>222</v>
      </c>
      <c r="D157" s="218" t="s">
        <v>173</v>
      </c>
      <c r="E157" s="219" t="s">
        <v>340</v>
      </c>
      <c r="F157" s="220" t="s">
        <v>341</v>
      </c>
      <c r="G157" s="221" t="s">
        <v>307</v>
      </c>
      <c r="H157" s="222">
        <v>10741.799999999999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44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186</v>
      </c>
      <c r="AT157" s="230" t="s">
        <v>173</v>
      </c>
      <c r="AU157" s="230" t="s">
        <v>89</v>
      </c>
      <c r="AY157" s="16" t="s">
        <v>170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87</v>
      </c>
      <c r="BK157" s="231">
        <f>ROUND(I157*H157,2)</f>
        <v>0</v>
      </c>
      <c r="BL157" s="16" t="s">
        <v>186</v>
      </c>
      <c r="BM157" s="230" t="s">
        <v>342</v>
      </c>
    </row>
    <row r="158" s="2" customFormat="1">
      <c r="A158" s="37"/>
      <c r="B158" s="38"/>
      <c r="C158" s="39"/>
      <c r="D158" s="232" t="s">
        <v>179</v>
      </c>
      <c r="E158" s="39"/>
      <c r="F158" s="233" t="s">
        <v>341</v>
      </c>
      <c r="G158" s="39"/>
      <c r="H158" s="39"/>
      <c r="I158" s="234"/>
      <c r="J158" s="39"/>
      <c r="K158" s="39"/>
      <c r="L158" s="43"/>
      <c r="M158" s="235"/>
      <c r="N158" s="236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179</v>
      </c>
      <c r="AU158" s="16" t="s">
        <v>89</v>
      </c>
    </row>
    <row r="159" s="2" customFormat="1">
      <c r="A159" s="37"/>
      <c r="B159" s="38"/>
      <c r="C159" s="39"/>
      <c r="D159" s="232" t="s">
        <v>180</v>
      </c>
      <c r="E159" s="39"/>
      <c r="F159" s="237" t="s">
        <v>337</v>
      </c>
      <c r="G159" s="39"/>
      <c r="H159" s="39"/>
      <c r="I159" s="234"/>
      <c r="J159" s="39"/>
      <c r="K159" s="39"/>
      <c r="L159" s="43"/>
      <c r="M159" s="235"/>
      <c r="N159" s="236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180</v>
      </c>
      <c r="AU159" s="16" t="s">
        <v>89</v>
      </c>
    </row>
    <row r="160" s="2" customFormat="1">
      <c r="A160" s="37"/>
      <c r="B160" s="38"/>
      <c r="C160" s="39"/>
      <c r="D160" s="232" t="s">
        <v>193</v>
      </c>
      <c r="E160" s="39"/>
      <c r="F160" s="237" t="s">
        <v>338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193</v>
      </c>
      <c r="AU160" s="16" t="s">
        <v>89</v>
      </c>
    </row>
    <row r="161" s="13" customFormat="1">
      <c r="A161" s="13"/>
      <c r="B161" s="238"/>
      <c r="C161" s="239"/>
      <c r="D161" s="232" t="s">
        <v>182</v>
      </c>
      <c r="E161" s="240" t="s">
        <v>1</v>
      </c>
      <c r="F161" s="241" t="s">
        <v>343</v>
      </c>
      <c r="G161" s="239"/>
      <c r="H161" s="242">
        <v>10741.799999999999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182</v>
      </c>
      <c r="AU161" s="248" t="s">
        <v>89</v>
      </c>
      <c r="AV161" s="13" t="s">
        <v>89</v>
      </c>
      <c r="AW161" s="13" t="s">
        <v>33</v>
      </c>
      <c r="AX161" s="13" t="s">
        <v>87</v>
      </c>
      <c r="AY161" s="248" t="s">
        <v>170</v>
      </c>
    </row>
    <row r="162" s="2" customFormat="1" ht="16.5" customHeight="1">
      <c r="A162" s="37"/>
      <c r="B162" s="38"/>
      <c r="C162" s="218" t="s">
        <v>228</v>
      </c>
      <c r="D162" s="218" t="s">
        <v>173</v>
      </c>
      <c r="E162" s="219" t="s">
        <v>344</v>
      </c>
      <c r="F162" s="220" t="s">
        <v>345</v>
      </c>
      <c r="G162" s="221" t="s">
        <v>307</v>
      </c>
      <c r="H162" s="222">
        <v>990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44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186</v>
      </c>
      <c r="AT162" s="230" t="s">
        <v>173</v>
      </c>
      <c r="AU162" s="230" t="s">
        <v>89</v>
      </c>
      <c r="AY162" s="16" t="s">
        <v>170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87</v>
      </c>
      <c r="BK162" s="231">
        <f>ROUND(I162*H162,2)</f>
        <v>0</v>
      </c>
      <c r="BL162" s="16" t="s">
        <v>186</v>
      </c>
      <c r="BM162" s="230" t="s">
        <v>346</v>
      </c>
    </row>
    <row r="163" s="2" customFormat="1">
      <c r="A163" s="37"/>
      <c r="B163" s="38"/>
      <c r="C163" s="39"/>
      <c r="D163" s="232" t="s">
        <v>179</v>
      </c>
      <c r="E163" s="39"/>
      <c r="F163" s="233" t="s">
        <v>345</v>
      </c>
      <c r="G163" s="39"/>
      <c r="H163" s="39"/>
      <c r="I163" s="234"/>
      <c r="J163" s="39"/>
      <c r="K163" s="39"/>
      <c r="L163" s="43"/>
      <c r="M163" s="235"/>
      <c r="N163" s="236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179</v>
      </c>
      <c r="AU163" s="16" t="s">
        <v>89</v>
      </c>
    </row>
    <row r="164" s="2" customFormat="1">
      <c r="A164" s="37"/>
      <c r="B164" s="38"/>
      <c r="C164" s="39"/>
      <c r="D164" s="232" t="s">
        <v>180</v>
      </c>
      <c r="E164" s="39"/>
      <c r="F164" s="237" t="s">
        <v>347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180</v>
      </c>
      <c r="AU164" s="16" t="s">
        <v>89</v>
      </c>
    </row>
    <row r="165" s="13" customFormat="1">
      <c r="A165" s="13"/>
      <c r="B165" s="238"/>
      <c r="C165" s="239"/>
      <c r="D165" s="232" t="s">
        <v>182</v>
      </c>
      <c r="E165" s="240" t="s">
        <v>1</v>
      </c>
      <c r="F165" s="241" t="s">
        <v>348</v>
      </c>
      <c r="G165" s="239"/>
      <c r="H165" s="242">
        <v>990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182</v>
      </c>
      <c r="AU165" s="248" t="s">
        <v>89</v>
      </c>
      <c r="AV165" s="13" t="s">
        <v>89</v>
      </c>
      <c r="AW165" s="13" t="s">
        <v>33</v>
      </c>
      <c r="AX165" s="13" t="s">
        <v>87</v>
      </c>
      <c r="AY165" s="248" t="s">
        <v>170</v>
      </c>
    </row>
    <row r="166" s="2" customFormat="1" ht="16.5" customHeight="1">
      <c r="A166" s="37"/>
      <c r="B166" s="38"/>
      <c r="C166" s="218" t="s">
        <v>235</v>
      </c>
      <c r="D166" s="218" t="s">
        <v>173</v>
      </c>
      <c r="E166" s="219" t="s">
        <v>349</v>
      </c>
      <c r="F166" s="220" t="s">
        <v>350</v>
      </c>
      <c r="G166" s="221" t="s">
        <v>315</v>
      </c>
      <c r="H166" s="222">
        <v>112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44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186</v>
      </c>
      <c r="AT166" s="230" t="s">
        <v>173</v>
      </c>
      <c r="AU166" s="230" t="s">
        <v>89</v>
      </c>
      <c r="AY166" s="16" t="s">
        <v>170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87</v>
      </c>
      <c r="BK166" s="231">
        <f>ROUND(I166*H166,2)</f>
        <v>0</v>
      </c>
      <c r="BL166" s="16" t="s">
        <v>186</v>
      </c>
      <c r="BM166" s="230" t="s">
        <v>351</v>
      </c>
    </row>
    <row r="167" s="2" customFormat="1">
      <c r="A167" s="37"/>
      <c r="B167" s="38"/>
      <c r="C167" s="39"/>
      <c r="D167" s="232" t="s">
        <v>179</v>
      </c>
      <c r="E167" s="39"/>
      <c r="F167" s="233" t="s">
        <v>350</v>
      </c>
      <c r="G167" s="39"/>
      <c r="H167" s="39"/>
      <c r="I167" s="234"/>
      <c r="J167" s="39"/>
      <c r="K167" s="39"/>
      <c r="L167" s="43"/>
      <c r="M167" s="235"/>
      <c r="N167" s="236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179</v>
      </c>
      <c r="AU167" s="16" t="s">
        <v>89</v>
      </c>
    </row>
    <row r="168" s="2" customFormat="1">
      <c r="A168" s="37"/>
      <c r="B168" s="38"/>
      <c r="C168" s="39"/>
      <c r="D168" s="232" t="s">
        <v>180</v>
      </c>
      <c r="E168" s="39"/>
      <c r="F168" s="237" t="s">
        <v>352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180</v>
      </c>
      <c r="AU168" s="16" t="s">
        <v>89</v>
      </c>
    </row>
    <row r="169" s="13" customFormat="1">
      <c r="A169" s="13"/>
      <c r="B169" s="238"/>
      <c r="C169" s="239"/>
      <c r="D169" s="232" t="s">
        <v>182</v>
      </c>
      <c r="E169" s="240" t="s">
        <v>1</v>
      </c>
      <c r="F169" s="241" t="s">
        <v>353</v>
      </c>
      <c r="G169" s="239"/>
      <c r="H169" s="242">
        <v>112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182</v>
      </c>
      <c r="AU169" s="248" t="s">
        <v>89</v>
      </c>
      <c r="AV169" s="13" t="s">
        <v>89</v>
      </c>
      <c r="AW169" s="13" t="s">
        <v>33</v>
      </c>
      <c r="AX169" s="13" t="s">
        <v>87</v>
      </c>
      <c r="AY169" s="248" t="s">
        <v>170</v>
      </c>
    </row>
    <row r="170" s="2" customFormat="1" ht="21.75" customHeight="1">
      <c r="A170" s="37"/>
      <c r="B170" s="38"/>
      <c r="C170" s="218" t="s">
        <v>242</v>
      </c>
      <c r="D170" s="218" t="s">
        <v>173</v>
      </c>
      <c r="E170" s="219" t="s">
        <v>354</v>
      </c>
      <c r="F170" s="220" t="s">
        <v>355</v>
      </c>
      <c r="G170" s="221" t="s">
        <v>330</v>
      </c>
      <c r="H170" s="222">
        <v>856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44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186</v>
      </c>
      <c r="AT170" s="230" t="s">
        <v>173</v>
      </c>
      <c r="AU170" s="230" t="s">
        <v>89</v>
      </c>
      <c r="AY170" s="16" t="s">
        <v>170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87</v>
      </c>
      <c r="BK170" s="231">
        <f>ROUND(I170*H170,2)</f>
        <v>0</v>
      </c>
      <c r="BL170" s="16" t="s">
        <v>186</v>
      </c>
      <c r="BM170" s="230" t="s">
        <v>356</v>
      </c>
    </row>
    <row r="171" s="2" customFormat="1">
      <c r="A171" s="37"/>
      <c r="B171" s="38"/>
      <c r="C171" s="39"/>
      <c r="D171" s="232" t="s">
        <v>179</v>
      </c>
      <c r="E171" s="39"/>
      <c r="F171" s="233" t="s">
        <v>355</v>
      </c>
      <c r="G171" s="39"/>
      <c r="H171" s="39"/>
      <c r="I171" s="234"/>
      <c r="J171" s="39"/>
      <c r="K171" s="39"/>
      <c r="L171" s="43"/>
      <c r="M171" s="235"/>
      <c r="N171" s="236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179</v>
      </c>
      <c r="AU171" s="16" t="s">
        <v>89</v>
      </c>
    </row>
    <row r="172" s="2" customFormat="1">
      <c r="A172" s="37"/>
      <c r="B172" s="38"/>
      <c r="C172" s="39"/>
      <c r="D172" s="232" t="s">
        <v>180</v>
      </c>
      <c r="E172" s="39"/>
      <c r="F172" s="237" t="s">
        <v>352</v>
      </c>
      <c r="G172" s="39"/>
      <c r="H172" s="39"/>
      <c r="I172" s="234"/>
      <c r="J172" s="39"/>
      <c r="K172" s="39"/>
      <c r="L172" s="43"/>
      <c r="M172" s="235"/>
      <c r="N172" s="236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180</v>
      </c>
      <c r="AU172" s="16" t="s">
        <v>89</v>
      </c>
    </row>
    <row r="173" s="13" customFormat="1">
      <c r="A173" s="13"/>
      <c r="B173" s="238"/>
      <c r="C173" s="239"/>
      <c r="D173" s="232" t="s">
        <v>182</v>
      </c>
      <c r="E173" s="240" t="s">
        <v>1</v>
      </c>
      <c r="F173" s="241" t="s">
        <v>357</v>
      </c>
      <c r="G173" s="239"/>
      <c r="H173" s="242">
        <v>856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182</v>
      </c>
      <c r="AU173" s="248" t="s">
        <v>89</v>
      </c>
      <c r="AV173" s="13" t="s">
        <v>89</v>
      </c>
      <c r="AW173" s="13" t="s">
        <v>33</v>
      </c>
      <c r="AX173" s="13" t="s">
        <v>87</v>
      </c>
      <c r="AY173" s="248" t="s">
        <v>170</v>
      </c>
    </row>
    <row r="174" s="2" customFormat="1" ht="21.75" customHeight="1">
      <c r="A174" s="37"/>
      <c r="B174" s="38"/>
      <c r="C174" s="218" t="s">
        <v>248</v>
      </c>
      <c r="D174" s="218" t="s">
        <v>173</v>
      </c>
      <c r="E174" s="219" t="s">
        <v>358</v>
      </c>
      <c r="F174" s="220" t="s">
        <v>359</v>
      </c>
      <c r="G174" s="221" t="s">
        <v>307</v>
      </c>
      <c r="H174" s="222">
        <v>3183.5500000000002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44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186</v>
      </c>
      <c r="AT174" s="230" t="s">
        <v>173</v>
      </c>
      <c r="AU174" s="230" t="s">
        <v>89</v>
      </c>
      <c r="AY174" s="16" t="s">
        <v>170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87</v>
      </c>
      <c r="BK174" s="231">
        <f>ROUND(I174*H174,2)</f>
        <v>0</v>
      </c>
      <c r="BL174" s="16" t="s">
        <v>186</v>
      </c>
      <c r="BM174" s="230" t="s">
        <v>360</v>
      </c>
    </row>
    <row r="175" s="2" customFormat="1">
      <c r="A175" s="37"/>
      <c r="B175" s="38"/>
      <c r="C175" s="39"/>
      <c r="D175" s="232" t="s">
        <v>179</v>
      </c>
      <c r="E175" s="39"/>
      <c r="F175" s="233" t="s">
        <v>359</v>
      </c>
      <c r="G175" s="39"/>
      <c r="H175" s="39"/>
      <c r="I175" s="234"/>
      <c r="J175" s="39"/>
      <c r="K175" s="39"/>
      <c r="L175" s="43"/>
      <c r="M175" s="235"/>
      <c r="N175" s="236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179</v>
      </c>
      <c r="AU175" s="16" t="s">
        <v>89</v>
      </c>
    </row>
    <row r="176" s="2" customFormat="1">
      <c r="A176" s="37"/>
      <c r="B176" s="38"/>
      <c r="C176" s="39"/>
      <c r="D176" s="232" t="s">
        <v>180</v>
      </c>
      <c r="E176" s="39"/>
      <c r="F176" s="237" t="s">
        <v>361</v>
      </c>
      <c r="G176" s="39"/>
      <c r="H176" s="39"/>
      <c r="I176" s="234"/>
      <c r="J176" s="39"/>
      <c r="K176" s="39"/>
      <c r="L176" s="43"/>
      <c r="M176" s="235"/>
      <c r="N176" s="236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180</v>
      </c>
      <c r="AU176" s="16" t="s">
        <v>89</v>
      </c>
    </row>
    <row r="177" s="13" customFormat="1">
      <c r="A177" s="13"/>
      <c r="B177" s="238"/>
      <c r="C177" s="239"/>
      <c r="D177" s="232" t="s">
        <v>182</v>
      </c>
      <c r="E177" s="240" t="s">
        <v>1</v>
      </c>
      <c r="F177" s="241" t="s">
        <v>362</v>
      </c>
      <c r="G177" s="239"/>
      <c r="H177" s="242">
        <v>44.799999999999997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182</v>
      </c>
      <c r="AU177" s="248" t="s">
        <v>89</v>
      </c>
      <c r="AV177" s="13" t="s">
        <v>89</v>
      </c>
      <c r="AW177" s="13" t="s">
        <v>33</v>
      </c>
      <c r="AX177" s="13" t="s">
        <v>79</v>
      </c>
      <c r="AY177" s="248" t="s">
        <v>170</v>
      </c>
    </row>
    <row r="178" s="13" customFormat="1">
      <c r="A178" s="13"/>
      <c r="B178" s="238"/>
      <c r="C178" s="239"/>
      <c r="D178" s="232" t="s">
        <v>182</v>
      </c>
      <c r="E178" s="240" t="s">
        <v>1</v>
      </c>
      <c r="F178" s="241" t="s">
        <v>363</v>
      </c>
      <c r="G178" s="239"/>
      <c r="H178" s="242">
        <v>3138.75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182</v>
      </c>
      <c r="AU178" s="248" t="s">
        <v>89</v>
      </c>
      <c r="AV178" s="13" t="s">
        <v>89</v>
      </c>
      <c r="AW178" s="13" t="s">
        <v>33</v>
      </c>
      <c r="AX178" s="13" t="s">
        <v>79</v>
      </c>
      <c r="AY178" s="248" t="s">
        <v>170</v>
      </c>
    </row>
    <row r="179" s="2" customFormat="1" ht="24.15" customHeight="1">
      <c r="A179" s="37"/>
      <c r="B179" s="38"/>
      <c r="C179" s="218" t="s">
        <v>254</v>
      </c>
      <c r="D179" s="218" t="s">
        <v>173</v>
      </c>
      <c r="E179" s="219" t="s">
        <v>364</v>
      </c>
      <c r="F179" s="220" t="s">
        <v>365</v>
      </c>
      <c r="G179" s="221" t="s">
        <v>307</v>
      </c>
      <c r="H179" s="222">
        <v>993.89999999999998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44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186</v>
      </c>
      <c r="AT179" s="230" t="s">
        <v>173</v>
      </c>
      <c r="AU179" s="230" t="s">
        <v>89</v>
      </c>
      <c r="AY179" s="16" t="s">
        <v>170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87</v>
      </c>
      <c r="BK179" s="231">
        <f>ROUND(I179*H179,2)</f>
        <v>0</v>
      </c>
      <c r="BL179" s="16" t="s">
        <v>186</v>
      </c>
      <c r="BM179" s="230" t="s">
        <v>366</v>
      </c>
    </row>
    <row r="180" s="2" customFormat="1">
      <c r="A180" s="37"/>
      <c r="B180" s="38"/>
      <c r="C180" s="39"/>
      <c r="D180" s="232" t="s">
        <v>179</v>
      </c>
      <c r="E180" s="39"/>
      <c r="F180" s="233" t="s">
        <v>365</v>
      </c>
      <c r="G180" s="39"/>
      <c r="H180" s="39"/>
      <c r="I180" s="234"/>
      <c r="J180" s="39"/>
      <c r="K180" s="39"/>
      <c r="L180" s="43"/>
      <c r="M180" s="235"/>
      <c r="N180" s="236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179</v>
      </c>
      <c r="AU180" s="16" t="s">
        <v>89</v>
      </c>
    </row>
    <row r="181" s="2" customFormat="1">
      <c r="A181" s="37"/>
      <c r="B181" s="38"/>
      <c r="C181" s="39"/>
      <c r="D181" s="232" t="s">
        <v>180</v>
      </c>
      <c r="E181" s="39"/>
      <c r="F181" s="237" t="s">
        <v>367</v>
      </c>
      <c r="G181" s="39"/>
      <c r="H181" s="39"/>
      <c r="I181" s="234"/>
      <c r="J181" s="39"/>
      <c r="K181" s="39"/>
      <c r="L181" s="43"/>
      <c r="M181" s="235"/>
      <c r="N181" s="236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180</v>
      </c>
      <c r="AU181" s="16" t="s">
        <v>89</v>
      </c>
    </row>
    <row r="182" s="2" customFormat="1">
      <c r="A182" s="37"/>
      <c r="B182" s="38"/>
      <c r="C182" s="39"/>
      <c r="D182" s="232" t="s">
        <v>193</v>
      </c>
      <c r="E182" s="39"/>
      <c r="F182" s="237" t="s">
        <v>368</v>
      </c>
      <c r="G182" s="39"/>
      <c r="H182" s="39"/>
      <c r="I182" s="234"/>
      <c r="J182" s="39"/>
      <c r="K182" s="39"/>
      <c r="L182" s="43"/>
      <c r="M182" s="235"/>
      <c r="N182" s="236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193</v>
      </c>
      <c r="AU182" s="16" t="s">
        <v>89</v>
      </c>
    </row>
    <row r="183" s="13" customFormat="1">
      <c r="A183" s="13"/>
      <c r="B183" s="238"/>
      <c r="C183" s="239"/>
      <c r="D183" s="232" t="s">
        <v>182</v>
      </c>
      <c r="E183" s="240" t="s">
        <v>1</v>
      </c>
      <c r="F183" s="241" t="s">
        <v>369</v>
      </c>
      <c r="G183" s="239"/>
      <c r="H183" s="242">
        <v>993.89999999999998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182</v>
      </c>
      <c r="AU183" s="248" t="s">
        <v>89</v>
      </c>
      <c r="AV183" s="13" t="s">
        <v>89</v>
      </c>
      <c r="AW183" s="13" t="s">
        <v>33</v>
      </c>
      <c r="AX183" s="13" t="s">
        <v>87</v>
      </c>
      <c r="AY183" s="248" t="s">
        <v>170</v>
      </c>
    </row>
    <row r="184" s="2" customFormat="1" ht="21.75" customHeight="1">
      <c r="A184" s="37"/>
      <c r="B184" s="38"/>
      <c r="C184" s="218" t="s">
        <v>261</v>
      </c>
      <c r="D184" s="218" t="s">
        <v>173</v>
      </c>
      <c r="E184" s="219" t="s">
        <v>370</v>
      </c>
      <c r="F184" s="220" t="s">
        <v>371</v>
      </c>
      <c r="G184" s="221" t="s">
        <v>307</v>
      </c>
      <c r="H184" s="222">
        <v>1303.2000000000001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44</v>
      </c>
      <c r="O184" s="90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186</v>
      </c>
      <c r="AT184" s="230" t="s">
        <v>173</v>
      </c>
      <c r="AU184" s="230" t="s">
        <v>89</v>
      </c>
      <c r="AY184" s="16" t="s">
        <v>170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87</v>
      </c>
      <c r="BK184" s="231">
        <f>ROUND(I184*H184,2)</f>
        <v>0</v>
      </c>
      <c r="BL184" s="16" t="s">
        <v>186</v>
      </c>
      <c r="BM184" s="230" t="s">
        <v>372</v>
      </c>
    </row>
    <row r="185" s="2" customFormat="1">
      <c r="A185" s="37"/>
      <c r="B185" s="38"/>
      <c r="C185" s="39"/>
      <c r="D185" s="232" t="s">
        <v>179</v>
      </c>
      <c r="E185" s="39"/>
      <c r="F185" s="233" t="s">
        <v>371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179</v>
      </c>
      <c r="AU185" s="16" t="s">
        <v>89</v>
      </c>
    </row>
    <row r="186" s="2" customFormat="1">
      <c r="A186" s="37"/>
      <c r="B186" s="38"/>
      <c r="C186" s="39"/>
      <c r="D186" s="232" t="s">
        <v>180</v>
      </c>
      <c r="E186" s="39"/>
      <c r="F186" s="237" t="s">
        <v>373</v>
      </c>
      <c r="G186" s="39"/>
      <c r="H186" s="39"/>
      <c r="I186" s="234"/>
      <c r="J186" s="39"/>
      <c r="K186" s="39"/>
      <c r="L186" s="43"/>
      <c r="M186" s="235"/>
      <c r="N186" s="236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180</v>
      </c>
      <c r="AU186" s="16" t="s">
        <v>89</v>
      </c>
    </row>
    <row r="187" s="13" customFormat="1">
      <c r="A187" s="13"/>
      <c r="B187" s="238"/>
      <c r="C187" s="239"/>
      <c r="D187" s="232" t="s">
        <v>182</v>
      </c>
      <c r="E187" s="240" t="s">
        <v>1</v>
      </c>
      <c r="F187" s="241" t="s">
        <v>374</v>
      </c>
      <c r="G187" s="239"/>
      <c r="H187" s="242">
        <v>1303.2000000000001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182</v>
      </c>
      <c r="AU187" s="248" t="s">
        <v>89</v>
      </c>
      <c r="AV187" s="13" t="s">
        <v>89</v>
      </c>
      <c r="AW187" s="13" t="s">
        <v>33</v>
      </c>
      <c r="AX187" s="13" t="s">
        <v>87</v>
      </c>
      <c r="AY187" s="248" t="s">
        <v>170</v>
      </c>
    </row>
    <row r="188" s="2" customFormat="1" ht="21.75" customHeight="1">
      <c r="A188" s="37"/>
      <c r="B188" s="38"/>
      <c r="C188" s="218" t="s">
        <v>267</v>
      </c>
      <c r="D188" s="218" t="s">
        <v>173</v>
      </c>
      <c r="E188" s="219" t="s">
        <v>375</v>
      </c>
      <c r="F188" s="220" t="s">
        <v>376</v>
      </c>
      <c r="G188" s="221" t="s">
        <v>307</v>
      </c>
      <c r="H188" s="222">
        <v>44.799999999999997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44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186</v>
      </c>
      <c r="AT188" s="230" t="s">
        <v>173</v>
      </c>
      <c r="AU188" s="230" t="s">
        <v>89</v>
      </c>
      <c r="AY188" s="16" t="s">
        <v>170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87</v>
      </c>
      <c r="BK188" s="231">
        <f>ROUND(I188*H188,2)</f>
        <v>0</v>
      </c>
      <c r="BL188" s="16" t="s">
        <v>186</v>
      </c>
      <c r="BM188" s="230" t="s">
        <v>377</v>
      </c>
    </row>
    <row r="189" s="2" customFormat="1">
      <c r="A189" s="37"/>
      <c r="B189" s="38"/>
      <c r="C189" s="39"/>
      <c r="D189" s="232" t="s">
        <v>179</v>
      </c>
      <c r="E189" s="39"/>
      <c r="F189" s="233" t="s">
        <v>376</v>
      </c>
      <c r="G189" s="39"/>
      <c r="H189" s="39"/>
      <c r="I189" s="234"/>
      <c r="J189" s="39"/>
      <c r="K189" s="39"/>
      <c r="L189" s="43"/>
      <c r="M189" s="235"/>
      <c r="N189" s="236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179</v>
      </c>
      <c r="AU189" s="16" t="s">
        <v>89</v>
      </c>
    </row>
    <row r="190" s="2" customFormat="1">
      <c r="A190" s="37"/>
      <c r="B190" s="38"/>
      <c r="C190" s="39"/>
      <c r="D190" s="232" t="s">
        <v>180</v>
      </c>
      <c r="E190" s="39"/>
      <c r="F190" s="237" t="s">
        <v>378</v>
      </c>
      <c r="G190" s="39"/>
      <c r="H190" s="39"/>
      <c r="I190" s="234"/>
      <c r="J190" s="39"/>
      <c r="K190" s="39"/>
      <c r="L190" s="43"/>
      <c r="M190" s="235"/>
      <c r="N190" s="236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180</v>
      </c>
      <c r="AU190" s="16" t="s">
        <v>89</v>
      </c>
    </row>
    <row r="191" s="13" customFormat="1">
      <c r="A191" s="13"/>
      <c r="B191" s="238"/>
      <c r="C191" s="239"/>
      <c r="D191" s="232" t="s">
        <v>182</v>
      </c>
      <c r="E191" s="240" t="s">
        <v>1</v>
      </c>
      <c r="F191" s="241" t="s">
        <v>379</v>
      </c>
      <c r="G191" s="239"/>
      <c r="H191" s="242">
        <v>22.399999999999999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182</v>
      </c>
      <c r="AU191" s="248" t="s">
        <v>89</v>
      </c>
      <c r="AV191" s="13" t="s">
        <v>89</v>
      </c>
      <c r="AW191" s="13" t="s">
        <v>33</v>
      </c>
      <c r="AX191" s="13" t="s">
        <v>79</v>
      </c>
      <c r="AY191" s="248" t="s">
        <v>170</v>
      </c>
    </row>
    <row r="192" s="13" customFormat="1">
      <c r="A192" s="13"/>
      <c r="B192" s="238"/>
      <c r="C192" s="239"/>
      <c r="D192" s="232" t="s">
        <v>182</v>
      </c>
      <c r="E192" s="240" t="s">
        <v>1</v>
      </c>
      <c r="F192" s="241" t="s">
        <v>380</v>
      </c>
      <c r="G192" s="239"/>
      <c r="H192" s="242">
        <v>22.399999999999999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182</v>
      </c>
      <c r="AU192" s="248" t="s">
        <v>89</v>
      </c>
      <c r="AV192" s="13" t="s">
        <v>89</v>
      </c>
      <c r="AW192" s="13" t="s">
        <v>33</v>
      </c>
      <c r="AX192" s="13" t="s">
        <v>79</v>
      </c>
      <c r="AY192" s="248" t="s">
        <v>170</v>
      </c>
    </row>
    <row r="193" s="2" customFormat="1" ht="16.5" customHeight="1">
      <c r="A193" s="37"/>
      <c r="B193" s="38"/>
      <c r="C193" s="218" t="s">
        <v>8</v>
      </c>
      <c r="D193" s="218" t="s">
        <v>173</v>
      </c>
      <c r="E193" s="219" t="s">
        <v>381</v>
      </c>
      <c r="F193" s="220" t="s">
        <v>382</v>
      </c>
      <c r="G193" s="221" t="s">
        <v>307</v>
      </c>
      <c r="H193" s="222">
        <v>3132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44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186</v>
      </c>
      <c r="AT193" s="230" t="s">
        <v>173</v>
      </c>
      <c r="AU193" s="230" t="s">
        <v>89</v>
      </c>
      <c r="AY193" s="16" t="s">
        <v>170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87</v>
      </c>
      <c r="BK193" s="231">
        <f>ROUND(I193*H193,2)</f>
        <v>0</v>
      </c>
      <c r="BL193" s="16" t="s">
        <v>186</v>
      </c>
      <c r="BM193" s="230" t="s">
        <v>383</v>
      </c>
    </row>
    <row r="194" s="2" customFormat="1">
      <c r="A194" s="37"/>
      <c r="B194" s="38"/>
      <c r="C194" s="39"/>
      <c r="D194" s="232" t="s">
        <v>179</v>
      </c>
      <c r="E194" s="39"/>
      <c r="F194" s="233" t="s">
        <v>382</v>
      </c>
      <c r="G194" s="39"/>
      <c r="H194" s="39"/>
      <c r="I194" s="234"/>
      <c r="J194" s="39"/>
      <c r="K194" s="39"/>
      <c r="L194" s="43"/>
      <c r="M194" s="235"/>
      <c r="N194" s="236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179</v>
      </c>
      <c r="AU194" s="16" t="s">
        <v>89</v>
      </c>
    </row>
    <row r="195" s="2" customFormat="1">
      <c r="A195" s="37"/>
      <c r="B195" s="38"/>
      <c r="C195" s="39"/>
      <c r="D195" s="232" t="s">
        <v>180</v>
      </c>
      <c r="E195" s="39"/>
      <c r="F195" s="237" t="s">
        <v>384</v>
      </c>
      <c r="G195" s="39"/>
      <c r="H195" s="39"/>
      <c r="I195" s="234"/>
      <c r="J195" s="39"/>
      <c r="K195" s="39"/>
      <c r="L195" s="43"/>
      <c r="M195" s="235"/>
      <c r="N195" s="236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180</v>
      </c>
      <c r="AU195" s="16" t="s">
        <v>89</v>
      </c>
    </row>
    <row r="196" s="13" customFormat="1">
      <c r="A196" s="13"/>
      <c r="B196" s="238"/>
      <c r="C196" s="239"/>
      <c r="D196" s="232" t="s">
        <v>182</v>
      </c>
      <c r="E196" s="240" t="s">
        <v>1</v>
      </c>
      <c r="F196" s="241" t="s">
        <v>385</v>
      </c>
      <c r="G196" s="239"/>
      <c r="H196" s="242">
        <v>1531.2000000000001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182</v>
      </c>
      <c r="AU196" s="248" t="s">
        <v>89</v>
      </c>
      <c r="AV196" s="13" t="s">
        <v>89</v>
      </c>
      <c r="AW196" s="13" t="s">
        <v>33</v>
      </c>
      <c r="AX196" s="13" t="s">
        <v>79</v>
      </c>
      <c r="AY196" s="248" t="s">
        <v>170</v>
      </c>
    </row>
    <row r="197" s="13" customFormat="1">
      <c r="A197" s="13"/>
      <c r="B197" s="238"/>
      <c r="C197" s="239"/>
      <c r="D197" s="232" t="s">
        <v>182</v>
      </c>
      <c r="E197" s="240" t="s">
        <v>1</v>
      </c>
      <c r="F197" s="241" t="s">
        <v>386</v>
      </c>
      <c r="G197" s="239"/>
      <c r="H197" s="242">
        <v>1600.8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182</v>
      </c>
      <c r="AU197" s="248" t="s">
        <v>89</v>
      </c>
      <c r="AV197" s="13" t="s">
        <v>89</v>
      </c>
      <c r="AW197" s="13" t="s">
        <v>33</v>
      </c>
      <c r="AX197" s="13" t="s">
        <v>79</v>
      </c>
      <c r="AY197" s="248" t="s">
        <v>170</v>
      </c>
    </row>
    <row r="198" s="2" customFormat="1" ht="16.5" customHeight="1">
      <c r="A198" s="37"/>
      <c r="B198" s="38"/>
      <c r="C198" s="218" t="s">
        <v>177</v>
      </c>
      <c r="D198" s="218" t="s">
        <v>173</v>
      </c>
      <c r="E198" s="219" t="s">
        <v>387</v>
      </c>
      <c r="F198" s="220" t="s">
        <v>388</v>
      </c>
      <c r="G198" s="221" t="s">
        <v>307</v>
      </c>
      <c r="H198" s="222">
        <v>10741.799999999999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44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186</v>
      </c>
      <c r="AT198" s="230" t="s">
        <v>173</v>
      </c>
      <c r="AU198" s="230" t="s">
        <v>89</v>
      </c>
      <c r="AY198" s="16" t="s">
        <v>170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87</v>
      </c>
      <c r="BK198" s="231">
        <f>ROUND(I198*H198,2)</f>
        <v>0</v>
      </c>
      <c r="BL198" s="16" t="s">
        <v>186</v>
      </c>
      <c r="BM198" s="230" t="s">
        <v>389</v>
      </c>
    </row>
    <row r="199" s="2" customFormat="1">
      <c r="A199" s="37"/>
      <c r="B199" s="38"/>
      <c r="C199" s="39"/>
      <c r="D199" s="232" t="s">
        <v>179</v>
      </c>
      <c r="E199" s="39"/>
      <c r="F199" s="233" t="s">
        <v>388</v>
      </c>
      <c r="G199" s="39"/>
      <c r="H199" s="39"/>
      <c r="I199" s="234"/>
      <c r="J199" s="39"/>
      <c r="K199" s="39"/>
      <c r="L199" s="43"/>
      <c r="M199" s="235"/>
      <c r="N199" s="236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179</v>
      </c>
      <c r="AU199" s="16" t="s">
        <v>89</v>
      </c>
    </row>
    <row r="200" s="2" customFormat="1">
      <c r="A200" s="37"/>
      <c r="B200" s="38"/>
      <c r="C200" s="39"/>
      <c r="D200" s="232" t="s">
        <v>180</v>
      </c>
      <c r="E200" s="39"/>
      <c r="F200" s="237" t="s">
        <v>390</v>
      </c>
      <c r="G200" s="39"/>
      <c r="H200" s="39"/>
      <c r="I200" s="234"/>
      <c r="J200" s="39"/>
      <c r="K200" s="39"/>
      <c r="L200" s="43"/>
      <c r="M200" s="235"/>
      <c r="N200" s="236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180</v>
      </c>
      <c r="AU200" s="16" t="s">
        <v>89</v>
      </c>
    </row>
    <row r="201" s="13" customFormat="1">
      <c r="A201" s="13"/>
      <c r="B201" s="238"/>
      <c r="C201" s="239"/>
      <c r="D201" s="232" t="s">
        <v>182</v>
      </c>
      <c r="E201" s="240" t="s">
        <v>1</v>
      </c>
      <c r="F201" s="241" t="s">
        <v>391</v>
      </c>
      <c r="G201" s="239"/>
      <c r="H201" s="242">
        <v>10741.799999999999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182</v>
      </c>
      <c r="AU201" s="248" t="s">
        <v>89</v>
      </c>
      <c r="AV201" s="13" t="s">
        <v>89</v>
      </c>
      <c r="AW201" s="13" t="s">
        <v>33</v>
      </c>
      <c r="AX201" s="13" t="s">
        <v>87</v>
      </c>
      <c r="AY201" s="248" t="s">
        <v>170</v>
      </c>
    </row>
    <row r="202" s="2" customFormat="1" ht="21.75" customHeight="1">
      <c r="A202" s="37"/>
      <c r="B202" s="38"/>
      <c r="C202" s="218" t="s">
        <v>392</v>
      </c>
      <c r="D202" s="218" t="s">
        <v>173</v>
      </c>
      <c r="E202" s="219" t="s">
        <v>393</v>
      </c>
      <c r="F202" s="220" t="s">
        <v>394</v>
      </c>
      <c r="G202" s="221" t="s">
        <v>315</v>
      </c>
      <c r="H202" s="222">
        <v>23119.5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44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186</v>
      </c>
      <c r="AT202" s="230" t="s">
        <v>173</v>
      </c>
      <c r="AU202" s="230" t="s">
        <v>89</v>
      </c>
      <c r="AY202" s="16" t="s">
        <v>170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87</v>
      </c>
      <c r="BK202" s="231">
        <f>ROUND(I202*H202,2)</f>
        <v>0</v>
      </c>
      <c r="BL202" s="16" t="s">
        <v>186</v>
      </c>
      <c r="BM202" s="230" t="s">
        <v>395</v>
      </c>
    </row>
    <row r="203" s="2" customFormat="1">
      <c r="A203" s="37"/>
      <c r="B203" s="38"/>
      <c r="C203" s="39"/>
      <c r="D203" s="232" t="s">
        <v>179</v>
      </c>
      <c r="E203" s="39"/>
      <c r="F203" s="233" t="s">
        <v>394</v>
      </c>
      <c r="G203" s="39"/>
      <c r="H203" s="39"/>
      <c r="I203" s="234"/>
      <c r="J203" s="39"/>
      <c r="K203" s="39"/>
      <c r="L203" s="43"/>
      <c r="M203" s="235"/>
      <c r="N203" s="236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179</v>
      </c>
      <c r="AU203" s="16" t="s">
        <v>89</v>
      </c>
    </row>
    <row r="204" s="2" customFormat="1">
      <c r="A204" s="37"/>
      <c r="B204" s="38"/>
      <c r="C204" s="39"/>
      <c r="D204" s="232" t="s">
        <v>180</v>
      </c>
      <c r="E204" s="39"/>
      <c r="F204" s="237" t="s">
        <v>396</v>
      </c>
      <c r="G204" s="39"/>
      <c r="H204" s="39"/>
      <c r="I204" s="234"/>
      <c r="J204" s="39"/>
      <c r="K204" s="39"/>
      <c r="L204" s="43"/>
      <c r="M204" s="235"/>
      <c r="N204" s="236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180</v>
      </c>
      <c r="AU204" s="16" t="s">
        <v>89</v>
      </c>
    </row>
    <row r="205" s="13" customFormat="1">
      <c r="A205" s="13"/>
      <c r="B205" s="238"/>
      <c r="C205" s="239"/>
      <c r="D205" s="232" t="s">
        <v>182</v>
      </c>
      <c r="E205" s="240" t="s">
        <v>1</v>
      </c>
      <c r="F205" s="241" t="s">
        <v>397</v>
      </c>
      <c r="G205" s="239"/>
      <c r="H205" s="242">
        <v>23084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182</v>
      </c>
      <c r="AU205" s="248" t="s">
        <v>89</v>
      </c>
      <c r="AV205" s="13" t="s">
        <v>89</v>
      </c>
      <c r="AW205" s="13" t="s">
        <v>33</v>
      </c>
      <c r="AX205" s="13" t="s">
        <v>79</v>
      </c>
      <c r="AY205" s="248" t="s">
        <v>170</v>
      </c>
    </row>
    <row r="206" s="13" customFormat="1">
      <c r="A206" s="13"/>
      <c r="B206" s="238"/>
      <c r="C206" s="239"/>
      <c r="D206" s="232" t="s">
        <v>182</v>
      </c>
      <c r="E206" s="240" t="s">
        <v>1</v>
      </c>
      <c r="F206" s="241" t="s">
        <v>398</v>
      </c>
      <c r="G206" s="239"/>
      <c r="H206" s="242">
        <v>35.5</v>
      </c>
      <c r="I206" s="243"/>
      <c r="J206" s="239"/>
      <c r="K206" s="239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182</v>
      </c>
      <c r="AU206" s="248" t="s">
        <v>89</v>
      </c>
      <c r="AV206" s="13" t="s">
        <v>89</v>
      </c>
      <c r="AW206" s="13" t="s">
        <v>33</v>
      </c>
      <c r="AX206" s="13" t="s">
        <v>79</v>
      </c>
      <c r="AY206" s="248" t="s">
        <v>170</v>
      </c>
    </row>
    <row r="207" s="12" customFormat="1" ht="22.8" customHeight="1">
      <c r="A207" s="12"/>
      <c r="B207" s="202"/>
      <c r="C207" s="203"/>
      <c r="D207" s="204" t="s">
        <v>78</v>
      </c>
      <c r="E207" s="216" t="s">
        <v>89</v>
      </c>
      <c r="F207" s="216" t="s">
        <v>399</v>
      </c>
      <c r="G207" s="203"/>
      <c r="H207" s="203"/>
      <c r="I207" s="206"/>
      <c r="J207" s="217">
        <f>BK207</f>
        <v>0</v>
      </c>
      <c r="K207" s="203"/>
      <c r="L207" s="208"/>
      <c r="M207" s="209"/>
      <c r="N207" s="210"/>
      <c r="O207" s="210"/>
      <c r="P207" s="211">
        <f>SUM(P208:P228)</f>
        <v>0</v>
      </c>
      <c r="Q207" s="210"/>
      <c r="R207" s="211">
        <f>SUM(R208:R228)</f>
        <v>0</v>
      </c>
      <c r="S207" s="210"/>
      <c r="T207" s="212">
        <f>SUM(T208:T228)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3" t="s">
        <v>87</v>
      </c>
      <c r="AT207" s="214" t="s">
        <v>78</v>
      </c>
      <c r="AU207" s="214" t="s">
        <v>87</v>
      </c>
      <c r="AY207" s="213" t="s">
        <v>170</v>
      </c>
      <c r="BK207" s="215">
        <f>SUM(BK208:BK228)</f>
        <v>0</v>
      </c>
    </row>
    <row r="208" s="2" customFormat="1" ht="16.5" customHeight="1">
      <c r="A208" s="37"/>
      <c r="B208" s="38"/>
      <c r="C208" s="218" t="s">
        <v>400</v>
      </c>
      <c r="D208" s="218" t="s">
        <v>173</v>
      </c>
      <c r="E208" s="219" t="s">
        <v>401</v>
      </c>
      <c r="F208" s="220" t="s">
        <v>402</v>
      </c>
      <c r="G208" s="221" t="s">
        <v>307</v>
      </c>
      <c r="H208" s="222">
        <v>3557.25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44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186</v>
      </c>
      <c r="AT208" s="230" t="s">
        <v>173</v>
      </c>
      <c r="AU208" s="230" t="s">
        <v>89</v>
      </c>
      <c r="AY208" s="16" t="s">
        <v>170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87</v>
      </c>
      <c r="BK208" s="231">
        <f>ROUND(I208*H208,2)</f>
        <v>0</v>
      </c>
      <c r="BL208" s="16" t="s">
        <v>186</v>
      </c>
      <c r="BM208" s="230" t="s">
        <v>403</v>
      </c>
    </row>
    <row r="209" s="2" customFormat="1">
      <c r="A209" s="37"/>
      <c r="B209" s="38"/>
      <c r="C209" s="39"/>
      <c r="D209" s="232" t="s">
        <v>179</v>
      </c>
      <c r="E209" s="39"/>
      <c r="F209" s="233" t="s">
        <v>402</v>
      </c>
      <c r="G209" s="39"/>
      <c r="H209" s="39"/>
      <c r="I209" s="234"/>
      <c r="J209" s="39"/>
      <c r="K209" s="39"/>
      <c r="L209" s="43"/>
      <c r="M209" s="235"/>
      <c r="N209" s="236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179</v>
      </c>
      <c r="AU209" s="16" t="s">
        <v>89</v>
      </c>
    </row>
    <row r="210" s="2" customFormat="1">
      <c r="A210" s="37"/>
      <c r="B210" s="38"/>
      <c r="C210" s="39"/>
      <c r="D210" s="232" t="s">
        <v>180</v>
      </c>
      <c r="E210" s="39"/>
      <c r="F210" s="237" t="s">
        <v>404</v>
      </c>
      <c r="G210" s="39"/>
      <c r="H210" s="39"/>
      <c r="I210" s="234"/>
      <c r="J210" s="39"/>
      <c r="K210" s="39"/>
      <c r="L210" s="43"/>
      <c r="M210" s="235"/>
      <c r="N210" s="236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180</v>
      </c>
      <c r="AU210" s="16" t="s">
        <v>89</v>
      </c>
    </row>
    <row r="211" s="13" customFormat="1">
      <c r="A211" s="13"/>
      <c r="B211" s="238"/>
      <c r="C211" s="239"/>
      <c r="D211" s="232" t="s">
        <v>182</v>
      </c>
      <c r="E211" s="240" t="s">
        <v>1</v>
      </c>
      <c r="F211" s="241" t="s">
        <v>405</v>
      </c>
      <c r="G211" s="239"/>
      <c r="H211" s="242">
        <v>627.75</v>
      </c>
      <c r="I211" s="243"/>
      <c r="J211" s="239"/>
      <c r="K211" s="239"/>
      <c r="L211" s="244"/>
      <c r="M211" s="245"/>
      <c r="N211" s="246"/>
      <c r="O211" s="246"/>
      <c r="P211" s="246"/>
      <c r="Q211" s="246"/>
      <c r="R211" s="246"/>
      <c r="S211" s="246"/>
      <c r="T211" s="24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8" t="s">
        <v>182</v>
      </c>
      <c r="AU211" s="248" t="s">
        <v>89</v>
      </c>
      <c r="AV211" s="13" t="s">
        <v>89</v>
      </c>
      <c r="AW211" s="13" t="s">
        <v>33</v>
      </c>
      <c r="AX211" s="13" t="s">
        <v>79</v>
      </c>
      <c r="AY211" s="248" t="s">
        <v>170</v>
      </c>
    </row>
    <row r="212" s="13" customFormat="1">
      <c r="A212" s="13"/>
      <c r="B212" s="238"/>
      <c r="C212" s="239"/>
      <c r="D212" s="232" t="s">
        <v>182</v>
      </c>
      <c r="E212" s="240" t="s">
        <v>1</v>
      </c>
      <c r="F212" s="241" t="s">
        <v>406</v>
      </c>
      <c r="G212" s="239"/>
      <c r="H212" s="242">
        <v>2511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182</v>
      </c>
      <c r="AU212" s="248" t="s">
        <v>89</v>
      </c>
      <c r="AV212" s="13" t="s">
        <v>89</v>
      </c>
      <c r="AW212" s="13" t="s">
        <v>33</v>
      </c>
      <c r="AX212" s="13" t="s">
        <v>79</v>
      </c>
      <c r="AY212" s="248" t="s">
        <v>170</v>
      </c>
    </row>
    <row r="213" s="13" customFormat="1">
      <c r="A213" s="13"/>
      <c r="B213" s="238"/>
      <c r="C213" s="239"/>
      <c r="D213" s="232" t="s">
        <v>182</v>
      </c>
      <c r="E213" s="240" t="s">
        <v>1</v>
      </c>
      <c r="F213" s="241" t="s">
        <v>407</v>
      </c>
      <c r="G213" s="239"/>
      <c r="H213" s="242">
        <v>418.5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182</v>
      </c>
      <c r="AU213" s="248" t="s">
        <v>89</v>
      </c>
      <c r="AV213" s="13" t="s">
        <v>89</v>
      </c>
      <c r="AW213" s="13" t="s">
        <v>33</v>
      </c>
      <c r="AX213" s="13" t="s">
        <v>79</v>
      </c>
      <c r="AY213" s="248" t="s">
        <v>170</v>
      </c>
    </row>
    <row r="214" s="2" customFormat="1" ht="24.15" customHeight="1">
      <c r="A214" s="37"/>
      <c r="B214" s="38"/>
      <c r="C214" s="218" t="s">
        <v>408</v>
      </c>
      <c r="D214" s="218" t="s">
        <v>173</v>
      </c>
      <c r="E214" s="219" t="s">
        <v>409</v>
      </c>
      <c r="F214" s="220" t="s">
        <v>410</v>
      </c>
      <c r="G214" s="221" t="s">
        <v>330</v>
      </c>
      <c r="H214" s="222">
        <v>2949</v>
      </c>
      <c r="I214" s="223"/>
      <c r="J214" s="224">
        <f>ROUND(I214*H214,2)</f>
        <v>0</v>
      </c>
      <c r="K214" s="225"/>
      <c r="L214" s="43"/>
      <c r="M214" s="226" t="s">
        <v>1</v>
      </c>
      <c r="N214" s="227" t="s">
        <v>44</v>
      </c>
      <c r="O214" s="90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186</v>
      </c>
      <c r="AT214" s="230" t="s">
        <v>173</v>
      </c>
      <c r="AU214" s="230" t="s">
        <v>89</v>
      </c>
      <c r="AY214" s="16" t="s">
        <v>170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87</v>
      </c>
      <c r="BK214" s="231">
        <f>ROUND(I214*H214,2)</f>
        <v>0</v>
      </c>
      <c r="BL214" s="16" t="s">
        <v>186</v>
      </c>
      <c r="BM214" s="230" t="s">
        <v>411</v>
      </c>
    </row>
    <row r="215" s="2" customFormat="1">
      <c r="A215" s="37"/>
      <c r="B215" s="38"/>
      <c r="C215" s="39"/>
      <c r="D215" s="232" t="s">
        <v>179</v>
      </c>
      <c r="E215" s="39"/>
      <c r="F215" s="233" t="s">
        <v>410</v>
      </c>
      <c r="G215" s="39"/>
      <c r="H215" s="39"/>
      <c r="I215" s="234"/>
      <c r="J215" s="39"/>
      <c r="K215" s="39"/>
      <c r="L215" s="43"/>
      <c r="M215" s="235"/>
      <c r="N215" s="236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179</v>
      </c>
      <c r="AU215" s="16" t="s">
        <v>89</v>
      </c>
    </row>
    <row r="216" s="2" customFormat="1">
      <c r="A216" s="37"/>
      <c r="B216" s="38"/>
      <c r="C216" s="39"/>
      <c r="D216" s="232" t="s">
        <v>180</v>
      </c>
      <c r="E216" s="39"/>
      <c r="F216" s="237" t="s">
        <v>412</v>
      </c>
      <c r="G216" s="39"/>
      <c r="H216" s="39"/>
      <c r="I216" s="234"/>
      <c r="J216" s="39"/>
      <c r="K216" s="39"/>
      <c r="L216" s="43"/>
      <c r="M216" s="235"/>
      <c r="N216" s="236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180</v>
      </c>
      <c r="AU216" s="16" t="s">
        <v>89</v>
      </c>
    </row>
    <row r="217" s="13" customFormat="1">
      <c r="A217" s="13"/>
      <c r="B217" s="238"/>
      <c r="C217" s="239"/>
      <c r="D217" s="232" t="s">
        <v>182</v>
      </c>
      <c r="E217" s="240" t="s">
        <v>1</v>
      </c>
      <c r="F217" s="241" t="s">
        <v>413</v>
      </c>
      <c r="G217" s="239"/>
      <c r="H217" s="242">
        <v>624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182</v>
      </c>
      <c r="AU217" s="248" t="s">
        <v>89</v>
      </c>
      <c r="AV217" s="13" t="s">
        <v>89</v>
      </c>
      <c r="AW217" s="13" t="s">
        <v>33</v>
      </c>
      <c r="AX217" s="13" t="s">
        <v>79</v>
      </c>
      <c r="AY217" s="248" t="s">
        <v>170</v>
      </c>
    </row>
    <row r="218" s="13" customFormat="1">
      <c r="A218" s="13"/>
      <c r="B218" s="238"/>
      <c r="C218" s="239"/>
      <c r="D218" s="232" t="s">
        <v>182</v>
      </c>
      <c r="E218" s="240" t="s">
        <v>1</v>
      </c>
      <c r="F218" s="241" t="s">
        <v>414</v>
      </c>
      <c r="G218" s="239"/>
      <c r="H218" s="242">
        <v>2325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182</v>
      </c>
      <c r="AU218" s="248" t="s">
        <v>89</v>
      </c>
      <c r="AV218" s="13" t="s">
        <v>89</v>
      </c>
      <c r="AW218" s="13" t="s">
        <v>33</v>
      </c>
      <c r="AX218" s="13" t="s">
        <v>79</v>
      </c>
      <c r="AY218" s="248" t="s">
        <v>170</v>
      </c>
    </row>
    <row r="219" s="2" customFormat="1" ht="16.5" customHeight="1">
      <c r="A219" s="37"/>
      <c r="B219" s="38"/>
      <c r="C219" s="218" t="s">
        <v>415</v>
      </c>
      <c r="D219" s="218" t="s">
        <v>173</v>
      </c>
      <c r="E219" s="219" t="s">
        <v>416</v>
      </c>
      <c r="F219" s="220" t="s">
        <v>417</v>
      </c>
      <c r="G219" s="221" t="s">
        <v>315</v>
      </c>
      <c r="H219" s="222">
        <v>12017.5</v>
      </c>
      <c r="I219" s="223"/>
      <c r="J219" s="224">
        <f>ROUND(I219*H219,2)</f>
        <v>0</v>
      </c>
      <c r="K219" s="225"/>
      <c r="L219" s="43"/>
      <c r="M219" s="226" t="s">
        <v>1</v>
      </c>
      <c r="N219" s="227" t="s">
        <v>44</v>
      </c>
      <c r="O219" s="90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186</v>
      </c>
      <c r="AT219" s="230" t="s">
        <v>173</v>
      </c>
      <c r="AU219" s="230" t="s">
        <v>89</v>
      </c>
      <c r="AY219" s="16" t="s">
        <v>170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87</v>
      </c>
      <c r="BK219" s="231">
        <f>ROUND(I219*H219,2)</f>
        <v>0</v>
      </c>
      <c r="BL219" s="16" t="s">
        <v>186</v>
      </c>
      <c r="BM219" s="230" t="s">
        <v>418</v>
      </c>
    </row>
    <row r="220" s="2" customFormat="1">
      <c r="A220" s="37"/>
      <c r="B220" s="38"/>
      <c r="C220" s="39"/>
      <c r="D220" s="232" t="s">
        <v>179</v>
      </c>
      <c r="E220" s="39"/>
      <c r="F220" s="233" t="s">
        <v>417</v>
      </c>
      <c r="G220" s="39"/>
      <c r="H220" s="39"/>
      <c r="I220" s="234"/>
      <c r="J220" s="39"/>
      <c r="K220" s="39"/>
      <c r="L220" s="43"/>
      <c r="M220" s="235"/>
      <c r="N220" s="236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179</v>
      </c>
      <c r="AU220" s="16" t="s">
        <v>89</v>
      </c>
    </row>
    <row r="221" s="2" customFormat="1">
      <c r="A221" s="37"/>
      <c r="B221" s="38"/>
      <c r="C221" s="39"/>
      <c r="D221" s="232" t="s">
        <v>180</v>
      </c>
      <c r="E221" s="39"/>
      <c r="F221" s="237" t="s">
        <v>419</v>
      </c>
      <c r="G221" s="39"/>
      <c r="H221" s="39"/>
      <c r="I221" s="234"/>
      <c r="J221" s="39"/>
      <c r="K221" s="39"/>
      <c r="L221" s="43"/>
      <c r="M221" s="235"/>
      <c r="N221" s="236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180</v>
      </c>
      <c r="AU221" s="16" t="s">
        <v>89</v>
      </c>
    </row>
    <row r="222" s="13" customFormat="1">
      <c r="A222" s="13"/>
      <c r="B222" s="238"/>
      <c r="C222" s="239"/>
      <c r="D222" s="232" t="s">
        <v>182</v>
      </c>
      <c r="E222" s="240" t="s">
        <v>1</v>
      </c>
      <c r="F222" s="241" t="s">
        <v>420</v>
      </c>
      <c r="G222" s="239"/>
      <c r="H222" s="242">
        <v>160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182</v>
      </c>
      <c r="AU222" s="248" t="s">
        <v>89</v>
      </c>
      <c r="AV222" s="13" t="s">
        <v>89</v>
      </c>
      <c r="AW222" s="13" t="s">
        <v>33</v>
      </c>
      <c r="AX222" s="13" t="s">
        <v>79</v>
      </c>
      <c r="AY222" s="248" t="s">
        <v>170</v>
      </c>
    </row>
    <row r="223" s="13" customFormat="1">
      <c r="A223" s="13"/>
      <c r="B223" s="238"/>
      <c r="C223" s="239"/>
      <c r="D223" s="232" t="s">
        <v>182</v>
      </c>
      <c r="E223" s="240" t="s">
        <v>1</v>
      </c>
      <c r="F223" s="241" t="s">
        <v>421</v>
      </c>
      <c r="G223" s="239"/>
      <c r="H223" s="242">
        <v>11857.5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8" t="s">
        <v>182</v>
      </c>
      <c r="AU223" s="248" t="s">
        <v>89</v>
      </c>
      <c r="AV223" s="13" t="s">
        <v>89</v>
      </c>
      <c r="AW223" s="13" t="s">
        <v>33</v>
      </c>
      <c r="AX223" s="13" t="s">
        <v>79</v>
      </c>
      <c r="AY223" s="248" t="s">
        <v>170</v>
      </c>
    </row>
    <row r="224" s="2" customFormat="1" ht="24.15" customHeight="1">
      <c r="A224" s="37"/>
      <c r="B224" s="38"/>
      <c r="C224" s="218" t="s">
        <v>7</v>
      </c>
      <c r="D224" s="218" t="s">
        <v>173</v>
      </c>
      <c r="E224" s="219" t="s">
        <v>422</v>
      </c>
      <c r="F224" s="220" t="s">
        <v>423</v>
      </c>
      <c r="G224" s="221" t="s">
        <v>315</v>
      </c>
      <c r="H224" s="222">
        <v>26048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44</v>
      </c>
      <c r="O224" s="90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186</v>
      </c>
      <c r="AT224" s="230" t="s">
        <v>173</v>
      </c>
      <c r="AU224" s="230" t="s">
        <v>89</v>
      </c>
      <c r="AY224" s="16" t="s">
        <v>170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87</v>
      </c>
      <c r="BK224" s="231">
        <f>ROUND(I224*H224,2)</f>
        <v>0</v>
      </c>
      <c r="BL224" s="16" t="s">
        <v>186</v>
      </c>
      <c r="BM224" s="230" t="s">
        <v>424</v>
      </c>
    </row>
    <row r="225" s="2" customFormat="1">
      <c r="A225" s="37"/>
      <c r="B225" s="38"/>
      <c r="C225" s="39"/>
      <c r="D225" s="232" t="s">
        <v>179</v>
      </c>
      <c r="E225" s="39"/>
      <c r="F225" s="233" t="s">
        <v>423</v>
      </c>
      <c r="G225" s="39"/>
      <c r="H225" s="39"/>
      <c r="I225" s="234"/>
      <c r="J225" s="39"/>
      <c r="K225" s="39"/>
      <c r="L225" s="43"/>
      <c r="M225" s="235"/>
      <c r="N225" s="236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179</v>
      </c>
      <c r="AU225" s="16" t="s">
        <v>89</v>
      </c>
    </row>
    <row r="226" s="2" customFormat="1">
      <c r="A226" s="37"/>
      <c r="B226" s="38"/>
      <c r="C226" s="39"/>
      <c r="D226" s="232" t="s">
        <v>180</v>
      </c>
      <c r="E226" s="39"/>
      <c r="F226" s="237" t="s">
        <v>425</v>
      </c>
      <c r="G226" s="39"/>
      <c r="H226" s="39"/>
      <c r="I226" s="234"/>
      <c r="J226" s="39"/>
      <c r="K226" s="39"/>
      <c r="L226" s="43"/>
      <c r="M226" s="235"/>
      <c r="N226" s="236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180</v>
      </c>
      <c r="AU226" s="16" t="s">
        <v>89</v>
      </c>
    </row>
    <row r="227" s="2" customFormat="1">
      <c r="A227" s="37"/>
      <c r="B227" s="38"/>
      <c r="C227" s="39"/>
      <c r="D227" s="232" t="s">
        <v>193</v>
      </c>
      <c r="E227" s="39"/>
      <c r="F227" s="237" t="s">
        <v>426</v>
      </c>
      <c r="G227" s="39"/>
      <c r="H227" s="39"/>
      <c r="I227" s="234"/>
      <c r="J227" s="39"/>
      <c r="K227" s="39"/>
      <c r="L227" s="43"/>
      <c r="M227" s="235"/>
      <c r="N227" s="236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193</v>
      </c>
      <c r="AU227" s="16" t="s">
        <v>89</v>
      </c>
    </row>
    <row r="228" s="13" customFormat="1">
      <c r="A228" s="13"/>
      <c r="B228" s="238"/>
      <c r="C228" s="239"/>
      <c r="D228" s="232" t="s">
        <v>182</v>
      </c>
      <c r="E228" s="240" t="s">
        <v>1</v>
      </c>
      <c r="F228" s="241" t="s">
        <v>427</v>
      </c>
      <c r="G228" s="239"/>
      <c r="H228" s="242">
        <v>26048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182</v>
      </c>
      <c r="AU228" s="248" t="s">
        <v>89</v>
      </c>
      <c r="AV228" s="13" t="s">
        <v>89</v>
      </c>
      <c r="AW228" s="13" t="s">
        <v>33</v>
      </c>
      <c r="AX228" s="13" t="s">
        <v>87</v>
      </c>
      <c r="AY228" s="248" t="s">
        <v>170</v>
      </c>
    </row>
    <row r="229" s="12" customFormat="1" ht="22.8" customHeight="1">
      <c r="A229" s="12"/>
      <c r="B229" s="202"/>
      <c r="C229" s="203"/>
      <c r="D229" s="204" t="s">
        <v>78</v>
      </c>
      <c r="E229" s="216" t="s">
        <v>209</v>
      </c>
      <c r="F229" s="216" t="s">
        <v>428</v>
      </c>
      <c r="G229" s="203"/>
      <c r="H229" s="203"/>
      <c r="I229" s="206"/>
      <c r="J229" s="217">
        <f>BK229</f>
        <v>0</v>
      </c>
      <c r="K229" s="203"/>
      <c r="L229" s="208"/>
      <c r="M229" s="209"/>
      <c r="N229" s="210"/>
      <c r="O229" s="210"/>
      <c r="P229" s="211">
        <f>SUM(P230:P290)</f>
        <v>0</v>
      </c>
      <c r="Q229" s="210"/>
      <c r="R229" s="211">
        <f>SUM(R230:R290)</f>
        <v>0</v>
      </c>
      <c r="S229" s="210"/>
      <c r="T229" s="212">
        <f>SUM(T230:T290)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3" t="s">
        <v>87</v>
      </c>
      <c r="AT229" s="214" t="s">
        <v>78</v>
      </c>
      <c r="AU229" s="214" t="s">
        <v>87</v>
      </c>
      <c r="AY229" s="213" t="s">
        <v>170</v>
      </c>
      <c r="BK229" s="215">
        <f>SUM(BK230:BK290)</f>
        <v>0</v>
      </c>
    </row>
    <row r="230" s="2" customFormat="1" ht="24.15" customHeight="1">
      <c r="A230" s="37"/>
      <c r="B230" s="38"/>
      <c r="C230" s="218" t="s">
        <v>429</v>
      </c>
      <c r="D230" s="218" t="s">
        <v>173</v>
      </c>
      <c r="E230" s="219" t="s">
        <v>430</v>
      </c>
      <c r="F230" s="220" t="s">
        <v>431</v>
      </c>
      <c r="G230" s="221" t="s">
        <v>307</v>
      </c>
      <c r="H230" s="222">
        <v>5987.8999999999996</v>
      </c>
      <c r="I230" s="223"/>
      <c r="J230" s="224">
        <f>ROUND(I230*H230,2)</f>
        <v>0</v>
      </c>
      <c r="K230" s="225"/>
      <c r="L230" s="43"/>
      <c r="M230" s="226" t="s">
        <v>1</v>
      </c>
      <c r="N230" s="227" t="s">
        <v>44</v>
      </c>
      <c r="O230" s="90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186</v>
      </c>
      <c r="AT230" s="230" t="s">
        <v>173</v>
      </c>
      <c r="AU230" s="230" t="s">
        <v>89</v>
      </c>
      <c r="AY230" s="16" t="s">
        <v>170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87</v>
      </c>
      <c r="BK230" s="231">
        <f>ROUND(I230*H230,2)</f>
        <v>0</v>
      </c>
      <c r="BL230" s="16" t="s">
        <v>186</v>
      </c>
      <c r="BM230" s="230" t="s">
        <v>432</v>
      </c>
    </row>
    <row r="231" s="2" customFormat="1">
      <c r="A231" s="37"/>
      <c r="B231" s="38"/>
      <c r="C231" s="39"/>
      <c r="D231" s="232" t="s">
        <v>179</v>
      </c>
      <c r="E231" s="39"/>
      <c r="F231" s="233" t="s">
        <v>431</v>
      </c>
      <c r="G231" s="39"/>
      <c r="H231" s="39"/>
      <c r="I231" s="234"/>
      <c r="J231" s="39"/>
      <c r="K231" s="39"/>
      <c r="L231" s="43"/>
      <c r="M231" s="235"/>
      <c r="N231" s="236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179</v>
      </c>
      <c r="AU231" s="16" t="s">
        <v>89</v>
      </c>
    </row>
    <row r="232" s="2" customFormat="1">
      <c r="A232" s="37"/>
      <c r="B232" s="38"/>
      <c r="C232" s="39"/>
      <c r="D232" s="232" t="s">
        <v>180</v>
      </c>
      <c r="E232" s="39"/>
      <c r="F232" s="237" t="s">
        <v>433</v>
      </c>
      <c r="G232" s="39"/>
      <c r="H232" s="39"/>
      <c r="I232" s="234"/>
      <c r="J232" s="39"/>
      <c r="K232" s="39"/>
      <c r="L232" s="43"/>
      <c r="M232" s="235"/>
      <c r="N232" s="236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180</v>
      </c>
      <c r="AU232" s="16" t="s">
        <v>89</v>
      </c>
    </row>
    <row r="233" s="2" customFormat="1">
      <c r="A233" s="37"/>
      <c r="B233" s="38"/>
      <c r="C233" s="39"/>
      <c r="D233" s="232" t="s">
        <v>193</v>
      </c>
      <c r="E233" s="39"/>
      <c r="F233" s="237" t="s">
        <v>434</v>
      </c>
      <c r="G233" s="39"/>
      <c r="H233" s="39"/>
      <c r="I233" s="234"/>
      <c r="J233" s="39"/>
      <c r="K233" s="39"/>
      <c r="L233" s="43"/>
      <c r="M233" s="235"/>
      <c r="N233" s="236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193</v>
      </c>
      <c r="AU233" s="16" t="s">
        <v>89</v>
      </c>
    </row>
    <row r="234" s="13" customFormat="1">
      <c r="A234" s="13"/>
      <c r="B234" s="238"/>
      <c r="C234" s="239"/>
      <c r="D234" s="232" t="s">
        <v>182</v>
      </c>
      <c r="E234" s="240" t="s">
        <v>1</v>
      </c>
      <c r="F234" s="241" t="s">
        <v>435</v>
      </c>
      <c r="G234" s="239"/>
      <c r="H234" s="242">
        <v>5854.3000000000002</v>
      </c>
      <c r="I234" s="243"/>
      <c r="J234" s="239"/>
      <c r="K234" s="239"/>
      <c r="L234" s="244"/>
      <c r="M234" s="245"/>
      <c r="N234" s="246"/>
      <c r="O234" s="246"/>
      <c r="P234" s="246"/>
      <c r="Q234" s="246"/>
      <c r="R234" s="246"/>
      <c r="S234" s="246"/>
      <c r="T234" s="24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8" t="s">
        <v>182</v>
      </c>
      <c r="AU234" s="248" t="s">
        <v>89</v>
      </c>
      <c r="AV234" s="13" t="s">
        <v>89</v>
      </c>
      <c r="AW234" s="13" t="s">
        <v>33</v>
      </c>
      <c r="AX234" s="13" t="s">
        <v>79</v>
      </c>
      <c r="AY234" s="248" t="s">
        <v>170</v>
      </c>
    </row>
    <row r="235" s="13" customFormat="1">
      <c r="A235" s="13"/>
      <c r="B235" s="238"/>
      <c r="C235" s="239"/>
      <c r="D235" s="232" t="s">
        <v>182</v>
      </c>
      <c r="E235" s="240" t="s">
        <v>1</v>
      </c>
      <c r="F235" s="241" t="s">
        <v>436</v>
      </c>
      <c r="G235" s="239"/>
      <c r="H235" s="242">
        <v>133.59999999999999</v>
      </c>
      <c r="I235" s="243"/>
      <c r="J235" s="239"/>
      <c r="K235" s="239"/>
      <c r="L235" s="244"/>
      <c r="M235" s="245"/>
      <c r="N235" s="246"/>
      <c r="O235" s="246"/>
      <c r="P235" s="246"/>
      <c r="Q235" s="246"/>
      <c r="R235" s="246"/>
      <c r="S235" s="246"/>
      <c r="T235" s="24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182</v>
      </c>
      <c r="AU235" s="248" t="s">
        <v>89</v>
      </c>
      <c r="AV235" s="13" t="s">
        <v>89</v>
      </c>
      <c r="AW235" s="13" t="s">
        <v>33</v>
      </c>
      <c r="AX235" s="13" t="s">
        <v>79</v>
      </c>
      <c r="AY235" s="248" t="s">
        <v>170</v>
      </c>
    </row>
    <row r="236" s="2" customFormat="1" ht="24.15" customHeight="1">
      <c r="A236" s="37"/>
      <c r="B236" s="38"/>
      <c r="C236" s="218" t="s">
        <v>437</v>
      </c>
      <c r="D236" s="218" t="s">
        <v>173</v>
      </c>
      <c r="E236" s="219" t="s">
        <v>438</v>
      </c>
      <c r="F236" s="220" t="s">
        <v>439</v>
      </c>
      <c r="G236" s="221" t="s">
        <v>315</v>
      </c>
      <c r="H236" s="222">
        <v>39121</v>
      </c>
      <c r="I236" s="223"/>
      <c r="J236" s="224">
        <f>ROUND(I236*H236,2)</f>
        <v>0</v>
      </c>
      <c r="K236" s="225"/>
      <c r="L236" s="43"/>
      <c r="M236" s="226" t="s">
        <v>1</v>
      </c>
      <c r="N236" s="227" t="s">
        <v>44</v>
      </c>
      <c r="O236" s="90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186</v>
      </c>
      <c r="AT236" s="230" t="s">
        <v>173</v>
      </c>
      <c r="AU236" s="230" t="s">
        <v>89</v>
      </c>
      <c r="AY236" s="16" t="s">
        <v>170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87</v>
      </c>
      <c r="BK236" s="231">
        <f>ROUND(I236*H236,2)</f>
        <v>0</v>
      </c>
      <c r="BL236" s="16" t="s">
        <v>186</v>
      </c>
      <c r="BM236" s="230" t="s">
        <v>440</v>
      </c>
    </row>
    <row r="237" s="2" customFormat="1">
      <c r="A237" s="37"/>
      <c r="B237" s="38"/>
      <c r="C237" s="39"/>
      <c r="D237" s="232" t="s">
        <v>179</v>
      </c>
      <c r="E237" s="39"/>
      <c r="F237" s="233" t="s">
        <v>439</v>
      </c>
      <c r="G237" s="39"/>
      <c r="H237" s="39"/>
      <c r="I237" s="234"/>
      <c r="J237" s="39"/>
      <c r="K237" s="39"/>
      <c r="L237" s="43"/>
      <c r="M237" s="235"/>
      <c r="N237" s="236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179</v>
      </c>
      <c r="AU237" s="16" t="s">
        <v>89</v>
      </c>
    </row>
    <row r="238" s="2" customFormat="1">
      <c r="A238" s="37"/>
      <c r="B238" s="38"/>
      <c r="C238" s="39"/>
      <c r="D238" s="232" t="s">
        <v>180</v>
      </c>
      <c r="E238" s="39"/>
      <c r="F238" s="237" t="s">
        <v>441</v>
      </c>
      <c r="G238" s="39"/>
      <c r="H238" s="39"/>
      <c r="I238" s="234"/>
      <c r="J238" s="39"/>
      <c r="K238" s="39"/>
      <c r="L238" s="43"/>
      <c r="M238" s="235"/>
      <c r="N238" s="236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180</v>
      </c>
      <c r="AU238" s="16" t="s">
        <v>89</v>
      </c>
    </row>
    <row r="239" s="2" customFormat="1">
      <c r="A239" s="37"/>
      <c r="B239" s="38"/>
      <c r="C239" s="39"/>
      <c r="D239" s="232" t="s">
        <v>193</v>
      </c>
      <c r="E239" s="39"/>
      <c r="F239" s="237" t="s">
        <v>434</v>
      </c>
      <c r="G239" s="39"/>
      <c r="H239" s="39"/>
      <c r="I239" s="234"/>
      <c r="J239" s="39"/>
      <c r="K239" s="39"/>
      <c r="L239" s="43"/>
      <c r="M239" s="235"/>
      <c r="N239" s="236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193</v>
      </c>
      <c r="AU239" s="16" t="s">
        <v>89</v>
      </c>
    </row>
    <row r="240" s="13" customFormat="1">
      <c r="A240" s="13"/>
      <c r="B240" s="238"/>
      <c r="C240" s="239"/>
      <c r="D240" s="232" t="s">
        <v>182</v>
      </c>
      <c r="E240" s="240" t="s">
        <v>1</v>
      </c>
      <c r="F240" s="241" t="s">
        <v>442</v>
      </c>
      <c r="G240" s="239"/>
      <c r="H240" s="242">
        <v>38453</v>
      </c>
      <c r="I240" s="243"/>
      <c r="J240" s="239"/>
      <c r="K240" s="239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182</v>
      </c>
      <c r="AU240" s="248" t="s">
        <v>89</v>
      </c>
      <c r="AV240" s="13" t="s">
        <v>89</v>
      </c>
      <c r="AW240" s="13" t="s">
        <v>33</v>
      </c>
      <c r="AX240" s="13" t="s">
        <v>79</v>
      </c>
      <c r="AY240" s="248" t="s">
        <v>170</v>
      </c>
    </row>
    <row r="241" s="13" customFormat="1">
      <c r="A241" s="13"/>
      <c r="B241" s="238"/>
      <c r="C241" s="239"/>
      <c r="D241" s="232" t="s">
        <v>182</v>
      </c>
      <c r="E241" s="240" t="s">
        <v>1</v>
      </c>
      <c r="F241" s="241" t="s">
        <v>443</v>
      </c>
      <c r="G241" s="239"/>
      <c r="H241" s="242">
        <v>668</v>
      </c>
      <c r="I241" s="243"/>
      <c r="J241" s="239"/>
      <c r="K241" s="239"/>
      <c r="L241" s="244"/>
      <c r="M241" s="245"/>
      <c r="N241" s="246"/>
      <c r="O241" s="246"/>
      <c r="P241" s="246"/>
      <c r="Q241" s="246"/>
      <c r="R241" s="246"/>
      <c r="S241" s="246"/>
      <c r="T241" s="24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8" t="s">
        <v>182</v>
      </c>
      <c r="AU241" s="248" t="s">
        <v>89</v>
      </c>
      <c r="AV241" s="13" t="s">
        <v>89</v>
      </c>
      <c r="AW241" s="13" t="s">
        <v>33</v>
      </c>
      <c r="AX241" s="13" t="s">
        <v>79</v>
      </c>
      <c r="AY241" s="248" t="s">
        <v>170</v>
      </c>
    </row>
    <row r="242" s="2" customFormat="1" ht="24.15" customHeight="1">
      <c r="A242" s="37"/>
      <c r="B242" s="38"/>
      <c r="C242" s="218" t="s">
        <v>444</v>
      </c>
      <c r="D242" s="218" t="s">
        <v>173</v>
      </c>
      <c r="E242" s="219" t="s">
        <v>445</v>
      </c>
      <c r="F242" s="220" t="s">
        <v>446</v>
      </c>
      <c r="G242" s="221" t="s">
        <v>315</v>
      </c>
      <c r="H242" s="222">
        <v>65.5</v>
      </c>
      <c r="I242" s="223"/>
      <c r="J242" s="224">
        <f>ROUND(I242*H242,2)</f>
        <v>0</v>
      </c>
      <c r="K242" s="225"/>
      <c r="L242" s="43"/>
      <c r="M242" s="226" t="s">
        <v>1</v>
      </c>
      <c r="N242" s="227" t="s">
        <v>44</v>
      </c>
      <c r="O242" s="90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0" t="s">
        <v>186</v>
      </c>
      <c r="AT242" s="230" t="s">
        <v>173</v>
      </c>
      <c r="AU242" s="230" t="s">
        <v>89</v>
      </c>
      <c r="AY242" s="16" t="s">
        <v>170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6" t="s">
        <v>87</v>
      </c>
      <c r="BK242" s="231">
        <f>ROUND(I242*H242,2)</f>
        <v>0</v>
      </c>
      <c r="BL242" s="16" t="s">
        <v>186</v>
      </c>
      <c r="BM242" s="230" t="s">
        <v>447</v>
      </c>
    </row>
    <row r="243" s="2" customFormat="1">
      <c r="A243" s="37"/>
      <c r="B243" s="38"/>
      <c r="C243" s="39"/>
      <c r="D243" s="232" t="s">
        <v>179</v>
      </c>
      <c r="E243" s="39"/>
      <c r="F243" s="233" t="s">
        <v>446</v>
      </c>
      <c r="G243" s="39"/>
      <c r="H243" s="39"/>
      <c r="I243" s="234"/>
      <c r="J243" s="39"/>
      <c r="K243" s="39"/>
      <c r="L243" s="43"/>
      <c r="M243" s="235"/>
      <c r="N243" s="236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179</v>
      </c>
      <c r="AU243" s="16" t="s">
        <v>89</v>
      </c>
    </row>
    <row r="244" s="2" customFormat="1">
      <c r="A244" s="37"/>
      <c r="B244" s="38"/>
      <c r="C244" s="39"/>
      <c r="D244" s="232" t="s">
        <v>180</v>
      </c>
      <c r="E244" s="39"/>
      <c r="F244" s="237" t="s">
        <v>441</v>
      </c>
      <c r="G244" s="39"/>
      <c r="H244" s="39"/>
      <c r="I244" s="234"/>
      <c r="J244" s="39"/>
      <c r="K244" s="39"/>
      <c r="L244" s="43"/>
      <c r="M244" s="235"/>
      <c r="N244" s="236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180</v>
      </c>
      <c r="AU244" s="16" t="s">
        <v>89</v>
      </c>
    </row>
    <row r="245" s="13" customFormat="1">
      <c r="A245" s="13"/>
      <c r="B245" s="238"/>
      <c r="C245" s="239"/>
      <c r="D245" s="232" t="s">
        <v>182</v>
      </c>
      <c r="E245" s="240" t="s">
        <v>1</v>
      </c>
      <c r="F245" s="241" t="s">
        <v>448</v>
      </c>
      <c r="G245" s="239"/>
      <c r="H245" s="242">
        <v>65.5</v>
      </c>
      <c r="I245" s="243"/>
      <c r="J245" s="239"/>
      <c r="K245" s="239"/>
      <c r="L245" s="244"/>
      <c r="M245" s="245"/>
      <c r="N245" s="246"/>
      <c r="O245" s="246"/>
      <c r="P245" s="246"/>
      <c r="Q245" s="246"/>
      <c r="R245" s="246"/>
      <c r="S245" s="246"/>
      <c r="T245" s="24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8" t="s">
        <v>182</v>
      </c>
      <c r="AU245" s="248" t="s">
        <v>89</v>
      </c>
      <c r="AV245" s="13" t="s">
        <v>89</v>
      </c>
      <c r="AW245" s="13" t="s">
        <v>33</v>
      </c>
      <c r="AX245" s="13" t="s">
        <v>87</v>
      </c>
      <c r="AY245" s="248" t="s">
        <v>170</v>
      </c>
    </row>
    <row r="246" s="2" customFormat="1" ht="24.15" customHeight="1">
      <c r="A246" s="37"/>
      <c r="B246" s="38"/>
      <c r="C246" s="218" t="s">
        <v>449</v>
      </c>
      <c r="D246" s="218" t="s">
        <v>173</v>
      </c>
      <c r="E246" s="219" t="s">
        <v>450</v>
      </c>
      <c r="F246" s="220" t="s">
        <v>451</v>
      </c>
      <c r="G246" s="221" t="s">
        <v>315</v>
      </c>
      <c r="H246" s="222">
        <v>11063</v>
      </c>
      <c r="I246" s="223"/>
      <c r="J246" s="224">
        <f>ROUND(I246*H246,2)</f>
        <v>0</v>
      </c>
      <c r="K246" s="225"/>
      <c r="L246" s="43"/>
      <c r="M246" s="226" t="s">
        <v>1</v>
      </c>
      <c r="N246" s="227" t="s">
        <v>44</v>
      </c>
      <c r="O246" s="90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0" t="s">
        <v>186</v>
      </c>
      <c r="AT246" s="230" t="s">
        <v>173</v>
      </c>
      <c r="AU246" s="230" t="s">
        <v>89</v>
      </c>
      <c r="AY246" s="16" t="s">
        <v>170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6" t="s">
        <v>87</v>
      </c>
      <c r="BK246" s="231">
        <f>ROUND(I246*H246,2)</f>
        <v>0</v>
      </c>
      <c r="BL246" s="16" t="s">
        <v>186</v>
      </c>
      <c r="BM246" s="230" t="s">
        <v>452</v>
      </c>
    </row>
    <row r="247" s="2" customFormat="1">
      <c r="A247" s="37"/>
      <c r="B247" s="38"/>
      <c r="C247" s="39"/>
      <c r="D247" s="232" t="s">
        <v>179</v>
      </c>
      <c r="E247" s="39"/>
      <c r="F247" s="233" t="s">
        <v>451</v>
      </c>
      <c r="G247" s="39"/>
      <c r="H247" s="39"/>
      <c r="I247" s="234"/>
      <c r="J247" s="39"/>
      <c r="K247" s="39"/>
      <c r="L247" s="43"/>
      <c r="M247" s="235"/>
      <c r="N247" s="236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179</v>
      </c>
      <c r="AU247" s="16" t="s">
        <v>89</v>
      </c>
    </row>
    <row r="248" s="2" customFormat="1">
      <c r="A248" s="37"/>
      <c r="B248" s="38"/>
      <c r="C248" s="39"/>
      <c r="D248" s="232" t="s">
        <v>180</v>
      </c>
      <c r="E248" s="39"/>
      <c r="F248" s="237" t="s">
        <v>453</v>
      </c>
      <c r="G248" s="39"/>
      <c r="H248" s="39"/>
      <c r="I248" s="234"/>
      <c r="J248" s="39"/>
      <c r="K248" s="39"/>
      <c r="L248" s="43"/>
      <c r="M248" s="235"/>
      <c r="N248" s="236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180</v>
      </c>
      <c r="AU248" s="16" t="s">
        <v>89</v>
      </c>
    </row>
    <row r="249" s="2" customFormat="1">
      <c r="A249" s="37"/>
      <c r="B249" s="38"/>
      <c r="C249" s="39"/>
      <c r="D249" s="232" t="s">
        <v>193</v>
      </c>
      <c r="E249" s="39"/>
      <c r="F249" s="237" t="s">
        <v>454</v>
      </c>
      <c r="G249" s="39"/>
      <c r="H249" s="39"/>
      <c r="I249" s="234"/>
      <c r="J249" s="39"/>
      <c r="K249" s="39"/>
      <c r="L249" s="43"/>
      <c r="M249" s="235"/>
      <c r="N249" s="236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193</v>
      </c>
      <c r="AU249" s="16" t="s">
        <v>89</v>
      </c>
    </row>
    <row r="250" s="13" customFormat="1">
      <c r="A250" s="13"/>
      <c r="B250" s="238"/>
      <c r="C250" s="239"/>
      <c r="D250" s="232" t="s">
        <v>182</v>
      </c>
      <c r="E250" s="240" t="s">
        <v>1</v>
      </c>
      <c r="F250" s="241" t="s">
        <v>455</v>
      </c>
      <c r="G250" s="239"/>
      <c r="H250" s="242">
        <v>7137.5</v>
      </c>
      <c r="I250" s="243"/>
      <c r="J250" s="239"/>
      <c r="K250" s="239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182</v>
      </c>
      <c r="AU250" s="248" t="s">
        <v>89</v>
      </c>
      <c r="AV250" s="13" t="s">
        <v>89</v>
      </c>
      <c r="AW250" s="13" t="s">
        <v>33</v>
      </c>
      <c r="AX250" s="13" t="s">
        <v>79</v>
      </c>
      <c r="AY250" s="248" t="s">
        <v>170</v>
      </c>
    </row>
    <row r="251" s="13" customFormat="1">
      <c r="A251" s="13"/>
      <c r="B251" s="238"/>
      <c r="C251" s="239"/>
      <c r="D251" s="232" t="s">
        <v>182</v>
      </c>
      <c r="E251" s="240" t="s">
        <v>1</v>
      </c>
      <c r="F251" s="241" t="s">
        <v>456</v>
      </c>
      <c r="G251" s="239"/>
      <c r="H251" s="242">
        <v>131</v>
      </c>
      <c r="I251" s="243"/>
      <c r="J251" s="239"/>
      <c r="K251" s="239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182</v>
      </c>
      <c r="AU251" s="248" t="s">
        <v>89</v>
      </c>
      <c r="AV251" s="13" t="s">
        <v>89</v>
      </c>
      <c r="AW251" s="13" t="s">
        <v>33</v>
      </c>
      <c r="AX251" s="13" t="s">
        <v>79</v>
      </c>
      <c r="AY251" s="248" t="s">
        <v>170</v>
      </c>
    </row>
    <row r="252" s="13" customFormat="1">
      <c r="A252" s="13"/>
      <c r="B252" s="238"/>
      <c r="C252" s="239"/>
      <c r="D252" s="232" t="s">
        <v>182</v>
      </c>
      <c r="E252" s="240" t="s">
        <v>1</v>
      </c>
      <c r="F252" s="241" t="s">
        <v>457</v>
      </c>
      <c r="G252" s="239"/>
      <c r="H252" s="242">
        <v>34.5</v>
      </c>
      <c r="I252" s="243"/>
      <c r="J252" s="239"/>
      <c r="K252" s="239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182</v>
      </c>
      <c r="AU252" s="248" t="s">
        <v>89</v>
      </c>
      <c r="AV252" s="13" t="s">
        <v>89</v>
      </c>
      <c r="AW252" s="13" t="s">
        <v>33</v>
      </c>
      <c r="AX252" s="13" t="s">
        <v>79</v>
      </c>
      <c r="AY252" s="248" t="s">
        <v>170</v>
      </c>
    </row>
    <row r="253" s="13" customFormat="1">
      <c r="A253" s="13"/>
      <c r="B253" s="238"/>
      <c r="C253" s="239"/>
      <c r="D253" s="232" t="s">
        <v>182</v>
      </c>
      <c r="E253" s="240" t="s">
        <v>1</v>
      </c>
      <c r="F253" s="241" t="s">
        <v>458</v>
      </c>
      <c r="G253" s="239"/>
      <c r="H253" s="242">
        <v>3760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8" t="s">
        <v>182</v>
      </c>
      <c r="AU253" s="248" t="s">
        <v>89</v>
      </c>
      <c r="AV253" s="13" t="s">
        <v>89</v>
      </c>
      <c r="AW253" s="13" t="s">
        <v>33</v>
      </c>
      <c r="AX253" s="13" t="s">
        <v>79</v>
      </c>
      <c r="AY253" s="248" t="s">
        <v>170</v>
      </c>
    </row>
    <row r="254" s="2" customFormat="1" ht="24.15" customHeight="1">
      <c r="A254" s="37"/>
      <c r="B254" s="38"/>
      <c r="C254" s="218" t="s">
        <v>459</v>
      </c>
      <c r="D254" s="218" t="s">
        <v>173</v>
      </c>
      <c r="E254" s="219" t="s">
        <v>460</v>
      </c>
      <c r="F254" s="220" t="s">
        <v>461</v>
      </c>
      <c r="G254" s="221" t="s">
        <v>315</v>
      </c>
      <c r="H254" s="222">
        <v>53604.5</v>
      </c>
      <c r="I254" s="223"/>
      <c r="J254" s="224">
        <f>ROUND(I254*H254,2)</f>
        <v>0</v>
      </c>
      <c r="K254" s="225"/>
      <c r="L254" s="43"/>
      <c r="M254" s="226" t="s">
        <v>1</v>
      </c>
      <c r="N254" s="227" t="s">
        <v>44</v>
      </c>
      <c r="O254" s="90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0" t="s">
        <v>186</v>
      </c>
      <c r="AT254" s="230" t="s">
        <v>173</v>
      </c>
      <c r="AU254" s="230" t="s">
        <v>89</v>
      </c>
      <c r="AY254" s="16" t="s">
        <v>170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6" t="s">
        <v>87</v>
      </c>
      <c r="BK254" s="231">
        <f>ROUND(I254*H254,2)</f>
        <v>0</v>
      </c>
      <c r="BL254" s="16" t="s">
        <v>186</v>
      </c>
      <c r="BM254" s="230" t="s">
        <v>462</v>
      </c>
    </row>
    <row r="255" s="2" customFormat="1">
      <c r="A255" s="37"/>
      <c r="B255" s="38"/>
      <c r="C255" s="39"/>
      <c r="D255" s="232" t="s">
        <v>179</v>
      </c>
      <c r="E255" s="39"/>
      <c r="F255" s="233" t="s">
        <v>461</v>
      </c>
      <c r="G255" s="39"/>
      <c r="H255" s="39"/>
      <c r="I255" s="234"/>
      <c r="J255" s="39"/>
      <c r="K255" s="39"/>
      <c r="L255" s="43"/>
      <c r="M255" s="235"/>
      <c r="N255" s="236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179</v>
      </c>
      <c r="AU255" s="16" t="s">
        <v>89</v>
      </c>
    </row>
    <row r="256" s="2" customFormat="1">
      <c r="A256" s="37"/>
      <c r="B256" s="38"/>
      <c r="C256" s="39"/>
      <c r="D256" s="232" t="s">
        <v>180</v>
      </c>
      <c r="E256" s="39"/>
      <c r="F256" s="237" t="s">
        <v>463</v>
      </c>
      <c r="G256" s="39"/>
      <c r="H256" s="39"/>
      <c r="I256" s="234"/>
      <c r="J256" s="39"/>
      <c r="K256" s="39"/>
      <c r="L256" s="43"/>
      <c r="M256" s="235"/>
      <c r="N256" s="236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180</v>
      </c>
      <c r="AU256" s="16" t="s">
        <v>89</v>
      </c>
    </row>
    <row r="257" s="13" customFormat="1">
      <c r="A257" s="13"/>
      <c r="B257" s="238"/>
      <c r="C257" s="239"/>
      <c r="D257" s="232" t="s">
        <v>182</v>
      </c>
      <c r="E257" s="240" t="s">
        <v>1</v>
      </c>
      <c r="F257" s="241" t="s">
        <v>464</v>
      </c>
      <c r="G257" s="239"/>
      <c r="H257" s="242">
        <v>25893</v>
      </c>
      <c r="I257" s="243"/>
      <c r="J257" s="239"/>
      <c r="K257" s="239"/>
      <c r="L257" s="244"/>
      <c r="M257" s="245"/>
      <c r="N257" s="246"/>
      <c r="O257" s="246"/>
      <c r="P257" s="246"/>
      <c r="Q257" s="246"/>
      <c r="R257" s="246"/>
      <c r="S257" s="246"/>
      <c r="T257" s="24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8" t="s">
        <v>182</v>
      </c>
      <c r="AU257" s="248" t="s">
        <v>89</v>
      </c>
      <c r="AV257" s="13" t="s">
        <v>89</v>
      </c>
      <c r="AW257" s="13" t="s">
        <v>33</v>
      </c>
      <c r="AX257" s="13" t="s">
        <v>79</v>
      </c>
      <c r="AY257" s="248" t="s">
        <v>170</v>
      </c>
    </row>
    <row r="258" s="13" customFormat="1">
      <c r="A258" s="13"/>
      <c r="B258" s="238"/>
      <c r="C258" s="239"/>
      <c r="D258" s="232" t="s">
        <v>182</v>
      </c>
      <c r="E258" s="240" t="s">
        <v>1</v>
      </c>
      <c r="F258" s="241" t="s">
        <v>465</v>
      </c>
      <c r="G258" s="239"/>
      <c r="H258" s="242">
        <v>668</v>
      </c>
      <c r="I258" s="243"/>
      <c r="J258" s="239"/>
      <c r="K258" s="239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182</v>
      </c>
      <c r="AU258" s="248" t="s">
        <v>89</v>
      </c>
      <c r="AV258" s="13" t="s">
        <v>89</v>
      </c>
      <c r="AW258" s="13" t="s">
        <v>33</v>
      </c>
      <c r="AX258" s="13" t="s">
        <v>79</v>
      </c>
      <c r="AY258" s="248" t="s">
        <v>170</v>
      </c>
    </row>
    <row r="259" s="13" customFormat="1">
      <c r="A259" s="13"/>
      <c r="B259" s="238"/>
      <c r="C259" s="239"/>
      <c r="D259" s="232" t="s">
        <v>182</v>
      </c>
      <c r="E259" s="240" t="s">
        <v>1</v>
      </c>
      <c r="F259" s="241" t="s">
        <v>466</v>
      </c>
      <c r="G259" s="239"/>
      <c r="H259" s="242">
        <v>26375.5</v>
      </c>
      <c r="I259" s="243"/>
      <c r="J259" s="239"/>
      <c r="K259" s="239"/>
      <c r="L259" s="244"/>
      <c r="M259" s="245"/>
      <c r="N259" s="246"/>
      <c r="O259" s="246"/>
      <c r="P259" s="246"/>
      <c r="Q259" s="246"/>
      <c r="R259" s="246"/>
      <c r="S259" s="246"/>
      <c r="T259" s="24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8" t="s">
        <v>182</v>
      </c>
      <c r="AU259" s="248" t="s">
        <v>89</v>
      </c>
      <c r="AV259" s="13" t="s">
        <v>89</v>
      </c>
      <c r="AW259" s="13" t="s">
        <v>33</v>
      </c>
      <c r="AX259" s="13" t="s">
        <v>79</v>
      </c>
      <c r="AY259" s="248" t="s">
        <v>170</v>
      </c>
    </row>
    <row r="260" s="13" customFormat="1">
      <c r="A260" s="13"/>
      <c r="B260" s="238"/>
      <c r="C260" s="239"/>
      <c r="D260" s="232" t="s">
        <v>182</v>
      </c>
      <c r="E260" s="240" t="s">
        <v>1</v>
      </c>
      <c r="F260" s="241" t="s">
        <v>467</v>
      </c>
      <c r="G260" s="239"/>
      <c r="H260" s="242">
        <v>668</v>
      </c>
      <c r="I260" s="243"/>
      <c r="J260" s="239"/>
      <c r="K260" s="239"/>
      <c r="L260" s="244"/>
      <c r="M260" s="245"/>
      <c r="N260" s="246"/>
      <c r="O260" s="246"/>
      <c r="P260" s="246"/>
      <c r="Q260" s="246"/>
      <c r="R260" s="246"/>
      <c r="S260" s="246"/>
      <c r="T260" s="24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8" t="s">
        <v>182</v>
      </c>
      <c r="AU260" s="248" t="s">
        <v>89</v>
      </c>
      <c r="AV260" s="13" t="s">
        <v>89</v>
      </c>
      <c r="AW260" s="13" t="s">
        <v>33</v>
      </c>
      <c r="AX260" s="13" t="s">
        <v>79</v>
      </c>
      <c r="AY260" s="248" t="s">
        <v>170</v>
      </c>
    </row>
    <row r="261" s="2" customFormat="1" ht="24.15" customHeight="1">
      <c r="A261" s="37"/>
      <c r="B261" s="38"/>
      <c r="C261" s="218" t="s">
        <v>468</v>
      </c>
      <c r="D261" s="218" t="s">
        <v>173</v>
      </c>
      <c r="E261" s="219" t="s">
        <v>469</v>
      </c>
      <c r="F261" s="220" t="s">
        <v>470</v>
      </c>
      <c r="G261" s="221" t="s">
        <v>315</v>
      </c>
      <c r="H261" s="222">
        <v>26561</v>
      </c>
      <c r="I261" s="223"/>
      <c r="J261" s="224">
        <f>ROUND(I261*H261,2)</f>
        <v>0</v>
      </c>
      <c r="K261" s="225"/>
      <c r="L261" s="43"/>
      <c r="M261" s="226" t="s">
        <v>1</v>
      </c>
      <c r="N261" s="227" t="s">
        <v>44</v>
      </c>
      <c r="O261" s="90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0" t="s">
        <v>186</v>
      </c>
      <c r="AT261" s="230" t="s">
        <v>173</v>
      </c>
      <c r="AU261" s="230" t="s">
        <v>89</v>
      </c>
      <c r="AY261" s="16" t="s">
        <v>170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6" t="s">
        <v>87</v>
      </c>
      <c r="BK261" s="231">
        <f>ROUND(I261*H261,2)</f>
        <v>0</v>
      </c>
      <c r="BL261" s="16" t="s">
        <v>186</v>
      </c>
      <c r="BM261" s="230" t="s">
        <v>471</v>
      </c>
    </row>
    <row r="262" s="2" customFormat="1">
      <c r="A262" s="37"/>
      <c r="B262" s="38"/>
      <c r="C262" s="39"/>
      <c r="D262" s="232" t="s">
        <v>179</v>
      </c>
      <c r="E262" s="39"/>
      <c r="F262" s="233" t="s">
        <v>470</v>
      </c>
      <c r="G262" s="39"/>
      <c r="H262" s="39"/>
      <c r="I262" s="234"/>
      <c r="J262" s="39"/>
      <c r="K262" s="39"/>
      <c r="L262" s="43"/>
      <c r="M262" s="235"/>
      <c r="N262" s="236"/>
      <c r="O262" s="90"/>
      <c r="P262" s="90"/>
      <c r="Q262" s="90"/>
      <c r="R262" s="90"/>
      <c r="S262" s="90"/>
      <c r="T262" s="9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179</v>
      </c>
      <c r="AU262" s="16" t="s">
        <v>89</v>
      </c>
    </row>
    <row r="263" s="2" customFormat="1">
      <c r="A263" s="37"/>
      <c r="B263" s="38"/>
      <c r="C263" s="39"/>
      <c r="D263" s="232" t="s">
        <v>193</v>
      </c>
      <c r="E263" s="39"/>
      <c r="F263" s="237" t="s">
        <v>472</v>
      </c>
      <c r="G263" s="39"/>
      <c r="H263" s="39"/>
      <c r="I263" s="234"/>
      <c r="J263" s="39"/>
      <c r="K263" s="39"/>
      <c r="L263" s="43"/>
      <c r="M263" s="235"/>
      <c r="N263" s="236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193</v>
      </c>
      <c r="AU263" s="16" t="s">
        <v>89</v>
      </c>
    </row>
    <row r="264" s="13" customFormat="1">
      <c r="A264" s="13"/>
      <c r="B264" s="238"/>
      <c r="C264" s="239"/>
      <c r="D264" s="232" t="s">
        <v>182</v>
      </c>
      <c r="E264" s="240" t="s">
        <v>1</v>
      </c>
      <c r="F264" s="241" t="s">
        <v>473</v>
      </c>
      <c r="G264" s="239"/>
      <c r="H264" s="242">
        <v>25893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8" t="s">
        <v>182</v>
      </c>
      <c r="AU264" s="248" t="s">
        <v>89</v>
      </c>
      <c r="AV264" s="13" t="s">
        <v>89</v>
      </c>
      <c r="AW264" s="13" t="s">
        <v>33</v>
      </c>
      <c r="AX264" s="13" t="s">
        <v>79</v>
      </c>
      <c r="AY264" s="248" t="s">
        <v>170</v>
      </c>
    </row>
    <row r="265" s="13" customFormat="1">
      <c r="A265" s="13"/>
      <c r="B265" s="238"/>
      <c r="C265" s="239"/>
      <c r="D265" s="232" t="s">
        <v>182</v>
      </c>
      <c r="E265" s="240" t="s">
        <v>1</v>
      </c>
      <c r="F265" s="241" t="s">
        <v>474</v>
      </c>
      <c r="G265" s="239"/>
      <c r="H265" s="242">
        <v>668</v>
      </c>
      <c r="I265" s="243"/>
      <c r="J265" s="239"/>
      <c r="K265" s="239"/>
      <c r="L265" s="244"/>
      <c r="M265" s="245"/>
      <c r="N265" s="246"/>
      <c r="O265" s="246"/>
      <c r="P265" s="246"/>
      <c r="Q265" s="246"/>
      <c r="R265" s="246"/>
      <c r="S265" s="246"/>
      <c r="T265" s="24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8" t="s">
        <v>182</v>
      </c>
      <c r="AU265" s="248" t="s">
        <v>89</v>
      </c>
      <c r="AV265" s="13" t="s">
        <v>89</v>
      </c>
      <c r="AW265" s="13" t="s">
        <v>33</v>
      </c>
      <c r="AX265" s="13" t="s">
        <v>79</v>
      </c>
      <c r="AY265" s="248" t="s">
        <v>170</v>
      </c>
    </row>
    <row r="266" s="2" customFormat="1" ht="24.15" customHeight="1">
      <c r="A266" s="37"/>
      <c r="B266" s="38"/>
      <c r="C266" s="218" t="s">
        <v>475</v>
      </c>
      <c r="D266" s="218" t="s">
        <v>173</v>
      </c>
      <c r="E266" s="219" t="s">
        <v>476</v>
      </c>
      <c r="F266" s="220" t="s">
        <v>477</v>
      </c>
      <c r="G266" s="221" t="s">
        <v>315</v>
      </c>
      <c r="H266" s="222">
        <v>27043.5</v>
      </c>
      <c r="I266" s="223"/>
      <c r="J266" s="224">
        <f>ROUND(I266*H266,2)</f>
        <v>0</v>
      </c>
      <c r="K266" s="225"/>
      <c r="L266" s="43"/>
      <c r="M266" s="226" t="s">
        <v>1</v>
      </c>
      <c r="N266" s="227" t="s">
        <v>44</v>
      </c>
      <c r="O266" s="90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30" t="s">
        <v>186</v>
      </c>
      <c r="AT266" s="230" t="s">
        <v>173</v>
      </c>
      <c r="AU266" s="230" t="s">
        <v>89</v>
      </c>
      <c r="AY266" s="16" t="s">
        <v>170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6" t="s">
        <v>87</v>
      </c>
      <c r="BK266" s="231">
        <f>ROUND(I266*H266,2)</f>
        <v>0</v>
      </c>
      <c r="BL266" s="16" t="s">
        <v>186</v>
      </c>
      <c r="BM266" s="230" t="s">
        <v>478</v>
      </c>
    </row>
    <row r="267" s="2" customFormat="1">
      <c r="A267" s="37"/>
      <c r="B267" s="38"/>
      <c r="C267" s="39"/>
      <c r="D267" s="232" t="s">
        <v>179</v>
      </c>
      <c r="E267" s="39"/>
      <c r="F267" s="233" t="s">
        <v>477</v>
      </c>
      <c r="G267" s="39"/>
      <c r="H267" s="39"/>
      <c r="I267" s="234"/>
      <c r="J267" s="39"/>
      <c r="K267" s="39"/>
      <c r="L267" s="43"/>
      <c r="M267" s="235"/>
      <c r="N267" s="236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179</v>
      </c>
      <c r="AU267" s="16" t="s">
        <v>89</v>
      </c>
    </row>
    <row r="268" s="2" customFormat="1">
      <c r="A268" s="37"/>
      <c r="B268" s="38"/>
      <c r="C268" s="39"/>
      <c r="D268" s="232" t="s">
        <v>193</v>
      </c>
      <c r="E268" s="39"/>
      <c r="F268" s="237" t="s">
        <v>479</v>
      </c>
      <c r="G268" s="39"/>
      <c r="H268" s="39"/>
      <c r="I268" s="234"/>
      <c r="J268" s="39"/>
      <c r="K268" s="39"/>
      <c r="L268" s="43"/>
      <c r="M268" s="235"/>
      <c r="N268" s="236"/>
      <c r="O268" s="90"/>
      <c r="P268" s="90"/>
      <c r="Q268" s="90"/>
      <c r="R268" s="90"/>
      <c r="S268" s="90"/>
      <c r="T268" s="9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193</v>
      </c>
      <c r="AU268" s="16" t="s">
        <v>89</v>
      </c>
    </row>
    <row r="269" s="13" customFormat="1">
      <c r="A269" s="13"/>
      <c r="B269" s="238"/>
      <c r="C269" s="239"/>
      <c r="D269" s="232" t="s">
        <v>182</v>
      </c>
      <c r="E269" s="240" t="s">
        <v>1</v>
      </c>
      <c r="F269" s="241" t="s">
        <v>480</v>
      </c>
      <c r="G269" s="239"/>
      <c r="H269" s="242">
        <v>26375.5</v>
      </c>
      <c r="I269" s="243"/>
      <c r="J269" s="239"/>
      <c r="K269" s="239"/>
      <c r="L269" s="244"/>
      <c r="M269" s="245"/>
      <c r="N269" s="246"/>
      <c r="O269" s="246"/>
      <c r="P269" s="246"/>
      <c r="Q269" s="246"/>
      <c r="R269" s="246"/>
      <c r="S269" s="246"/>
      <c r="T269" s="24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8" t="s">
        <v>182</v>
      </c>
      <c r="AU269" s="248" t="s">
        <v>89</v>
      </c>
      <c r="AV269" s="13" t="s">
        <v>89</v>
      </c>
      <c r="AW269" s="13" t="s">
        <v>33</v>
      </c>
      <c r="AX269" s="13" t="s">
        <v>79</v>
      </c>
      <c r="AY269" s="248" t="s">
        <v>170</v>
      </c>
    </row>
    <row r="270" s="13" customFormat="1">
      <c r="A270" s="13"/>
      <c r="B270" s="238"/>
      <c r="C270" s="239"/>
      <c r="D270" s="232" t="s">
        <v>182</v>
      </c>
      <c r="E270" s="240" t="s">
        <v>1</v>
      </c>
      <c r="F270" s="241" t="s">
        <v>481</v>
      </c>
      <c r="G270" s="239"/>
      <c r="H270" s="242">
        <v>668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8" t="s">
        <v>182</v>
      </c>
      <c r="AU270" s="248" t="s">
        <v>89</v>
      </c>
      <c r="AV270" s="13" t="s">
        <v>89</v>
      </c>
      <c r="AW270" s="13" t="s">
        <v>33</v>
      </c>
      <c r="AX270" s="13" t="s">
        <v>79</v>
      </c>
      <c r="AY270" s="248" t="s">
        <v>170</v>
      </c>
    </row>
    <row r="271" s="2" customFormat="1" ht="24.15" customHeight="1">
      <c r="A271" s="37"/>
      <c r="B271" s="38"/>
      <c r="C271" s="218" t="s">
        <v>482</v>
      </c>
      <c r="D271" s="218" t="s">
        <v>173</v>
      </c>
      <c r="E271" s="219" t="s">
        <v>483</v>
      </c>
      <c r="F271" s="220" t="s">
        <v>484</v>
      </c>
      <c r="G271" s="221" t="s">
        <v>315</v>
      </c>
      <c r="H271" s="222">
        <v>27219</v>
      </c>
      <c r="I271" s="223"/>
      <c r="J271" s="224">
        <f>ROUND(I271*H271,2)</f>
        <v>0</v>
      </c>
      <c r="K271" s="225"/>
      <c r="L271" s="43"/>
      <c r="M271" s="226" t="s">
        <v>1</v>
      </c>
      <c r="N271" s="227" t="s">
        <v>44</v>
      </c>
      <c r="O271" s="90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30" t="s">
        <v>186</v>
      </c>
      <c r="AT271" s="230" t="s">
        <v>173</v>
      </c>
      <c r="AU271" s="230" t="s">
        <v>89</v>
      </c>
      <c r="AY271" s="16" t="s">
        <v>170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6" t="s">
        <v>87</v>
      </c>
      <c r="BK271" s="231">
        <f>ROUND(I271*H271,2)</f>
        <v>0</v>
      </c>
      <c r="BL271" s="16" t="s">
        <v>186</v>
      </c>
      <c r="BM271" s="230" t="s">
        <v>485</v>
      </c>
    </row>
    <row r="272" s="2" customFormat="1">
      <c r="A272" s="37"/>
      <c r="B272" s="38"/>
      <c r="C272" s="39"/>
      <c r="D272" s="232" t="s">
        <v>179</v>
      </c>
      <c r="E272" s="39"/>
      <c r="F272" s="233" t="s">
        <v>484</v>
      </c>
      <c r="G272" s="39"/>
      <c r="H272" s="39"/>
      <c r="I272" s="234"/>
      <c r="J272" s="39"/>
      <c r="K272" s="39"/>
      <c r="L272" s="43"/>
      <c r="M272" s="235"/>
      <c r="N272" s="236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179</v>
      </c>
      <c r="AU272" s="16" t="s">
        <v>89</v>
      </c>
    </row>
    <row r="273" s="2" customFormat="1">
      <c r="A273" s="37"/>
      <c r="B273" s="38"/>
      <c r="C273" s="39"/>
      <c r="D273" s="232" t="s">
        <v>180</v>
      </c>
      <c r="E273" s="39"/>
      <c r="F273" s="237" t="s">
        <v>486</v>
      </c>
      <c r="G273" s="39"/>
      <c r="H273" s="39"/>
      <c r="I273" s="234"/>
      <c r="J273" s="39"/>
      <c r="K273" s="39"/>
      <c r="L273" s="43"/>
      <c r="M273" s="235"/>
      <c r="N273" s="236"/>
      <c r="O273" s="90"/>
      <c r="P273" s="90"/>
      <c r="Q273" s="90"/>
      <c r="R273" s="90"/>
      <c r="S273" s="90"/>
      <c r="T273" s="91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180</v>
      </c>
      <c r="AU273" s="16" t="s">
        <v>89</v>
      </c>
    </row>
    <row r="274" s="2" customFormat="1">
      <c r="A274" s="37"/>
      <c r="B274" s="38"/>
      <c r="C274" s="39"/>
      <c r="D274" s="232" t="s">
        <v>193</v>
      </c>
      <c r="E274" s="39"/>
      <c r="F274" s="237" t="s">
        <v>487</v>
      </c>
      <c r="G274" s="39"/>
      <c r="H274" s="39"/>
      <c r="I274" s="234"/>
      <c r="J274" s="39"/>
      <c r="K274" s="39"/>
      <c r="L274" s="43"/>
      <c r="M274" s="235"/>
      <c r="N274" s="236"/>
      <c r="O274" s="90"/>
      <c r="P274" s="90"/>
      <c r="Q274" s="90"/>
      <c r="R274" s="90"/>
      <c r="S274" s="90"/>
      <c r="T274" s="91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193</v>
      </c>
      <c r="AU274" s="16" t="s">
        <v>89</v>
      </c>
    </row>
    <row r="275" s="13" customFormat="1">
      <c r="A275" s="13"/>
      <c r="B275" s="238"/>
      <c r="C275" s="239"/>
      <c r="D275" s="232" t="s">
        <v>182</v>
      </c>
      <c r="E275" s="240" t="s">
        <v>1</v>
      </c>
      <c r="F275" s="241" t="s">
        <v>488</v>
      </c>
      <c r="G275" s="239"/>
      <c r="H275" s="242">
        <v>26551</v>
      </c>
      <c r="I275" s="243"/>
      <c r="J275" s="239"/>
      <c r="K275" s="239"/>
      <c r="L275" s="244"/>
      <c r="M275" s="245"/>
      <c r="N275" s="246"/>
      <c r="O275" s="246"/>
      <c r="P275" s="246"/>
      <c r="Q275" s="246"/>
      <c r="R275" s="246"/>
      <c r="S275" s="246"/>
      <c r="T275" s="24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8" t="s">
        <v>182</v>
      </c>
      <c r="AU275" s="248" t="s">
        <v>89</v>
      </c>
      <c r="AV275" s="13" t="s">
        <v>89</v>
      </c>
      <c r="AW275" s="13" t="s">
        <v>33</v>
      </c>
      <c r="AX275" s="13" t="s">
        <v>79</v>
      </c>
      <c r="AY275" s="248" t="s">
        <v>170</v>
      </c>
    </row>
    <row r="276" s="13" customFormat="1">
      <c r="A276" s="13"/>
      <c r="B276" s="238"/>
      <c r="C276" s="239"/>
      <c r="D276" s="232" t="s">
        <v>182</v>
      </c>
      <c r="E276" s="240" t="s">
        <v>1</v>
      </c>
      <c r="F276" s="241" t="s">
        <v>489</v>
      </c>
      <c r="G276" s="239"/>
      <c r="H276" s="242">
        <v>668</v>
      </c>
      <c r="I276" s="243"/>
      <c r="J276" s="239"/>
      <c r="K276" s="239"/>
      <c r="L276" s="244"/>
      <c r="M276" s="245"/>
      <c r="N276" s="246"/>
      <c r="O276" s="246"/>
      <c r="P276" s="246"/>
      <c r="Q276" s="246"/>
      <c r="R276" s="246"/>
      <c r="S276" s="246"/>
      <c r="T276" s="24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8" t="s">
        <v>182</v>
      </c>
      <c r="AU276" s="248" t="s">
        <v>89</v>
      </c>
      <c r="AV276" s="13" t="s">
        <v>89</v>
      </c>
      <c r="AW276" s="13" t="s">
        <v>33</v>
      </c>
      <c r="AX276" s="13" t="s">
        <v>79</v>
      </c>
      <c r="AY276" s="248" t="s">
        <v>170</v>
      </c>
    </row>
    <row r="277" s="2" customFormat="1" ht="24.15" customHeight="1">
      <c r="A277" s="37"/>
      <c r="B277" s="38"/>
      <c r="C277" s="218" t="s">
        <v>490</v>
      </c>
      <c r="D277" s="218" t="s">
        <v>173</v>
      </c>
      <c r="E277" s="219" t="s">
        <v>491</v>
      </c>
      <c r="F277" s="220" t="s">
        <v>492</v>
      </c>
      <c r="G277" s="221" t="s">
        <v>315</v>
      </c>
      <c r="H277" s="222">
        <v>58.100000000000001</v>
      </c>
      <c r="I277" s="223"/>
      <c r="J277" s="224">
        <f>ROUND(I277*H277,2)</f>
        <v>0</v>
      </c>
      <c r="K277" s="225"/>
      <c r="L277" s="43"/>
      <c r="M277" s="226" t="s">
        <v>1</v>
      </c>
      <c r="N277" s="227" t="s">
        <v>44</v>
      </c>
      <c r="O277" s="90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30" t="s">
        <v>186</v>
      </c>
      <c r="AT277" s="230" t="s">
        <v>173</v>
      </c>
      <c r="AU277" s="230" t="s">
        <v>89</v>
      </c>
      <c r="AY277" s="16" t="s">
        <v>170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6" t="s">
        <v>87</v>
      </c>
      <c r="BK277" s="231">
        <f>ROUND(I277*H277,2)</f>
        <v>0</v>
      </c>
      <c r="BL277" s="16" t="s">
        <v>186</v>
      </c>
      <c r="BM277" s="230" t="s">
        <v>493</v>
      </c>
    </row>
    <row r="278" s="2" customFormat="1">
      <c r="A278" s="37"/>
      <c r="B278" s="38"/>
      <c r="C278" s="39"/>
      <c r="D278" s="232" t="s">
        <v>179</v>
      </c>
      <c r="E278" s="39"/>
      <c r="F278" s="233" t="s">
        <v>492</v>
      </c>
      <c r="G278" s="39"/>
      <c r="H278" s="39"/>
      <c r="I278" s="234"/>
      <c r="J278" s="39"/>
      <c r="K278" s="39"/>
      <c r="L278" s="43"/>
      <c r="M278" s="235"/>
      <c r="N278" s="236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179</v>
      </c>
      <c r="AU278" s="16" t="s">
        <v>89</v>
      </c>
    </row>
    <row r="279" s="2" customFormat="1">
      <c r="A279" s="37"/>
      <c r="B279" s="38"/>
      <c r="C279" s="39"/>
      <c r="D279" s="232" t="s">
        <v>180</v>
      </c>
      <c r="E279" s="39"/>
      <c r="F279" s="237" t="s">
        <v>494</v>
      </c>
      <c r="G279" s="39"/>
      <c r="H279" s="39"/>
      <c r="I279" s="234"/>
      <c r="J279" s="39"/>
      <c r="K279" s="39"/>
      <c r="L279" s="43"/>
      <c r="M279" s="235"/>
      <c r="N279" s="236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180</v>
      </c>
      <c r="AU279" s="16" t="s">
        <v>89</v>
      </c>
    </row>
    <row r="280" s="13" customFormat="1">
      <c r="A280" s="13"/>
      <c r="B280" s="238"/>
      <c r="C280" s="239"/>
      <c r="D280" s="232" t="s">
        <v>182</v>
      </c>
      <c r="E280" s="240" t="s">
        <v>1</v>
      </c>
      <c r="F280" s="241" t="s">
        <v>495</v>
      </c>
      <c r="G280" s="239"/>
      <c r="H280" s="242">
        <v>52.899999999999999</v>
      </c>
      <c r="I280" s="243"/>
      <c r="J280" s="239"/>
      <c r="K280" s="239"/>
      <c r="L280" s="244"/>
      <c r="M280" s="245"/>
      <c r="N280" s="246"/>
      <c r="O280" s="246"/>
      <c r="P280" s="246"/>
      <c r="Q280" s="246"/>
      <c r="R280" s="246"/>
      <c r="S280" s="246"/>
      <c r="T280" s="24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8" t="s">
        <v>182</v>
      </c>
      <c r="AU280" s="248" t="s">
        <v>89</v>
      </c>
      <c r="AV280" s="13" t="s">
        <v>89</v>
      </c>
      <c r="AW280" s="13" t="s">
        <v>33</v>
      </c>
      <c r="AX280" s="13" t="s">
        <v>79</v>
      </c>
      <c r="AY280" s="248" t="s">
        <v>170</v>
      </c>
    </row>
    <row r="281" s="13" customFormat="1">
      <c r="A281" s="13"/>
      <c r="B281" s="238"/>
      <c r="C281" s="239"/>
      <c r="D281" s="232" t="s">
        <v>182</v>
      </c>
      <c r="E281" s="240" t="s">
        <v>1</v>
      </c>
      <c r="F281" s="241" t="s">
        <v>496</v>
      </c>
      <c r="G281" s="239"/>
      <c r="H281" s="242">
        <v>5.2000000000000002</v>
      </c>
      <c r="I281" s="243"/>
      <c r="J281" s="239"/>
      <c r="K281" s="239"/>
      <c r="L281" s="244"/>
      <c r="M281" s="245"/>
      <c r="N281" s="246"/>
      <c r="O281" s="246"/>
      <c r="P281" s="246"/>
      <c r="Q281" s="246"/>
      <c r="R281" s="246"/>
      <c r="S281" s="246"/>
      <c r="T281" s="24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8" t="s">
        <v>182</v>
      </c>
      <c r="AU281" s="248" t="s">
        <v>89</v>
      </c>
      <c r="AV281" s="13" t="s">
        <v>89</v>
      </c>
      <c r="AW281" s="13" t="s">
        <v>33</v>
      </c>
      <c r="AX281" s="13" t="s">
        <v>79</v>
      </c>
      <c r="AY281" s="248" t="s">
        <v>170</v>
      </c>
    </row>
    <row r="282" s="2" customFormat="1" ht="24.15" customHeight="1">
      <c r="A282" s="37"/>
      <c r="B282" s="38"/>
      <c r="C282" s="218" t="s">
        <v>497</v>
      </c>
      <c r="D282" s="218" t="s">
        <v>173</v>
      </c>
      <c r="E282" s="219" t="s">
        <v>498</v>
      </c>
      <c r="F282" s="220" t="s">
        <v>499</v>
      </c>
      <c r="G282" s="221" t="s">
        <v>315</v>
      </c>
      <c r="H282" s="222">
        <v>9.5</v>
      </c>
      <c r="I282" s="223"/>
      <c r="J282" s="224">
        <f>ROUND(I282*H282,2)</f>
        <v>0</v>
      </c>
      <c r="K282" s="225"/>
      <c r="L282" s="43"/>
      <c r="M282" s="226" t="s">
        <v>1</v>
      </c>
      <c r="N282" s="227" t="s">
        <v>44</v>
      </c>
      <c r="O282" s="90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30" t="s">
        <v>186</v>
      </c>
      <c r="AT282" s="230" t="s">
        <v>173</v>
      </c>
      <c r="AU282" s="230" t="s">
        <v>89</v>
      </c>
      <c r="AY282" s="16" t="s">
        <v>170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6" t="s">
        <v>87</v>
      </c>
      <c r="BK282" s="231">
        <f>ROUND(I282*H282,2)</f>
        <v>0</v>
      </c>
      <c r="BL282" s="16" t="s">
        <v>186</v>
      </c>
      <c r="BM282" s="230" t="s">
        <v>500</v>
      </c>
    </row>
    <row r="283" s="2" customFormat="1">
      <c r="A283" s="37"/>
      <c r="B283" s="38"/>
      <c r="C283" s="39"/>
      <c r="D283" s="232" t="s">
        <v>179</v>
      </c>
      <c r="E283" s="39"/>
      <c r="F283" s="233" t="s">
        <v>499</v>
      </c>
      <c r="G283" s="39"/>
      <c r="H283" s="39"/>
      <c r="I283" s="234"/>
      <c r="J283" s="39"/>
      <c r="K283" s="39"/>
      <c r="L283" s="43"/>
      <c r="M283" s="235"/>
      <c r="N283" s="236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179</v>
      </c>
      <c r="AU283" s="16" t="s">
        <v>89</v>
      </c>
    </row>
    <row r="284" s="2" customFormat="1">
      <c r="A284" s="37"/>
      <c r="B284" s="38"/>
      <c r="C284" s="39"/>
      <c r="D284" s="232" t="s">
        <v>180</v>
      </c>
      <c r="E284" s="39"/>
      <c r="F284" s="237" t="s">
        <v>494</v>
      </c>
      <c r="G284" s="39"/>
      <c r="H284" s="39"/>
      <c r="I284" s="234"/>
      <c r="J284" s="39"/>
      <c r="K284" s="39"/>
      <c r="L284" s="43"/>
      <c r="M284" s="235"/>
      <c r="N284" s="236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180</v>
      </c>
      <c r="AU284" s="16" t="s">
        <v>89</v>
      </c>
    </row>
    <row r="285" s="13" customFormat="1">
      <c r="A285" s="13"/>
      <c r="B285" s="238"/>
      <c r="C285" s="239"/>
      <c r="D285" s="232" t="s">
        <v>182</v>
      </c>
      <c r="E285" s="240" t="s">
        <v>1</v>
      </c>
      <c r="F285" s="241" t="s">
        <v>501</v>
      </c>
      <c r="G285" s="239"/>
      <c r="H285" s="242">
        <v>6.4000000000000004</v>
      </c>
      <c r="I285" s="243"/>
      <c r="J285" s="239"/>
      <c r="K285" s="239"/>
      <c r="L285" s="244"/>
      <c r="M285" s="245"/>
      <c r="N285" s="246"/>
      <c r="O285" s="246"/>
      <c r="P285" s="246"/>
      <c r="Q285" s="246"/>
      <c r="R285" s="246"/>
      <c r="S285" s="246"/>
      <c r="T285" s="24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8" t="s">
        <v>182</v>
      </c>
      <c r="AU285" s="248" t="s">
        <v>89</v>
      </c>
      <c r="AV285" s="13" t="s">
        <v>89</v>
      </c>
      <c r="AW285" s="13" t="s">
        <v>33</v>
      </c>
      <c r="AX285" s="13" t="s">
        <v>79</v>
      </c>
      <c r="AY285" s="248" t="s">
        <v>170</v>
      </c>
    </row>
    <row r="286" s="13" customFormat="1">
      <c r="A286" s="13"/>
      <c r="B286" s="238"/>
      <c r="C286" s="239"/>
      <c r="D286" s="232" t="s">
        <v>182</v>
      </c>
      <c r="E286" s="240" t="s">
        <v>1</v>
      </c>
      <c r="F286" s="241" t="s">
        <v>502</v>
      </c>
      <c r="G286" s="239"/>
      <c r="H286" s="242">
        <v>3.1000000000000001</v>
      </c>
      <c r="I286" s="243"/>
      <c r="J286" s="239"/>
      <c r="K286" s="239"/>
      <c r="L286" s="244"/>
      <c r="M286" s="245"/>
      <c r="N286" s="246"/>
      <c r="O286" s="246"/>
      <c r="P286" s="246"/>
      <c r="Q286" s="246"/>
      <c r="R286" s="246"/>
      <c r="S286" s="246"/>
      <c r="T286" s="24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8" t="s">
        <v>182</v>
      </c>
      <c r="AU286" s="248" t="s">
        <v>89</v>
      </c>
      <c r="AV286" s="13" t="s">
        <v>89</v>
      </c>
      <c r="AW286" s="13" t="s">
        <v>33</v>
      </c>
      <c r="AX286" s="13" t="s">
        <v>79</v>
      </c>
      <c r="AY286" s="248" t="s">
        <v>170</v>
      </c>
    </row>
    <row r="287" s="2" customFormat="1" ht="16.5" customHeight="1">
      <c r="A287" s="37"/>
      <c r="B287" s="38"/>
      <c r="C287" s="218" t="s">
        <v>503</v>
      </c>
      <c r="D287" s="218" t="s">
        <v>173</v>
      </c>
      <c r="E287" s="219" t="s">
        <v>504</v>
      </c>
      <c r="F287" s="220" t="s">
        <v>505</v>
      </c>
      <c r="G287" s="221" t="s">
        <v>330</v>
      </c>
      <c r="H287" s="222">
        <v>40.5</v>
      </c>
      <c r="I287" s="223"/>
      <c r="J287" s="224">
        <f>ROUND(I287*H287,2)</f>
        <v>0</v>
      </c>
      <c r="K287" s="225"/>
      <c r="L287" s="43"/>
      <c r="M287" s="226" t="s">
        <v>1</v>
      </c>
      <c r="N287" s="227" t="s">
        <v>44</v>
      </c>
      <c r="O287" s="90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30" t="s">
        <v>186</v>
      </c>
      <c r="AT287" s="230" t="s">
        <v>173</v>
      </c>
      <c r="AU287" s="230" t="s">
        <v>89</v>
      </c>
      <c r="AY287" s="16" t="s">
        <v>170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6" t="s">
        <v>87</v>
      </c>
      <c r="BK287" s="231">
        <f>ROUND(I287*H287,2)</f>
        <v>0</v>
      </c>
      <c r="BL287" s="16" t="s">
        <v>186</v>
      </c>
      <c r="BM287" s="230" t="s">
        <v>506</v>
      </c>
    </row>
    <row r="288" s="2" customFormat="1">
      <c r="A288" s="37"/>
      <c r="B288" s="38"/>
      <c r="C288" s="39"/>
      <c r="D288" s="232" t="s">
        <v>179</v>
      </c>
      <c r="E288" s="39"/>
      <c r="F288" s="233" t="s">
        <v>505</v>
      </c>
      <c r="G288" s="39"/>
      <c r="H288" s="39"/>
      <c r="I288" s="234"/>
      <c r="J288" s="39"/>
      <c r="K288" s="39"/>
      <c r="L288" s="43"/>
      <c r="M288" s="235"/>
      <c r="N288" s="236"/>
      <c r="O288" s="90"/>
      <c r="P288" s="90"/>
      <c r="Q288" s="90"/>
      <c r="R288" s="90"/>
      <c r="S288" s="90"/>
      <c r="T288" s="91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179</v>
      </c>
      <c r="AU288" s="16" t="s">
        <v>89</v>
      </c>
    </row>
    <row r="289" s="2" customFormat="1">
      <c r="A289" s="37"/>
      <c r="B289" s="38"/>
      <c r="C289" s="39"/>
      <c r="D289" s="232" t="s">
        <v>180</v>
      </c>
      <c r="E289" s="39"/>
      <c r="F289" s="237" t="s">
        <v>507</v>
      </c>
      <c r="G289" s="39"/>
      <c r="H289" s="39"/>
      <c r="I289" s="234"/>
      <c r="J289" s="39"/>
      <c r="K289" s="39"/>
      <c r="L289" s="43"/>
      <c r="M289" s="235"/>
      <c r="N289" s="236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180</v>
      </c>
      <c r="AU289" s="16" t="s">
        <v>89</v>
      </c>
    </row>
    <row r="290" s="13" customFormat="1">
      <c r="A290" s="13"/>
      <c r="B290" s="238"/>
      <c r="C290" s="239"/>
      <c r="D290" s="232" t="s">
        <v>182</v>
      </c>
      <c r="E290" s="240" t="s">
        <v>1</v>
      </c>
      <c r="F290" s="241" t="s">
        <v>508</v>
      </c>
      <c r="G290" s="239"/>
      <c r="H290" s="242">
        <v>40.5</v>
      </c>
      <c r="I290" s="243"/>
      <c r="J290" s="239"/>
      <c r="K290" s="239"/>
      <c r="L290" s="244"/>
      <c r="M290" s="245"/>
      <c r="N290" s="246"/>
      <c r="O290" s="246"/>
      <c r="P290" s="246"/>
      <c r="Q290" s="246"/>
      <c r="R290" s="246"/>
      <c r="S290" s="246"/>
      <c r="T290" s="24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8" t="s">
        <v>182</v>
      </c>
      <c r="AU290" s="248" t="s">
        <v>89</v>
      </c>
      <c r="AV290" s="13" t="s">
        <v>89</v>
      </c>
      <c r="AW290" s="13" t="s">
        <v>33</v>
      </c>
      <c r="AX290" s="13" t="s">
        <v>87</v>
      </c>
      <c r="AY290" s="248" t="s">
        <v>170</v>
      </c>
    </row>
    <row r="291" s="12" customFormat="1" ht="22.8" customHeight="1">
      <c r="A291" s="12"/>
      <c r="B291" s="202"/>
      <c r="C291" s="203"/>
      <c r="D291" s="204" t="s">
        <v>78</v>
      </c>
      <c r="E291" s="216" t="s">
        <v>228</v>
      </c>
      <c r="F291" s="216" t="s">
        <v>509</v>
      </c>
      <c r="G291" s="203"/>
      <c r="H291" s="203"/>
      <c r="I291" s="206"/>
      <c r="J291" s="217">
        <f>BK291</f>
        <v>0</v>
      </c>
      <c r="K291" s="203"/>
      <c r="L291" s="208"/>
      <c r="M291" s="209"/>
      <c r="N291" s="210"/>
      <c r="O291" s="210"/>
      <c r="P291" s="211">
        <f>SUM(P292:P295)</f>
        <v>0</v>
      </c>
      <c r="Q291" s="210"/>
      <c r="R291" s="211">
        <f>SUM(R292:R295)</f>
        <v>0</v>
      </c>
      <c r="S291" s="210"/>
      <c r="T291" s="212">
        <f>SUM(T292:T295)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3" t="s">
        <v>87</v>
      </c>
      <c r="AT291" s="214" t="s">
        <v>78</v>
      </c>
      <c r="AU291" s="214" t="s">
        <v>87</v>
      </c>
      <c r="AY291" s="213" t="s">
        <v>170</v>
      </c>
      <c r="BK291" s="215">
        <f>SUM(BK292:BK295)</f>
        <v>0</v>
      </c>
    </row>
    <row r="292" s="2" customFormat="1" ht="24.15" customHeight="1">
      <c r="A292" s="37"/>
      <c r="B292" s="38"/>
      <c r="C292" s="218" t="s">
        <v>510</v>
      </c>
      <c r="D292" s="218" t="s">
        <v>173</v>
      </c>
      <c r="E292" s="219" t="s">
        <v>511</v>
      </c>
      <c r="F292" s="220" t="s">
        <v>512</v>
      </c>
      <c r="G292" s="221" t="s">
        <v>176</v>
      </c>
      <c r="H292" s="222">
        <v>8</v>
      </c>
      <c r="I292" s="223"/>
      <c r="J292" s="224">
        <f>ROUND(I292*H292,2)</f>
        <v>0</v>
      </c>
      <c r="K292" s="225"/>
      <c r="L292" s="43"/>
      <c r="M292" s="226" t="s">
        <v>1</v>
      </c>
      <c r="N292" s="227" t="s">
        <v>44</v>
      </c>
      <c r="O292" s="90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30" t="s">
        <v>186</v>
      </c>
      <c r="AT292" s="230" t="s">
        <v>173</v>
      </c>
      <c r="AU292" s="230" t="s">
        <v>89</v>
      </c>
      <c r="AY292" s="16" t="s">
        <v>170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6" t="s">
        <v>87</v>
      </c>
      <c r="BK292" s="231">
        <f>ROUND(I292*H292,2)</f>
        <v>0</v>
      </c>
      <c r="BL292" s="16" t="s">
        <v>186</v>
      </c>
      <c r="BM292" s="230" t="s">
        <v>513</v>
      </c>
    </row>
    <row r="293" s="2" customFormat="1">
      <c r="A293" s="37"/>
      <c r="B293" s="38"/>
      <c r="C293" s="39"/>
      <c r="D293" s="232" t="s">
        <v>179</v>
      </c>
      <c r="E293" s="39"/>
      <c r="F293" s="233" t="s">
        <v>512</v>
      </c>
      <c r="G293" s="39"/>
      <c r="H293" s="39"/>
      <c r="I293" s="234"/>
      <c r="J293" s="39"/>
      <c r="K293" s="39"/>
      <c r="L293" s="43"/>
      <c r="M293" s="235"/>
      <c r="N293" s="236"/>
      <c r="O293" s="90"/>
      <c r="P293" s="90"/>
      <c r="Q293" s="90"/>
      <c r="R293" s="90"/>
      <c r="S293" s="90"/>
      <c r="T293" s="91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179</v>
      </c>
      <c r="AU293" s="16" t="s">
        <v>89</v>
      </c>
    </row>
    <row r="294" s="2" customFormat="1">
      <c r="A294" s="37"/>
      <c r="B294" s="38"/>
      <c r="C294" s="39"/>
      <c r="D294" s="232" t="s">
        <v>180</v>
      </c>
      <c r="E294" s="39"/>
      <c r="F294" s="237" t="s">
        <v>514</v>
      </c>
      <c r="G294" s="39"/>
      <c r="H294" s="39"/>
      <c r="I294" s="234"/>
      <c r="J294" s="39"/>
      <c r="K294" s="39"/>
      <c r="L294" s="43"/>
      <c r="M294" s="235"/>
      <c r="N294" s="236"/>
      <c r="O294" s="90"/>
      <c r="P294" s="90"/>
      <c r="Q294" s="90"/>
      <c r="R294" s="90"/>
      <c r="S294" s="90"/>
      <c r="T294" s="91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180</v>
      </c>
      <c r="AU294" s="16" t="s">
        <v>89</v>
      </c>
    </row>
    <row r="295" s="13" customFormat="1">
      <c r="A295" s="13"/>
      <c r="B295" s="238"/>
      <c r="C295" s="239"/>
      <c r="D295" s="232" t="s">
        <v>182</v>
      </c>
      <c r="E295" s="240" t="s">
        <v>1</v>
      </c>
      <c r="F295" s="241" t="s">
        <v>515</v>
      </c>
      <c r="G295" s="239"/>
      <c r="H295" s="242">
        <v>8</v>
      </c>
      <c r="I295" s="243"/>
      <c r="J295" s="239"/>
      <c r="K295" s="239"/>
      <c r="L295" s="244"/>
      <c r="M295" s="245"/>
      <c r="N295" s="246"/>
      <c r="O295" s="246"/>
      <c r="P295" s="246"/>
      <c r="Q295" s="246"/>
      <c r="R295" s="246"/>
      <c r="S295" s="246"/>
      <c r="T295" s="24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8" t="s">
        <v>182</v>
      </c>
      <c r="AU295" s="248" t="s">
        <v>89</v>
      </c>
      <c r="AV295" s="13" t="s">
        <v>89</v>
      </c>
      <c r="AW295" s="13" t="s">
        <v>33</v>
      </c>
      <c r="AX295" s="13" t="s">
        <v>87</v>
      </c>
      <c r="AY295" s="248" t="s">
        <v>170</v>
      </c>
    </row>
    <row r="296" s="12" customFormat="1" ht="22.8" customHeight="1">
      <c r="A296" s="12"/>
      <c r="B296" s="202"/>
      <c r="C296" s="203"/>
      <c r="D296" s="204" t="s">
        <v>78</v>
      </c>
      <c r="E296" s="216" t="s">
        <v>235</v>
      </c>
      <c r="F296" s="216" t="s">
        <v>516</v>
      </c>
      <c r="G296" s="203"/>
      <c r="H296" s="203"/>
      <c r="I296" s="206"/>
      <c r="J296" s="217">
        <f>BK296</f>
        <v>0</v>
      </c>
      <c r="K296" s="203"/>
      <c r="L296" s="208"/>
      <c r="M296" s="209"/>
      <c r="N296" s="210"/>
      <c r="O296" s="210"/>
      <c r="P296" s="211">
        <f>SUM(P297:P455)</f>
        <v>0</v>
      </c>
      <c r="Q296" s="210"/>
      <c r="R296" s="211">
        <f>SUM(R297:R455)</f>
        <v>0</v>
      </c>
      <c r="S296" s="210"/>
      <c r="T296" s="212">
        <f>SUM(T297:T455)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3" t="s">
        <v>87</v>
      </c>
      <c r="AT296" s="214" t="s">
        <v>78</v>
      </c>
      <c r="AU296" s="214" t="s">
        <v>87</v>
      </c>
      <c r="AY296" s="213" t="s">
        <v>170</v>
      </c>
      <c r="BK296" s="215">
        <f>SUM(BK297:BK455)</f>
        <v>0</v>
      </c>
    </row>
    <row r="297" s="2" customFormat="1" ht="24.15" customHeight="1">
      <c r="A297" s="37"/>
      <c r="B297" s="38"/>
      <c r="C297" s="218" t="s">
        <v>517</v>
      </c>
      <c r="D297" s="218" t="s">
        <v>173</v>
      </c>
      <c r="E297" s="219" t="s">
        <v>518</v>
      </c>
      <c r="F297" s="220" t="s">
        <v>519</v>
      </c>
      <c r="G297" s="221" t="s">
        <v>330</v>
      </c>
      <c r="H297" s="222">
        <v>3502</v>
      </c>
      <c r="I297" s="223"/>
      <c r="J297" s="224">
        <f>ROUND(I297*H297,2)</f>
        <v>0</v>
      </c>
      <c r="K297" s="225"/>
      <c r="L297" s="43"/>
      <c r="M297" s="226" t="s">
        <v>1</v>
      </c>
      <c r="N297" s="227" t="s">
        <v>44</v>
      </c>
      <c r="O297" s="90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30" t="s">
        <v>186</v>
      </c>
      <c r="AT297" s="230" t="s">
        <v>173</v>
      </c>
      <c r="AU297" s="230" t="s">
        <v>89</v>
      </c>
      <c r="AY297" s="16" t="s">
        <v>170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6" t="s">
        <v>87</v>
      </c>
      <c r="BK297" s="231">
        <f>ROUND(I297*H297,2)</f>
        <v>0</v>
      </c>
      <c r="BL297" s="16" t="s">
        <v>186</v>
      </c>
      <c r="BM297" s="230" t="s">
        <v>520</v>
      </c>
    </row>
    <row r="298" s="2" customFormat="1">
      <c r="A298" s="37"/>
      <c r="B298" s="38"/>
      <c r="C298" s="39"/>
      <c r="D298" s="232" t="s">
        <v>179</v>
      </c>
      <c r="E298" s="39"/>
      <c r="F298" s="233" t="s">
        <v>519</v>
      </c>
      <c r="G298" s="39"/>
      <c r="H298" s="39"/>
      <c r="I298" s="234"/>
      <c r="J298" s="39"/>
      <c r="K298" s="39"/>
      <c r="L298" s="43"/>
      <c r="M298" s="235"/>
      <c r="N298" s="236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179</v>
      </c>
      <c r="AU298" s="16" t="s">
        <v>89</v>
      </c>
    </row>
    <row r="299" s="2" customFormat="1">
      <c r="A299" s="37"/>
      <c r="B299" s="38"/>
      <c r="C299" s="39"/>
      <c r="D299" s="232" t="s">
        <v>180</v>
      </c>
      <c r="E299" s="39"/>
      <c r="F299" s="237" t="s">
        <v>521</v>
      </c>
      <c r="G299" s="39"/>
      <c r="H299" s="39"/>
      <c r="I299" s="234"/>
      <c r="J299" s="39"/>
      <c r="K299" s="39"/>
      <c r="L299" s="43"/>
      <c r="M299" s="235"/>
      <c r="N299" s="236"/>
      <c r="O299" s="90"/>
      <c r="P299" s="90"/>
      <c r="Q299" s="90"/>
      <c r="R299" s="90"/>
      <c r="S299" s="90"/>
      <c r="T299" s="91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180</v>
      </c>
      <c r="AU299" s="16" t="s">
        <v>89</v>
      </c>
    </row>
    <row r="300" s="13" customFormat="1">
      <c r="A300" s="13"/>
      <c r="B300" s="238"/>
      <c r="C300" s="239"/>
      <c r="D300" s="232" t="s">
        <v>182</v>
      </c>
      <c r="E300" s="240" t="s">
        <v>1</v>
      </c>
      <c r="F300" s="241" t="s">
        <v>522</v>
      </c>
      <c r="G300" s="239"/>
      <c r="H300" s="242">
        <v>1570</v>
      </c>
      <c r="I300" s="243"/>
      <c r="J300" s="239"/>
      <c r="K300" s="239"/>
      <c r="L300" s="244"/>
      <c r="M300" s="245"/>
      <c r="N300" s="246"/>
      <c r="O300" s="246"/>
      <c r="P300" s="246"/>
      <c r="Q300" s="246"/>
      <c r="R300" s="246"/>
      <c r="S300" s="246"/>
      <c r="T300" s="24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8" t="s">
        <v>182</v>
      </c>
      <c r="AU300" s="248" t="s">
        <v>89</v>
      </c>
      <c r="AV300" s="13" t="s">
        <v>89</v>
      </c>
      <c r="AW300" s="13" t="s">
        <v>33</v>
      </c>
      <c r="AX300" s="13" t="s">
        <v>79</v>
      </c>
      <c r="AY300" s="248" t="s">
        <v>170</v>
      </c>
    </row>
    <row r="301" s="13" customFormat="1">
      <c r="A301" s="13"/>
      <c r="B301" s="238"/>
      <c r="C301" s="239"/>
      <c r="D301" s="232" t="s">
        <v>182</v>
      </c>
      <c r="E301" s="240" t="s">
        <v>1</v>
      </c>
      <c r="F301" s="241" t="s">
        <v>523</v>
      </c>
      <c r="G301" s="239"/>
      <c r="H301" s="242">
        <v>1932</v>
      </c>
      <c r="I301" s="243"/>
      <c r="J301" s="239"/>
      <c r="K301" s="239"/>
      <c r="L301" s="244"/>
      <c r="M301" s="245"/>
      <c r="N301" s="246"/>
      <c r="O301" s="246"/>
      <c r="P301" s="246"/>
      <c r="Q301" s="246"/>
      <c r="R301" s="246"/>
      <c r="S301" s="246"/>
      <c r="T301" s="24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8" t="s">
        <v>182</v>
      </c>
      <c r="AU301" s="248" t="s">
        <v>89</v>
      </c>
      <c r="AV301" s="13" t="s">
        <v>89</v>
      </c>
      <c r="AW301" s="13" t="s">
        <v>33</v>
      </c>
      <c r="AX301" s="13" t="s">
        <v>79</v>
      </c>
      <c r="AY301" s="248" t="s">
        <v>170</v>
      </c>
    </row>
    <row r="302" s="2" customFormat="1" ht="24.15" customHeight="1">
      <c r="A302" s="37"/>
      <c r="B302" s="38"/>
      <c r="C302" s="218" t="s">
        <v>524</v>
      </c>
      <c r="D302" s="218" t="s">
        <v>173</v>
      </c>
      <c r="E302" s="219" t="s">
        <v>525</v>
      </c>
      <c r="F302" s="220" t="s">
        <v>526</v>
      </c>
      <c r="G302" s="221" t="s">
        <v>176</v>
      </c>
      <c r="H302" s="222">
        <v>120</v>
      </c>
      <c r="I302" s="223"/>
      <c r="J302" s="224">
        <f>ROUND(I302*H302,2)</f>
        <v>0</v>
      </c>
      <c r="K302" s="225"/>
      <c r="L302" s="43"/>
      <c r="M302" s="226" t="s">
        <v>1</v>
      </c>
      <c r="N302" s="227" t="s">
        <v>44</v>
      </c>
      <c r="O302" s="90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30" t="s">
        <v>190</v>
      </c>
      <c r="AT302" s="230" t="s">
        <v>173</v>
      </c>
      <c r="AU302" s="230" t="s">
        <v>89</v>
      </c>
      <c r="AY302" s="16" t="s">
        <v>170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6" t="s">
        <v>87</v>
      </c>
      <c r="BK302" s="231">
        <f>ROUND(I302*H302,2)</f>
        <v>0</v>
      </c>
      <c r="BL302" s="16" t="s">
        <v>190</v>
      </c>
      <c r="BM302" s="230" t="s">
        <v>527</v>
      </c>
    </row>
    <row r="303" s="2" customFormat="1">
      <c r="A303" s="37"/>
      <c r="B303" s="38"/>
      <c r="C303" s="39"/>
      <c r="D303" s="232" t="s">
        <v>179</v>
      </c>
      <c r="E303" s="39"/>
      <c r="F303" s="233" t="s">
        <v>526</v>
      </c>
      <c r="G303" s="39"/>
      <c r="H303" s="39"/>
      <c r="I303" s="234"/>
      <c r="J303" s="39"/>
      <c r="K303" s="39"/>
      <c r="L303" s="43"/>
      <c r="M303" s="235"/>
      <c r="N303" s="236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179</v>
      </c>
      <c r="AU303" s="16" t="s">
        <v>89</v>
      </c>
    </row>
    <row r="304" s="2" customFormat="1">
      <c r="A304" s="37"/>
      <c r="B304" s="38"/>
      <c r="C304" s="39"/>
      <c r="D304" s="232" t="s">
        <v>180</v>
      </c>
      <c r="E304" s="39"/>
      <c r="F304" s="237" t="s">
        <v>528</v>
      </c>
      <c r="G304" s="39"/>
      <c r="H304" s="39"/>
      <c r="I304" s="234"/>
      <c r="J304" s="39"/>
      <c r="K304" s="39"/>
      <c r="L304" s="43"/>
      <c r="M304" s="235"/>
      <c r="N304" s="236"/>
      <c r="O304" s="90"/>
      <c r="P304" s="90"/>
      <c r="Q304" s="90"/>
      <c r="R304" s="90"/>
      <c r="S304" s="90"/>
      <c r="T304" s="91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180</v>
      </c>
      <c r="AU304" s="16" t="s">
        <v>89</v>
      </c>
    </row>
    <row r="305" s="13" customFormat="1">
      <c r="A305" s="13"/>
      <c r="B305" s="238"/>
      <c r="C305" s="239"/>
      <c r="D305" s="232" t="s">
        <v>182</v>
      </c>
      <c r="E305" s="240" t="s">
        <v>1</v>
      </c>
      <c r="F305" s="241" t="s">
        <v>529</v>
      </c>
      <c r="G305" s="239"/>
      <c r="H305" s="242">
        <v>120</v>
      </c>
      <c r="I305" s="243"/>
      <c r="J305" s="239"/>
      <c r="K305" s="239"/>
      <c r="L305" s="244"/>
      <c r="M305" s="245"/>
      <c r="N305" s="246"/>
      <c r="O305" s="246"/>
      <c r="P305" s="246"/>
      <c r="Q305" s="246"/>
      <c r="R305" s="246"/>
      <c r="S305" s="246"/>
      <c r="T305" s="24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8" t="s">
        <v>182</v>
      </c>
      <c r="AU305" s="248" t="s">
        <v>89</v>
      </c>
      <c r="AV305" s="13" t="s">
        <v>89</v>
      </c>
      <c r="AW305" s="13" t="s">
        <v>33</v>
      </c>
      <c r="AX305" s="13" t="s">
        <v>87</v>
      </c>
      <c r="AY305" s="248" t="s">
        <v>170</v>
      </c>
    </row>
    <row r="306" s="2" customFormat="1" ht="33" customHeight="1">
      <c r="A306" s="37"/>
      <c r="B306" s="38"/>
      <c r="C306" s="218" t="s">
        <v>530</v>
      </c>
      <c r="D306" s="218" t="s">
        <v>173</v>
      </c>
      <c r="E306" s="219" t="s">
        <v>531</v>
      </c>
      <c r="F306" s="220" t="s">
        <v>532</v>
      </c>
      <c r="G306" s="221" t="s">
        <v>176</v>
      </c>
      <c r="H306" s="222">
        <v>71</v>
      </c>
      <c r="I306" s="223"/>
      <c r="J306" s="224">
        <f>ROUND(I306*H306,2)</f>
        <v>0</v>
      </c>
      <c r="K306" s="225"/>
      <c r="L306" s="43"/>
      <c r="M306" s="226" t="s">
        <v>1</v>
      </c>
      <c r="N306" s="227" t="s">
        <v>44</v>
      </c>
      <c r="O306" s="90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30" t="s">
        <v>186</v>
      </c>
      <c r="AT306" s="230" t="s">
        <v>173</v>
      </c>
      <c r="AU306" s="230" t="s">
        <v>89</v>
      </c>
      <c r="AY306" s="16" t="s">
        <v>170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6" t="s">
        <v>87</v>
      </c>
      <c r="BK306" s="231">
        <f>ROUND(I306*H306,2)</f>
        <v>0</v>
      </c>
      <c r="BL306" s="16" t="s">
        <v>186</v>
      </c>
      <c r="BM306" s="230" t="s">
        <v>533</v>
      </c>
    </row>
    <row r="307" s="2" customFormat="1">
      <c r="A307" s="37"/>
      <c r="B307" s="38"/>
      <c r="C307" s="39"/>
      <c r="D307" s="232" t="s">
        <v>179</v>
      </c>
      <c r="E307" s="39"/>
      <c r="F307" s="233" t="s">
        <v>532</v>
      </c>
      <c r="G307" s="39"/>
      <c r="H307" s="39"/>
      <c r="I307" s="234"/>
      <c r="J307" s="39"/>
      <c r="K307" s="39"/>
      <c r="L307" s="43"/>
      <c r="M307" s="235"/>
      <c r="N307" s="236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179</v>
      </c>
      <c r="AU307" s="16" t="s">
        <v>89</v>
      </c>
    </row>
    <row r="308" s="2" customFormat="1">
      <c r="A308" s="37"/>
      <c r="B308" s="38"/>
      <c r="C308" s="39"/>
      <c r="D308" s="232" t="s">
        <v>180</v>
      </c>
      <c r="E308" s="39"/>
      <c r="F308" s="237" t="s">
        <v>528</v>
      </c>
      <c r="G308" s="39"/>
      <c r="H308" s="39"/>
      <c r="I308" s="234"/>
      <c r="J308" s="39"/>
      <c r="K308" s="39"/>
      <c r="L308" s="43"/>
      <c r="M308" s="235"/>
      <c r="N308" s="236"/>
      <c r="O308" s="90"/>
      <c r="P308" s="90"/>
      <c r="Q308" s="90"/>
      <c r="R308" s="90"/>
      <c r="S308" s="90"/>
      <c r="T308" s="91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180</v>
      </c>
      <c r="AU308" s="16" t="s">
        <v>89</v>
      </c>
    </row>
    <row r="309" s="13" customFormat="1">
      <c r="A309" s="13"/>
      <c r="B309" s="238"/>
      <c r="C309" s="239"/>
      <c r="D309" s="232" t="s">
        <v>182</v>
      </c>
      <c r="E309" s="240" t="s">
        <v>1</v>
      </c>
      <c r="F309" s="241" t="s">
        <v>534</v>
      </c>
      <c r="G309" s="239"/>
      <c r="H309" s="242">
        <v>71</v>
      </c>
      <c r="I309" s="243"/>
      <c r="J309" s="239"/>
      <c r="K309" s="239"/>
      <c r="L309" s="244"/>
      <c r="M309" s="245"/>
      <c r="N309" s="246"/>
      <c r="O309" s="246"/>
      <c r="P309" s="246"/>
      <c r="Q309" s="246"/>
      <c r="R309" s="246"/>
      <c r="S309" s="246"/>
      <c r="T309" s="24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8" t="s">
        <v>182</v>
      </c>
      <c r="AU309" s="248" t="s">
        <v>89</v>
      </c>
      <c r="AV309" s="13" t="s">
        <v>89</v>
      </c>
      <c r="AW309" s="13" t="s">
        <v>33</v>
      </c>
      <c r="AX309" s="13" t="s">
        <v>87</v>
      </c>
      <c r="AY309" s="248" t="s">
        <v>170</v>
      </c>
    </row>
    <row r="310" s="2" customFormat="1" ht="24.15" customHeight="1">
      <c r="A310" s="37"/>
      <c r="B310" s="38"/>
      <c r="C310" s="218" t="s">
        <v>535</v>
      </c>
      <c r="D310" s="218" t="s">
        <v>173</v>
      </c>
      <c r="E310" s="219" t="s">
        <v>536</v>
      </c>
      <c r="F310" s="220" t="s">
        <v>537</v>
      </c>
      <c r="G310" s="221" t="s">
        <v>176</v>
      </c>
      <c r="H310" s="222">
        <v>1</v>
      </c>
      <c r="I310" s="223"/>
      <c r="J310" s="224">
        <f>ROUND(I310*H310,2)</f>
        <v>0</v>
      </c>
      <c r="K310" s="225"/>
      <c r="L310" s="43"/>
      <c r="M310" s="226" t="s">
        <v>1</v>
      </c>
      <c r="N310" s="227" t="s">
        <v>44</v>
      </c>
      <c r="O310" s="90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30" t="s">
        <v>186</v>
      </c>
      <c r="AT310" s="230" t="s">
        <v>173</v>
      </c>
      <c r="AU310" s="230" t="s">
        <v>89</v>
      </c>
      <c r="AY310" s="16" t="s">
        <v>170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6" t="s">
        <v>87</v>
      </c>
      <c r="BK310" s="231">
        <f>ROUND(I310*H310,2)</f>
        <v>0</v>
      </c>
      <c r="BL310" s="16" t="s">
        <v>186</v>
      </c>
      <c r="BM310" s="230" t="s">
        <v>538</v>
      </c>
    </row>
    <row r="311" s="2" customFormat="1">
      <c r="A311" s="37"/>
      <c r="B311" s="38"/>
      <c r="C311" s="39"/>
      <c r="D311" s="232" t="s">
        <v>179</v>
      </c>
      <c r="E311" s="39"/>
      <c r="F311" s="233" t="s">
        <v>537</v>
      </c>
      <c r="G311" s="39"/>
      <c r="H311" s="39"/>
      <c r="I311" s="234"/>
      <c r="J311" s="39"/>
      <c r="K311" s="39"/>
      <c r="L311" s="43"/>
      <c r="M311" s="235"/>
      <c r="N311" s="236"/>
      <c r="O311" s="90"/>
      <c r="P311" s="90"/>
      <c r="Q311" s="90"/>
      <c r="R311" s="90"/>
      <c r="S311" s="90"/>
      <c r="T311" s="91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179</v>
      </c>
      <c r="AU311" s="16" t="s">
        <v>89</v>
      </c>
    </row>
    <row r="312" s="2" customFormat="1">
      <c r="A312" s="37"/>
      <c r="B312" s="38"/>
      <c r="C312" s="39"/>
      <c r="D312" s="232" t="s">
        <v>180</v>
      </c>
      <c r="E312" s="39"/>
      <c r="F312" s="237" t="s">
        <v>539</v>
      </c>
      <c r="G312" s="39"/>
      <c r="H312" s="39"/>
      <c r="I312" s="234"/>
      <c r="J312" s="39"/>
      <c r="K312" s="39"/>
      <c r="L312" s="43"/>
      <c r="M312" s="235"/>
      <c r="N312" s="236"/>
      <c r="O312" s="90"/>
      <c r="P312" s="90"/>
      <c r="Q312" s="90"/>
      <c r="R312" s="90"/>
      <c r="S312" s="90"/>
      <c r="T312" s="91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6" t="s">
        <v>180</v>
      </c>
      <c r="AU312" s="16" t="s">
        <v>89</v>
      </c>
    </row>
    <row r="313" s="2" customFormat="1">
      <c r="A313" s="37"/>
      <c r="B313" s="38"/>
      <c r="C313" s="39"/>
      <c r="D313" s="232" t="s">
        <v>193</v>
      </c>
      <c r="E313" s="39"/>
      <c r="F313" s="237" t="s">
        <v>540</v>
      </c>
      <c r="G313" s="39"/>
      <c r="H313" s="39"/>
      <c r="I313" s="234"/>
      <c r="J313" s="39"/>
      <c r="K313" s="39"/>
      <c r="L313" s="43"/>
      <c r="M313" s="235"/>
      <c r="N313" s="236"/>
      <c r="O313" s="90"/>
      <c r="P313" s="90"/>
      <c r="Q313" s="90"/>
      <c r="R313" s="90"/>
      <c r="S313" s="90"/>
      <c r="T313" s="91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193</v>
      </c>
      <c r="AU313" s="16" t="s">
        <v>89</v>
      </c>
    </row>
    <row r="314" s="13" customFormat="1">
      <c r="A314" s="13"/>
      <c r="B314" s="238"/>
      <c r="C314" s="239"/>
      <c r="D314" s="232" t="s">
        <v>182</v>
      </c>
      <c r="E314" s="240" t="s">
        <v>1</v>
      </c>
      <c r="F314" s="241" t="s">
        <v>541</v>
      </c>
      <c r="G314" s="239"/>
      <c r="H314" s="242">
        <v>1</v>
      </c>
      <c r="I314" s="243"/>
      <c r="J314" s="239"/>
      <c r="K314" s="239"/>
      <c r="L314" s="244"/>
      <c r="M314" s="245"/>
      <c r="N314" s="246"/>
      <c r="O314" s="246"/>
      <c r="P314" s="246"/>
      <c r="Q314" s="246"/>
      <c r="R314" s="246"/>
      <c r="S314" s="246"/>
      <c r="T314" s="24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8" t="s">
        <v>182</v>
      </c>
      <c r="AU314" s="248" t="s">
        <v>89</v>
      </c>
      <c r="AV314" s="13" t="s">
        <v>89</v>
      </c>
      <c r="AW314" s="13" t="s">
        <v>33</v>
      </c>
      <c r="AX314" s="13" t="s">
        <v>87</v>
      </c>
      <c r="AY314" s="248" t="s">
        <v>170</v>
      </c>
    </row>
    <row r="315" s="2" customFormat="1" ht="24.15" customHeight="1">
      <c r="A315" s="37"/>
      <c r="B315" s="38"/>
      <c r="C315" s="218" t="s">
        <v>542</v>
      </c>
      <c r="D315" s="218" t="s">
        <v>173</v>
      </c>
      <c r="E315" s="219" t="s">
        <v>543</v>
      </c>
      <c r="F315" s="220" t="s">
        <v>544</v>
      </c>
      <c r="G315" s="221" t="s">
        <v>176</v>
      </c>
      <c r="H315" s="222">
        <v>49</v>
      </c>
      <c r="I315" s="223"/>
      <c r="J315" s="224">
        <f>ROUND(I315*H315,2)</f>
        <v>0</v>
      </c>
      <c r="K315" s="225"/>
      <c r="L315" s="43"/>
      <c r="M315" s="226" t="s">
        <v>1</v>
      </c>
      <c r="N315" s="227" t="s">
        <v>44</v>
      </c>
      <c r="O315" s="90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30" t="s">
        <v>186</v>
      </c>
      <c r="AT315" s="230" t="s">
        <v>173</v>
      </c>
      <c r="AU315" s="230" t="s">
        <v>89</v>
      </c>
      <c r="AY315" s="16" t="s">
        <v>170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6" t="s">
        <v>87</v>
      </c>
      <c r="BK315" s="231">
        <f>ROUND(I315*H315,2)</f>
        <v>0</v>
      </c>
      <c r="BL315" s="16" t="s">
        <v>186</v>
      </c>
      <c r="BM315" s="230" t="s">
        <v>545</v>
      </c>
    </row>
    <row r="316" s="2" customFormat="1">
      <c r="A316" s="37"/>
      <c r="B316" s="38"/>
      <c r="C316" s="39"/>
      <c r="D316" s="232" t="s">
        <v>179</v>
      </c>
      <c r="E316" s="39"/>
      <c r="F316" s="233" t="s">
        <v>544</v>
      </c>
      <c r="G316" s="39"/>
      <c r="H316" s="39"/>
      <c r="I316" s="234"/>
      <c r="J316" s="39"/>
      <c r="K316" s="39"/>
      <c r="L316" s="43"/>
      <c r="M316" s="235"/>
      <c r="N316" s="236"/>
      <c r="O316" s="90"/>
      <c r="P316" s="90"/>
      <c r="Q316" s="90"/>
      <c r="R316" s="90"/>
      <c r="S316" s="90"/>
      <c r="T316" s="91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6" t="s">
        <v>179</v>
      </c>
      <c r="AU316" s="16" t="s">
        <v>89</v>
      </c>
    </row>
    <row r="317" s="2" customFormat="1">
      <c r="A317" s="37"/>
      <c r="B317" s="38"/>
      <c r="C317" s="39"/>
      <c r="D317" s="232" t="s">
        <v>180</v>
      </c>
      <c r="E317" s="39"/>
      <c r="F317" s="237" t="s">
        <v>546</v>
      </c>
      <c r="G317" s="39"/>
      <c r="H317" s="39"/>
      <c r="I317" s="234"/>
      <c r="J317" s="39"/>
      <c r="K317" s="39"/>
      <c r="L317" s="43"/>
      <c r="M317" s="235"/>
      <c r="N317" s="236"/>
      <c r="O317" s="90"/>
      <c r="P317" s="90"/>
      <c r="Q317" s="90"/>
      <c r="R317" s="90"/>
      <c r="S317" s="90"/>
      <c r="T317" s="91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180</v>
      </c>
      <c r="AU317" s="16" t="s">
        <v>89</v>
      </c>
    </row>
    <row r="318" s="14" customFormat="1">
      <c r="A318" s="14"/>
      <c r="B318" s="249"/>
      <c r="C318" s="250"/>
      <c r="D318" s="232" t="s">
        <v>182</v>
      </c>
      <c r="E318" s="251" t="s">
        <v>1</v>
      </c>
      <c r="F318" s="252" t="s">
        <v>547</v>
      </c>
      <c r="G318" s="250"/>
      <c r="H318" s="251" t="s">
        <v>1</v>
      </c>
      <c r="I318" s="253"/>
      <c r="J318" s="250"/>
      <c r="K318" s="250"/>
      <c r="L318" s="254"/>
      <c r="M318" s="255"/>
      <c r="N318" s="256"/>
      <c r="O318" s="256"/>
      <c r="P318" s="256"/>
      <c r="Q318" s="256"/>
      <c r="R318" s="256"/>
      <c r="S318" s="256"/>
      <c r="T318" s="25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8" t="s">
        <v>182</v>
      </c>
      <c r="AU318" s="258" t="s">
        <v>89</v>
      </c>
      <c r="AV318" s="14" t="s">
        <v>87</v>
      </c>
      <c r="AW318" s="14" t="s">
        <v>33</v>
      </c>
      <c r="AX318" s="14" t="s">
        <v>79</v>
      </c>
      <c r="AY318" s="258" t="s">
        <v>170</v>
      </c>
    </row>
    <row r="319" s="13" customFormat="1">
      <c r="A319" s="13"/>
      <c r="B319" s="238"/>
      <c r="C319" s="239"/>
      <c r="D319" s="232" t="s">
        <v>182</v>
      </c>
      <c r="E319" s="240" t="s">
        <v>1</v>
      </c>
      <c r="F319" s="241" t="s">
        <v>548</v>
      </c>
      <c r="G319" s="239"/>
      <c r="H319" s="242">
        <v>1</v>
      </c>
      <c r="I319" s="243"/>
      <c r="J319" s="239"/>
      <c r="K319" s="239"/>
      <c r="L319" s="244"/>
      <c r="M319" s="245"/>
      <c r="N319" s="246"/>
      <c r="O319" s="246"/>
      <c r="P319" s="246"/>
      <c r="Q319" s="246"/>
      <c r="R319" s="246"/>
      <c r="S319" s="246"/>
      <c r="T319" s="24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8" t="s">
        <v>182</v>
      </c>
      <c r="AU319" s="248" t="s">
        <v>89</v>
      </c>
      <c r="AV319" s="13" t="s">
        <v>89</v>
      </c>
      <c r="AW319" s="13" t="s">
        <v>33</v>
      </c>
      <c r="AX319" s="13" t="s">
        <v>79</v>
      </c>
      <c r="AY319" s="248" t="s">
        <v>170</v>
      </c>
    </row>
    <row r="320" s="13" customFormat="1">
      <c r="A320" s="13"/>
      <c r="B320" s="238"/>
      <c r="C320" s="239"/>
      <c r="D320" s="232" t="s">
        <v>182</v>
      </c>
      <c r="E320" s="240" t="s">
        <v>1</v>
      </c>
      <c r="F320" s="241" t="s">
        <v>549</v>
      </c>
      <c r="G320" s="239"/>
      <c r="H320" s="242">
        <v>1</v>
      </c>
      <c r="I320" s="243"/>
      <c r="J320" s="239"/>
      <c r="K320" s="239"/>
      <c r="L320" s="244"/>
      <c r="M320" s="245"/>
      <c r="N320" s="246"/>
      <c r="O320" s="246"/>
      <c r="P320" s="246"/>
      <c r="Q320" s="246"/>
      <c r="R320" s="246"/>
      <c r="S320" s="246"/>
      <c r="T320" s="24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8" t="s">
        <v>182</v>
      </c>
      <c r="AU320" s="248" t="s">
        <v>89</v>
      </c>
      <c r="AV320" s="13" t="s">
        <v>89</v>
      </c>
      <c r="AW320" s="13" t="s">
        <v>33</v>
      </c>
      <c r="AX320" s="13" t="s">
        <v>79</v>
      </c>
      <c r="AY320" s="248" t="s">
        <v>170</v>
      </c>
    </row>
    <row r="321" s="13" customFormat="1">
      <c r="A321" s="13"/>
      <c r="B321" s="238"/>
      <c r="C321" s="239"/>
      <c r="D321" s="232" t="s">
        <v>182</v>
      </c>
      <c r="E321" s="240" t="s">
        <v>1</v>
      </c>
      <c r="F321" s="241" t="s">
        <v>550</v>
      </c>
      <c r="G321" s="239"/>
      <c r="H321" s="242">
        <v>1</v>
      </c>
      <c r="I321" s="243"/>
      <c r="J321" s="239"/>
      <c r="K321" s="239"/>
      <c r="L321" s="244"/>
      <c r="M321" s="245"/>
      <c r="N321" s="246"/>
      <c r="O321" s="246"/>
      <c r="P321" s="246"/>
      <c r="Q321" s="246"/>
      <c r="R321" s="246"/>
      <c r="S321" s="246"/>
      <c r="T321" s="24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8" t="s">
        <v>182</v>
      </c>
      <c r="AU321" s="248" t="s">
        <v>89</v>
      </c>
      <c r="AV321" s="13" t="s">
        <v>89</v>
      </c>
      <c r="AW321" s="13" t="s">
        <v>33</v>
      </c>
      <c r="AX321" s="13" t="s">
        <v>79</v>
      </c>
      <c r="AY321" s="248" t="s">
        <v>170</v>
      </c>
    </row>
    <row r="322" s="13" customFormat="1">
      <c r="A322" s="13"/>
      <c r="B322" s="238"/>
      <c r="C322" s="239"/>
      <c r="D322" s="232" t="s">
        <v>182</v>
      </c>
      <c r="E322" s="240" t="s">
        <v>1</v>
      </c>
      <c r="F322" s="241" t="s">
        <v>551</v>
      </c>
      <c r="G322" s="239"/>
      <c r="H322" s="242">
        <v>1</v>
      </c>
      <c r="I322" s="243"/>
      <c r="J322" s="239"/>
      <c r="K322" s="239"/>
      <c r="L322" s="244"/>
      <c r="M322" s="245"/>
      <c r="N322" s="246"/>
      <c r="O322" s="246"/>
      <c r="P322" s="246"/>
      <c r="Q322" s="246"/>
      <c r="R322" s="246"/>
      <c r="S322" s="246"/>
      <c r="T322" s="24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8" t="s">
        <v>182</v>
      </c>
      <c r="AU322" s="248" t="s">
        <v>89</v>
      </c>
      <c r="AV322" s="13" t="s">
        <v>89</v>
      </c>
      <c r="AW322" s="13" t="s">
        <v>33</v>
      </c>
      <c r="AX322" s="13" t="s">
        <v>79</v>
      </c>
      <c r="AY322" s="248" t="s">
        <v>170</v>
      </c>
    </row>
    <row r="323" s="13" customFormat="1">
      <c r="A323" s="13"/>
      <c r="B323" s="238"/>
      <c r="C323" s="239"/>
      <c r="D323" s="232" t="s">
        <v>182</v>
      </c>
      <c r="E323" s="240" t="s">
        <v>1</v>
      </c>
      <c r="F323" s="241" t="s">
        <v>552</v>
      </c>
      <c r="G323" s="239"/>
      <c r="H323" s="242">
        <v>1</v>
      </c>
      <c r="I323" s="243"/>
      <c r="J323" s="239"/>
      <c r="K323" s="239"/>
      <c r="L323" s="244"/>
      <c r="M323" s="245"/>
      <c r="N323" s="246"/>
      <c r="O323" s="246"/>
      <c r="P323" s="246"/>
      <c r="Q323" s="246"/>
      <c r="R323" s="246"/>
      <c r="S323" s="246"/>
      <c r="T323" s="24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8" t="s">
        <v>182</v>
      </c>
      <c r="AU323" s="248" t="s">
        <v>89</v>
      </c>
      <c r="AV323" s="13" t="s">
        <v>89</v>
      </c>
      <c r="AW323" s="13" t="s">
        <v>33</v>
      </c>
      <c r="AX323" s="13" t="s">
        <v>79</v>
      </c>
      <c r="AY323" s="248" t="s">
        <v>170</v>
      </c>
    </row>
    <row r="324" s="13" customFormat="1">
      <c r="A324" s="13"/>
      <c r="B324" s="238"/>
      <c r="C324" s="239"/>
      <c r="D324" s="232" t="s">
        <v>182</v>
      </c>
      <c r="E324" s="240" t="s">
        <v>1</v>
      </c>
      <c r="F324" s="241" t="s">
        <v>553</v>
      </c>
      <c r="G324" s="239"/>
      <c r="H324" s="242">
        <v>1</v>
      </c>
      <c r="I324" s="243"/>
      <c r="J324" s="239"/>
      <c r="K324" s="239"/>
      <c r="L324" s="244"/>
      <c r="M324" s="245"/>
      <c r="N324" s="246"/>
      <c r="O324" s="246"/>
      <c r="P324" s="246"/>
      <c r="Q324" s="246"/>
      <c r="R324" s="246"/>
      <c r="S324" s="246"/>
      <c r="T324" s="24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8" t="s">
        <v>182</v>
      </c>
      <c r="AU324" s="248" t="s">
        <v>89</v>
      </c>
      <c r="AV324" s="13" t="s">
        <v>89</v>
      </c>
      <c r="AW324" s="13" t="s">
        <v>33</v>
      </c>
      <c r="AX324" s="13" t="s">
        <v>79</v>
      </c>
      <c r="AY324" s="248" t="s">
        <v>170</v>
      </c>
    </row>
    <row r="325" s="13" customFormat="1">
      <c r="A325" s="13"/>
      <c r="B325" s="238"/>
      <c r="C325" s="239"/>
      <c r="D325" s="232" t="s">
        <v>182</v>
      </c>
      <c r="E325" s="240" t="s">
        <v>1</v>
      </c>
      <c r="F325" s="241" t="s">
        <v>554</v>
      </c>
      <c r="G325" s="239"/>
      <c r="H325" s="242">
        <v>7</v>
      </c>
      <c r="I325" s="243"/>
      <c r="J325" s="239"/>
      <c r="K325" s="239"/>
      <c r="L325" s="244"/>
      <c r="M325" s="245"/>
      <c r="N325" s="246"/>
      <c r="O325" s="246"/>
      <c r="P325" s="246"/>
      <c r="Q325" s="246"/>
      <c r="R325" s="246"/>
      <c r="S325" s="246"/>
      <c r="T325" s="24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8" t="s">
        <v>182</v>
      </c>
      <c r="AU325" s="248" t="s">
        <v>89</v>
      </c>
      <c r="AV325" s="13" t="s">
        <v>89</v>
      </c>
      <c r="AW325" s="13" t="s">
        <v>33</v>
      </c>
      <c r="AX325" s="13" t="s">
        <v>79</v>
      </c>
      <c r="AY325" s="248" t="s">
        <v>170</v>
      </c>
    </row>
    <row r="326" s="13" customFormat="1">
      <c r="A326" s="13"/>
      <c r="B326" s="238"/>
      <c r="C326" s="239"/>
      <c r="D326" s="232" t="s">
        <v>182</v>
      </c>
      <c r="E326" s="240" t="s">
        <v>1</v>
      </c>
      <c r="F326" s="241" t="s">
        <v>555</v>
      </c>
      <c r="G326" s="239"/>
      <c r="H326" s="242">
        <v>1</v>
      </c>
      <c r="I326" s="243"/>
      <c r="J326" s="239"/>
      <c r="K326" s="239"/>
      <c r="L326" s="244"/>
      <c r="M326" s="245"/>
      <c r="N326" s="246"/>
      <c r="O326" s="246"/>
      <c r="P326" s="246"/>
      <c r="Q326" s="246"/>
      <c r="R326" s="246"/>
      <c r="S326" s="246"/>
      <c r="T326" s="24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8" t="s">
        <v>182</v>
      </c>
      <c r="AU326" s="248" t="s">
        <v>89</v>
      </c>
      <c r="AV326" s="13" t="s">
        <v>89</v>
      </c>
      <c r="AW326" s="13" t="s">
        <v>33</v>
      </c>
      <c r="AX326" s="13" t="s">
        <v>79</v>
      </c>
      <c r="AY326" s="248" t="s">
        <v>170</v>
      </c>
    </row>
    <row r="327" s="13" customFormat="1">
      <c r="A327" s="13"/>
      <c r="B327" s="238"/>
      <c r="C327" s="239"/>
      <c r="D327" s="232" t="s">
        <v>182</v>
      </c>
      <c r="E327" s="240" t="s">
        <v>1</v>
      </c>
      <c r="F327" s="241" t="s">
        <v>556</v>
      </c>
      <c r="G327" s="239"/>
      <c r="H327" s="242">
        <v>5</v>
      </c>
      <c r="I327" s="243"/>
      <c r="J327" s="239"/>
      <c r="K327" s="239"/>
      <c r="L327" s="244"/>
      <c r="M327" s="245"/>
      <c r="N327" s="246"/>
      <c r="O327" s="246"/>
      <c r="P327" s="246"/>
      <c r="Q327" s="246"/>
      <c r="R327" s="246"/>
      <c r="S327" s="246"/>
      <c r="T327" s="24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8" t="s">
        <v>182</v>
      </c>
      <c r="AU327" s="248" t="s">
        <v>89</v>
      </c>
      <c r="AV327" s="13" t="s">
        <v>89</v>
      </c>
      <c r="AW327" s="13" t="s">
        <v>33</v>
      </c>
      <c r="AX327" s="13" t="s">
        <v>79</v>
      </c>
      <c r="AY327" s="248" t="s">
        <v>170</v>
      </c>
    </row>
    <row r="328" s="13" customFormat="1">
      <c r="A328" s="13"/>
      <c r="B328" s="238"/>
      <c r="C328" s="239"/>
      <c r="D328" s="232" t="s">
        <v>182</v>
      </c>
      <c r="E328" s="240" t="s">
        <v>1</v>
      </c>
      <c r="F328" s="241" t="s">
        <v>557</v>
      </c>
      <c r="G328" s="239"/>
      <c r="H328" s="242">
        <v>5</v>
      </c>
      <c r="I328" s="243"/>
      <c r="J328" s="239"/>
      <c r="K328" s="239"/>
      <c r="L328" s="244"/>
      <c r="M328" s="245"/>
      <c r="N328" s="246"/>
      <c r="O328" s="246"/>
      <c r="P328" s="246"/>
      <c r="Q328" s="246"/>
      <c r="R328" s="246"/>
      <c r="S328" s="246"/>
      <c r="T328" s="24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8" t="s">
        <v>182</v>
      </c>
      <c r="AU328" s="248" t="s">
        <v>89</v>
      </c>
      <c r="AV328" s="13" t="s">
        <v>89</v>
      </c>
      <c r="AW328" s="13" t="s">
        <v>33</v>
      </c>
      <c r="AX328" s="13" t="s">
        <v>79</v>
      </c>
      <c r="AY328" s="248" t="s">
        <v>170</v>
      </c>
    </row>
    <row r="329" s="13" customFormat="1">
      <c r="A329" s="13"/>
      <c r="B329" s="238"/>
      <c r="C329" s="239"/>
      <c r="D329" s="232" t="s">
        <v>182</v>
      </c>
      <c r="E329" s="240" t="s">
        <v>1</v>
      </c>
      <c r="F329" s="241" t="s">
        <v>558</v>
      </c>
      <c r="G329" s="239"/>
      <c r="H329" s="242">
        <v>2</v>
      </c>
      <c r="I329" s="243"/>
      <c r="J329" s="239"/>
      <c r="K329" s="239"/>
      <c r="L329" s="244"/>
      <c r="M329" s="245"/>
      <c r="N329" s="246"/>
      <c r="O329" s="246"/>
      <c r="P329" s="246"/>
      <c r="Q329" s="246"/>
      <c r="R329" s="246"/>
      <c r="S329" s="246"/>
      <c r="T329" s="24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8" t="s">
        <v>182</v>
      </c>
      <c r="AU329" s="248" t="s">
        <v>89</v>
      </c>
      <c r="AV329" s="13" t="s">
        <v>89</v>
      </c>
      <c r="AW329" s="13" t="s">
        <v>33</v>
      </c>
      <c r="AX329" s="13" t="s">
        <v>79</v>
      </c>
      <c r="AY329" s="248" t="s">
        <v>170</v>
      </c>
    </row>
    <row r="330" s="14" customFormat="1">
      <c r="A330" s="14"/>
      <c r="B330" s="249"/>
      <c r="C330" s="250"/>
      <c r="D330" s="232" t="s">
        <v>182</v>
      </c>
      <c r="E330" s="251" t="s">
        <v>1</v>
      </c>
      <c r="F330" s="252" t="s">
        <v>559</v>
      </c>
      <c r="G330" s="250"/>
      <c r="H330" s="251" t="s">
        <v>1</v>
      </c>
      <c r="I330" s="253"/>
      <c r="J330" s="250"/>
      <c r="K330" s="250"/>
      <c r="L330" s="254"/>
      <c r="M330" s="255"/>
      <c r="N330" s="256"/>
      <c r="O330" s="256"/>
      <c r="P330" s="256"/>
      <c r="Q330" s="256"/>
      <c r="R330" s="256"/>
      <c r="S330" s="256"/>
      <c r="T330" s="25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8" t="s">
        <v>182</v>
      </c>
      <c r="AU330" s="258" t="s">
        <v>89</v>
      </c>
      <c r="AV330" s="14" t="s">
        <v>87</v>
      </c>
      <c r="AW330" s="14" t="s">
        <v>33</v>
      </c>
      <c r="AX330" s="14" t="s">
        <v>79</v>
      </c>
      <c r="AY330" s="258" t="s">
        <v>170</v>
      </c>
    </row>
    <row r="331" s="13" customFormat="1">
      <c r="A331" s="13"/>
      <c r="B331" s="238"/>
      <c r="C331" s="239"/>
      <c r="D331" s="232" t="s">
        <v>182</v>
      </c>
      <c r="E331" s="240" t="s">
        <v>1</v>
      </c>
      <c r="F331" s="241" t="s">
        <v>560</v>
      </c>
      <c r="G331" s="239"/>
      <c r="H331" s="242">
        <v>4</v>
      </c>
      <c r="I331" s="243"/>
      <c r="J331" s="239"/>
      <c r="K331" s="239"/>
      <c r="L331" s="244"/>
      <c r="M331" s="245"/>
      <c r="N331" s="246"/>
      <c r="O331" s="246"/>
      <c r="P331" s="246"/>
      <c r="Q331" s="246"/>
      <c r="R331" s="246"/>
      <c r="S331" s="246"/>
      <c r="T331" s="24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8" t="s">
        <v>182</v>
      </c>
      <c r="AU331" s="248" t="s">
        <v>89</v>
      </c>
      <c r="AV331" s="13" t="s">
        <v>89</v>
      </c>
      <c r="AW331" s="13" t="s">
        <v>33</v>
      </c>
      <c r="AX331" s="13" t="s">
        <v>79</v>
      </c>
      <c r="AY331" s="248" t="s">
        <v>170</v>
      </c>
    </row>
    <row r="332" s="13" customFormat="1">
      <c r="A332" s="13"/>
      <c r="B332" s="238"/>
      <c r="C332" s="239"/>
      <c r="D332" s="232" t="s">
        <v>182</v>
      </c>
      <c r="E332" s="240" t="s">
        <v>1</v>
      </c>
      <c r="F332" s="241" t="s">
        <v>561</v>
      </c>
      <c r="G332" s="239"/>
      <c r="H332" s="242">
        <v>1</v>
      </c>
      <c r="I332" s="243"/>
      <c r="J332" s="239"/>
      <c r="K332" s="239"/>
      <c r="L332" s="244"/>
      <c r="M332" s="245"/>
      <c r="N332" s="246"/>
      <c r="O332" s="246"/>
      <c r="P332" s="246"/>
      <c r="Q332" s="246"/>
      <c r="R332" s="246"/>
      <c r="S332" s="246"/>
      <c r="T332" s="24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8" t="s">
        <v>182</v>
      </c>
      <c r="AU332" s="248" t="s">
        <v>89</v>
      </c>
      <c r="AV332" s="13" t="s">
        <v>89</v>
      </c>
      <c r="AW332" s="13" t="s">
        <v>33</v>
      </c>
      <c r="AX332" s="13" t="s">
        <v>79</v>
      </c>
      <c r="AY332" s="248" t="s">
        <v>170</v>
      </c>
    </row>
    <row r="333" s="13" customFormat="1">
      <c r="A333" s="13"/>
      <c r="B333" s="238"/>
      <c r="C333" s="239"/>
      <c r="D333" s="232" t="s">
        <v>182</v>
      </c>
      <c r="E333" s="240" t="s">
        <v>1</v>
      </c>
      <c r="F333" s="241" t="s">
        <v>562</v>
      </c>
      <c r="G333" s="239"/>
      <c r="H333" s="242">
        <v>1</v>
      </c>
      <c r="I333" s="243"/>
      <c r="J333" s="239"/>
      <c r="K333" s="239"/>
      <c r="L333" s="244"/>
      <c r="M333" s="245"/>
      <c r="N333" s="246"/>
      <c r="O333" s="246"/>
      <c r="P333" s="246"/>
      <c r="Q333" s="246"/>
      <c r="R333" s="246"/>
      <c r="S333" s="246"/>
      <c r="T333" s="24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8" t="s">
        <v>182</v>
      </c>
      <c r="AU333" s="248" t="s">
        <v>89</v>
      </c>
      <c r="AV333" s="13" t="s">
        <v>89</v>
      </c>
      <c r="AW333" s="13" t="s">
        <v>33</v>
      </c>
      <c r="AX333" s="13" t="s">
        <v>79</v>
      </c>
      <c r="AY333" s="248" t="s">
        <v>170</v>
      </c>
    </row>
    <row r="334" s="13" customFormat="1">
      <c r="A334" s="13"/>
      <c r="B334" s="238"/>
      <c r="C334" s="239"/>
      <c r="D334" s="232" t="s">
        <v>182</v>
      </c>
      <c r="E334" s="240" t="s">
        <v>1</v>
      </c>
      <c r="F334" s="241" t="s">
        <v>563</v>
      </c>
      <c r="G334" s="239"/>
      <c r="H334" s="242">
        <v>1</v>
      </c>
      <c r="I334" s="243"/>
      <c r="J334" s="239"/>
      <c r="K334" s="239"/>
      <c r="L334" s="244"/>
      <c r="M334" s="245"/>
      <c r="N334" s="246"/>
      <c r="O334" s="246"/>
      <c r="P334" s="246"/>
      <c r="Q334" s="246"/>
      <c r="R334" s="246"/>
      <c r="S334" s="246"/>
      <c r="T334" s="247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8" t="s">
        <v>182</v>
      </c>
      <c r="AU334" s="248" t="s">
        <v>89</v>
      </c>
      <c r="AV334" s="13" t="s">
        <v>89</v>
      </c>
      <c r="AW334" s="13" t="s">
        <v>33</v>
      </c>
      <c r="AX334" s="13" t="s">
        <v>79</v>
      </c>
      <c r="AY334" s="248" t="s">
        <v>170</v>
      </c>
    </row>
    <row r="335" s="13" customFormat="1">
      <c r="A335" s="13"/>
      <c r="B335" s="238"/>
      <c r="C335" s="239"/>
      <c r="D335" s="232" t="s">
        <v>182</v>
      </c>
      <c r="E335" s="240" t="s">
        <v>1</v>
      </c>
      <c r="F335" s="241" t="s">
        <v>551</v>
      </c>
      <c r="G335" s="239"/>
      <c r="H335" s="242">
        <v>1</v>
      </c>
      <c r="I335" s="243"/>
      <c r="J335" s="239"/>
      <c r="K335" s="239"/>
      <c r="L335" s="244"/>
      <c r="M335" s="245"/>
      <c r="N335" s="246"/>
      <c r="O335" s="246"/>
      <c r="P335" s="246"/>
      <c r="Q335" s="246"/>
      <c r="R335" s="246"/>
      <c r="S335" s="246"/>
      <c r="T335" s="24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8" t="s">
        <v>182</v>
      </c>
      <c r="AU335" s="248" t="s">
        <v>89</v>
      </c>
      <c r="AV335" s="13" t="s">
        <v>89</v>
      </c>
      <c r="AW335" s="13" t="s">
        <v>33</v>
      </c>
      <c r="AX335" s="13" t="s">
        <v>79</v>
      </c>
      <c r="AY335" s="248" t="s">
        <v>170</v>
      </c>
    </row>
    <row r="336" s="13" customFormat="1">
      <c r="A336" s="13"/>
      <c r="B336" s="238"/>
      <c r="C336" s="239"/>
      <c r="D336" s="232" t="s">
        <v>182</v>
      </c>
      <c r="E336" s="240" t="s">
        <v>1</v>
      </c>
      <c r="F336" s="241" t="s">
        <v>553</v>
      </c>
      <c r="G336" s="239"/>
      <c r="H336" s="242">
        <v>1</v>
      </c>
      <c r="I336" s="243"/>
      <c r="J336" s="239"/>
      <c r="K336" s="239"/>
      <c r="L336" s="244"/>
      <c r="M336" s="245"/>
      <c r="N336" s="246"/>
      <c r="O336" s="246"/>
      <c r="P336" s="246"/>
      <c r="Q336" s="246"/>
      <c r="R336" s="246"/>
      <c r="S336" s="246"/>
      <c r="T336" s="247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8" t="s">
        <v>182</v>
      </c>
      <c r="AU336" s="248" t="s">
        <v>89</v>
      </c>
      <c r="AV336" s="13" t="s">
        <v>89</v>
      </c>
      <c r="AW336" s="13" t="s">
        <v>33</v>
      </c>
      <c r="AX336" s="13" t="s">
        <v>79</v>
      </c>
      <c r="AY336" s="248" t="s">
        <v>170</v>
      </c>
    </row>
    <row r="337" s="13" customFormat="1">
      <c r="A337" s="13"/>
      <c r="B337" s="238"/>
      <c r="C337" s="239"/>
      <c r="D337" s="232" t="s">
        <v>182</v>
      </c>
      <c r="E337" s="240" t="s">
        <v>1</v>
      </c>
      <c r="F337" s="241" t="s">
        <v>564</v>
      </c>
      <c r="G337" s="239"/>
      <c r="H337" s="242">
        <v>2</v>
      </c>
      <c r="I337" s="243"/>
      <c r="J337" s="239"/>
      <c r="K337" s="239"/>
      <c r="L337" s="244"/>
      <c r="M337" s="245"/>
      <c r="N337" s="246"/>
      <c r="O337" s="246"/>
      <c r="P337" s="246"/>
      <c r="Q337" s="246"/>
      <c r="R337" s="246"/>
      <c r="S337" s="246"/>
      <c r="T337" s="24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8" t="s">
        <v>182</v>
      </c>
      <c r="AU337" s="248" t="s">
        <v>89</v>
      </c>
      <c r="AV337" s="13" t="s">
        <v>89</v>
      </c>
      <c r="AW337" s="13" t="s">
        <v>33</v>
      </c>
      <c r="AX337" s="13" t="s">
        <v>79</v>
      </c>
      <c r="AY337" s="248" t="s">
        <v>170</v>
      </c>
    </row>
    <row r="338" s="13" customFormat="1">
      <c r="A338" s="13"/>
      <c r="B338" s="238"/>
      <c r="C338" s="239"/>
      <c r="D338" s="232" t="s">
        <v>182</v>
      </c>
      <c r="E338" s="240" t="s">
        <v>1</v>
      </c>
      <c r="F338" s="241" t="s">
        <v>555</v>
      </c>
      <c r="G338" s="239"/>
      <c r="H338" s="242">
        <v>1</v>
      </c>
      <c r="I338" s="243"/>
      <c r="J338" s="239"/>
      <c r="K338" s="239"/>
      <c r="L338" s="244"/>
      <c r="M338" s="245"/>
      <c r="N338" s="246"/>
      <c r="O338" s="246"/>
      <c r="P338" s="246"/>
      <c r="Q338" s="246"/>
      <c r="R338" s="246"/>
      <c r="S338" s="246"/>
      <c r="T338" s="24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8" t="s">
        <v>182</v>
      </c>
      <c r="AU338" s="248" t="s">
        <v>89</v>
      </c>
      <c r="AV338" s="13" t="s">
        <v>89</v>
      </c>
      <c r="AW338" s="13" t="s">
        <v>33</v>
      </c>
      <c r="AX338" s="13" t="s">
        <v>79</v>
      </c>
      <c r="AY338" s="248" t="s">
        <v>170</v>
      </c>
    </row>
    <row r="339" s="13" customFormat="1">
      <c r="A339" s="13"/>
      <c r="B339" s="238"/>
      <c r="C339" s="239"/>
      <c r="D339" s="232" t="s">
        <v>182</v>
      </c>
      <c r="E339" s="240" t="s">
        <v>1</v>
      </c>
      <c r="F339" s="241" t="s">
        <v>565</v>
      </c>
      <c r="G339" s="239"/>
      <c r="H339" s="242">
        <v>1</v>
      </c>
      <c r="I339" s="243"/>
      <c r="J339" s="239"/>
      <c r="K339" s="239"/>
      <c r="L339" s="244"/>
      <c r="M339" s="245"/>
      <c r="N339" s="246"/>
      <c r="O339" s="246"/>
      <c r="P339" s="246"/>
      <c r="Q339" s="246"/>
      <c r="R339" s="246"/>
      <c r="S339" s="246"/>
      <c r="T339" s="24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8" t="s">
        <v>182</v>
      </c>
      <c r="AU339" s="248" t="s">
        <v>89</v>
      </c>
      <c r="AV339" s="13" t="s">
        <v>89</v>
      </c>
      <c r="AW339" s="13" t="s">
        <v>33</v>
      </c>
      <c r="AX339" s="13" t="s">
        <v>79</v>
      </c>
      <c r="AY339" s="248" t="s">
        <v>170</v>
      </c>
    </row>
    <row r="340" s="13" customFormat="1">
      <c r="A340" s="13"/>
      <c r="B340" s="238"/>
      <c r="C340" s="239"/>
      <c r="D340" s="232" t="s">
        <v>182</v>
      </c>
      <c r="E340" s="240" t="s">
        <v>1</v>
      </c>
      <c r="F340" s="241" t="s">
        <v>566</v>
      </c>
      <c r="G340" s="239"/>
      <c r="H340" s="242">
        <v>1</v>
      </c>
      <c r="I340" s="243"/>
      <c r="J340" s="239"/>
      <c r="K340" s="239"/>
      <c r="L340" s="244"/>
      <c r="M340" s="245"/>
      <c r="N340" s="246"/>
      <c r="O340" s="246"/>
      <c r="P340" s="246"/>
      <c r="Q340" s="246"/>
      <c r="R340" s="246"/>
      <c r="S340" s="246"/>
      <c r="T340" s="24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8" t="s">
        <v>182</v>
      </c>
      <c r="AU340" s="248" t="s">
        <v>89</v>
      </c>
      <c r="AV340" s="13" t="s">
        <v>89</v>
      </c>
      <c r="AW340" s="13" t="s">
        <v>33</v>
      </c>
      <c r="AX340" s="13" t="s">
        <v>79</v>
      </c>
      <c r="AY340" s="248" t="s">
        <v>170</v>
      </c>
    </row>
    <row r="341" s="13" customFormat="1">
      <c r="A341" s="13"/>
      <c r="B341" s="238"/>
      <c r="C341" s="239"/>
      <c r="D341" s="232" t="s">
        <v>182</v>
      </c>
      <c r="E341" s="240" t="s">
        <v>1</v>
      </c>
      <c r="F341" s="241" t="s">
        <v>548</v>
      </c>
      <c r="G341" s="239"/>
      <c r="H341" s="242">
        <v>1</v>
      </c>
      <c r="I341" s="243"/>
      <c r="J341" s="239"/>
      <c r="K341" s="239"/>
      <c r="L341" s="244"/>
      <c r="M341" s="245"/>
      <c r="N341" s="246"/>
      <c r="O341" s="246"/>
      <c r="P341" s="246"/>
      <c r="Q341" s="246"/>
      <c r="R341" s="246"/>
      <c r="S341" s="246"/>
      <c r="T341" s="24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8" t="s">
        <v>182</v>
      </c>
      <c r="AU341" s="248" t="s">
        <v>89</v>
      </c>
      <c r="AV341" s="13" t="s">
        <v>89</v>
      </c>
      <c r="AW341" s="13" t="s">
        <v>33</v>
      </c>
      <c r="AX341" s="13" t="s">
        <v>79</v>
      </c>
      <c r="AY341" s="248" t="s">
        <v>170</v>
      </c>
    </row>
    <row r="342" s="13" customFormat="1">
      <c r="A342" s="13"/>
      <c r="B342" s="238"/>
      <c r="C342" s="239"/>
      <c r="D342" s="232" t="s">
        <v>182</v>
      </c>
      <c r="E342" s="240" t="s">
        <v>1</v>
      </c>
      <c r="F342" s="241" t="s">
        <v>549</v>
      </c>
      <c r="G342" s="239"/>
      <c r="H342" s="242">
        <v>1</v>
      </c>
      <c r="I342" s="243"/>
      <c r="J342" s="239"/>
      <c r="K342" s="239"/>
      <c r="L342" s="244"/>
      <c r="M342" s="245"/>
      <c r="N342" s="246"/>
      <c r="O342" s="246"/>
      <c r="P342" s="246"/>
      <c r="Q342" s="246"/>
      <c r="R342" s="246"/>
      <c r="S342" s="246"/>
      <c r="T342" s="24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8" t="s">
        <v>182</v>
      </c>
      <c r="AU342" s="248" t="s">
        <v>89</v>
      </c>
      <c r="AV342" s="13" t="s">
        <v>89</v>
      </c>
      <c r="AW342" s="13" t="s">
        <v>33</v>
      </c>
      <c r="AX342" s="13" t="s">
        <v>79</v>
      </c>
      <c r="AY342" s="248" t="s">
        <v>170</v>
      </c>
    </row>
    <row r="343" s="13" customFormat="1">
      <c r="A343" s="13"/>
      <c r="B343" s="238"/>
      <c r="C343" s="239"/>
      <c r="D343" s="232" t="s">
        <v>182</v>
      </c>
      <c r="E343" s="240" t="s">
        <v>1</v>
      </c>
      <c r="F343" s="241" t="s">
        <v>550</v>
      </c>
      <c r="G343" s="239"/>
      <c r="H343" s="242">
        <v>1</v>
      </c>
      <c r="I343" s="243"/>
      <c r="J343" s="239"/>
      <c r="K343" s="239"/>
      <c r="L343" s="244"/>
      <c r="M343" s="245"/>
      <c r="N343" s="246"/>
      <c r="O343" s="246"/>
      <c r="P343" s="246"/>
      <c r="Q343" s="246"/>
      <c r="R343" s="246"/>
      <c r="S343" s="246"/>
      <c r="T343" s="247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8" t="s">
        <v>182</v>
      </c>
      <c r="AU343" s="248" t="s">
        <v>89</v>
      </c>
      <c r="AV343" s="13" t="s">
        <v>89</v>
      </c>
      <c r="AW343" s="13" t="s">
        <v>33</v>
      </c>
      <c r="AX343" s="13" t="s">
        <v>79</v>
      </c>
      <c r="AY343" s="248" t="s">
        <v>170</v>
      </c>
    </row>
    <row r="344" s="14" customFormat="1">
      <c r="A344" s="14"/>
      <c r="B344" s="249"/>
      <c r="C344" s="250"/>
      <c r="D344" s="232" t="s">
        <v>182</v>
      </c>
      <c r="E344" s="251" t="s">
        <v>1</v>
      </c>
      <c r="F344" s="252" t="s">
        <v>567</v>
      </c>
      <c r="G344" s="250"/>
      <c r="H344" s="251" t="s">
        <v>1</v>
      </c>
      <c r="I344" s="253"/>
      <c r="J344" s="250"/>
      <c r="K344" s="250"/>
      <c r="L344" s="254"/>
      <c r="M344" s="255"/>
      <c r="N344" s="256"/>
      <c r="O344" s="256"/>
      <c r="P344" s="256"/>
      <c r="Q344" s="256"/>
      <c r="R344" s="256"/>
      <c r="S344" s="256"/>
      <c r="T344" s="25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8" t="s">
        <v>182</v>
      </c>
      <c r="AU344" s="258" t="s">
        <v>89</v>
      </c>
      <c r="AV344" s="14" t="s">
        <v>87</v>
      </c>
      <c r="AW344" s="14" t="s">
        <v>33</v>
      </c>
      <c r="AX344" s="14" t="s">
        <v>79</v>
      </c>
      <c r="AY344" s="258" t="s">
        <v>170</v>
      </c>
    </row>
    <row r="345" s="13" customFormat="1">
      <c r="A345" s="13"/>
      <c r="B345" s="238"/>
      <c r="C345" s="239"/>
      <c r="D345" s="232" t="s">
        <v>182</v>
      </c>
      <c r="E345" s="240" t="s">
        <v>1</v>
      </c>
      <c r="F345" s="241" t="s">
        <v>568</v>
      </c>
      <c r="G345" s="239"/>
      <c r="H345" s="242">
        <v>2</v>
      </c>
      <c r="I345" s="243"/>
      <c r="J345" s="239"/>
      <c r="K345" s="239"/>
      <c r="L345" s="244"/>
      <c r="M345" s="245"/>
      <c r="N345" s="246"/>
      <c r="O345" s="246"/>
      <c r="P345" s="246"/>
      <c r="Q345" s="246"/>
      <c r="R345" s="246"/>
      <c r="S345" s="246"/>
      <c r="T345" s="24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8" t="s">
        <v>182</v>
      </c>
      <c r="AU345" s="248" t="s">
        <v>89</v>
      </c>
      <c r="AV345" s="13" t="s">
        <v>89</v>
      </c>
      <c r="AW345" s="13" t="s">
        <v>33</v>
      </c>
      <c r="AX345" s="13" t="s">
        <v>79</v>
      </c>
      <c r="AY345" s="248" t="s">
        <v>170</v>
      </c>
    </row>
    <row r="346" s="13" customFormat="1">
      <c r="A346" s="13"/>
      <c r="B346" s="238"/>
      <c r="C346" s="239"/>
      <c r="D346" s="232" t="s">
        <v>182</v>
      </c>
      <c r="E346" s="240" t="s">
        <v>1</v>
      </c>
      <c r="F346" s="241" t="s">
        <v>569</v>
      </c>
      <c r="G346" s="239"/>
      <c r="H346" s="242">
        <v>2</v>
      </c>
      <c r="I346" s="243"/>
      <c r="J346" s="239"/>
      <c r="K346" s="239"/>
      <c r="L346" s="244"/>
      <c r="M346" s="245"/>
      <c r="N346" s="246"/>
      <c r="O346" s="246"/>
      <c r="P346" s="246"/>
      <c r="Q346" s="246"/>
      <c r="R346" s="246"/>
      <c r="S346" s="246"/>
      <c r="T346" s="247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8" t="s">
        <v>182</v>
      </c>
      <c r="AU346" s="248" t="s">
        <v>89</v>
      </c>
      <c r="AV346" s="13" t="s">
        <v>89</v>
      </c>
      <c r="AW346" s="13" t="s">
        <v>33</v>
      </c>
      <c r="AX346" s="13" t="s">
        <v>79</v>
      </c>
      <c r="AY346" s="248" t="s">
        <v>170</v>
      </c>
    </row>
    <row r="347" s="13" customFormat="1">
      <c r="A347" s="13"/>
      <c r="B347" s="238"/>
      <c r="C347" s="239"/>
      <c r="D347" s="232" t="s">
        <v>182</v>
      </c>
      <c r="E347" s="240" t="s">
        <v>1</v>
      </c>
      <c r="F347" s="241" t="s">
        <v>570</v>
      </c>
      <c r="G347" s="239"/>
      <c r="H347" s="242">
        <v>2</v>
      </c>
      <c r="I347" s="243"/>
      <c r="J347" s="239"/>
      <c r="K347" s="239"/>
      <c r="L347" s="244"/>
      <c r="M347" s="245"/>
      <c r="N347" s="246"/>
      <c r="O347" s="246"/>
      <c r="P347" s="246"/>
      <c r="Q347" s="246"/>
      <c r="R347" s="246"/>
      <c r="S347" s="246"/>
      <c r="T347" s="247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8" t="s">
        <v>182</v>
      </c>
      <c r="AU347" s="248" t="s">
        <v>89</v>
      </c>
      <c r="AV347" s="13" t="s">
        <v>89</v>
      </c>
      <c r="AW347" s="13" t="s">
        <v>33</v>
      </c>
      <c r="AX347" s="13" t="s">
        <v>79</v>
      </c>
      <c r="AY347" s="248" t="s">
        <v>170</v>
      </c>
    </row>
    <row r="348" s="2" customFormat="1" ht="24.15" customHeight="1">
      <c r="A348" s="37"/>
      <c r="B348" s="38"/>
      <c r="C348" s="218" t="s">
        <v>571</v>
      </c>
      <c r="D348" s="218" t="s">
        <v>173</v>
      </c>
      <c r="E348" s="219" t="s">
        <v>572</v>
      </c>
      <c r="F348" s="220" t="s">
        <v>573</v>
      </c>
      <c r="G348" s="221" t="s">
        <v>176</v>
      </c>
      <c r="H348" s="222">
        <v>4</v>
      </c>
      <c r="I348" s="223"/>
      <c r="J348" s="224">
        <f>ROUND(I348*H348,2)</f>
        <v>0</v>
      </c>
      <c r="K348" s="225"/>
      <c r="L348" s="43"/>
      <c r="M348" s="226" t="s">
        <v>1</v>
      </c>
      <c r="N348" s="227" t="s">
        <v>44</v>
      </c>
      <c r="O348" s="90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30" t="s">
        <v>186</v>
      </c>
      <c r="AT348" s="230" t="s">
        <v>173</v>
      </c>
      <c r="AU348" s="230" t="s">
        <v>89</v>
      </c>
      <c r="AY348" s="16" t="s">
        <v>170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6" t="s">
        <v>87</v>
      </c>
      <c r="BK348" s="231">
        <f>ROUND(I348*H348,2)</f>
        <v>0</v>
      </c>
      <c r="BL348" s="16" t="s">
        <v>186</v>
      </c>
      <c r="BM348" s="230" t="s">
        <v>574</v>
      </c>
    </row>
    <row r="349" s="2" customFormat="1">
      <c r="A349" s="37"/>
      <c r="B349" s="38"/>
      <c r="C349" s="39"/>
      <c r="D349" s="232" t="s">
        <v>179</v>
      </c>
      <c r="E349" s="39"/>
      <c r="F349" s="233" t="s">
        <v>573</v>
      </c>
      <c r="G349" s="39"/>
      <c r="H349" s="39"/>
      <c r="I349" s="234"/>
      <c r="J349" s="39"/>
      <c r="K349" s="39"/>
      <c r="L349" s="43"/>
      <c r="M349" s="235"/>
      <c r="N349" s="236"/>
      <c r="O349" s="90"/>
      <c r="P349" s="90"/>
      <c r="Q349" s="90"/>
      <c r="R349" s="90"/>
      <c r="S349" s="90"/>
      <c r="T349" s="91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179</v>
      </c>
      <c r="AU349" s="16" t="s">
        <v>89</v>
      </c>
    </row>
    <row r="350" s="2" customFormat="1">
      <c r="A350" s="37"/>
      <c r="B350" s="38"/>
      <c r="C350" s="39"/>
      <c r="D350" s="232" t="s">
        <v>180</v>
      </c>
      <c r="E350" s="39"/>
      <c r="F350" s="237" t="s">
        <v>546</v>
      </c>
      <c r="G350" s="39"/>
      <c r="H350" s="39"/>
      <c r="I350" s="234"/>
      <c r="J350" s="39"/>
      <c r="K350" s="39"/>
      <c r="L350" s="43"/>
      <c r="M350" s="235"/>
      <c r="N350" s="236"/>
      <c r="O350" s="90"/>
      <c r="P350" s="90"/>
      <c r="Q350" s="90"/>
      <c r="R350" s="90"/>
      <c r="S350" s="90"/>
      <c r="T350" s="91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16" t="s">
        <v>180</v>
      </c>
      <c r="AU350" s="16" t="s">
        <v>89</v>
      </c>
    </row>
    <row r="351" s="14" customFormat="1">
      <c r="A351" s="14"/>
      <c r="B351" s="249"/>
      <c r="C351" s="250"/>
      <c r="D351" s="232" t="s">
        <v>182</v>
      </c>
      <c r="E351" s="251" t="s">
        <v>1</v>
      </c>
      <c r="F351" s="252" t="s">
        <v>547</v>
      </c>
      <c r="G351" s="250"/>
      <c r="H351" s="251" t="s">
        <v>1</v>
      </c>
      <c r="I351" s="253"/>
      <c r="J351" s="250"/>
      <c r="K351" s="250"/>
      <c r="L351" s="254"/>
      <c r="M351" s="255"/>
      <c r="N351" s="256"/>
      <c r="O351" s="256"/>
      <c r="P351" s="256"/>
      <c r="Q351" s="256"/>
      <c r="R351" s="256"/>
      <c r="S351" s="256"/>
      <c r="T351" s="257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8" t="s">
        <v>182</v>
      </c>
      <c r="AU351" s="258" t="s">
        <v>89</v>
      </c>
      <c r="AV351" s="14" t="s">
        <v>87</v>
      </c>
      <c r="AW351" s="14" t="s">
        <v>33</v>
      </c>
      <c r="AX351" s="14" t="s">
        <v>79</v>
      </c>
      <c r="AY351" s="258" t="s">
        <v>170</v>
      </c>
    </row>
    <row r="352" s="13" customFormat="1">
      <c r="A352" s="13"/>
      <c r="B352" s="238"/>
      <c r="C352" s="239"/>
      <c r="D352" s="232" t="s">
        <v>182</v>
      </c>
      <c r="E352" s="240" t="s">
        <v>1</v>
      </c>
      <c r="F352" s="241" t="s">
        <v>575</v>
      </c>
      <c r="G352" s="239"/>
      <c r="H352" s="242">
        <v>1</v>
      </c>
      <c r="I352" s="243"/>
      <c r="J352" s="239"/>
      <c r="K352" s="239"/>
      <c r="L352" s="244"/>
      <c r="M352" s="245"/>
      <c r="N352" s="246"/>
      <c r="O352" s="246"/>
      <c r="P352" s="246"/>
      <c r="Q352" s="246"/>
      <c r="R352" s="246"/>
      <c r="S352" s="246"/>
      <c r="T352" s="247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8" t="s">
        <v>182</v>
      </c>
      <c r="AU352" s="248" t="s">
        <v>89</v>
      </c>
      <c r="AV352" s="13" t="s">
        <v>89</v>
      </c>
      <c r="AW352" s="13" t="s">
        <v>33</v>
      </c>
      <c r="AX352" s="13" t="s">
        <v>79</v>
      </c>
      <c r="AY352" s="248" t="s">
        <v>170</v>
      </c>
    </row>
    <row r="353" s="14" customFormat="1">
      <c r="A353" s="14"/>
      <c r="B353" s="249"/>
      <c r="C353" s="250"/>
      <c r="D353" s="232" t="s">
        <v>182</v>
      </c>
      <c r="E353" s="251" t="s">
        <v>1</v>
      </c>
      <c r="F353" s="252" t="s">
        <v>559</v>
      </c>
      <c r="G353" s="250"/>
      <c r="H353" s="251" t="s">
        <v>1</v>
      </c>
      <c r="I353" s="253"/>
      <c r="J353" s="250"/>
      <c r="K353" s="250"/>
      <c r="L353" s="254"/>
      <c r="M353" s="255"/>
      <c r="N353" s="256"/>
      <c r="O353" s="256"/>
      <c r="P353" s="256"/>
      <c r="Q353" s="256"/>
      <c r="R353" s="256"/>
      <c r="S353" s="256"/>
      <c r="T353" s="257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8" t="s">
        <v>182</v>
      </c>
      <c r="AU353" s="258" t="s">
        <v>89</v>
      </c>
      <c r="AV353" s="14" t="s">
        <v>87</v>
      </c>
      <c r="AW353" s="14" t="s">
        <v>33</v>
      </c>
      <c r="AX353" s="14" t="s">
        <v>79</v>
      </c>
      <c r="AY353" s="258" t="s">
        <v>170</v>
      </c>
    </row>
    <row r="354" s="13" customFormat="1">
      <c r="A354" s="13"/>
      <c r="B354" s="238"/>
      <c r="C354" s="239"/>
      <c r="D354" s="232" t="s">
        <v>182</v>
      </c>
      <c r="E354" s="240" t="s">
        <v>1</v>
      </c>
      <c r="F354" s="241" t="s">
        <v>576</v>
      </c>
      <c r="G354" s="239"/>
      <c r="H354" s="242">
        <v>1</v>
      </c>
      <c r="I354" s="243"/>
      <c r="J354" s="239"/>
      <c r="K354" s="239"/>
      <c r="L354" s="244"/>
      <c r="M354" s="245"/>
      <c r="N354" s="246"/>
      <c r="O354" s="246"/>
      <c r="P354" s="246"/>
      <c r="Q354" s="246"/>
      <c r="R354" s="246"/>
      <c r="S354" s="246"/>
      <c r="T354" s="24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8" t="s">
        <v>182</v>
      </c>
      <c r="AU354" s="248" t="s">
        <v>89</v>
      </c>
      <c r="AV354" s="13" t="s">
        <v>89</v>
      </c>
      <c r="AW354" s="13" t="s">
        <v>33</v>
      </c>
      <c r="AX354" s="13" t="s">
        <v>79</v>
      </c>
      <c r="AY354" s="248" t="s">
        <v>170</v>
      </c>
    </row>
    <row r="355" s="14" customFormat="1">
      <c r="A355" s="14"/>
      <c r="B355" s="249"/>
      <c r="C355" s="250"/>
      <c r="D355" s="232" t="s">
        <v>182</v>
      </c>
      <c r="E355" s="251" t="s">
        <v>1</v>
      </c>
      <c r="F355" s="252" t="s">
        <v>559</v>
      </c>
      <c r="G355" s="250"/>
      <c r="H355" s="251" t="s">
        <v>1</v>
      </c>
      <c r="I355" s="253"/>
      <c r="J355" s="250"/>
      <c r="K355" s="250"/>
      <c r="L355" s="254"/>
      <c r="M355" s="255"/>
      <c r="N355" s="256"/>
      <c r="O355" s="256"/>
      <c r="P355" s="256"/>
      <c r="Q355" s="256"/>
      <c r="R355" s="256"/>
      <c r="S355" s="256"/>
      <c r="T355" s="257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8" t="s">
        <v>182</v>
      </c>
      <c r="AU355" s="258" t="s">
        <v>89</v>
      </c>
      <c r="AV355" s="14" t="s">
        <v>87</v>
      </c>
      <c r="AW355" s="14" t="s">
        <v>33</v>
      </c>
      <c r="AX355" s="14" t="s">
        <v>79</v>
      </c>
      <c r="AY355" s="258" t="s">
        <v>170</v>
      </c>
    </row>
    <row r="356" s="13" customFormat="1">
      <c r="A356" s="13"/>
      <c r="B356" s="238"/>
      <c r="C356" s="239"/>
      <c r="D356" s="232" t="s">
        <v>182</v>
      </c>
      <c r="E356" s="240" t="s">
        <v>1</v>
      </c>
      <c r="F356" s="241" t="s">
        <v>577</v>
      </c>
      <c r="G356" s="239"/>
      <c r="H356" s="242">
        <v>1</v>
      </c>
      <c r="I356" s="243"/>
      <c r="J356" s="239"/>
      <c r="K356" s="239"/>
      <c r="L356" s="244"/>
      <c r="M356" s="245"/>
      <c r="N356" s="246"/>
      <c r="O356" s="246"/>
      <c r="P356" s="246"/>
      <c r="Q356" s="246"/>
      <c r="R356" s="246"/>
      <c r="S356" s="246"/>
      <c r="T356" s="247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8" t="s">
        <v>182</v>
      </c>
      <c r="AU356" s="248" t="s">
        <v>89</v>
      </c>
      <c r="AV356" s="13" t="s">
        <v>89</v>
      </c>
      <c r="AW356" s="13" t="s">
        <v>33</v>
      </c>
      <c r="AX356" s="13" t="s">
        <v>79</v>
      </c>
      <c r="AY356" s="248" t="s">
        <v>170</v>
      </c>
    </row>
    <row r="357" s="13" customFormat="1">
      <c r="A357" s="13"/>
      <c r="B357" s="238"/>
      <c r="C357" s="239"/>
      <c r="D357" s="232" t="s">
        <v>182</v>
      </c>
      <c r="E357" s="240" t="s">
        <v>1</v>
      </c>
      <c r="F357" s="241" t="s">
        <v>578</v>
      </c>
      <c r="G357" s="239"/>
      <c r="H357" s="242">
        <v>1</v>
      </c>
      <c r="I357" s="243"/>
      <c r="J357" s="239"/>
      <c r="K357" s="239"/>
      <c r="L357" s="244"/>
      <c r="M357" s="245"/>
      <c r="N357" s="246"/>
      <c r="O357" s="246"/>
      <c r="P357" s="246"/>
      <c r="Q357" s="246"/>
      <c r="R357" s="246"/>
      <c r="S357" s="246"/>
      <c r="T357" s="247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8" t="s">
        <v>182</v>
      </c>
      <c r="AU357" s="248" t="s">
        <v>89</v>
      </c>
      <c r="AV357" s="13" t="s">
        <v>89</v>
      </c>
      <c r="AW357" s="13" t="s">
        <v>33</v>
      </c>
      <c r="AX357" s="13" t="s">
        <v>79</v>
      </c>
      <c r="AY357" s="248" t="s">
        <v>170</v>
      </c>
    </row>
    <row r="358" s="2" customFormat="1" ht="24.15" customHeight="1">
      <c r="A358" s="37"/>
      <c r="B358" s="38"/>
      <c r="C358" s="218" t="s">
        <v>579</v>
      </c>
      <c r="D358" s="218" t="s">
        <v>173</v>
      </c>
      <c r="E358" s="219" t="s">
        <v>580</v>
      </c>
      <c r="F358" s="220" t="s">
        <v>581</v>
      </c>
      <c r="G358" s="221" t="s">
        <v>176</v>
      </c>
      <c r="H358" s="222">
        <v>1</v>
      </c>
      <c r="I358" s="223"/>
      <c r="J358" s="224">
        <f>ROUND(I358*H358,2)</f>
        <v>0</v>
      </c>
      <c r="K358" s="225"/>
      <c r="L358" s="43"/>
      <c r="M358" s="226" t="s">
        <v>1</v>
      </c>
      <c r="N358" s="227" t="s">
        <v>44</v>
      </c>
      <c r="O358" s="90"/>
      <c r="P358" s="228">
        <f>O358*H358</f>
        <v>0</v>
      </c>
      <c r="Q358" s="228">
        <v>0</v>
      </c>
      <c r="R358" s="228">
        <f>Q358*H358</f>
        <v>0</v>
      </c>
      <c r="S358" s="228">
        <v>0</v>
      </c>
      <c r="T358" s="229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30" t="s">
        <v>186</v>
      </c>
      <c r="AT358" s="230" t="s">
        <v>173</v>
      </c>
      <c r="AU358" s="230" t="s">
        <v>89</v>
      </c>
      <c r="AY358" s="16" t="s">
        <v>170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6" t="s">
        <v>87</v>
      </c>
      <c r="BK358" s="231">
        <f>ROUND(I358*H358,2)</f>
        <v>0</v>
      </c>
      <c r="BL358" s="16" t="s">
        <v>186</v>
      </c>
      <c r="BM358" s="230" t="s">
        <v>582</v>
      </c>
    </row>
    <row r="359" s="2" customFormat="1">
      <c r="A359" s="37"/>
      <c r="B359" s="38"/>
      <c r="C359" s="39"/>
      <c r="D359" s="232" t="s">
        <v>179</v>
      </c>
      <c r="E359" s="39"/>
      <c r="F359" s="233" t="s">
        <v>581</v>
      </c>
      <c r="G359" s="39"/>
      <c r="H359" s="39"/>
      <c r="I359" s="234"/>
      <c r="J359" s="39"/>
      <c r="K359" s="39"/>
      <c r="L359" s="43"/>
      <c r="M359" s="235"/>
      <c r="N359" s="236"/>
      <c r="O359" s="90"/>
      <c r="P359" s="90"/>
      <c r="Q359" s="90"/>
      <c r="R359" s="90"/>
      <c r="S359" s="90"/>
      <c r="T359" s="91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6" t="s">
        <v>179</v>
      </c>
      <c r="AU359" s="16" t="s">
        <v>89</v>
      </c>
    </row>
    <row r="360" s="2" customFormat="1">
      <c r="A360" s="37"/>
      <c r="B360" s="38"/>
      <c r="C360" s="39"/>
      <c r="D360" s="232" t="s">
        <v>180</v>
      </c>
      <c r="E360" s="39"/>
      <c r="F360" s="237" t="s">
        <v>546</v>
      </c>
      <c r="G360" s="39"/>
      <c r="H360" s="39"/>
      <c r="I360" s="234"/>
      <c r="J360" s="39"/>
      <c r="K360" s="39"/>
      <c r="L360" s="43"/>
      <c r="M360" s="235"/>
      <c r="N360" s="236"/>
      <c r="O360" s="90"/>
      <c r="P360" s="90"/>
      <c r="Q360" s="90"/>
      <c r="R360" s="90"/>
      <c r="S360" s="90"/>
      <c r="T360" s="91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T360" s="16" t="s">
        <v>180</v>
      </c>
      <c r="AU360" s="16" t="s">
        <v>89</v>
      </c>
    </row>
    <row r="361" s="13" customFormat="1">
      <c r="A361" s="13"/>
      <c r="B361" s="238"/>
      <c r="C361" s="239"/>
      <c r="D361" s="232" t="s">
        <v>182</v>
      </c>
      <c r="E361" s="240" t="s">
        <v>1</v>
      </c>
      <c r="F361" s="241" t="s">
        <v>575</v>
      </c>
      <c r="G361" s="239"/>
      <c r="H361" s="242">
        <v>1</v>
      </c>
      <c r="I361" s="243"/>
      <c r="J361" s="239"/>
      <c r="K361" s="239"/>
      <c r="L361" s="244"/>
      <c r="M361" s="245"/>
      <c r="N361" s="246"/>
      <c r="O361" s="246"/>
      <c r="P361" s="246"/>
      <c r="Q361" s="246"/>
      <c r="R361" s="246"/>
      <c r="S361" s="246"/>
      <c r="T361" s="247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8" t="s">
        <v>182</v>
      </c>
      <c r="AU361" s="248" t="s">
        <v>89</v>
      </c>
      <c r="AV361" s="13" t="s">
        <v>89</v>
      </c>
      <c r="AW361" s="13" t="s">
        <v>33</v>
      </c>
      <c r="AX361" s="13" t="s">
        <v>87</v>
      </c>
      <c r="AY361" s="248" t="s">
        <v>170</v>
      </c>
    </row>
    <row r="362" s="2" customFormat="1" ht="37.8" customHeight="1">
      <c r="A362" s="37"/>
      <c r="B362" s="38"/>
      <c r="C362" s="218" t="s">
        <v>583</v>
      </c>
      <c r="D362" s="218" t="s">
        <v>173</v>
      </c>
      <c r="E362" s="219" t="s">
        <v>584</v>
      </c>
      <c r="F362" s="220" t="s">
        <v>585</v>
      </c>
      <c r="G362" s="221" t="s">
        <v>176</v>
      </c>
      <c r="H362" s="222">
        <v>53</v>
      </c>
      <c r="I362" s="223"/>
      <c r="J362" s="224">
        <f>ROUND(I362*H362,2)</f>
        <v>0</v>
      </c>
      <c r="K362" s="225"/>
      <c r="L362" s="43"/>
      <c r="M362" s="226" t="s">
        <v>1</v>
      </c>
      <c r="N362" s="227" t="s">
        <v>44</v>
      </c>
      <c r="O362" s="90"/>
      <c r="P362" s="228">
        <f>O362*H362</f>
        <v>0</v>
      </c>
      <c r="Q362" s="228">
        <v>0</v>
      </c>
      <c r="R362" s="228">
        <f>Q362*H362</f>
        <v>0</v>
      </c>
      <c r="S362" s="228">
        <v>0</v>
      </c>
      <c r="T362" s="229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30" t="s">
        <v>186</v>
      </c>
      <c r="AT362" s="230" t="s">
        <v>173</v>
      </c>
      <c r="AU362" s="230" t="s">
        <v>89</v>
      </c>
      <c r="AY362" s="16" t="s">
        <v>170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6" t="s">
        <v>87</v>
      </c>
      <c r="BK362" s="231">
        <f>ROUND(I362*H362,2)</f>
        <v>0</v>
      </c>
      <c r="BL362" s="16" t="s">
        <v>186</v>
      </c>
      <c r="BM362" s="230" t="s">
        <v>586</v>
      </c>
    </row>
    <row r="363" s="2" customFormat="1">
      <c r="A363" s="37"/>
      <c r="B363" s="38"/>
      <c r="C363" s="39"/>
      <c r="D363" s="232" t="s">
        <v>179</v>
      </c>
      <c r="E363" s="39"/>
      <c r="F363" s="233" t="s">
        <v>585</v>
      </c>
      <c r="G363" s="39"/>
      <c r="H363" s="39"/>
      <c r="I363" s="234"/>
      <c r="J363" s="39"/>
      <c r="K363" s="39"/>
      <c r="L363" s="43"/>
      <c r="M363" s="235"/>
      <c r="N363" s="236"/>
      <c r="O363" s="90"/>
      <c r="P363" s="90"/>
      <c r="Q363" s="90"/>
      <c r="R363" s="90"/>
      <c r="S363" s="90"/>
      <c r="T363" s="91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16" t="s">
        <v>179</v>
      </c>
      <c r="AU363" s="16" t="s">
        <v>89</v>
      </c>
    </row>
    <row r="364" s="2" customFormat="1">
      <c r="A364" s="37"/>
      <c r="B364" s="38"/>
      <c r="C364" s="39"/>
      <c r="D364" s="232" t="s">
        <v>180</v>
      </c>
      <c r="E364" s="39"/>
      <c r="F364" s="237" t="s">
        <v>587</v>
      </c>
      <c r="G364" s="39"/>
      <c r="H364" s="39"/>
      <c r="I364" s="234"/>
      <c r="J364" s="39"/>
      <c r="K364" s="39"/>
      <c r="L364" s="43"/>
      <c r="M364" s="235"/>
      <c r="N364" s="236"/>
      <c r="O364" s="90"/>
      <c r="P364" s="90"/>
      <c r="Q364" s="90"/>
      <c r="R364" s="90"/>
      <c r="S364" s="90"/>
      <c r="T364" s="91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16" t="s">
        <v>180</v>
      </c>
      <c r="AU364" s="16" t="s">
        <v>89</v>
      </c>
    </row>
    <row r="365" s="13" customFormat="1">
      <c r="A365" s="13"/>
      <c r="B365" s="238"/>
      <c r="C365" s="239"/>
      <c r="D365" s="232" t="s">
        <v>182</v>
      </c>
      <c r="E365" s="240" t="s">
        <v>1</v>
      </c>
      <c r="F365" s="241" t="s">
        <v>588</v>
      </c>
      <c r="G365" s="239"/>
      <c r="H365" s="242">
        <v>53</v>
      </c>
      <c r="I365" s="243"/>
      <c r="J365" s="239"/>
      <c r="K365" s="239"/>
      <c r="L365" s="244"/>
      <c r="M365" s="245"/>
      <c r="N365" s="246"/>
      <c r="O365" s="246"/>
      <c r="P365" s="246"/>
      <c r="Q365" s="246"/>
      <c r="R365" s="246"/>
      <c r="S365" s="246"/>
      <c r="T365" s="247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8" t="s">
        <v>182</v>
      </c>
      <c r="AU365" s="248" t="s">
        <v>89</v>
      </c>
      <c r="AV365" s="13" t="s">
        <v>89</v>
      </c>
      <c r="AW365" s="13" t="s">
        <v>33</v>
      </c>
      <c r="AX365" s="13" t="s">
        <v>87</v>
      </c>
      <c r="AY365" s="248" t="s">
        <v>170</v>
      </c>
    </row>
    <row r="366" s="2" customFormat="1" ht="24.15" customHeight="1">
      <c r="A366" s="37"/>
      <c r="B366" s="38"/>
      <c r="C366" s="218" t="s">
        <v>589</v>
      </c>
      <c r="D366" s="218" t="s">
        <v>173</v>
      </c>
      <c r="E366" s="219" t="s">
        <v>590</v>
      </c>
      <c r="F366" s="220" t="s">
        <v>591</v>
      </c>
      <c r="G366" s="221" t="s">
        <v>176</v>
      </c>
      <c r="H366" s="222">
        <v>1</v>
      </c>
      <c r="I366" s="223"/>
      <c r="J366" s="224">
        <f>ROUND(I366*H366,2)</f>
        <v>0</v>
      </c>
      <c r="K366" s="225"/>
      <c r="L366" s="43"/>
      <c r="M366" s="226" t="s">
        <v>1</v>
      </c>
      <c r="N366" s="227" t="s">
        <v>44</v>
      </c>
      <c r="O366" s="90"/>
      <c r="P366" s="228">
        <f>O366*H366</f>
        <v>0</v>
      </c>
      <c r="Q366" s="228">
        <v>0</v>
      </c>
      <c r="R366" s="228">
        <f>Q366*H366</f>
        <v>0</v>
      </c>
      <c r="S366" s="228">
        <v>0</v>
      </c>
      <c r="T366" s="229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30" t="s">
        <v>186</v>
      </c>
      <c r="AT366" s="230" t="s">
        <v>173</v>
      </c>
      <c r="AU366" s="230" t="s">
        <v>89</v>
      </c>
      <c r="AY366" s="16" t="s">
        <v>170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6" t="s">
        <v>87</v>
      </c>
      <c r="BK366" s="231">
        <f>ROUND(I366*H366,2)</f>
        <v>0</v>
      </c>
      <c r="BL366" s="16" t="s">
        <v>186</v>
      </c>
      <c r="BM366" s="230" t="s">
        <v>592</v>
      </c>
    </row>
    <row r="367" s="2" customFormat="1">
      <c r="A367" s="37"/>
      <c r="B367" s="38"/>
      <c r="C367" s="39"/>
      <c r="D367" s="232" t="s">
        <v>179</v>
      </c>
      <c r="E367" s="39"/>
      <c r="F367" s="233" t="s">
        <v>591</v>
      </c>
      <c r="G367" s="39"/>
      <c r="H367" s="39"/>
      <c r="I367" s="234"/>
      <c r="J367" s="39"/>
      <c r="K367" s="39"/>
      <c r="L367" s="43"/>
      <c r="M367" s="235"/>
      <c r="N367" s="236"/>
      <c r="O367" s="90"/>
      <c r="P367" s="90"/>
      <c r="Q367" s="90"/>
      <c r="R367" s="90"/>
      <c r="S367" s="90"/>
      <c r="T367" s="91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16" t="s">
        <v>179</v>
      </c>
      <c r="AU367" s="16" t="s">
        <v>89</v>
      </c>
    </row>
    <row r="368" s="2" customFormat="1">
      <c r="A368" s="37"/>
      <c r="B368" s="38"/>
      <c r="C368" s="39"/>
      <c r="D368" s="232" t="s">
        <v>180</v>
      </c>
      <c r="E368" s="39"/>
      <c r="F368" s="237" t="s">
        <v>539</v>
      </c>
      <c r="G368" s="39"/>
      <c r="H368" s="39"/>
      <c r="I368" s="234"/>
      <c r="J368" s="39"/>
      <c r="K368" s="39"/>
      <c r="L368" s="43"/>
      <c r="M368" s="235"/>
      <c r="N368" s="236"/>
      <c r="O368" s="90"/>
      <c r="P368" s="90"/>
      <c r="Q368" s="90"/>
      <c r="R368" s="90"/>
      <c r="S368" s="90"/>
      <c r="T368" s="91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16" t="s">
        <v>180</v>
      </c>
      <c r="AU368" s="16" t="s">
        <v>89</v>
      </c>
    </row>
    <row r="369" s="2" customFormat="1">
      <c r="A369" s="37"/>
      <c r="B369" s="38"/>
      <c r="C369" s="39"/>
      <c r="D369" s="232" t="s">
        <v>193</v>
      </c>
      <c r="E369" s="39"/>
      <c r="F369" s="237" t="s">
        <v>593</v>
      </c>
      <c r="G369" s="39"/>
      <c r="H369" s="39"/>
      <c r="I369" s="234"/>
      <c r="J369" s="39"/>
      <c r="K369" s="39"/>
      <c r="L369" s="43"/>
      <c r="M369" s="235"/>
      <c r="N369" s="236"/>
      <c r="O369" s="90"/>
      <c r="P369" s="90"/>
      <c r="Q369" s="90"/>
      <c r="R369" s="90"/>
      <c r="S369" s="90"/>
      <c r="T369" s="91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16" t="s">
        <v>193</v>
      </c>
      <c r="AU369" s="16" t="s">
        <v>89</v>
      </c>
    </row>
    <row r="370" s="13" customFormat="1">
      <c r="A370" s="13"/>
      <c r="B370" s="238"/>
      <c r="C370" s="239"/>
      <c r="D370" s="232" t="s">
        <v>182</v>
      </c>
      <c r="E370" s="240" t="s">
        <v>1</v>
      </c>
      <c r="F370" s="241" t="s">
        <v>594</v>
      </c>
      <c r="G370" s="239"/>
      <c r="H370" s="242">
        <v>1</v>
      </c>
      <c r="I370" s="243"/>
      <c r="J370" s="239"/>
      <c r="K370" s="239"/>
      <c r="L370" s="244"/>
      <c r="M370" s="245"/>
      <c r="N370" s="246"/>
      <c r="O370" s="246"/>
      <c r="P370" s="246"/>
      <c r="Q370" s="246"/>
      <c r="R370" s="246"/>
      <c r="S370" s="246"/>
      <c r="T370" s="24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8" t="s">
        <v>182</v>
      </c>
      <c r="AU370" s="248" t="s">
        <v>89</v>
      </c>
      <c r="AV370" s="13" t="s">
        <v>89</v>
      </c>
      <c r="AW370" s="13" t="s">
        <v>33</v>
      </c>
      <c r="AX370" s="13" t="s">
        <v>87</v>
      </c>
      <c r="AY370" s="248" t="s">
        <v>170</v>
      </c>
    </row>
    <row r="371" s="2" customFormat="1" ht="24.15" customHeight="1">
      <c r="A371" s="37"/>
      <c r="B371" s="38"/>
      <c r="C371" s="218" t="s">
        <v>595</v>
      </c>
      <c r="D371" s="218" t="s">
        <v>173</v>
      </c>
      <c r="E371" s="219" t="s">
        <v>596</v>
      </c>
      <c r="F371" s="220" t="s">
        <v>597</v>
      </c>
      <c r="G371" s="221" t="s">
        <v>176</v>
      </c>
      <c r="H371" s="222">
        <v>1</v>
      </c>
      <c r="I371" s="223"/>
      <c r="J371" s="224">
        <f>ROUND(I371*H371,2)</f>
        <v>0</v>
      </c>
      <c r="K371" s="225"/>
      <c r="L371" s="43"/>
      <c r="M371" s="226" t="s">
        <v>1</v>
      </c>
      <c r="N371" s="227" t="s">
        <v>44</v>
      </c>
      <c r="O371" s="90"/>
      <c r="P371" s="228">
        <f>O371*H371</f>
        <v>0</v>
      </c>
      <c r="Q371" s="228">
        <v>0</v>
      </c>
      <c r="R371" s="228">
        <f>Q371*H371</f>
        <v>0</v>
      </c>
      <c r="S371" s="228">
        <v>0</v>
      </c>
      <c r="T371" s="229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230" t="s">
        <v>186</v>
      </c>
      <c r="AT371" s="230" t="s">
        <v>173</v>
      </c>
      <c r="AU371" s="230" t="s">
        <v>89</v>
      </c>
      <c r="AY371" s="16" t="s">
        <v>170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6" t="s">
        <v>87</v>
      </c>
      <c r="BK371" s="231">
        <f>ROUND(I371*H371,2)</f>
        <v>0</v>
      </c>
      <c r="BL371" s="16" t="s">
        <v>186</v>
      </c>
      <c r="BM371" s="230" t="s">
        <v>598</v>
      </c>
    </row>
    <row r="372" s="2" customFormat="1">
      <c r="A372" s="37"/>
      <c r="B372" s="38"/>
      <c r="C372" s="39"/>
      <c r="D372" s="232" t="s">
        <v>179</v>
      </c>
      <c r="E372" s="39"/>
      <c r="F372" s="233" t="s">
        <v>597</v>
      </c>
      <c r="G372" s="39"/>
      <c r="H372" s="39"/>
      <c r="I372" s="234"/>
      <c r="J372" s="39"/>
      <c r="K372" s="39"/>
      <c r="L372" s="43"/>
      <c r="M372" s="235"/>
      <c r="N372" s="236"/>
      <c r="O372" s="90"/>
      <c r="P372" s="90"/>
      <c r="Q372" s="90"/>
      <c r="R372" s="90"/>
      <c r="S372" s="90"/>
      <c r="T372" s="91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16" t="s">
        <v>179</v>
      </c>
      <c r="AU372" s="16" t="s">
        <v>89</v>
      </c>
    </row>
    <row r="373" s="2" customFormat="1">
      <c r="A373" s="37"/>
      <c r="B373" s="38"/>
      <c r="C373" s="39"/>
      <c r="D373" s="232" t="s">
        <v>180</v>
      </c>
      <c r="E373" s="39"/>
      <c r="F373" s="237" t="s">
        <v>587</v>
      </c>
      <c r="G373" s="39"/>
      <c r="H373" s="39"/>
      <c r="I373" s="234"/>
      <c r="J373" s="39"/>
      <c r="K373" s="39"/>
      <c r="L373" s="43"/>
      <c r="M373" s="235"/>
      <c r="N373" s="236"/>
      <c r="O373" s="90"/>
      <c r="P373" s="90"/>
      <c r="Q373" s="90"/>
      <c r="R373" s="90"/>
      <c r="S373" s="90"/>
      <c r="T373" s="91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16" t="s">
        <v>180</v>
      </c>
      <c r="AU373" s="16" t="s">
        <v>89</v>
      </c>
    </row>
    <row r="374" s="13" customFormat="1">
      <c r="A374" s="13"/>
      <c r="B374" s="238"/>
      <c r="C374" s="239"/>
      <c r="D374" s="232" t="s">
        <v>182</v>
      </c>
      <c r="E374" s="240" t="s">
        <v>1</v>
      </c>
      <c r="F374" s="241" t="s">
        <v>575</v>
      </c>
      <c r="G374" s="239"/>
      <c r="H374" s="242">
        <v>1</v>
      </c>
      <c r="I374" s="243"/>
      <c r="J374" s="239"/>
      <c r="K374" s="239"/>
      <c r="L374" s="244"/>
      <c r="M374" s="245"/>
      <c r="N374" s="246"/>
      <c r="O374" s="246"/>
      <c r="P374" s="246"/>
      <c r="Q374" s="246"/>
      <c r="R374" s="246"/>
      <c r="S374" s="246"/>
      <c r="T374" s="247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8" t="s">
        <v>182</v>
      </c>
      <c r="AU374" s="248" t="s">
        <v>89</v>
      </c>
      <c r="AV374" s="13" t="s">
        <v>89</v>
      </c>
      <c r="AW374" s="13" t="s">
        <v>33</v>
      </c>
      <c r="AX374" s="13" t="s">
        <v>87</v>
      </c>
      <c r="AY374" s="248" t="s">
        <v>170</v>
      </c>
    </row>
    <row r="375" s="2" customFormat="1" ht="24.15" customHeight="1">
      <c r="A375" s="37"/>
      <c r="B375" s="38"/>
      <c r="C375" s="218" t="s">
        <v>599</v>
      </c>
      <c r="D375" s="218" t="s">
        <v>173</v>
      </c>
      <c r="E375" s="219" t="s">
        <v>600</v>
      </c>
      <c r="F375" s="220" t="s">
        <v>601</v>
      </c>
      <c r="G375" s="221" t="s">
        <v>315</v>
      </c>
      <c r="H375" s="222">
        <v>2723.0810000000001</v>
      </c>
      <c r="I375" s="223"/>
      <c r="J375" s="224">
        <f>ROUND(I375*H375,2)</f>
        <v>0</v>
      </c>
      <c r="K375" s="225"/>
      <c r="L375" s="43"/>
      <c r="M375" s="226" t="s">
        <v>1</v>
      </c>
      <c r="N375" s="227" t="s">
        <v>44</v>
      </c>
      <c r="O375" s="90"/>
      <c r="P375" s="228">
        <f>O375*H375</f>
        <v>0</v>
      </c>
      <c r="Q375" s="228">
        <v>0</v>
      </c>
      <c r="R375" s="228">
        <f>Q375*H375</f>
        <v>0</v>
      </c>
      <c r="S375" s="228">
        <v>0</v>
      </c>
      <c r="T375" s="229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230" t="s">
        <v>186</v>
      </c>
      <c r="AT375" s="230" t="s">
        <v>173</v>
      </c>
      <c r="AU375" s="230" t="s">
        <v>89</v>
      </c>
      <c r="AY375" s="16" t="s">
        <v>170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6" t="s">
        <v>87</v>
      </c>
      <c r="BK375" s="231">
        <f>ROUND(I375*H375,2)</f>
        <v>0</v>
      </c>
      <c r="BL375" s="16" t="s">
        <v>186</v>
      </c>
      <c r="BM375" s="230" t="s">
        <v>602</v>
      </c>
    </row>
    <row r="376" s="2" customFormat="1">
      <c r="A376" s="37"/>
      <c r="B376" s="38"/>
      <c r="C376" s="39"/>
      <c r="D376" s="232" t="s">
        <v>179</v>
      </c>
      <c r="E376" s="39"/>
      <c r="F376" s="233" t="s">
        <v>601</v>
      </c>
      <c r="G376" s="39"/>
      <c r="H376" s="39"/>
      <c r="I376" s="234"/>
      <c r="J376" s="39"/>
      <c r="K376" s="39"/>
      <c r="L376" s="43"/>
      <c r="M376" s="235"/>
      <c r="N376" s="236"/>
      <c r="O376" s="90"/>
      <c r="P376" s="90"/>
      <c r="Q376" s="90"/>
      <c r="R376" s="90"/>
      <c r="S376" s="90"/>
      <c r="T376" s="91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T376" s="16" t="s">
        <v>179</v>
      </c>
      <c r="AU376" s="16" t="s">
        <v>89</v>
      </c>
    </row>
    <row r="377" s="2" customFormat="1">
      <c r="A377" s="37"/>
      <c r="B377" s="38"/>
      <c r="C377" s="39"/>
      <c r="D377" s="232" t="s">
        <v>180</v>
      </c>
      <c r="E377" s="39"/>
      <c r="F377" s="237" t="s">
        <v>603</v>
      </c>
      <c r="G377" s="39"/>
      <c r="H377" s="39"/>
      <c r="I377" s="234"/>
      <c r="J377" s="39"/>
      <c r="K377" s="39"/>
      <c r="L377" s="43"/>
      <c r="M377" s="235"/>
      <c r="N377" s="236"/>
      <c r="O377" s="90"/>
      <c r="P377" s="90"/>
      <c r="Q377" s="90"/>
      <c r="R377" s="90"/>
      <c r="S377" s="90"/>
      <c r="T377" s="91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16" t="s">
        <v>180</v>
      </c>
      <c r="AU377" s="16" t="s">
        <v>89</v>
      </c>
    </row>
    <row r="378" s="14" customFormat="1">
      <c r="A378" s="14"/>
      <c r="B378" s="249"/>
      <c r="C378" s="250"/>
      <c r="D378" s="232" t="s">
        <v>182</v>
      </c>
      <c r="E378" s="251" t="s">
        <v>1</v>
      </c>
      <c r="F378" s="252" t="s">
        <v>547</v>
      </c>
      <c r="G378" s="250"/>
      <c r="H378" s="251" t="s">
        <v>1</v>
      </c>
      <c r="I378" s="253"/>
      <c r="J378" s="250"/>
      <c r="K378" s="250"/>
      <c r="L378" s="254"/>
      <c r="M378" s="255"/>
      <c r="N378" s="256"/>
      <c r="O378" s="256"/>
      <c r="P378" s="256"/>
      <c r="Q378" s="256"/>
      <c r="R378" s="256"/>
      <c r="S378" s="256"/>
      <c r="T378" s="257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8" t="s">
        <v>182</v>
      </c>
      <c r="AU378" s="258" t="s">
        <v>89</v>
      </c>
      <c r="AV378" s="14" t="s">
        <v>87</v>
      </c>
      <c r="AW378" s="14" t="s">
        <v>33</v>
      </c>
      <c r="AX378" s="14" t="s">
        <v>79</v>
      </c>
      <c r="AY378" s="258" t="s">
        <v>170</v>
      </c>
    </row>
    <row r="379" s="13" customFormat="1">
      <c r="A379" s="13"/>
      <c r="B379" s="238"/>
      <c r="C379" s="239"/>
      <c r="D379" s="232" t="s">
        <v>182</v>
      </c>
      <c r="E379" s="240" t="s">
        <v>1</v>
      </c>
      <c r="F379" s="241" t="s">
        <v>604</v>
      </c>
      <c r="G379" s="239"/>
      <c r="H379" s="242">
        <v>7.0499999999999998</v>
      </c>
      <c r="I379" s="243"/>
      <c r="J379" s="239"/>
      <c r="K379" s="239"/>
      <c r="L379" s="244"/>
      <c r="M379" s="245"/>
      <c r="N379" s="246"/>
      <c r="O379" s="246"/>
      <c r="P379" s="246"/>
      <c r="Q379" s="246"/>
      <c r="R379" s="246"/>
      <c r="S379" s="246"/>
      <c r="T379" s="247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8" t="s">
        <v>182</v>
      </c>
      <c r="AU379" s="248" t="s">
        <v>89</v>
      </c>
      <c r="AV379" s="13" t="s">
        <v>89</v>
      </c>
      <c r="AW379" s="13" t="s">
        <v>33</v>
      </c>
      <c r="AX379" s="13" t="s">
        <v>79</v>
      </c>
      <c r="AY379" s="248" t="s">
        <v>170</v>
      </c>
    </row>
    <row r="380" s="13" customFormat="1">
      <c r="A380" s="13"/>
      <c r="B380" s="238"/>
      <c r="C380" s="239"/>
      <c r="D380" s="232" t="s">
        <v>182</v>
      </c>
      <c r="E380" s="240" t="s">
        <v>1</v>
      </c>
      <c r="F380" s="241" t="s">
        <v>605</v>
      </c>
      <c r="G380" s="239"/>
      <c r="H380" s="242">
        <v>712.75</v>
      </c>
      <c r="I380" s="243"/>
      <c r="J380" s="239"/>
      <c r="K380" s="239"/>
      <c r="L380" s="244"/>
      <c r="M380" s="245"/>
      <c r="N380" s="246"/>
      <c r="O380" s="246"/>
      <c r="P380" s="246"/>
      <c r="Q380" s="246"/>
      <c r="R380" s="246"/>
      <c r="S380" s="246"/>
      <c r="T380" s="247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8" t="s">
        <v>182</v>
      </c>
      <c r="AU380" s="248" t="s">
        <v>89</v>
      </c>
      <c r="AV380" s="13" t="s">
        <v>89</v>
      </c>
      <c r="AW380" s="13" t="s">
        <v>33</v>
      </c>
      <c r="AX380" s="13" t="s">
        <v>79</v>
      </c>
      <c r="AY380" s="248" t="s">
        <v>170</v>
      </c>
    </row>
    <row r="381" s="13" customFormat="1">
      <c r="A381" s="13"/>
      <c r="B381" s="238"/>
      <c r="C381" s="239"/>
      <c r="D381" s="232" t="s">
        <v>182</v>
      </c>
      <c r="E381" s="240" t="s">
        <v>1</v>
      </c>
      <c r="F381" s="241" t="s">
        <v>606</v>
      </c>
      <c r="G381" s="239"/>
      <c r="H381" s="242">
        <v>12.125</v>
      </c>
      <c r="I381" s="243"/>
      <c r="J381" s="239"/>
      <c r="K381" s="239"/>
      <c r="L381" s="244"/>
      <c r="M381" s="245"/>
      <c r="N381" s="246"/>
      <c r="O381" s="246"/>
      <c r="P381" s="246"/>
      <c r="Q381" s="246"/>
      <c r="R381" s="246"/>
      <c r="S381" s="246"/>
      <c r="T381" s="247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8" t="s">
        <v>182</v>
      </c>
      <c r="AU381" s="248" t="s">
        <v>89</v>
      </c>
      <c r="AV381" s="13" t="s">
        <v>89</v>
      </c>
      <c r="AW381" s="13" t="s">
        <v>33</v>
      </c>
      <c r="AX381" s="13" t="s">
        <v>79</v>
      </c>
      <c r="AY381" s="248" t="s">
        <v>170</v>
      </c>
    </row>
    <row r="382" s="13" customFormat="1">
      <c r="A382" s="13"/>
      <c r="B382" s="238"/>
      <c r="C382" s="239"/>
      <c r="D382" s="232" t="s">
        <v>182</v>
      </c>
      <c r="E382" s="240" t="s">
        <v>1</v>
      </c>
      <c r="F382" s="241" t="s">
        <v>607</v>
      </c>
      <c r="G382" s="239"/>
      <c r="H382" s="242">
        <v>5.4379999999999997</v>
      </c>
      <c r="I382" s="243"/>
      <c r="J382" s="239"/>
      <c r="K382" s="239"/>
      <c r="L382" s="244"/>
      <c r="M382" s="245"/>
      <c r="N382" s="246"/>
      <c r="O382" s="246"/>
      <c r="P382" s="246"/>
      <c r="Q382" s="246"/>
      <c r="R382" s="246"/>
      <c r="S382" s="246"/>
      <c r="T382" s="247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8" t="s">
        <v>182</v>
      </c>
      <c r="AU382" s="248" t="s">
        <v>89</v>
      </c>
      <c r="AV382" s="13" t="s">
        <v>89</v>
      </c>
      <c r="AW382" s="13" t="s">
        <v>33</v>
      </c>
      <c r="AX382" s="13" t="s">
        <v>79</v>
      </c>
      <c r="AY382" s="248" t="s">
        <v>170</v>
      </c>
    </row>
    <row r="383" s="13" customFormat="1">
      <c r="A383" s="13"/>
      <c r="B383" s="238"/>
      <c r="C383" s="239"/>
      <c r="D383" s="232" t="s">
        <v>182</v>
      </c>
      <c r="E383" s="240" t="s">
        <v>1</v>
      </c>
      <c r="F383" s="241" t="s">
        <v>608</v>
      </c>
      <c r="G383" s="239"/>
      <c r="H383" s="242">
        <v>57.871000000000002</v>
      </c>
      <c r="I383" s="243"/>
      <c r="J383" s="239"/>
      <c r="K383" s="239"/>
      <c r="L383" s="244"/>
      <c r="M383" s="245"/>
      <c r="N383" s="246"/>
      <c r="O383" s="246"/>
      <c r="P383" s="246"/>
      <c r="Q383" s="246"/>
      <c r="R383" s="246"/>
      <c r="S383" s="246"/>
      <c r="T383" s="24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8" t="s">
        <v>182</v>
      </c>
      <c r="AU383" s="248" t="s">
        <v>89</v>
      </c>
      <c r="AV383" s="13" t="s">
        <v>89</v>
      </c>
      <c r="AW383" s="13" t="s">
        <v>33</v>
      </c>
      <c r="AX383" s="13" t="s">
        <v>79</v>
      </c>
      <c r="AY383" s="248" t="s">
        <v>170</v>
      </c>
    </row>
    <row r="384" s="13" customFormat="1">
      <c r="A384" s="13"/>
      <c r="B384" s="238"/>
      <c r="C384" s="239"/>
      <c r="D384" s="232" t="s">
        <v>182</v>
      </c>
      <c r="E384" s="240" t="s">
        <v>1</v>
      </c>
      <c r="F384" s="241" t="s">
        <v>609</v>
      </c>
      <c r="G384" s="239"/>
      <c r="H384" s="242">
        <v>179.25</v>
      </c>
      <c r="I384" s="243"/>
      <c r="J384" s="239"/>
      <c r="K384" s="239"/>
      <c r="L384" s="244"/>
      <c r="M384" s="245"/>
      <c r="N384" s="246"/>
      <c r="O384" s="246"/>
      <c r="P384" s="246"/>
      <c r="Q384" s="246"/>
      <c r="R384" s="246"/>
      <c r="S384" s="246"/>
      <c r="T384" s="247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8" t="s">
        <v>182</v>
      </c>
      <c r="AU384" s="248" t="s">
        <v>89</v>
      </c>
      <c r="AV384" s="13" t="s">
        <v>89</v>
      </c>
      <c r="AW384" s="13" t="s">
        <v>33</v>
      </c>
      <c r="AX384" s="13" t="s">
        <v>79</v>
      </c>
      <c r="AY384" s="248" t="s">
        <v>170</v>
      </c>
    </row>
    <row r="385" s="13" customFormat="1">
      <c r="A385" s="13"/>
      <c r="B385" s="238"/>
      <c r="C385" s="239"/>
      <c r="D385" s="232" t="s">
        <v>182</v>
      </c>
      <c r="E385" s="240" t="s">
        <v>1</v>
      </c>
      <c r="F385" s="241" t="s">
        <v>610</v>
      </c>
      <c r="G385" s="239"/>
      <c r="H385" s="242">
        <v>405.66699999999997</v>
      </c>
      <c r="I385" s="243"/>
      <c r="J385" s="239"/>
      <c r="K385" s="239"/>
      <c r="L385" s="244"/>
      <c r="M385" s="245"/>
      <c r="N385" s="246"/>
      <c r="O385" s="246"/>
      <c r="P385" s="246"/>
      <c r="Q385" s="246"/>
      <c r="R385" s="246"/>
      <c r="S385" s="246"/>
      <c r="T385" s="247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8" t="s">
        <v>182</v>
      </c>
      <c r="AU385" s="248" t="s">
        <v>89</v>
      </c>
      <c r="AV385" s="13" t="s">
        <v>89</v>
      </c>
      <c r="AW385" s="13" t="s">
        <v>33</v>
      </c>
      <c r="AX385" s="13" t="s">
        <v>79</v>
      </c>
      <c r="AY385" s="248" t="s">
        <v>170</v>
      </c>
    </row>
    <row r="386" s="13" customFormat="1">
      <c r="A386" s="13"/>
      <c r="B386" s="238"/>
      <c r="C386" s="239"/>
      <c r="D386" s="232" t="s">
        <v>182</v>
      </c>
      <c r="E386" s="240" t="s">
        <v>1</v>
      </c>
      <c r="F386" s="241" t="s">
        <v>611</v>
      </c>
      <c r="G386" s="239"/>
      <c r="H386" s="242">
        <v>48</v>
      </c>
      <c r="I386" s="243"/>
      <c r="J386" s="239"/>
      <c r="K386" s="239"/>
      <c r="L386" s="244"/>
      <c r="M386" s="245"/>
      <c r="N386" s="246"/>
      <c r="O386" s="246"/>
      <c r="P386" s="246"/>
      <c r="Q386" s="246"/>
      <c r="R386" s="246"/>
      <c r="S386" s="246"/>
      <c r="T386" s="247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8" t="s">
        <v>182</v>
      </c>
      <c r="AU386" s="248" t="s">
        <v>89</v>
      </c>
      <c r="AV386" s="13" t="s">
        <v>89</v>
      </c>
      <c r="AW386" s="13" t="s">
        <v>33</v>
      </c>
      <c r="AX386" s="13" t="s">
        <v>79</v>
      </c>
      <c r="AY386" s="248" t="s">
        <v>170</v>
      </c>
    </row>
    <row r="387" s="14" customFormat="1">
      <c r="A387" s="14"/>
      <c r="B387" s="249"/>
      <c r="C387" s="250"/>
      <c r="D387" s="232" t="s">
        <v>182</v>
      </c>
      <c r="E387" s="251" t="s">
        <v>1</v>
      </c>
      <c r="F387" s="252" t="s">
        <v>559</v>
      </c>
      <c r="G387" s="250"/>
      <c r="H387" s="251" t="s">
        <v>1</v>
      </c>
      <c r="I387" s="253"/>
      <c r="J387" s="250"/>
      <c r="K387" s="250"/>
      <c r="L387" s="254"/>
      <c r="M387" s="255"/>
      <c r="N387" s="256"/>
      <c r="O387" s="256"/>
      <c r="P387" s="256"/>
      <c r="Q387" s="256"/>
      <c r="R387" s="256"/>
      <c r="S387" s="256"/>
      <c r="T387" s="25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8" t="s">
        <v>182</v>
      </c>
      <c r="AU387" s="258" t="s">
        <v>89</v>
      </c>
      <c r="AV387" s="14" t="s">
        <v>87</v>
      </c>
      <c r="AW387" s="14" t="s">
        <v>33</v>
      </c>
      <c r="AX387" s="14" t="s">
        <v>79</v>
      </c>
      <c r="AY387" s="258" t="s">
        <v>170</v>
      </c>
    </row>
    <row r="388" s="13" customFormat="1">
      <c r="A388" s="13"/>
      <c r="B388" s="238"/>
      <c r="C388" s="239"/>
      <c r="D388" s="232" t="s">
        <v>182</v>
      </c>
      <c r="E388" s="240" t="s">
        <v>1</v>
      </c>
      <c r="F388" s="241" t="s">
        <v>612</v>
      </c>
      <c r="G388" s="239"/>
      <c r="H388" s="242">
        <v>3.7999999999999998</v>
      </c>
      <c r="I388" s="243"/>
      <c r="J388" s="239"/>
      <c r="K388" s="239"/>
      <c r="L388" s="244"/>
      <c r="M388" s="245"/>
      <c r="N388" s="246"/>
      <c r="O388" s="246"/>
      <c r="P388" s="246"/>
      <c r="Q388" s="246"/>
      <c r="R388" s="246"/>
      <c r="S388" s="246"/>
      <c r="T388" s="247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8" t="s">
        <v>182</v>
      </c>
      <c r="AU388" s="248" t="s">
        <v>89</v>
      </c>
      <c r="AV388" s="13" t="s">
        <v>89</v>
      </c>
      <c r="AW388" s="13" t="s">
        <v>33</v>
      </c>
      <c r="AX388" s="13" t="s">
        <v>79</v>
      </c>
      <c r="AY388" s="248" t="s">
        <v>170</v>
      </c>
    </row>
    <row r="389" s="13" customFormat="1">
      <c r="A389" s="13"/>
      <c r="B389" s="238"/>
      <c r="C389" s="239"/>
      <c r="D389" s="232" t="s">
        <v>182</v>
      </c>
      <c r="E389" s="240" t="s">
        <v>1</v>
      </c>
      <c r="F389" s="241" t="s">
        <v>613</v>
      </c>
      <c r="G389" s="239"/>
      <c r="H389" s="242">
        <v>774.5</v>
      </c>
      <c r="I389" s="243"/>
      <c r="J389" s="239"/>
      <c r="K389" s="239"/>
      <c r="L389" s="244"/>
      <c r="M389" s="245"/>
      <c r="N389" s="246"/>
      <c r="O389" s="246"/>
      <c r="P389" s="246"/>
      <c r="Q389" s="246"/>
      <c r="R389" s="246"/>
      <c r="S389" s="246"/>
      <c r="T389" s="247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8" t="s">
        <v>182</v>
      </c>
      <c r="AU389" s="248" t="s">
        <v>89</v>
      </c>
      <c r="AV389" s="13" t="s">
        <v>89</v>
      </c>
      <c r="AW389" s="13" t="s">
        <v>33</v>
      </c>
      <c r="AX389" s="13" t="s">
        <v>79</v>
      </c>
      <c r="AY389" s="248" t="s">
        <v>170</v>
      </c>
    </row>
    <row r="390" s="13" customFormat="1">
      <c r="A390" s="13"/>
      <c r="B390" s="238"/>
      <c r="C390" s="239"/>
      <c r="D390" s="232" t="s">
        <v>182</v>
      </c>
      <c r="E390" s="240" t="s">
        <v>1</v>
      </c>
      <c r="F390" s="241" t="s">
        <v>614</v>
      </c>
      <c r="G390" s="239"/>
      <c r="H390" s="242">
        <v>11.550000000000001</v>
      </c>
      <c r="I390" s="243"/>
      <c r="J390" s="239"/>
      <c r="K390" s="239"/>
      <c r="L390" s="244"/>
      <c r="M390" s="245"/>
      <c r="N390" s="246"/>
      <c r="O390" s="246"/>
      <c r="P390" s="246"/>
      <c r="Q390" s="246"/>
      <c r="R390" s="246"/>
      <c r="S390" s="246"/>
      <c r="T390" s="247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8" t="s">
        <v>182</v>
      </c>
      <c r="AU390" s="248" t="s">
        <v>89</v>
      </c>
      <c r="AV390" s="13" t="s">
        <v>89</v>
      </c>
      <c r="AW390" s="13" t="s">
        <v>33</v>
      </c>
      <c r="AX390" s="13" t="s">
        <v>79</v>
      </c>
      <c r="AY390" s="248" t="s">
        <v>170</v>
      </c>
    </row>
    <row r="391" s="13" customFormat="1">
      <c r="A391" s="13"/>
      <c r="B391" s="238"/>
      <c r="C391" s="239"/>
      <c r="D391" s="232" t="s">
        <v>182</v>
      </c>
      <c r="E391" s="240" t="s">
        <v>1</v>
      </c>
      <c r="F391" s="241" t="s">
        <v>615</v>
      </c>
      <c r="G391" s="239"/>
      <c r="H391" s="242">
        <v>4</v>
      </c>
      <c r="I391" s="243"/>
      <c r="J391" s="239"/>
      <c r="K391" s="239"/>
      <c r="L391" s="244"/>
      <c r="M391" s="245"/>
      <c r="N391" s="246"/>
      <c r="O391" s="246"/>
      <c r="P391" s="246"/>
      <c r="Q391" s="246"/>
      <c r="R391" s="246"/>
      <c r="S391" s="246"/>
      <c r="T391" s="247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8" t="s">
        <v>182</v>
      </c>
      <c r="AU391" s="248" t="s">
        <v>89</v>
      </c>
      <c r="AV391" s="13" t="s">
        <v>89</v>
      </c>
      <c r="AW391" s="13" t="s">
        <v>33</v>
      </c>
      <c r="AX391" s="13" t="s">
        <v>79</v>
      </c>
      <c r="AY391" s="248" t="s">
        <v>170</v>
      </c>
    </row>
    <row r="392" s="13" customFormat="1">
      <c r="A392" s="13"/>
      <c r="B392" s="238"/>
      <c r="C392" s="239"/>
      <c r="D392" s="232" t="s">
        <v>182</v>
      </c>
      <c r="E392" s="240" t="s">
        <v>1</v>
      </c>
      <c r="F392" s="241" t="s">
        <v>616</v>
      </c>
      <c r="G392" s="239"/>
      <c r="H392" s="242">
        <v>1.8129999999999999</v>
      </c>
      <c r="I392" s="243"/>
      <c r="J392" s="239"/>
      <c r="K392" s="239"/>
      <c r="L392" s="244"/>
      <c r="M392" s="245"/>
      <c r="N392" s="246"/>
      <c r="O392" s="246"/>
      <c r="P392" s="246"/>
      <c r="Q392" s="246"/>
      <c r="R392" s="246"/>
      <c r="S392" s="246"/>
      <c r="T392" s="247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8" t="s">
        <v>182</v>
      </c>
      <c r="AU392" s="248" t="s">
        <v>89</v>
      </c>
      <c r="AV392" s="13" t="s">
        <v>89</v>
      </c>
      <c r="AW392" s="13" t="s">
        <v>33</v>
      </c>
      <c r="AX392" s="13" t="s">
        <v>79</v>
      </c>
      <c r="AY392" s="248" t="s">
        <v>170</v>
      </c>
    </row>
    <row r="393" s="13" customFormat="1">
      <c r="A393" s="13"/>
      <c r="B393" s="238"/>
      <c r="C393" s="239"/>
      <c r="D393" s="232" t="s">
        <v>182</v>
      </c>
      <c r="E393" s="240" t="s">
        <v>1</v>
      </c>
      <c r="F393" s="241" t="s">
        <v>617</v>
      </c>
      <c r="G393" s="239"/>
      <c r="H393" s="242">
        <v>70.015000000000001</v>
      </c>
      <c r="I393" s="243"/>
      <c r="J393" s="239"/>
      <c r="K393" s="239"/>
      <c r="L393" s="244"/>
      <c r="M393" s="245"/>
      <c r="N393" s="246"/>
      <c r="O393" s="246"/>
      <c r="P393" s="246"/>
      <c r="Q393" s="246"/>
      <c r="R393" s="246"/>
      <c r="S393" s="246"/>
      <c r="T393" s="247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8" t="s">
        <v>182</v>
      </c>
      <c r="AU393" s="248" t="s">
        <v>89</v>
      </c>
      <c r="AV393" s="13" t="s">
        <v>89</v>
      </c>
      <c r="AW393" s="13" t="s">
        <v>33</v>
      </c>
      <c r="AX393" s="13" t="s">
        <v>79</v>
      </c>
      <c r="AY393" s="248" t="s">
        <v>170</v>
      </c>
    </row>
    <row r="394" s="13" customFormat="1">
      <c r="A394" s="13"/>
      <c r="B394" s="238"/>
      <c r="C394" s="239"/>
      <c r="D394" s="232" t="s">
        <v>182</v>
      </c>
      <c r="E394" s="240" t="s">
        <v>1</v>
      </c>
      <c r="F394" s="241" t="s">
        <v>618</v>
      </c>
      <c r="G394" s="239"/>
      <c r="H394" s="242">
        <v>118.438</v>
      </c>
      <c r="I394" s="243"/>
      <c r="J394" s="239"/>
      <c r="K394" s="239"/>
      <c r="L394" s="244"/>
      <c r="M394" s="245"/>
      <c r="N394" s="246"/>
      <c r="O394" s="246"/>
      <c r="P394" s="246"/>
      <c r="Q394" s="246"/>
      <c r="R394" s="246"/>
      <c r="S394" s="246"/>
      <c r="T394" s="247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8" t="s">
        <v>182</v>
      </c>
      <c r="AU394" s="248" t="s">
        <v>89</v>
      </c>
      <c r="AV394" s="13" t="s">
        <v>89</v>
      </c>
      <c r="AW394" s="13" t="s">
        <v>33</v>
      </c>
      <c r="AX394" s="13" t="s">
        <v>79</v>
      </c>
      <c r="AY394" s="248" t="s">
        <v>170</v>
      </c>
    </row>
    <row r="395" s="13" customFormat="1">
      <c r="A395" s="13"/>
      <c r="B395" s="238"/>
      <c r="C395" s="239"/>
      <c r="D395" s="232" t="s">
        <v>182</v>
      </c>
      <c r="E395" s="240" t="s">
        <v>1</v>
      </c>
      <c r="F395" s="241" t="s">
        <v>619</v>
      </c>
      <c r="G395" s="239"/>
      <c r="H395" s="242">
        <v>120.333</v>
      </c>
      <c r="I395" s="243"/>
      <c r="J395" s="239"/>
      <c r="K395" s="239"/>
      <c r="L395" s="244"/>
      <c r="M395" s="245"/>
      <c r="N395" s="246"/>
      <c r="O395" s="246"/>
      <c r="P395" s="246"/>
      <c r="Q395" s="246"/>
      <c r="R395" s="246"/>
      <c r="S395" s="246"/>
      <c r="T395" s="24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8" t="s">
        <v>182</v>
      </c>
      <c r="AU395" s="248" t="s">
        <v>89</v>
      </c>
      <c r="AV395" s="13" t="s">
        <v>89</v>
      </c>
      <c r="AW395" s="13" t="s">
        <v>33</v>
      </c>
      <c r="AX395" s="13" t="s">
        <v>79</v>
      </c>
      <c r="AY395" s="248" t="s">
        <v>170</v>
      </c>
    </row>
    <row r="396" s="13" customFormat="1">
      <c r="A396" s="13"/>
      <c r="B396" s="238"/>
      <c r="C396" s="239"/>
      <c r="D396" s="232" t="s">
        <v>182</v>
      </c>
      <c r="E396" s="240" t="s">
        <v>1</v>
      </c>
      <c r="F396" s="241" t="s">
        <v>620</v>
      </c>
      <c r="G396" s="239"/>
      <c r="H396" s="242">
        <v>32</v>
      </c>
      <c r="I396" s="243"/>
      <c r="J396" s="239"/>
      <c r="K396" s="239"/>
      <c r="L396" s="244"/>
      <c r="M396" s="245"/>
      <c r="N396" s="246"/>
      <c r="O396" s="246"/>
      <c r="P396" s="246"/>
      <c r="Q396" s="246"/>
      <c r="R396" s="246"/>
      <c r="S396" s="246"/>
      <c r="T396" s="247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8" t="s">
        <v>182</v>
      </c>
      <c r="AU396" s="248" t="s">
        <v>89</v>
      </c>
      <c r="AV396" s="13" t="s">
        <v>89</v>
      </c>
      <c r="AW396" s="13" t="s">
        <v>33</v>
      </c>
      <c r="AX396" s="13" t="s">
        <v>79</v>
      </c>
      <c r="AY396" s="248" t="s">
        <v>170</v>
      </c>
    </row>
    <row r="397" s="14" customFormat="1">
      <c r="A397" s="14"/>
      <c r="B397" s="249"/>
      <c r="C397" s="250"/>
      <c r="D397" s="232" t="s">
        <v>182</v>
      </c>
      <c r="E397" s="251" t="s">
        <v>1</v>
      </c>
      <c r="F397" s="252" t="s">
        <v>621</v>
      </c>
      <c r="G397" s="250"/>
      <c r="H397" s="251" t="s">
        <v>1</v>
      </c>
      <c r="I397" s="253"/>
      <c r="J397" s="250"/>
      <c r="K397" s="250"/>
      <c r="L397" s="254"/>
      <c r="M397" s="255"/>
      <c r="N397" s="256"/>
      <c r="O397" s="256"/>
      <c r="P397" s="256"/>
      <c r="Q397" s="256"/>
      <c r="R397" s="256"/>
      <c r="S397" s="256"/>
      <c r="T397" s="257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8" t="s">
        <v>182</v>
      </c>
      <c r="AU397" s="258" t="s">
        <v>89</v>
      </c>
      <c r="AV397" s="14" t="s">
        <v>87</v>
      </c>
      <c r="AW397" s="14" t="s">
        <v>33</v>
      </c>
      <c r="AX397" s="14" t="s">
        <v>79</v>
      </c>
      <c r="AY397" s="258" t="s">
        <v>170</v>
      </c>
    </row>
    <row r="398" s="13" customFormat="1">
      <c r="A398" s="13"/>
      <c r="B398" s="238"/>
      <c r="C398" s="239"/>
      <c r="D398" s="232" t="s">
        <v>182</v>
      </c>
      <c r="E398" s="240" t="s">
        <v>1</v>
      </c>
      <c r="F398" s="241" t="s">
        <v>622</v>
      </c>
      <c r="G398" s="239"/>
      <c r="H398" s="242">
        <v>3.6499999999999999</v>
      </c>
      <c r="I398" s="243"/>
      <c r="J398" s="239"/>
      <c r="K398" s="239"/>
      <c r="L398" s="244"/>
      <c r="M398" s="245"/>
      <c r="N398" s="246"/>
      <c r="O398" s="246"/>
      <c r="P398" s="246"/>
      <c r="Q398" s="246"/>
      <c r="R398" s="246"/>
      <c r="S398" s="246"/>
      <c r="T398" s="24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8" t="s">
        <v>182</v>
      </c>
      <c r="AU398" s="248" t="s">
        <v>89</v>
      </c>
      <c r="AV398" s="13" t="s">
        <v>89</v>
      </c>
      <c r="AW398" s="13" t="s">
        <v>33</v>
      </c>
      <c r="AX398" s="13" t="s">
        <v>79</v>
      </c>
      <c r="AY398" s="248" t="s">
        <v>170</v>
      </c>
    </row>
    <row r="399" s="13" customFormat="1">
      <c r="A399" s="13"/>
      <c r="B399" s="238"/>
      <c r="C399" s="239"/>
      <c r="D399" s="232" t="s">
        <v>182</v>
      </c>
      <c r="E399" s="240" t="s">
        <v>1</v>
      </c>
      <c r="F399" s="241" t="s">
        <v>623</v>
      </c>
      <c r="G399" s="239"/>
      <c r="H399" s="242">
        <v>2.8879999999999999</v>
      </c>
      <c r="I399" s="243"/>
      <c r="J399" s="239"/>
      <c r="K399" s="239"/>
      <c r="L399" s="244"/>
      <c r="M399" s="245"/>
      <c r="N399" s="246"/>
      <c r="O399" s="246"/>
      <c r="P399" s="246"/>
      <c r="Q399" s="246"/>
      <c r="R399" s="246"/>
      <c r="S399" s="246"/>
      <c r="T399" s="247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8" t="s">
        <v>182</v>
      </c>
      <c r="AU399" s="248" t="s">
        <v>89</v>
      </c>
      <c r="AV399" s="13" t="s">
        <v>89</v>
      </c>
      <c r="AW399" s="13" t="s">
        <v>33</v>
      </c>
      <c r="AX399" s="13" t="s">
        <v>79</v>
      </c>
      <c r="AY399" s="248" t="s">
        <v>170</v>
      </c>
    </row>
    <row r="400" s="13" customFormat="1">
      <c r="A400" s="13"/>
      <c r="B400" s="238"/>
      <c r="C400" s="239"/>
      <c r="D400" s="232" t="s">
        <v>182</v>
      </c>
      <c r="E400" s="240" t="s">
        <v>1</v>
      </c>
      <c r="F400" s="241" t="s">
        <v>624</v>
      </c>
      <c r="G400" s="239"/>
      <c r="H400" s="242">
        <v>28.25</v>
      </c>
      <c r="I400" s="243"/>
      <c r="J400" s="239"/>
      <c r="K400" s="239"/>
      <c r="L400" s="244"/>
      <c r="M400" s="245"/>
      <c r="N400" s="246"/>
      <c r="O400" s="246"/>
      <c r="P400" s="246"/>
      <c r="Q400" s="246"/>
      <c r="R400" s="246"/>
      <c r="S400" s="246"/>
      <c r="T400" s="247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8" t="s">
        <v>182</v>
      </c>
      <c r="AU400" s="248" t="s">
        <v>89</v>
      </c>
      <c r="AV400" s="13" t="s">
        <v>89</v>
      </c>
      <c r="AW400" s="13" t="s">
        <v>33</v>
      </c>
      <c r="AX400" s="13" t="s">
        <v>79</v>
      </c>
      <c r="AY400" s="248" t="s">
        <v>170</v>
      </c>
    </row>
    <row r="401" s="13" customFormat="1">
      <c r="A401" s="13"/>
      <c r="B401" s="238"/>
      <c r="C401" s="239"/>
      <c r="D401" s="232" t="s">
        <v>182</v>
      </c>
      <c r="E401" s="240" t="s">
        <v>1</v>
      </c>
      <c r="F401" s="241" t="s">
        <v>625</v>
      </c>
      <c r="G401" s="239"/>
      <c r="H401" s="242">
        <v>5.5279999999999996</v>
      </c>
      <c r="I401" s="243"/>
      <c r="J401" s="239"/>
      <c r="K401" s="239"/>
      <c r="L401" s="244"/>
      <c r="M401" s="245"/>
      <c r="N401" s="246"/>
      <c r="O401" s="246"/>
      <c r="P401" s="246"/>
      <c r="Q401" s="246"/>
      <c r="R401" s="246"/>
      <c r="S401" s="246"/>
      <c r="T401" s="247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8" t="s">
        <v>182</v>
      </c>
      <c r="AU401" s="248" t="s">
        <v>89</v>
      </c>
      <c r="AV401" s="13" t="s">
        <v>89</v>
      </c>
      <c r="AW401" s="13" t="s">
        <v>33</v>
      </c>
      <c r="AX401" s="13" t="s">
        <v>79</v>
      </c>
      <c r="AY401" s="248" t="s">
        <v>170</v>
      </c>
    </row>
    <row r="402" s="13" customFormat="1">
      <c r="A402" s="13"/>
      <c r="B402" s="238"/>
      <c r="C402" s="239"/>
      <c r="D402" s="232" t="s">
        <v>182</v>
      </c>
      <c r="E402" s="240" t="s">
        <v>1</v>
      </c>
      <c r="F402" s="241" t="s">
        <v>626</v>
      </c>
      <c r="G402" s="239"/>
      <c r="H402" s="242">
        <v>100</v>
      </c>
      <c r="I402" s="243"/>
      <c r="J402" s="239"/>
      <c r="K402" s="239"/>
      <c r="L402" s="244"/>
      <c r="M402" s="245"/>
      <c r="N402" s="246"/>
      <c r="O402" s="246"/>
      <c r="P402" s="246"/>
      <c r="Q402" s="246"/>
      <c r="R402" s="246"/>
      <c r="S402" s="246"/>
      <c r="T402" s="247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8" t="s">
        <v>182</v>
      </c>
      <c r="AU402" s="248" t="s">
        <v>89</v>
      </c>
      <c r="AV402" s="13" t="s">
        <v>89</v>
      </c>
      <c r="AW402" s="13" t="s">
        <v>33</v>
      </c>
      <c r="AX402" s="13" t="s">
        <v>79</v>
      </c>
      <c r="AY402" s="248" t="s">
        <v>170</v>
      </c>
    </row>
    <row r="403" s="13" customFormat="1">
      <c r="A403" s="13"/>
      <c r="B403" s="238"/>
      <c r="C403" s="239"/>
      <c r="D403" s="232" t="s">
        <v>182</v>
      </c>
      <c r="E403" s="240" t="s">
        <v>1</v>
      </c>
      <c r="F403" s="241" t="s">
        <v>627</v>
      </c>
      <c r="G403" s="239"/>
      <c r="H403" s="242">
        <v>18.164999999999999</v>
      </c>
      <c r="I403" s="243"/>
      <c r="J403" s="239"/>
      <c r="K403" s="239"/>
      <c r="L403" s="244"/>
      <c r="M403" s="245"/>
      <c r="N403" s="246"/>
      <c r="O403" s="246"/>
      <c r="P403" s="246"/>
      <c r="Q403" s="246"/>
      <c r="R403" s="246"/>
      <c r="S403" s="246"/>
      <c r="T403" s="247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8" t="s">
        <v>182</v>
      </c>
      <c r="AU403" s="248" t="s">
        <v>89</v>
      </c>
      <c r="AV403" s="13" t="s">
        <v>89</v>
      </c>
      <c r="AW403" s="13" t="s">
        <v>33</v>
      </c>
      <c r="AX403" s="13" t="s">
        <v>79</v>
      </c>
      <c r="AY403" s="248" t="s">
        <v>170</v>
      </c>
    </row>
    <row r="404" s="2" customFormat="1" ht="33" customHeight="1">
      <c r="A404" s="37"/>
      <c r="B404" s="38"/>
      <c r="C404" s="218" t="s">
        <v>628</v>
      </c>
      <c r="D404" s="218" t="s">
        <v>173</v>
      </c>
      <c r="E404" s="219" t="s">
        <v>629</v>
      </c>
      <c r="F404" s="220" t="s">
        <v>630</v>
      </c>
      <c r="G404" s="221" t="s">
        <v>315</v>
      </c>
      <c r="H404" s="222">
        <v>1207.5809999999999</v>
      </c>
      <c r="I404" s="223"/>
      <c r="J404" s="224">
        <f>ROUND(I404*H404,2)</f>
        <v>0</v>
      </c>
      <c r="K404" s="225"/>
      <c r="L404" s="43"/>
      <c r="M404" s="226" t="s">
        <v>1</v>
      </c>
      <c r="N404" s="227" t="s">
        <v>44</v>
      </c>
      <c r="O404" s="90"/>
      <c r="P404" s="228">
        <f>O404*H404</f>
        <v>0</v>
      </c>
      <c r="Q404" s="228">
        <v>0</v>
      </c>
      <c r="R404" s="228">
        <f>Q404*H404</f>
        <v>0</v>
      </c>
      <c r="S404" s="228">
        <v>0</v>
      </c>
      <c r="T404" s="229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230" t="s">
        <v>186</v>
      </c>
      <c r="AT404" s="230" t="s">
        <v>173</v>
      </c>
      <c r="AU404" s="230" t="s">
        <v>89</v>
      </c>
      <c r="AY404" s="16" t="s">
        <v>170</v>
      </c>
      <c r="BE404" s="231">
        <f>IF(N404="základní",J404,0)</f>
        <v>0</v>
      </c>
      <c r="BF404" s="231">
        <f>IF(N404="snížená",J404,0)</f>
        <v>0</v>
      </c>
      <c r="BG404" s="231">
        <f>IF(N404="zákl. přenesená",J404,0)</f>
        <v>0</v>
      </c>
      <c r="BH404" s="231">
        <f>IF(N404="sníž. přenesená",J404,0)</f>
        <v>0</v>
      </c>
      <c r="BI404" s="231">
        <f>IF(N404="nulová",J404,0)</f>
        <v>0</v>
      </c>
      <c r="BJ404" s="16" t="s">
        <v>87</v>
      </c>
      <c r="BK404" s="231">
        <f>ROUND(I404*H404,2)</f>
        <v>0</v>
      </c>
      <c r="BL404" s="16" t="s">
        <v>186</v>
      </c>
      <c r="BM404" s="230" t="s">
        <v>631</v>
      </c>
    </row>
    <row r="405" s="2" customFormat="1">
      <c r="A405" s="37"/>
      <c r="B405" s="38"/>
      <c r="C405" s="39"/>
      <c r="D405" s="232" t="s">
        <v>179</v>
      </c>
      <c r="E405" s="39"/>
      <c r="F405" s="233" t="s">
        <v>630</v>
      </c>
      <c r="G405" s="39"/>
      <c r="H405" s="39"/>
      <c r="I405" s="234"/>
      <c r="J405" s="39"/>
      <c r="K405" s="39"/>
      <c r="L405" s="43"/>
      <c r="M405" s="235"/>
      <c r="N405" s="236"/>
      <c r="O405" s="90"/>
      <c r="P405" s="90"/>
      <c r="Q405" s="90"/>
      <c r="R405" s="90"/>
      <c r="S405" s="90"/>
      <c r="T405" s="91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T405" s="16" t="s">
        <v>179</v>
      </c>
      <c r="AU405" s="16" t="s">
        <v>89</v>
      </c>
    </row>
    <row r="406" s="2" customFormat="1">
      <c r="A406" s="37"/>
      <c r="B406" s="38"/>
      <c r="C406" s="39"/>
      <c r="D406" s="232" t="s">
        <v>180</v>
      </c>
      <c r="E406" s="39"/>
      <c r="F406" s="237" t="s">
        <v>603</v>
      </c>
      <c r="G406" s="39"/>
      <c r="H406" s="39"/>
      <c r="I406" s="234"/>
      <c r="J406" s="39"/>
      <c r="K406" s="39"/>
      <c r="L406" s="43"/>
      <c r="M406" s="235"/>
      <c r="N406" s="236"/>
      <c r="O406" s="90"/>
      <c r="P406" s="90"/>
      <c r="Q406" s="90"/>
      <c r="R406" s="90"/>
      <c r="S406" s="90"/>
      <c r="T406" s="91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16" t="s">
        <v>180</v>
      </c>
      <c r="AU406" s="16" t="s">
        <v>89</v>
      </c>
    </row>
    <row r="407" s="14" customFormat="1">
      <c r="A407" s="14"/>
      <c r="B407" s="249"/>
      <c r="C407" s="250"/>
      <c r="D407" s="232" t="s">
        <v>182</v>
      </c>
      <c r="E407" s="251" t="s">
        <v>1</v>
      </c>
      <c r="F407" s="252" t="s">
        <v>547</v>
      </c>
      <c r="G407" s="250"/>
      <c r="H407" s="251" t="s">
        <v>1</v>
      </c>
      <c r="I407" s="253"/>
      <c r="J407" s="250"/>
      <c r="K407" s="250"/>
      <c r="L407" s="254"/>
      <c r="M407" s="255"/>
      <c r="N407" s="256"/>
      <c r="O407" s="256"/>
      <c r="P407" s="256"/>
      <c r="Q407" s="256"/>
      <c r="R407" s="256"/>
      <c r="S407" s="256"/>
      <c r="T407" s="257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8" t="s">
        <v>182</v>
      </c>
      <c r="AU407" s="258" t="s">
        <v>89</v>
      </c>
      <c r="AV407" s="14" t="s">
        <v>87</v>
      </c>
      <c r="AW407" s="14" t="s">
        <v>33</v>
      </c>
      <c r="AX407" s="14" t="s">
        <v>79</v>
      </c>
      <c r="AY407" s="258" t="s">
        <v>170</v>
      </c>
    </row>
    <row r="408" s="13" customFormat="1">
      <c r="A408" s="13"/>
      <c r="B408" s="238"/>
      <c r="C408" s="239"/>
      <c r="D408" s="232" t="s">
        <v>182</v>
      </c>
      <c r="E408" s="240" t="s">
        <v>1</v>
      </c>
      <c r="F408" s="241" t="s">
        <v>604</v>
      </c>
      <c r="G408" s="239"/>
      <c r="H408" s="242">
        <v>7.0499999999999998</v>
      </c>
      <c r="I408" s="243"/>
      <c r="J408" s="239"/>
      <c r="K408" s="239"/>
      <c r="L408" s="244"/>
      <c r="M408" s="245"/>
      <c r="N408" s="246"/>
      <c r="O408" s="246"/>
      <c r="P408" s="246"/>
      <c r="Q408" s="246"/>
      <c r="R408" s="246"/>
      <c r="S408" s="246"/>
      <c r="T408" s="247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8" t="s">
        <v>182</v>
      </c>
      <c r="AU408" s="248" t="s">
        <v>89</v>
      </c>
      <c r="AV408" s="13" t="s">
        <v>89</v>
      </c>
      <c r="AW408" s="13" t="s">
        <v>33</v>
      </c>
      <c r="AX408" s="13" t="s">
        <v>79</v>
      </c>
      <c r="AY408" s="248" t="s">
        <v>170</v>
      </c>
    </row>
    <row r="409" s="13" customFormat="1">
      <c r="A409" s="13"/>
      <c r="B409" s="238"/>
      <c r="C409" s="239"/>
      <c r="D409" s="232" t="s">
        <v>182</v>
      </c>
      <c r="E409" s="240" t="s">
        <v>1</v>
      </c>
      <c r="F409" s="241" t="s">
        <v>606</v>
      </c>
      <c r="G409" s="239"/>
      <c r="H409" s="242">
        <v>12.125</v>
      </c>
      <c r="I409" s="243"/>
      <c r="J409" s="239"/>
      <c r="K409" s="239"/>
      <c r="L409" s="244"/>
      <c r="M409" s="245"/>
      <c r="N409" s="246"/>
      <c r="O409" s="246"/>
      <c r="P409" s="246"/>
      <c r="Q409" s="246"/>
      <c r="R409" s="246"/>
      <c r="S409" s="246"/>
      <c r="T409" s="247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8" t="s">
        <v>182</v>
      </c>
      <c r="AU409" s="248" t="s">
        <v>89</v>
      </c>
      <c r="AV409" s="13" t="s">
        <v>89</v>
      </c>
      <c r="AW409" s="13" t="s">
        <v>33</v>
      </c>
      <c r="AX409" s="13" t="s">
        <v>79</v>
      </c>
      <c r="AY409" s="248" t="s">
        <v>170</v>
      </c>
    </row>
    <row r="410" s="13" customFormat="1">
      <c r="A410" s="13"/>
      <c r="B410" s="238"/>
      <c r="C410" s="239"/>
      <c r="D410" s="232" t="s">
        <v>182</v>
      </c>
      <c r="E410" s="240" t="s">
        <v>1</v>
      </c>
      <c r="F410" s="241" t="s">
        <v>607</v>
      </c>
      <c r="G410" s="239"/>
      <c r="H410" s="242">
        <v>5.4379999999999997</v>
      </c>
      <c r="I410" s="243"/>
      <c r="J410" s="239"/>
      <c r="K410" s="239"/>
      <c r="L410" s="244"/>
      <c r="M410" s="245"/>
      <c r="N410" s="246"/>
      <c r="O410" s="246"/>
      <c r="P410" s="246"/>
      <c r="Q410" s="246"/>
      <c r="R410" s="246"/>
      <c r="S410" s="246"/>
      <c r="T410" s="247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8" t="s">
        <v>182</v>
      </c>
      <c r="AU410" s="248" t="s">
        <v>89</v>
      </c>
      <c r="AV410" s="13" t="s">
        <v>89</v>
      </c>
      <c r="AW410" s="13" t="s">
        <v>33</v>
      </c>
      <c r="AX410" s="13" t="s">
        <v>79</v>
      </c>
      <c r="AY410" s="248" t="s">
        <v>170</v>
      </c>
    </row>
    <row r="411" s="13" customFormat="1">
      <c r="A411" s="13"/>
      <c r="B411" s="238"/>
      <c r="C411" s="239"/>
      <c r="D411" s="232" t="s">
        <v>182</v>
      </c>
      <c r="E411" s="240" t="s">
        <v>1</v>
      </c>
      <c r="F411" s="241" t="s">
        <v>608</v>
      </c>
      <c r="G411" s="239"/>
      <c r="H411" s="242">
        <v>57.871000000000002</v>
      </c>
      <c r="I411" s="243"/>
      <c r="J411" s="239"/>
      <c r="K411" s="239"/>
      <c r="L411" s="244"/>
      <c r="M411" s="245"/>
      <c r="N411" s="246"/>
      <c r="O411" s="246"/>
      <c r="P411" s="246"/>
      <c r="Q411" s="246"/>
      <c r="R411" s="246"/>
      <c r="S411" s="246"/>
      <c r="T411" s="247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8" t="s">
        <v>182</v>
      </c>
      <c r="AU411" s="248" t="s">
        <v>89</v>
      </c>
      <c r="AV411" s="13" t="s">
        <v>89</v>
      </c>
      <c r="AW411" s="13" t="s">
        <v>33</v>
      </c>
      <c r="AX411" s="13" t="s">
        <v>79</v>
      </c>
      <c r="AY411" s="248" t="s">
        <v>170</v>
      </c>
    </row>
    <row r="412" s="13" customFormat="1">
      <c r="A412" s="13"/>
      <c r="B412" s="238"/>
      <c r="C412" s="239"/>
      <c r="D412" s="232" t="s">
        <v>182</v>
      </c>
      <c r="E412" s="240" t="s">
        <v>1</v>
      </c>
      <c r="F412" s="241" t="s">
        <v>609</v>
      </c>
      <c r="G412" s="239"/>
      <c r="H412" s="242">
        <v>179.25</v>
      </c>
      <c r="I412" s="243"/>
      <c r="J412" s="239"/>
      <c r="K412" s="239"/>
      <c r="L412" s="244"/>
      <c r="M412" s="245"/>
      <c r="N412" s="246"/>
      <c r="O412" s="246"/>
      <c r="P412" s="246"/>
      <c r="Q412" s="246"/>
      <c r="R412" s="246"/>
      <c r="S412" s="246"/>
      <c r="T412" s="247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8" t="s">
        <v>182</v>
      </c>
      <c r="AU412" s="248" t="s">
        <v>89</v>
      </c>
      <c r="AV412" s="13" t="s">
        <v>89</v>
      </c>
      <c r="AW412" s="13" t="s">
        <v>33</v>
      </c>
      <c r="AX412" s="13" t="s">
        <v>79</v>
      </c>
      <c r="AY412" s="248" t="s">
        <v>170</v>
      </c>
    </row>
    <row r="413" s="13" customFormat="1">
      <c r="A413" s="13"/>
      <c r="B413" s="238"/>
      <c r="C413" s="239"/>
      <c r="D413" s="232" t="s">
        <v>182</v>
      </c>
      <c r="E413" s="240" t="s">
        <v>1</v>
      </c>
      <c r="F413" s="241" t="s">
        <v>610</v>
      </c>
      <c r="G413" s="239"/>
      <c r="H413" s="242">
        <v>405.66699999999997</v>
      </c>
      <c r="I413" s="243"/>
      <c r="J413" s="239"/>
      <c r="K413" s="239"/>
      <c r="L413" s="244"/>
      <c r="M413" s="245"/>
      <c r="N413" s="246"/>
      <c r="O413" s="246"/>
      <c r="P413" s="246"/>
      <c r="Q413" s="246"/>
      <c r="R413" s="246"/>
      <c r="S413" s="246"/>
      <c r="T413" s="247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8" t="s">
        <v>182</v>
      </c>
      <c r="AU413" s="248" t="s">
        <v>89</v>
      </c>
      <c r="AV413" s="13" t="s">
        <v>89</v>
      </c>
      <c r="AW413" s="13" t="s">
        <v>33</v>
      </c>
      <c r="AX413" s="13" t="s">
        <v>79</v>
      </c>
      <c r="AY413" s="248" t="s">
        <v>170</v>
      </c>
    </row>
    <row r="414" s="13" customFormat="1">
      <c r="A414" s="13"/>
      <c r="B414" s="238"/>
      <c r="C414" s="239"/>
      <c r="D414" s="232" t="s">
        <v>182</v>
      </c>
      <c r="E414" s="240" t="s">
        <v>1</v>
      </c>
      <c r="F414" s="241" t="s">
        <v>611</v>
      </c>
      <c r="G414" s="239"/>
      <c r="H414" s="242">
        <v>48</v>
      </c>
      <c r="I414" s="243"/>
      <c r="J414" s="239"/>
      <c r="K414" s="239"/>
      <c r="L414" s="244"/>
      <c r="M414" s="245"/>
      <c r="N414" s="246"/>
      <c r="O414" s="246"/>
      <c r="P414" s="246"/>
      <c r="Q414" s="246"/>
      <c r="R414" s="246"/>
      <c r="S414" s="246"/>
      <c r="T414" s="247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8" t="s">
        <v>182</v>
      </c>
      <c r="AU414" s="248" t="s">
        <v>89</v>
      </c>
      <c r="AV414" s="13" t="s">
        <v>89</v>
      </c>
      <c r="AW414" s="13" t="s">
        <v>33</v>
      </c>
      <c r="AX414" s="13" t="s">
        <v>79</v>
      </c>
      <c r="AY414" s="248" t="s">
        <v>170</v>
      </c>
    </row>
    <row r="415" s="14" customFormat="1">
      <c r="A415" s="14"/>
      <c r="B415" s="249"/>
      <c r="C415" s="250"/>
      <c r="D415" s="232" t="s">
        <v>182</v>
      </c>
      <c r="E415" s="251" t="s">
        <v>1</v>
      </c>
      <c r="F415" s="252" t="s">
        <v>559</v>
      </c>
      <c r="G415" s="250"/>
      <c r="H415" s="251" t="s">
        <v>1</v>
      </c>
      <c r="I415" s="253"/>
      <c r="J415" s="250"/>
      <c r="K415" s="250"/>
      <c r="L415" s="254"/>
      <c r="M415" s="255"/>
      <c r="N415" s="256"/>
      <c r="O415" s="256"/>
      <c r="P415" s="256"/>
      <c r="Q415" s="256"/>
      <c r="R415" s="256"/>
      <c r="S415" s="256"/>
      <c r="T415" s="257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8" t="s">
        <v>182</v>
      </c>
      <c r="AU415" s="258" t="s">
        <v>89</v>
      </c>
      <c r="AV415" s="14" t="s">
        <v>87</v>
      </c>
      <c r="AW415" s="14" t="s">
        <v>33</v>
      </c>
      <c r="AX415" s="14" t="s">
        <v>79</v>
      </c>
      <c r="AY415" s="258" t="s">
        <v>170</v>
      </c>
    </row>
    <row r="416" s="13" customFormat="1">
      <c r="A416" s="13"/>
      <c r="B416" s="238"/>
      <c r="C416" s="239"/>
      <c r="D416" s="232" t="s">
        <v>182</v>
      </c>
      <c r="E416" s="240" t="s">
        <v>1</v>
      </c>
      <c r="F416" s="241" t="s">
        <v>612</v>
      </c>
      <c r="G416" s="239"/>
      <c r="H416" s="242">
        <v>3.7999999999999998</v>
      </c>
      <c r="I416" s="243"/>
      <c r="J416" s="239"/>
      <c r="K416" s="239"/>
      <c r="L416" s="244"/>
      <c r="M416" s="245"/>
      <c r="N416" s="246"/>
      <c r="O416" s="246"/>
      <c r="P416" s="246"/>
      <c r="Q416" s="246"/>
      <c r="R416" s="246"/>
      <c r="S416" s="246"/>
      <c r="T416" s="247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8" t="s">
        <v>182</v>
      </c>
      <c r="AU416" s="248" t="s">
        <v>89</v>
      </c>
      <c r="AV416" s="13" t="s">
        <v>89</v>
      </c>
      <c r="AW416" s="13" t="s">
        <v>33</v>
      </c>
      <c r="AX416" s="13" t="s">
        <v>79</v>
      </c>
      <c r="AY416" s="248" t="s">
        <v>170</v>
      </c>
    </row>
    <row r="417" s="13" customFormat="1">
      <c r="A417" s="13"/>
      <c r="B417" s="238"/>
      <c r="C417" s="239"/>
      <c r="D417" s="232" t="s">
        <v>182</v>
      </c>
      <c r="E417" s="240" t="s">
        <v>1</v>
      </c>
      <c r="F417" s="241" t="s">
        <v>614</v>
      </c>
      <c r="G417" s="239"/>
      <c r="H417" s="242">
        <v>11.550000000000001</v>
      </c>
      <c r="I417" s="243"/>
      <c r="J417" s="239"/>
      <c r="K417" s="239"/>
      <c r="L417" s="244"/>
      <c r="M417" s="245"/>
      <c r="N417" s="246"/>
      <c r="O417" s="246"/>
      <c r="P417" s="246"/>
      <c r="Q417" s="246"/>
      <c r="R417" s="246"/>
      <c r="S417" s="246"/>
      <c r="T417" s="247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8" t="s">
        <v>182</v>
      </c>
      <c r="AU417" s="248" t="s">
        <v>89</v>
      </c>
      <c r="AV417" s="13" t="s">
        <v>89</v>
      </c>
      <c r="AW417" s="13" t="s">
        <v>33</v>
      </c>
      <c r="AX417" s="13" t="s">
        <v>79</v>
      </c>
      <c r="AY417" s="248" t="s">
        <v>170</v>
      </c>
    </row>
    <row r="418" s="13" customFormat="1">
      <c r="A418" s="13"/>
      <c r="B418" s="238"/>
      <c r="C418" s="239"/>
      <c r="D418" s="232" t="s">
        <v>182</v>
      </c>
      <c r="E418" s="240" t="s">
        <v>1</v>
      </c>
      <c r="F418" s="241" t="s">
        <v>615</v>
      </c>
      <c r="G418" s="239"/>
      <c r="H418" s="242">
        <v>4</v>
      </c>
      <c r="I418" s="243"/>
      <c r="J418" s="239"/>
      <c r="K418" s="239"/>
      <c r="L418" s="244"/>
      <c r="M418" s="245"/>
      <c r="N418" s="246"/>
      <c r="O418" s="246"/>
      <c r="P418" s="246"/>
      <c r="Q418" s="246"/>
      <c r="R418" s="246"/>
      <c r="S418" s="246"/>
      <c r="T418" s="24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8" t="s">
        <v>182</v>
      </c>
      <c r="AU418" s="248" t="s">
        <v>89</v>
      </c>
      <c r="AV418" s="13" t="s">
        <v>89</v>
      </c>
      <c r="AW418" s="13" t="s">
        <v>33</v>
      </c>
      <c r="AX418" s="13" t="s">
        <v>79</v>
      </c>
      <c r="AY418" s="248" t="s">
        <v>170</v>
      </c>
    </row>
    <row r="419" s="13" customFormat="1">
      <c r="A419" s="13"/>
      <c r="B419" s="238"/>
      <c r="C419" s="239"/>
      <c r="D419" s="232" t="s">
        <v>182</v>
      </c>
      <c r="E419" s="240" t="s">
        <v>1</v>
      </c>
      <c r="F419" s="241" t="s">
        <v>616</v>
      </c>
      <c r="G419" s="239"/>
      <c r="H419" s="242">
        <v>1.8129999999999999</v>
      </c>
      <c r="I419" s="243"/>
      <c r="J419" s="239"/>
      <c r="K419" s="239"/>
      <c r="L419" s="244"/>
      <c r="M419" s="245"/>
      <c r="N419" s="246"/>
      <c r="O419" s="246"/>
      <c r="P419" s="246"/>
      <c r="Q419" s="246"/>
      <c r="R419" s="246"/>
      <c r="S419" s="246"/>
      <c r="T419" s="247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8" t="s">
        <v>182</v>
      </c>
      <c r="AU419" s="248" t="s">
        <v>89</v>
      </c>
      <c r="AV419" s="13" t="s">
        <v>89</v>
      </c>
      <c r="AW419" s="13" t="s">
        <v>33</v>
      </c>
      <c r="AX419" s="13" t="s">
        <v>79</v>
      </c>
      <c r="AY419" s="248" t="s">
        <v>170</v>
      </c>
    </row>
    <row r="420" s="13" customFormat="1">
      <c r="A420" s="13"/>
      <c r="B420" s="238"/>
      <c r="C420" s="239"/>
      <c r="D420" s="232" t="s">
        <v>182</v>
      </c>
      <c r="E420" s="240" t="s">
        <v>1</v>
      </c>
      <c r="F420" s="241" t="s">
        <v>617</v>
      </c>
      <c r="G420" s="239"/>
      <c r="H420" s="242">
        <v>70.015000000000001</v>
      </c>
      <c r="I420" s="243"/>
      <c r="J420" s="239"/>
      <c r="K420" s="239"/>
      <c r="L420" s="244"/>
      <c r="M420" s="245"/>
      <c r="N420" s="246"/>
      <c r="O420" s="246"/>
      <c r="P420" s="246"/>
      <c r="Q420" s="246"/>
      <c r="R420" s="246"/>
      <c r="S420" s="246"/>
      <c r="T420" s="247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8" t="s">
        <v>182</v>
      </c>
      <c r="AU420" s="248" t="s">
        <v>89</v>
      </c>
      <c r="AV420" s="13" t="s">
        <v>89</v>
      </c>
      <c r="AW420" s="13" t="s">
        <v>33</v>
      </c>
      <c r="AX420" s="13" t="s">
        <v>79</v>
      </c>
      <c r="AY420" s="248" t="s">
        <v>170</v>
      </c>
    </row>
    <row r="421" s="13" customFormat="1">
      <c r="A421" s="13"/>
      <c r="B421" s="238"/>
      <c r="C421" s="239"/>
      <c r="D421" s="232" t="s">
        <v>182</v>
      </c>
      <c r="E421" s="240" t="s">
        <v>1</v>
      </c>
      <c r="F421" s="241" t="s">
        <v>618</v>
      </c>
      <c r="G421" s="239"/>
      <c r="H421" s="242">
        <v>118.438</v>
      </c>
      <c r="I421" s="243"/>
      <c r="J421" s="239"/>
      <c r="K421" s="239"/>
      <c r="L421" s="244"/>
      <c r="M421" s="245"/>
      <c r="N421" s="246"/>
      <c r="O421" s="246"/>
      <c r="P421" s="246"/>
      <c r="Q421" s="246"/>
      <c r="R421" s="246"/>
      <c r="S421" s="246"/>
      <c r="T421" s="247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8" t="s">
        <v>182</v>
      </c>
      <c r="AU421" s="248" t="s">
        <v>89</v>
      </c>
      <c r="AV421" s="13" t="s">
        <v>89</v>
      </c>
      <c r="AW421" s="13" t="s">
        <v>33</v>
      </c>
      <c r="AX421" s="13" t="s">
        <v>79</v>
      </c>
      <c r="AY421" s="248" t="s">
        <v>170</v>
      </c>
    </row>
    <row r="422" s="13" customFormat="1">
      <c r="A422" s="13"/>
      <c r="B422" s="238"/>
      <c r="C422" s="239"/>
      <c r="D422" s="232" t="s">
        <v>182</v>
      </c>
      <c r="E422" s="240" t="s">
        <v>1</v>
      </c>
      <c r="F422" s="241" t="s">
        <v>619</v>
      </c>
      <c r="G422" s="239"/>
      <c r="H422" s="242">
        <v>120.333</v>
      </c>
      <c r="I422" s="243"/>
      <c r="J422" s="239"/>
      <c r="K422" s="239"/>
      <c r="L422" s="244"/>
      <c r="M422" s="245"/>
      <c r="N422" s="246"/>
      <c r="O422" s="246"/>
      <c r="P422" s="246"/>
      <c r="Q422" s="246"/>
      <c r="R422" s="246"/>
      <c r="S422" s="246"/>
      <c r="T422" s="247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8" t="s">
        <v>182</v>
      </c>
      <c r="AU422" s="248" t="s">
        <v>89</v>
      </c>
      <c r="AV422" s="13" t="s">
        <v>89</v>
      </c>
      <c r="AW422" s="13" t="s">
        <v>33</v>
      </c>
      <c r="AX422" s="13" t="s">
        <v>79</v>
      </c>
      <c r="AY422" s="248" t="s">
        <v>170</v>
      </c>
    </row>
    <row r="423" s="13" customFormat="1">
      <c r="A423" s="13"/>
      <c r="B423" s="238"/>
      <c r="C423" s="239"/>
      <c r="D423" s="232" t="s">
        <v>182</v>
      </c>
      <c r="E423" s="240" t="s">
        <v>1</v>
      </c>
      <c r="F423" s="241" t="s">
        <v>620</v>
      </c>
      <c r="G423" s="239"/>
      <c r="H423" s="242">
        <v>32</v>
      </c>
      <c r="I423" s="243"/>
      <c r="J423" s="239"/>
      <c r="K423" s="239"/>
      <c r="L423" s="244"/>
      <c r="M423" s="245"/>
      <c r="N423" s="246"/>
      <c r="O423" s="246"/>
      <c r="P423" s="246"/>
      <c r="Q423" s="246"/>
      <c r="R423" s="246"/>
      <c r="S423" s="246"/>
      <c r="T423" s="247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8" t="s">
        <v>182</v>
      </c>
      <c r="AU423" s="248" t="s">
        <v>89</v>
      </c>
      <c r="AV423" s="13" t="s">
        <v>89</v>
      </c>
      <c r="AW423" s="13" t="s">
        <v>33</v>
      </c>
      <c r="AX423" s="13" t="s">
        <v>79</v>
      </c>
      <c r="AY423" s="248" t="s">
        <v>170</v>
      </c>
    </row>
    <row r="424" s="14" customFormat="1">
      <c r="A424" s="14"/>
      <c r="B424" s="249"/>
      <c r="C424" s="250"/>
      <c r="D424" s="232" t="s">
        <v>182</v>
      </c>
      <c r="E424" s="251" t="s">
        <v>1</v>
      </c>
      <c r="F424" s="252" t="s">
        <v>621</v>
      </c>
      <c r="G424" s="250"/>
      <c r="H424" s="251" t="s">
        <v>1</v>
      </c>
      <c r="I424" s="253"/>
      <c r="J424" s="250"/>
      <c r="K424" s="250"/>
      <c r="L424" s="254"/>
      <c r="M424" s="255"/>
      <c r="N424" s="256"/>
      <c r="O424" s="256"/>
      <c r="P424" s="256"/>
      <c r="Q424" s="256"/>
      <c r="R424" s="256"/>
      <c r="S424" s="256"/>
      <c r="T424" s="257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8" t="s">
        <v>182</v>
      </c>
      <c r="AU424" s="258" t="s">
        <v>89</v>
      </c>
      <c r="AV424" s="14" t="s">
        <v>87</v>
      </c>
      <c r="AW424" s="14" t="s">
        <v>33</v>
      </c>
      <c r="AX424" s="14" t="s">
        <v>79</v>
      </c>
      <c r="AY424" s="258" t="s">
        <v>170</v>
      </c>
    </row>
    <row r="425" s="13" customFormat="1">
      <c r="A425" s="13"/>
      <c r="B425" s="238"/>
      <c r="C425" s="239"/>
      <c r="D425" s="232" t="s">
        <v>182</v>
      </c>
      <c r="E425" s="240" t="s">
        <v>1</v>
      </c>
      <c r="F425" s="241" t="s">
        <v>622</v>
      </c>
      <c r="G425" s="239"/>
      <c r="H425" s="242">
        <v>3.6499999999999999</v>
      </c>
      <c r="I425" s="243"/>
      <c r="J425" s="239"/>
      <c r="K425" s="239"/>
      <c r="L425" s="244"/>
      <c r="M425" s="245"/>
      <c r="N425" s="246"/>
      <c r="O425" s="246"/>
      <c r="P425" s="246"/>
      <c r="Q425" s="246"/>
      <c r="R425" s="246"/>
      <c r="S425" s="246"/>
      <c r="T425" s="247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8" t="s">
        <v>182</v>
      </c>
      <c r="AU425" s="248" t="s">
        <v>89</v>
      </c>
      <c r="AV425" s="13" t="s">
        <v>89</v>
      </c>
      <c r="AW425" s="13" t="s">
        <v>33</v>
      </c>
      <c r="AX425" s="13" t="s">
        <v>79</v>
      </c>
      <c r="AY425" s="248" t="s">
        <v>170</v>
      </c>
    </row>
    <row r="426" s="13" customFormat="1">
      <c r="A426" s="13"/>
      <c r="B426" s="238"/>
      <c r="C426" s="239"/>
      <c r="D426" s="232" t="s">
        <v>182</v>
      </c>
      <c r="E426" s="240" t="s">
        <v>1</v>
      </c>
      <c r="F426" s="241" t="s">
        <v>623</v>
      </c>
      <c r="G426" s="239"/>
      <c r="H426" s="242">
        <v>2.8879999999999999</v>
      </c>
      <c r="I426" s="243"/>
      <c r="J426" s="239"/>
      <c r="K426" s="239"/>
      <c r="L426" s="244"/>
      <c r="M426" s="245"/>
      <c r="N426" s="246"/>
      <c r="O426" s="246"/>
      <c r="P426" s="246"/>
      <c r="Q426" s="246"/>
      <c r="R426" s="246"/>
      <c r="S426" s="246"/>
      <c r="T426" s="247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8" t="s">
        <v>182</v>
      </c>
      <c r="AU426" s="248" t="s">
        <v>89</v>
      </c>
      <c r="AV426" s="13" t="s">
        <v>89</v>
      </c>
      <c r="AW426" s="13" t="s">
        <v>33</v>
      </c>
      <c r="AX426" s="13" t="s">
        <v>79</v>
      </c>
      <c r="AY426" s="248" t="s">
        <v>170</v>
      </c>
    </row>
    <row r="427" s="13" customFormat="1">
      <c r="A427" s="13"/>
      <c r="B427" s="238"/>
      <c r="C427" s="239"/>
      <c r="D427" s="232" t="s">
        <v>182</v>
      </c>
      <c r="E427" s="240" t="s">
        <v>1</v>
      </c>
      <c r="F427" s="241" t="s">
        <v>625</v>
      </c>
      <c r="G427" s="239"/>
      <c r="H427" s="242">
        <v>5.5279999999999996</v>
      </c>
      <c r="I427" s="243"/>
      <c r="J427" s="239"/>
      <c r="K427" s="239"/>
      <c r="L427" s="244"/>
      <c r="M427" s="245"/>
      <c r="N427" s="246"/>
      <c r="O427" s="246"/>
      <c r="P427" s="246"/>
      <c r="Q427" s="246"/>
      <c r="R427" s="246"/>
      <c r="S427" s="246"/>
      <c r="T427" s="247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8" t="s">
        <v>182</v>
      </c>
      <c r="AU427" s="248" t="s">
        <v>89</v>
      </c>
      <c r="AV427" s="13" t="s">
        <v>89</v>
      </c>
      <c r="AW427" s="13" t="s">
        <v>33</v>
      </c>
      <c r="AX427" s="13" t="s">
        <v>79</v>
      </c>
      <c r="AY427" s="248" t="s">
        <v>170</v>
      </c>
    </row>
    <row r="428" s="13" customFormat="1">
      <c r="A428" s="13"/>
      <c r="B428" s="238"/>
      <c r="C428" s="239"/>
      <c r="D428" s="232" t="s">
        <v>182</v>
      </c>
      <c r="E428" s="240" t="s">
        <v>1</v>
      </c>
      <c r="F428" s="241" t="s">
        <v>626</v>
      </c>
      <c r="G428" s="239"/>
      <c r="H428" s="242">
        <v>100</v>
      </c>
      <c r="I428" s="243"/>
      <c r="J428" s="239"/>
      <c r="K428" s="239"/>
      <c r="L428" s="244"/>
      <c r="M428" s="245"/>
      <c r="N428" s="246"/>
      <c r="O428" s="246"/>
      <c r="P428" s="246"/>
      <c r="Q428" s="246"/>
      <c r="R428" s="246"/>
      <c r="S428" s="246"/>
      <c r="T428" s="247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8" t="s">
        <v>182</v>
      </c>
      <c r="AU428" s="248" t="s">
        <v>89</v>
      </c>
      <c r="AV428" s="13" t="s">
        <v>89</v>
      </c>
      <c r="AW428" s="13" t="s">
        <v>33</v>
      </c>
      <c r="AX428" s="13" t="s">
        <v>79</v>
      </c>
      <c r="AY428" s="248" t="s">
        <v>170</v>
      </c>
    </row>
    <row r="429" s="13" customFormat="1">
      <c r="A429" s="13"/>
      <c r="B429" s="238"/>
      <c r="C429" s="239"/>
      <c r="D429" s="232" t="s">
        <v>182</v>
      </c>
      <c r="E429" s="240" t="s">
        <v>1</v>
      </c>
      <c r="F429" s="241" t="s">
        <v>627</v>
      </c>
      <c r="G429" s="239"/>
      <c r="H429" s="242">
        <v>18.164999999999999</v>
      </c>
      <c r="I429" s="243"/>
      <c r="J429" s="239"/>
      <c r="K429" s="239"/>
      <c r="L429" s="244"/>
      <c r="M429" s="245"/>
      <c r="N429" s="246"/>
      <c r="O429" s="246"/>
      <c r="P429" s="246"/>
      <c r="Q429" s="246"/>
      <c r="R429" s="246"/>
      <c r="S429" s="246"/>
      <c r="T429" s="247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8" t="s">
        <v>182</v>
      </c>
      <c r="AU429" s="248" t="s">
        <v>89</v>
      </c>
      <c r="AV429" s="13" t="s">
        <v>89</v>
      </c>
      <c r="AW429" s="13" t="s">
        <v>33</v>
      </c>
      <c r="AX429" s="13" t="s">
        <v>79</v>
      </c>
      <c r="AY429" s="248" t="s">
        <v>170</v>
      </c>
    </row>
    <row r="430" s="2" customFormat="1" ht="24.15" customHeight="1">
      <c r="A430" s="37"/>
      <c r="B430" s="38"/>
      <c r="C430" s="218" t="s">
        <v>632</v>
      </c>
      <c r="D430" s="218" t="s">
        <v>173</v>
      </c>
      <c r="E430" s="219" t="s">
        <v>633</v>
      </c>
      <c r="F430" s="220" t="s">
        <v>634</v>
      </c>
      <c r="G430" s="221" t="s">
        <v>315</v>
      </c>
      <c r="H430" s="222">
        <v>1515.5</v>
      </c>
      <c r="I430" s="223"/>
      <c r="J430" s="224">
        <f>ROUND(I430*H430,2)</f>
        <v>0</v>
      </c>
      <c r="K430" s="225"/>
      <c r="L430" s="43"/>
      <c r="M430" s="226" t="s">
        <v>1</v>
      </c>
      <c r="N430" s="227" t="s">
        <v>44</v>
      </c>
      <c r="O430" s="90"/>
      <c r="P430" s="228">
        <f>O430*H430</f>
        <v>0</v>
      </c>
      <c r="Q430" s="228">
        <v>0</v>
      </c>
      <c r="R430" s="228">
        <f>Q430*H430</f>
        <v>0</v>
      </c>
      <c r="S430" s="228">
        <v>0</v>
      </c>
      <c r="T430" s="229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230" t="s">
        <v>186</v>
      </c>
      <c r="AT430" s="230" t="s">
        <v>173</v>
      </c>
      <c r="AU430" s="230" t="s">
        <v>89</v>
      </c>
      <c r="AY430" s="16" t="s">
        <v>170</v>
      </c>
      <c r="BE430" s="231">
        <f>IF(N430="základní",J430,0)</f>
        <v>0</v>
      </c>
      <c r="BF430" s="231">
        <f>IF(N430="snížená",J430,0)</f>
        <v>0</v>
      </c>
      <c r="BG430" s="231">
        <f>IF(N430="zákl. přenesená",J430,0)</f>
        <v>0</v>
      </c>
      <c r="BH430" s="231">
        <f>IF(N430="sníž. přenesená",J430,0)</f>
        <v>0</v>
      </c>
      <c r="BI430" s="231">
        <f>IF(N430="nulová",J430,0)</f>
        <v>0</v>
      </c>
      <c r="BJ430" s="16" t="s">
        <v>87</v>
      </c>
      <c r="BK430" s="231">
        <f>ROUND(I430*H430,2)</f>
        <v>0</v>
      </c>
      <c r="BL430" s="16" t="s">
        <v>186</v>
      </c>
      <c r="BM430" s="230" t="s">
        <v>635</v>
      </c>
    </row>
    <row r="431" s="2" customFormat="1">
      <c r="A431" s="37"/>
      <c r="B431" s="38"/>
      <c r="C431" s="39"/>
      <c r="D431" s="232" t="s">
        <v>179</v>
      </c>
      <c r="E431" s="39"/>
      <c r="F431" s="233" t="s">
        <v>634</v>
      </c>
      <c r="G431" s="39"/>
      <c r="H431" s="39"/>
      <c r="I431" s="234"/>
      <c r="J431" s="39"/>
      <c r="K431" s="39"/>
      <c r="L431" s="43"/>
      <c r="M431" s="235"/>
      <c r="N431" s="236"/>
      <c r="O431" s="90"/>
      <c r="P431" s="90"/>
      <c r="Q431" s="90"/>
      <c r="R431" s="90"/>
      <c r="S431" s="90"/>
      <c r="T431" s="91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16" t="s">
        <v>179</v>
      </c>
      <c r="AU431" s="16" t="s">
        <v>89</v>
      </c>
    </row>
    <row r="432" s="2" customFormat="1">
      <c r="A432" s="37"/>
      <c r="B432" s="38"/>
      <c r="C432" s="39"/>
      <c r="D432" s="232" t="s">
        <v>180</v>
      </c>
      <c r="E432" s="39"/>
      <c r="F432" s="237" t="s">
        <v>603</v>
      </c>
      <c r="G432" s="39"/>
      <c r="H432" s="39"/>
      <c r="I432" s="234"/>
      <c r="J432" s="39"/>
      <c r="K432" s="39"/>
      <c r="L432" s="43"/>
      <c r="M432" s="235"/>
      <c r="N432" s="236"/>
      <c r="O432" s="90"/>
      <c r="P432" s="90"/>
      <c r="Q432" s="90"/>
      <c r="R432" s="90"/>
      <c r="S432" s="90"/>
      <c r="T432" s="91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16" t="s">
        <v>180</v>
      </c>
      <c r="AU432" s="16" t="s">
        <v>89</v>
      </c>
    </row>
    <row r="433" s="14" customFormat="1">
      <c r="A433" s="14"/>
      <c r="B433" s="249"/>
      <c r="C433" s="250"/>
      <c r="D433" s="232" t="s">
        <v>182</v>
      </c>
      <c r="E433" s="251" t="s">
        <v>1</v>
      </c>
      <c r="F433" s="252" t="s">
        <v>547</v>
      </c>
      <c r="G433" s="250"/>
      <c r="H433" s="251" t="s">
        <v>1</v>
      </c>
      <c r="I433" s="253"/>
      <c r="J433" s="250"/>
      <c r="K433" s="250"/>
      <c r="L433" s="254"/>
      <c r="M433" s="255"/>
      <c r="N433" s="256"/>
      <c r="O433" s="256"/>
      <c r="P433" s="256"/>
      <c r="Q433" s="256"/>
      <c r="R433" s="256"/>
      <c r="S433" s="256"/>
      <c r="T433" s="257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8" t="s">
        <v>182</v>
      </c>
      <c r="AU433" s="258" t="s">
        <v>89</v>
      </c>
      <c r="AV433" s="14" t="s">
        <v>87</v>
      </c>
      <c r="AW433" s="14" t="s">
        <v>33</v>
      </c>
      <c r="AX433" s="14" t="s">
        <v>79</v>
      </c>
      <c r="AY433" s="258" t="s">
        <v>170</v>
      </c>
    </row>
    <row r="434" s="13" customFormat="1">
      <c r="A434" s="13"/>
      <c r="B434" s="238"/>
      <c r="C434" s="239"/>
      <c r="D434" s="232" t="s">
        <v>182</v>
      </c>
      <c r="E434" s="240" t="s">
        <v>1</v>
      </c>
      <c r="F434" s="241" t="s">
        <v>605</v>
      </c>
      <c r="G434" s="239"/>
      <c r="H434" s="242">
        <v>712.75</v>
      </c>
      <c r="I434" s="243"/>
      <c r="J434" s="239"/>
      <c r="K434" s="239"/>
      <c r="L434" s="244"/>
      <c r="M434" s="245"/>
      <c r="N434" s="246"/>
      <c r="O434" s="246"/>
      <c r="P434" s="246"/>
      <c r="Q434" s="246"/>
      <c r="R434" s="246"/>
      <c r="S434" s="246"/>
      <c r="T434" s="247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8" t="s">
        <v>182</v>
      </c>
      <c r="AU434" s="248" t="s">
        <v>89</v>
      </c>
      <c r="AV434" s="13" t="s">
        <v>89</v>
      </c>
      <c r="AW434" s="13" t="s">
        <v>33</v>
      </c>
      <c r="AX434" s="13" t="s">
        <v>79</v>
      </c>
      <c r="AY434" s="248" t="s">
        <v>170</v>
      </c>
    </row>
    <row r="435" s="14" customFormat="1">
      <c r="A435" s="14"/>
      <c r="B435" s="249"/>
      <c r="C435" s="250"/>
      <c r="D435" s="232" t="s">
        <v>182</v>
      </c>
      <c r="E435" s="251" t="s">
        <v>1</v>
      </c>
      <c r="F435" s="252" t="s">
        <v>559</v>
      </c>
      <c r="G435" s="250"/>
      <c r="H435" s="251" t="s">
        <v>1</v>
      </c>
      <c r="I435" s="253"/>
      <c r="J435" s="250"/>
      <c r="K435" s="250"/>
      <c r="L435" s="254"/>
      <c r="M435" s="255"/>
      <c r="N435" s="256"/>
      <c r="O435" s="256"/>
      <c r="P435" s="256"/>
      <c r="Q435" s="256"/>
      <c r="R435" s="256"/>
      <c r="S435" s="256"/>
      <c r="T435" s="257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8" t="s">
        <v>182</v>
      </c>
      <c r="AU435" s="258" t="s">
        <v>89</v>
      </c>
      <c r="AV435" s="14" t="s">
        <v>87</v>
      </c>
      <c r="AW435" s="14" t="s">
        <v>33</v>
      </c>
      <c r="AX435" s="14" t="s">
        <v>79</v>
      </c>
      <c r="AY435" s="258" t="s">
        <v>170</v>
      </c>
    </row>
    <row r="436" s="13" customFormat="1">
      <c r="A436" s="13"/>
      <c r="B436" s="238"/>
      <c r="C436" s="239"/>
      <c r="D436" s="232" t="s">
        <v>182</v>
      </c>
      <c r="E436" s="240" t="s">
        <v>1</v>
      </c>
      <c r="F436" s="241" t="s">
        <v>613</v>
      </c>
      <c r="G436" s="239"/>
      <c r="H436" s="242">
        <v>774.5</v>
      </c>
      <c r="I436" s="243"/>
      <c r="J436" s="239"/>
      <c r="K436" s="239"/>
      <c r="L436" s="244"/>
      <c r="M436" s="245"/>
      <c r="N436" s="246"/>
      <c r="O436" s="246"/>
      <c r="P436" s="246"/>
      <c r="Q436" s="246"/>
      <c r="R436" s="246"/>
      <c r="S436" s="246"/>
      <c r="T436" s="247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8" t="s">
        <v>182</v>
      </c>
      <c r="AU436" s="248" t="s">
        <v>89</v>
      </c>
      <c r="AV436" s="13" t="s">
        <v>89</v>
      </c>
      <c r="AW436" s="13" t="s">
        <v>33</v>
      </c>
      <c r="AX436" s="13" t="s">
        <v>79</v>
      </c>
      <c r="AY436" s="248" t="s">
        <v>170</v>
      </c>
    </row>
    <row r="437" s="14" customFormat="1">
      <c r="A437" s="14"/>
      <c r="B437" s="249"/>
      <c r="C437" s="250"/>
      <c r="D437" s="232" t="s">
        <v>182</v>
      </c>
      <c r="E437" s="251" t="s">
        <v>1</v>
      </c>
      <c r="F437" s="252" t="s">
        <v>621</v>
      </c>
      <c r="G437" s="250"/>
      <c r="H437" s="251" t="s">
        <v>1</v>
      </c>
      <c r="I437" s="253"/>
      <c r="J437" s="250"/>
      <c r="K437" s="250"/>
      <c r="L437" s="254"/>
      <c r="M437" s="255"/>
      <c r="N437" s="256"/>
      <c r="O437" s="256"/>
      <c r="P437" s="256"/>
      <c r="Q437" s="256"/>
      <c r="R437" s="256"/>
      <c r="S437" s="256"/>
      <c r="T437" s="257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8" t="s">
        <v>182</v>
      </c>
      <c r="AU437" s="258" t="s">
        <v>89</v>
      </c>
      <c r="AV437" s="14" t="s">
        <v>87</v>
      </c>
      <c r="AW437" s="14" t="s">
        <v>33</v>
      </c>
      <c r="AX437" s="14" t="s">
        <v>79</v>
      </c>
      <c r="AY437" s="258" t="s">
        <v>170</v>
      </c>
    </row>
    <row r="438" s="13" customFormat="1">
      <c r="A438" s="13"/>
      <c r="B438" s="238"/>
      <c r="C438" s="239"/>
      <c r="D438" s="232" t="s">
        <v>182</v>
      </c>
      <c r="E438" s="240" t="s">
        <v>1</v>
      </c>
      <c r="F438" s="241" t="s">
        <v>624</v>
      </c>
      <c r="G438" s="239"/>
      <c r="H438" s="242">
        <v>28.25</v>
      </c>
      <c r="I438" s="243"/>
      <c r="J438" s="239"/>
      <c r="K438" s="239"/>
      <c r="L438" s="244"/>
      <c r="M438" s="245"/>
      <c r="N438" s="246"/>
      <c r="O438" s="246"/>
      <c r="P438" s="246"/>
      <c r="Q438" s="246"/>
      <c r="R438" s="246"/>
      <c r="S438" s="246"/>
      <c r="T438" s="247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8" t="s">
        <v>182</v>
      </c>
      <c r="AU438" s="248" t="s">
        <v>89</v>
      </c>
      <c r="AV438" s="13" t="s">
        <v>89</v>
      </c>
      <c r="AW438" s="13" t="s">
        <v>33</v>
      </c>
      <c r="AX438" s="13" t="s">
        <v>79</v>
      </c>
      <c r="AY438" s="248" t="s">
        <v>170</v>
      </c>
    </row>
    <row r="439" s="2" customFormat="1" ht="24.15" customHeight="1">
      <c r="A439" s="37"/>
      <c r="B439" s="38"/>
      <c r="C439" s="218" t="s">
        <v>636</v>
      </c>
      <c r="D439" s="218" t="s">
        <v>173</v>
      </c>
      <c r="E439" s="219" t="s">
        <v>637</v>
      </c>
      <c r="F439" s="220" t="s">
        <v>638</v>
      </c>
      <c r="G439" s="221" t="s">
        <v>330</v>
      </c>
      <c r="H439" s="222">
        <v>49</v>
      </c>
      <c r="I439" s="223"/>
      <c r="J439" s="224">
        <f>ROUND(I439*H439,2)</f>
        <v>0</v>
      </c>
      <c r="K439" s="225"/>
      <c r="L439" s="43"/>
      <c r="M439" s="226" t="s">
        <v>1</v>
      </c>
      <c r="N439" s="227" t="s">
        <v>44</v>
      </c>
      <c r="O439" s="90"/>
      <c r="P439" s="228">
        <f>O439*H439</f>
        <v>0</v>
      </c>
      <c r="Q439" s="228">
        <v>0</v>
      </c>
      <c r="R439" s="228">
        <f>Q439*H439</f>
        <v>0</v>
      </c>
      <c r="S439" s="228">
        <v>0</v>
      </c>
      <c r="T439" s="229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230" t="s">
        <v>186</v>
      </c>
      <c r="AT439" s="230" t="s">
        <v>173</v>
      </c>
      <c r="AU439" s="230" t="s">
        <v>89</v>
      </c>
      <c r="AY439" s="16" t="s">
        <v>170</v>
      </c>
      <c r="BE439" s="231">
        <f>IF(N439="základní",J439,0)</f>
        <v>0</v>
      </c>
      <c r="BF439" s="231">
        <f>IF(N439="snížená",J439,0)</f>
        <v>0</v>
      </c>
      <c r="BG439" s="231">
        <f>IF(N439="zákl. přenesená",J439,0)</f>
        <v>0</v>
      </c>
      <c r="BH439" s="231">
        <f>IF(N439="sníž. přenesená",J439,0)</f>
        <v>0</v>
      </c>
      <c r="BI439" s="231">
        <f>IF(N439="nulová",J439,0)</f>
        <v>0</v>
      </c>
      <c r="BJ439" s="16" t="s">
        <v>87</v>
      </c>
      <c r="BK439" s="231">
        <f>ROUND(I439*H439,2)</f>
        <v>0</v>
      </c>
      <c r="BL439" s="16" t="s">
        <v>186</v>
      </c>
      <c r="BM439" s="230" t="s">
        <v>639</v>
      </c>
    </row>
    <row r="440" s="2" customFormat="1">
      <c r="A440" s="37"/>
      <c r="B440" s="38"/>
      <c r="C440" s="39"/>
      <c r="D440" s="232" t="s">
        <v>179</v>
      </c>
      <c r="E440" s="39"/>
      <c r="F440" s="233" t="s">
        <v>638</v>
      </c>
      <c r="G440" s="39"/>
      <c r="H440" s="39"/>
      <c r="I440" s="234"/>
      <c r="J440" s="39"/>
      <c r="K440" s="39"/>
      <c r="L440" s="43"/>
      <c r="M440" s="235"/>
      <c r="N440" s="236"/>
      <c r="O440" s="90"/>
      <c r="P440" s="90"/>
      <c r="Q440" s="90"/>
      <c r="R440" s="90"/>
      <c r="S440" s="90"/>
      <c r="T440" s="91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6" t="s">
        <v>179</v>
      </c>
      <c r="AU440" s="16" t="s">
        <v>89</v>
      </c>
    </row>
    <row r="441" s="2" customFormat="1">
      <c r="A441" s="37"/>
      <c r="B441" s="38"/>
      <c r="C441" s="39"/>
      <c r="D441" s="232" t="s">
        <v>180</v>
      </c>
      <c r="E441" s="39"/>
      <c r="F441" s="237" t="s">
        <v>640</v>
      </c>
      <c r="G441" s="39"/>
      <c r="H441" s="39"/>
      <c r="I441" s="234"/>
      <c r="J441" s="39"/>
      <c r="K441" s="39"/>
      <c r="L441" s="43"/>
      <c r="M441" s="235"/>
      <c r="N441" s="236"/>
      <c r="O441" s="90"/>
      <c r="P441" s="90"/>
      <c r="Q441" s="90"/>
      <c r="R441" s="90"/>
      <c r="S441" s="90"/>
      <c r="T441" s="91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T441" s="16" t="s">
        <v>180</v>
      </c>
      <c r="AU441" s="16" t="s">
        <v>89</v>
      </c>
    </row>
    <row r="442" s="13" customFormat="1">
      <c r="A442" s="13"/>
      <c r="B442" s="238"/>
      <c r="C442" s="239"/>
      <c r="D442" s="232" t="s">
        <v>182</v>
      </c>
      <c r="E442" s="240" t="s">
        <v>1</v>
      </c>
      <c r="F442" s="241" t="s">
        <v>641</v>
      </c>
      <c r="G442" s="239"/>
      <c r="H442" s="242">
        <v>49</v>
      </c>
      <c r="I442" s="243"/>
      <c r="J442" s="239"/>
      <c r="K442" s="239"/>
      <c r="L442" s="244"/>
      <c r="M442" s="245"/>
      <c r="N442" s="246"/>
      <c r="O442" s="246"/>
      <c r="P442" s="246"/>
      <c r="Q442" s="246"/>
      <c r="R442" s="246"/>
      <c r="S442" s="246"/>
      <c r="T442" s="247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8" t="s">
        <v>182</v>
      </c>
      <c r="AU442" s="248" t="s">
        <v>89</v>
      </c>
      <c r="AV442" s="13" t="s">
        <v>89</v>
      </c>
      <c r="AW442" s="13" t="s">
        <v>33</v>
      </c>
      <c r="AX442" s="13" t="s">
        <v>87</v>
      </c>
      <c r="AY442" s="248" t="s">
        <v>170</v>
      </c>
    </row>
    <row r="443" s="2" customFormat="1" ht="24.15" customHeight="1">
      <c r="A443" s="37"/>
      <c r="B443" s="38"/>
      <c r="C443" s="218" t="s">
        <v>642</v>
      </c>
      <c r="D443" s="218" t="s">
        <v>173</v>
      </c>
      <c r="E443" s="219" t="s">
        <v>643</v>
      </c>
      <c r="F443" s="220" t="s">
        <v>644</v>
      </c>
      <c r="G443" s="221" t="s">
        <v>330</v>
      </c>
      <c r="H443" s="222">
        <v>101</v>
      </c>
      <c r="I443" s="223"/>
      <c r="J443" s="224">
        <f>ROUND(I443*H443,2)</f>
        <v>0</v>
      </c>
      <c r="K443" s="225"/>
      <c r="L443" s="43"/>
      <c r="M443" s="226" t="s">
        <v>1</v>
      </c>
      <c r="N443" s="227" t="s">
        <v>44</v>
      </c>
      <c r="O443" s="90"/>
      <c r="P443" s="228">
        <f>O443*H443</f>
        <v>0</v>
      </c>
      <c r="Q443" s="228">
        <v>0</v>
      </c>
      <c r="R443" s="228">
        <f>Q443*H443</f>
        <v>0</v>
      </c>
      <c r="S443" s="228">
        <v>0</v>
      </c>
      <c r="T443" s="229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230" t="s">
        <v>186</v>
      </c>
      <c r="AT443" s="230" t="s">
        <v>173</v>
      </c>
      <c r="AU443" s="230" t="s">
        <v>89</v>
      </c>
      <c r="AY443" s="16" t="s">
        <v>170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16" t="s">
        <v>87</v>
      </c>
      <c r="BK443" s="231">
        <f>ROUND(I443*H443,2)</f>
        <v>0</v>
      </c>
      <c r="BL443" s="16" t="s">
        <v>186</v>
      </c>
      <c r="BM443" s="230" t="s">
        <v>645</v>
      </c>
    </row>
    <row r="444" s="2" customFormat="1">
      <c r="A444" s="37"/>
      <c r="B444" s="38"/>
      <c r="C444" s="39"/>
      <c r="D444" s="232" t="s">
        <v>179</v>
      </c>
      <c r="E444" s="39"/>
      <c r="F444" s="233" t="s">
        <v>644</v>
      </c>
      <c r="G444" s="39"/>
      <c r="H444" s="39"/>
      <c r="I444" s="234"/>
      <c r="J444" s="39"/>
      <c r="K444" s="39"/>
      <c r="L444" s="43"/>
      <c r="M444" s="235"/>
      <c r="N444" s="236"/>
      <c r="O444" s="90"/>
      <c r="P444" s="90"/>
      <c r="Q444" s="90"/>
      <c r="R444" s="90"/>
      <c r="S444" s="90"/>
      <c r="T444" s="91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16" t="s">
        <v>179</v>
      </c>
      <c r="AU444" s="16" t="s">
        <v>89</v>
      </c>
    </row>
    <row r="445" s="2" customFormat="1">
      <c r="A445" s="37"/>
      <c r="B445" s="38"/>
      <c r="C445" s="39"/>
      <c r="D445" s="232" t="s">
        <v>180</v>
      </c>
      <c r="E445" s="39"/>
      <c r="F445" s="237" t="s">
        <v>640</v>
      </c>
      <c r="G445" s="39"/>
      <c r="H445" s="39"/>
      <c r="I445" s="234"/>
      <c r="J445" s="39"/>
      <c r="K445" s="39"/>
      <c r="L445" s="43"/>
      <c r="M445" s="235"/>
      <c r="N445" s="236"/>
      <c r="O445" s="90"/>
      <c r="P445" s="90"/>
      <c r="Q445" s="90"/>
      <c r="R445" s="90"/>
      <c r="S445" s="90"/>
      <c r="T445" s="91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16" t="s">
        <v>180</v>
      </c>
      <c r="AU445" s="16" t="s">
        <v>89</v>
      </c>
    </row>
    <row r="446" s="13" customFormat="1">
      <c r="A446" s="13"/>
      <c r="B446" s="238"/>
      <c r="C446" s="239"/>
      <c r="D446" s="232" t="s">
        <v>182</v>
      </c>
      <c r="E446" s="240" t="s">
        <v>1</v>
      </c>
      <c r="F446" s="241" t="s">
        <v>646</v>
      </c>
      <c r="G446" s="239"/>
      <c r="H446" s="242">
        <v>12</v>
      </c>
      <c r="I446" s="243"/>
      <c r="J446" s="239"/>
      <c r="K446" s="239"/>
      <c r="L446" s="244"/>
      <c r="M446" s="245"/>
      <c r="N446" s="246"/>
      <c r="O446" s="246"/>
      <c r="P446" s="246"/>
      <c r="Q446" s="246"/>
      <c r="R446" s="246"/>
      <c r="S446" s="246"/>
      <c r="T446" s="247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8" t="s">
        <v>182</v>
      </c>
      <c r="AU446" s="248" t="s">
        <v>89</v>
      </c>
      <c r="AV446" s="13" t="s">
        <v>89</v>
      </c>
      <c r="AW446" s="13" t="s">
        <v>33</v>
      </c>
      <c r="AX446" s="13" t="s">
        <v>79</v>
      </c>
      <c r="AY446" s="248" t="s">
        <v>170</v>
      </c>
    </row>
    <row r="447" s="13" customFormat="1">
      <c r="A447" s="13"/>
      <c r="B447" s="238"/>
      <c r="C447" s="239"/>
      <c r="D447" s="232" t="s">
        <v>182</v>
      </c>
      <c r="E447" s="240" t="s">
        <v>1</v>
      </c>
      <c r="F447" s="241" t="s">
        <v>647</v>
      </c>
      <c r="G447" s="239"/>
      <c r="H447" s="242">
        <v>89</v>
      </c>
      <c r="I447" s="243"/>
      <c r="J447" s="239"/>
      <c r="K447" s="239"/>
      <c r="L447" s="244"/>
      <c r="M447" s="245"/>
      <c r="N447" s="246"/>
      <c r="O447" s="246"/>
      <c r="P447" s="246"/>
      <c r="Q447" s="246"/>
      <c r="R447" s="246"/>
      <c r="S447" s="246"/>
      <c r="T447" s="247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8" t="s">
        <v>182</v>
      </c>
      <c r="AU447" s="248" t="s">
        <v>89</v>
      </c>
      <c r="AV447" s="13" t="s">
        <v>89</v>
      </c>
      <c r="AW447" s="13" t="s">
        <v>33</v>
      </c>
      <c r="AX447" s="13" t="s">
        <v>79</v>
      </c>
      <c r="AY447" s="248" t="s">
        <v>170</v>
      </c>
    </row>
    <row r="448" s="2" customFormat="1" ht="24.15" customHeight="1">
      <c r="A448" s="37"/>
      <c r="B448" s="38"/>
      <c r="C448" s="218" t="s">
        <v>648</v>
      </c>
      <c r="D448" s="218" t="s">
        <v>173</v>
      </c>
      <c r="E448" s="219" t="s">
        <v>649</v>
      </c>
      <c r="F448" s="220" t="s">
        <v>650</v>
      </c>
      <c r="G448" s="221" t="s">
        <v>330</v>
      </c>
      <c r="H448" s="222">
        <v>15</v>
      </c>
      <c r="I448" s="223"/>
      <c r="J448" s="224">
        <f>ROUND(I448*H448,2)</f>
        <v>0</v>
      </c>
      <c r="K448" s="225"/>
      <c r="L448" s="43"/>
      <c r="M448" s="226" t="s">
        <v>1</v>
      </c>
      <c r="N448" s="227" t="s">
        <v>44</v>
      </c>
      <c r="O448" s="90"/>
      <c r="P448" s="228">
        <f>O448*H448</f>
        <v>0</v>
      </c>
      <c r="Q448" s="228">
        <v>0</v>
      </c>
      <c r="R448" s="228">
        <f>Q448*H448</f>
        <v>0</v>
      </c>
      <c r="S448" s="228">
        <v>0</v>
      </c>
      <c r="T448" s="229">
        <f>S448*H448</f>
        <v>0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R448" s="230" t="s">
        <v>186</v>
      </c>
      <c r="AT448" s="230" t="s">
        <v>173</v>
      </c>
      <c r="AU448" s="230" t="s">
        <v>89</v>
      </c>
      <c r="AY448" s="16" t="s">
        <v>170</v>
      </c>
      <c r="BE448" s="231">
        <f>IF(N448="základní",J448,0)</f>
        <v>0</v>
      </c>
      <c r="BF448" s="231">
        <f>IF(N448="snížená",J448,0)</f>
        <v>0</v>
      </c>
      <c r="BG448" s="231">
        <f>IF(N448="zákl. přenesená",J448,0)</f>
        <v>0</v>
      </c>
      <c r="BH448" s="231">
        <f>IF(N448="sníž. přenesená",J448,0)</f>
        <v>0</v>
      </c>
      <c r="BI448" s="231">
        <f>IF(N448="nulová",J448,0)</f>
        <v>0</v>
      </c>
      <c r="BJ448" s="16" t="s">
        <v>87</v>
      </c>
      <c r="BK448" s="231">
        <f>ROUND(I448*H448,2)</f>
        <v>0</v>
      </c>
      <c r="BL448" s="16" t="s">
        <v>186</v>
      </c>
      <c r="BM448" s="230" t="s">
        <v>651</v>
      </c>
    </row>
    <row r="449" s="2" customFormat="1">
      <c r="A449" s="37"/>
      <c r="B449" s="38"/>
      <c r="C449" s="39"/>
      <c r="D449" s="232" t="s">
        <v>179</v>
      </c>
      <c r="E449" s="39"/>
      <c r="F449" s="233" t="s">
        <v>650</v>
      </c>
      <c r="G449" s="39"/>
      <c r="H449" s="39"/>
      <c r="I449" s="234"/>
      <c r="J449" s="39"/>
      <c r="K449" s="39"/>
      <c r="L449" s="43"/>
      <c r="M449" s="235"/>
      <c r="N449" s="236"/>
      <c r="O449" s="90"/>
      <c r="P449" s="90"/>
      <c r="Q449" s="90"/>
      <c r="R449" s="90"/>
      <c r="S449" s="90"/>
      <c r="T449" s="91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T449" s="16" t="s">
        <v>179</v>
      </c>
      <c r="AU449" s="16" t="s">
        <v>89</v>
      </c>
    </row>
    <row r="450" s="2" customFormat="1">
      <c r="A450" s="37"/>
      <c r="B450" s="38"/>
      <c r="C450" s="39"/>
      <c r="D450" s="232" t="s">
        <v>180</v>
      </c>
      <c r="E450" s="39"/>
      <c r="F450" s="237" t="s">
        <v>652</v>
      </c>
      <c r="G450" s="39"/>
      <c r="H450" s="39"/>
      <c r="I450" s="234"/>
      <c r="J450" s="39"/>
      <c r="K450" s="39"/>
      <c r="L450" s="43"/>
      <c r="M450" s="235"/>
      <c r="N450" s="236"/>
      <c r="O450" s="90"/>
      <c r="P450" s="90"/>
      <c r="Q450" s="90"/>
      <c r="R450" s="90"/>
      <c r="S450" s="90"/>
      <c r="T450" s="91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16" t="s">
        <v>180</v>
      </c>
      <c r="AU450" s="16" t="s">
        <v>89</v>
      </c>
    </row>
    <row r="451" s="13" customFormat="1">
      <c r="A451" s="13"/>
      <c r="B451" s="238"/>
      <c r="C451" s="239"/>
      <c r="D451" s="232" t="s">
        <v>182</v>
      </c>
      <c r="E451" s="240" t="s">
        <v>1</v>
      </c>
      <c r="F451" s="241" t="s">
        <v>653</v>
      </c>
      <c r="G451" s="239"/>
      <c r="H451" s="242">
        <v>15</v>
      </c>
      <c r="I451" s="243"/>
      <c r="J451" s="239"/>
      <c r="K451" s="239"/>
      <c r="L451" s="244"/>
      <c r="M451" s="245"/>
      <c r="N451" s="246"/>
      <c r="O451" s="246"/>
      <c r="P451" s="246"/>
      <c r="Q451" s="246"/>
      <c r="R451" s="246"/>
      <c r="S451" s="246"/>
      <c r="T451" s="24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8" t="s">
        <v>182</v>
      </c>
      <c r="AU451" s="248" t="s">
        <v>89</v>
      </c>
      <c r="AV451" s="13" t="s">
        <v>89</v>
      </c>
      <c r="AW451" s="13" t="s">
        <v>33</v>
      </c>
      <c r="AX451" s="13" t="s">
        <v>87</v>
      </c>
      <c r="AY451" s="248" t="s">
        <v>170</v>
      </c>
    </row>
    <row r="452" s="2" customFormat="1" ht="24.15" customHeight="1">
      <c r="A452" s="37"/>
      <c r="B452" s="38"/>
      <c r="C452" s="218" t="s">
        <v>654</v>
      </c>
      <c r="D452" s="218" t="s">
        <v>173</v>
      </c>
      <c r="E452" s="219" t="s">
        <v>655</v>
      </c>
      <c r="F452" s="220" t="s">
        <v>656</v>
      </c>
      <c r="G452" s="221" t="s">
        <v>330</v>
      </c>
      <c r="H452" s="222">
        <v>624</v>
      </c>
      <c r="I452" s="223"/>
      <c r="J452" s="224">
        <f>ROUND(I452*H452,2)</f>
        <v>0</v>
      </c>
      <c r="K452" s="225"/>
      <c r="L452" s="43"/>
      <c r="M452" s="226" t="s">
        <v>1</v>
      </c>
      <c r="N452" s="227" t="s">
        <v>44</v>
      </c>
      <c r="O452" s="90"/>
      <c r="P452" s="228">
        <f>O452*H452</f>
        <v>0</v>
      </c>
      <c r="Q452" s="228">
        <v>0</v>
      </c>
      <c r="R452" s="228">
        <f>Q452*H452</f>
        <v>0</v>
      </c>
      <c r="S452" s="228">
        <v>0</v>
      </c>
      <c r="T452" s="229">
        <f>S452*H452</f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230" t="s">
        <v>186</v>
      </c>
      <c r="AT452" s="230" t="s">
        <v>173</v>
      </c>
      <c r="AU452" s="230" t="s">
        <v>89</v>
      </c>
      <c r="AY452" s="16" t="s">
        <v>170</v>
      </c>
      <c r="BE452" s="231">
        <f>IF(N452="základní",J452,0)</f>
        <v>0</v>
      </c>
      <c r="BF452" s="231">
        <f>IF(N452="snížená",J452,0)</f>
        <v>0</v>
      </c>
      <c r="BG452" s="231">
        <f>IF(N452="zákl. přenesená",J452,0)</f>
        <v>0</v>
      </c>
      <c r="BH452" s="231">
        <f>IF(N452="sníž. přenesená",J452,0)</f>
        <v>0</v>
      </c>
      <c r="BI452" s="231">
        <f>IF(N452="nulová",J452,0)</f>
        <v>0</v>
      </c>
      <c r="BJ452" s="16" t="s">
        <v>87</v>
      </c>
      <c r="BK452" s="231">
        <f>ROUND(I452*H452,2)</f>
        <v>0</v>
      </c>
      <c r="BL452" s="16" t="s">
        <v>186</v>
      </c>
      <c r="BM452" s="230" t="s">
        <v>657</v>
      </c>
    </row>
    <row r="453" s="2" customFormat="1">
      <c r="A453" s="37"/>
      <c r="B453" s="38"/>
      <c r="C453" s="39"/>
      <c r="D453" s="232" t="s">
        <v>179</v>
      </c>
      <c r="E453" s="39"/>
      <c r="F453" s="233" t="s">
        <v>656</v>
      </c>
      <c r="G453" s="39"/>
      <c r="H453" s="39"/>
      <c r="I453" s="234"/>
      <c r="J453" s="39"/>
      <c r="K453" s="39"/>
      <c r="L453" s="43"/>
      <c r="M453" s="235"/>
      <c r="N453" s="236"/>
      <c r="O453" s="90"/>
      <c r="P453" s="90"/>
      <c r="Q453" s="90"/>
      <c r="R453" s="90"/>
      <c r="S453" s="90"/>
      <c r="T453" s="91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T453" s="16" t="s">
        <v>179</v>
      </c>
      <c r="AU453" s="16" t="s">
        <v>89</v>
      </c>
    </row>
    <row r="454" s="2" customFormat="1">
      <c r="A454" s="37"/>
      <c r="B454" s="38"/>
      <c r="C454" s="39"/>
      <c r="D454" s="232" t="s">
        <v>180</v>
      </c>
      <c r="E454" s="39"/>
      <c r="F454" s="237" t="s">
        <v>658</v>
      </c>
      <c r="G454" s="39"/>
      <c r="H454" s="39"/>
      <c r="I454" s="234"/>
      <c r="J454" s="39"/>
      <c r="K454" s="39"/>
      <c r="L454" s="43"/>
      <c r="M454" s="235"/>
      <c r="N454" s="236"/>
      <c r="O454" s="90"/>
      <c r="P454" s="90"/>
      <c r="Q454" s="90"/>
      <c r="R454" s="90"/>
      <c r="S454" s="90"/>
      <c r="T454" s="91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16" t="s">
        <v>180</v>
      </c>
      <c r="AU454" s="16" t="s">
        <v>89</v>
      </c>
    </row>
    <row r="455" s="13" customFormat="1">
      <c r="A455" s="13"/>
      <c r="B455" s="238"/>
      <c r="C455" s="239"/>
      <c r="D455" s="232" t="s">
        <v>182</v>
      </c>
      <c r="E455" s="240" t="s">
        <v>1</v>
      </c>
      <c r="F455" s="241" t="s">
        <v>659</v>
      </c>
      <c r="G455" s="239"/>
      <c r="H455" s="242">
        <v>624</v>
      </c>
      <c r="I455" s="243"/>
      <c r="J455" s="239"/>
      <c r="K455" s="239"/>
      <c r="L455" s="244"/>
      <c r="M455" s="245"/>
      <c r="N455" s="246"/>
      <c r="O455" s="246"/>
      <c r="P455" s="246"/>
      <c r="Q455" s="246"/>
      <c r="R455" s="246"/>
      <c r="S455" s="246"/>
      <c r="T455" s="247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8" t="s">
        <v>182</v>
      </c>
      <c r="AU455" s="248" t="s">
        <v>89</v>
      </c>
      <c r="AV455" s="13" t="s">
        <v>89</v>
      </c>
      <c r="AW455" s="13" t="s">
        <v>33</v>
      </c>
      <c r="AX455" s="13" t="s">
        <v>87</v>
      </c>
      <c r="AY455" s="248" t="s">
        <v>170</v>
      </c>
    </row>
    <row r="456" s="12" customFormat="1" ht="25.92" customHeight="1">
      <c r="A456" s="12"/>
      <c r="B456" s="202"/>
      <c r="C456" s="203"/>
      <c r="D456" s="204" t="s">
        <v>78</v>
      </c>
      <c r="E456" s="205" t="s">
        <v>184</v>
      </c>
      <c r="F456" s="205" t="s">
        <v>185</v>
      </c>
      <c r="G456" s="203"/>
      <c r="H456" s="203"/>
      <c r="I456" s="206"/>
      <c r="J456" s="207">
        <f>BK456</f>
        <v>0</v>
      </c>
      <c r="K456" s="203"/>
      <c r="L456" s="208"/>
      <c r="M456" s="209"/>
      <c r="N456" s="210"/>
      <c r="O456" s="210"/>
      <c r="P456" s="211">
        <f>SUM(P457:P463)</f>
        <v>0</v>
      </c>
      <c r="Q456" s="210"/>
      <c r="R456" s="211">
        <f>SUM(R457:R463)</f>
        <v>0</v>
      </c>
      <c r="S456" s="210"/>
      <c r="T456" s="212">
        <f>SUM(T457:T463)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13" t="s">
        <v>186</v>
      </c>
      <c r="AT456" s="214" t="s">
        <v>78</v>
      </c>
      <c r="AU456" s="214" t="s">
        <v>79</v>
      </c>
      <c r="AY456" s="213" t="s">
        <v>170</v>
      </c>
      <c r="BK456" s="215">
        <f>SUM(BK457:BK463)</f>
        <v>0</v>
      </c>
    </row>
    <row r="457" s="2" customFormat="1" ht="37.8" customHeight="1">
      <c r="A457" s="37"/>
      <c r="B457" s="38"/>
      <c r="C457" s="218" t="s">
        <v>660</v>
      </c>
      <c r="D457" s="218" t="s">
        <v>173</v>
      </c>
      <c r="E457" s="219" t="s">
        <v>661</v>
      </c>
      <c r="F457" s="220" t="s">
        <v>662</v>
      </c>
      <c r="G457" s="221" t="s">
        <v>663</v>
      </c>
      <c r="H457" s="222">
        <v>7401.54</v>
      </c>
      <c r="I457" s="223"/>
      <c r="J457" s="224">
        <f>ROUND(I457*H457,2)</f>
        <v>0</v>
      </c>
      <c r="K457" s="225"/>
      <c r="L457" s="43"/>
      <c r="M457" s="226" t="s">
        <v>1</v>
      </c>
      <c r="N457" s="227" t="s">
        <v>44</v>
      </c>
      <c r="O457" s="90"/>
      <c r="P457" s="228">
        <f>O457*H457</f>
        <v>0</v>
      </c>
      <c r="Q457" s="228">
        <v>0</v>
      </c>
      <c r="R457" s="228">
        <f>Q457*H457</f>
        <v>0</v>
      </c>
      <c r="S457" s="228">
        <v>0</v>
      </c>
      <c r="T457" s="229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230" t="s">
        <v>190</v>
      </c>
      <c r="AT457" s="230" t="s">
        <v>173</v>
      </c>
      <c r="AU457" s="230" t="s">
        <v>87</v>
      </c>
      <c r="AY457" s="16" t="s">
        <v>170</v>
      </c>
      <c r="BE457" s="231">
        <f>IF(N457="základní",J457,0)</f>
        <v>0</v>
      </c>
      <c r="BF457" s="231">
        <f>IF(N457="snížená",J457,0)</f>
        <v>0</v>
      </c>
      <c r="BG457" s="231">
        <f>IF(N457="zákl. přenesená",J457,0)</f>
        <v>0</v>
      </c>
      <c r="BH457" s="231">
        <f>IF(N457="sníž. přenesená",J457,0)</f>
        <v>0</v>
      </c>
      <c r="BI457" s="231">
        <f>IF(N457="nulová",J457,0)</f>
        <v>0</v>
      </c>
      <c r="BJ457" s="16" t="s">
        <v>87</v>
      </c>
      <c r="BK457" s="231">
        <f>ROUND(I457*H457,2)</f>
        <v>0</v>
      </c>
      <c r="BL457" s="16" t="s">
        <v>190</v>
      </c>
      <c r="BM457" s="230" t="s">
        <v>664</v>
      </c>
    </row>
    <row r="458" s="2" customFormat="1">
      <c r="A458" s="37"/>
      <c r="B458" s="38"/>
      <c r="C458" s="39"/>
      <c r="D458" s="232" t="s">
        <v>179</v>
      </c>
      <c r="E458" s="39"/>
      <c r="F458" s="233" t="s">
        <v>665</v>
      </c>
      <c r="G458" s="39"/>
      <c r="H458" s="39"/>
      <c r="I458" s="234"/>
      <c r="J458" s="39"/>
      <c r="K458" s="39"/>
      <c r="L458" s="43"/>
      <c r="M458" s="235"/>
      <c r="N458" s="236"/>
      <c r="O458" s="90"/>
      <c r="P458" s="90"/>
      <c r="Q458" s="90"/>
      <c r="R458" s="90"/>
      <c r="S458" s="90"/>
      <c r="T458" s="91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16" t="s">
        <v>179</v>
      </c>
      <c r="AU458" s="16" t="s">
        <v>87</v>
      </c>
    </row>
    <row r="459" s="2" customFormat="1">
      <c r="A459" s="37"/>
      <c r="B459" s="38"/>
      <c r="C459" s="39"/>
      <c r="D459" s="232" t="s">
        <v>193</v>
      </c>
      <c r="E459" s="39"/>
      <c r="F459" s="237" t="s">
        <v>666</v>
      </c>
      <c r="G459" s="39"/>
      <c r="H459" s="39"/>
      <c r="I459" s="234"/>
      <c r="J459" s="39"/>
      <c r="K459" s="39"/>
      <c r="L459" s="43"/>
      <c r="M459" s="235"/>
      <c r="N459" s="236"/>
      <c r="O459" s="90"/>
      <c r="P459" s="90"/>
      <c r="Q459" s="90"/>
      <c r="R459" s="90"/>
      <c r="S459" s="90"/>
      <c r="T459" s="91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T459" s="16" t="s">
        <v>193</v>
      </c>
      <c r="AU459" s="16" t="s">
        <v>87</v>
      </c>
    </row>
    <row r="460" s="13" customFormat="1">
      <c r="A460" s="13"/>
      <c r="B460" s="238"/>
      <c r="C460" s="239"/>
      <c r="D460" s="232" t="s">
        <v>182</v>
      </c>
      <c r="E460" s="240" t="s">
        <v>1</v>
      </c>
      <c r="F460" s="241" t="s">
        <v>667</v>
      </c>
      <c r="G460" s="239"/>
      <c r="H460" s="242">
        <v>1024.6320000000001</v>
      </c>
      <c r="I460" s="243"/>
      <c r="J460" s="239"/>
      <c r="K460" s="239"/>
      <c r="L460" s="244"/>
      <c r="M460" s="245"/>
      <c r="N460" s="246"/>
      <c r="O460" s="246"/>
      <c r="P460" s="246"/>
      <c r="Q460" s="246"/>
      <c r="R460" s="246"/>
      <c r="S460" s="246"/>
      <c r="T460" s="247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8" t="s">
        <v>182</v>
      </c>
      <c r="AU460" s="248" t="s">
        <v>87</v>
      </c>
      <c r="AV460" s="13" t="s">
        <v>89</v>
      </c>
      <c r="AW460" s="13" t="s">
        <v>33</v>
      </c>
      <c r="AX460" s="13" t="s">
        <v>79</v>
      </c>
      <c r="AY460" s="248" t="s">
        <v>170</v>
      </c>
    </row>
    <row r="461" s="13" customFormat="1">
      <c r="A461" s="13"/>
      <c r="B461" s="238"/>
      <c r="C461" s="239"/>
      <c r="D461" s="232" t="s">
        <v>182</v>
      </c>
      <c r="E461" s="240" t="s">
        <v>1</v>
      </c>
      <c r="F461" s="241" t="s">
        <v>668</v>
      </c>
      <c r="G461" s="239"/>
      <c r="H461" s="242">
        <v>6048.7449999999999</v>
      </c>
      <c r="I461" s="243"/>
      <c r="J461" s="239"/>
      <c r="K461" s="239"/>
      <c r="L461" s="244"/>
      <c r="M461" s="245"/>
      <c r="N461" s="246"/>
      <c r="O461" s="246"/>
      <c r="P461" s="246"/>
      <c r="Q461" s="246"/>
      <c r="R461" s="246"/>
      <c r="S461" s="246"/>
      <c r="T461" s="247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8" t="s">
        <v>182</v>
      </c>
      <c r="AU461" s="248" t="s">
        <v>87</v>
      </c>
      <c r="AV461" s="13" t="s">
        <v>89</v>
      </c>
      <c r="AW461" s="13" t="s">
        <v>33</v>
      </c>
      <c r="AX461" s="13" t="s">
        <v>79</v>
      </c>
      <c r="AY461" s="248" t="s">
        <v>170</v>
      </c>
    </row>
    <row r="462" s="13" customFormat="1">
      <c r="A462" s="13"/>
      <c r="B462" s="238"/>
      <c r="C462" s="239"/>
      <c r="D462" s="232" t="s">
        <v>182</v>
      </c>
      <c r="E462" s="240" t="s">
        <v>1</v>
      </c>
      <c r="F462" s="241" t="s">
        <v>669</v>
      </c>
      <c r="G462" s="239"/>
      <c r="H462" s="242">
        <v>42.560000000000002</v>
      </c>
      <c r="I462" s="243"/>
      <c r="J462" s="239"/>
      <c r="K462" s="239"/>
      <c r="L462" s="244"/>
      <c r="M462" s="245"/>
      <c r="N462" s="246"/>
      <c r="O462" s="246"/>
      <c r="P462" s="246"/>
      <c r="Q462" s="246"/>
      <c r="R462" s="246"/>
      <c r="S462" s="246"/>
      <c r="T462" s="247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8" t="s">
        <v>182</v>
      </c>
      <c r="AU462" s="248" t="s">
        <v>87</v>
      </c>
      <c r="AV462" s="13" t="s">
        <v>89</v>
      </c>
      <c r="AW462" s="13" t="s">
        <v>33</v>
      </c>
      <c r="AX462" s="13" t="s">
        <v>79</v>
      </c>
      <c r="AY462" s="248" t="s">
        <v>170</v>
      </c>
    </row>
    <row r="463" s="13" customFormat="1">
      <c r="A463" s="13"/>
      <c r="B463" s="238"/>
      <c r="C463" s="239"/>
      <c r="D463" s="232" t="s">
        <v>182</v>
      </c>
      <c r="E463" s="240" t="s">
        <v>1</v>
      </c>
      <c r="F463" s="241" t="s">
        <v>670</v>
      </c>
      <c r="G463" s="239"/>
      <c r="H463" s="242">
        <v>285.60300000000001</v>
      </c>
      <c r="I463" s="243"/>
      <c r="J463" s="239"/>
      <c r="K463" s="239"/>
      <c r="L463" s="244"/>
      <c r="M463" s="262"/>
      <c r="N463" s="263"/>
      <c r="O463" s="263"/>
      <c r="P463" s="263"/>
      <c r="Q463" s="263"/>
      <c r="R463" s="263"/>
      <c r="S463" s="263"/>
      <c r="T463" s="26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8" t="s">
        <v>182</v>
      </c>
      <c r="AU463" s="248" t="s">
        <v>87</v>
      </c>
      <c r="AV463" s="13" t="s">
        <v>89</v>
      </c>
      <c r="AW463" s="13" t="s">
        <v>33</v>
      </c>
      <c r="AX463" s="13" t="s">
        <v>79</v>
      </c>
      <c r="AY463" s="248" t="s">
        <v>170</v>
      </c>
    </row>
    <row r="464" s="2" customFormat="1" ht="6.96" customHeight="1">
      <c r="A464" s="37"/>
      <c r="B464" s="65"/>
      <c r="C464" s="66"/>
      <c r="D464" s="66"/>
      <c r="E464" s="66"/>
      <c r="F464" s="66"/>
      <c r="G464" s="66"/>
      <c r="H464" s="66"/>
      <c r="I464" s="66"/>
      <c r="J464" s="66"/>
      <c r="K464" s="66"/>
      <c r="L464" s="43"/>
      <c r="M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</row>
  </sheetData>
  <sheetProtection sheet="1" autoFilter="0" formatColumns="0" formatRows="0" objects="1" scenarios="1" spinCount="100000" saltValue="IWoyxiBadl18PaQd7FTlaXzi8qkss9vejAVbRimWsJMdP7X5mTom0487k4bOQq2tCAnx+IXG+v0Pfr8vDpFCFQ==" hashValue="Lkvnjw9SAHmcnPy6aoV0Vbr0W7kd3nvWHMAw8M9a9G5fWwgQx5t5/MyayrveMVq9wioT+p2UEvVwVVCasTfXkw==" algorithmName="SHA-512" password="CC35"/>
  <autoFilter ref="C122:K46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671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ROUND((SUM(BE124:BE309)),  2)</f>
        <v>0</v>
      </c>
      <c r="G33" s="37"/>
      <c r="H33" s="37"/>
      <c r="I33" s="154">
        <v>0.20999999999999999</v>
      </c>
      <c r="J33" s="153">
        <f>ROUND(((SUM(BE124:BE309))*I33),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ROUND((SUM(BF124:BF309)),  2)</f>
        <v>0</v>
      </c>
      <c r="G34" s="37"/>
      <c r="H34" s="37"/>
      <c r="I34" s="154">
        <v>0.14999999999999999</v>
      </c>
      <c r="J34" s="153">
        <f>ROUND(((SUM(BF124:BF309))*I34),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ROUND((SUM(BG124:BG309)),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ROUND((SUM(BH124:BH309)),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ROUND((SUM(BI124:BI309)),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101.1 - Obnova komunikace ul. Okružní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FORVIA CZ,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J166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672</v>
      </c>
      <c r="E100" s="187"/>
      <c r="F100" s="187"/>
      <c r="G100" s="187"/>
      <c r="H100" s="187"/>
      <c r="I100" s="187"/>
      <c r="J100" s="188">
        <f>J171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299</v>
      </c>
      <c r="E101" s="187"/>
      <c r="F101" s="187"/>
      <c r="G101" s="187"/>
      <c r="H101" s="187"/>
      <c r="I101" s="187"/>
      <c r="J101" s="188">
        <f>J176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300</v>
      </c>
      <c r="E102" s="187"/>
      <c r="F102" s="187"/>
      <c r="G102" s="187"/>
      <c r="H102" s="187"/>
      <c r="I102" s="187"/>
      <c r="J102" s="188">
        <f>J227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301</v>
      </c>
      <c r="E103" s="187"/>
      <c r="F103" s="187"/>
      <c r="G103" s="187"/>
      <c r="H103" s="187"/>
      <c r="I103" s="187"/>
      <c r="J103" s="188">
        <f>J236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8"/>
      <c r="C104" s="179"/>
      <c r="D104" s="180" t="s">
        <v>154</v>
      </c>
      <c r="E104" s="181"/>
      <c r="F104" s="181"/>
      <c r="G104" s="181"/>
      <c r="H104" s="181"/>
      <c r="I104" s="181"/>
      <c r="J104" s="182">
        <f>J296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155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Přeložka komunikace II/611 - Nehvizdy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145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SO 101.1 - Obnova komunikace ul. Okružní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 xml:space="preserve"> </v>
      </c>
      <c r="G118" s="39"/>
      <c r="H118" s="39"/>
      <c r="I118" s="31" t="s">
        <v>22</v>
      </c>
      <c r="J118" s="78" t="str">
        <f>IF(J12="","",J12)</f>
        <v>18. 12. 2025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>KSÚS Středočeského kraje, p.o.</v>
      </c>
      <c r="G120" s="39"/>
      <c r="H120" s="39"/>
      <c r="I120" s="31" t="s">
        <v>32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30</v>
      </c>
      <c r="D121" s="39"/>
      <c r="E121" s="39"/>
      <c r="F121" s="26" t="str">
        <f>IF(E18="","",E18)</f>
        <v>Vyplň údaj</v>
      </c>
      <c r="G121" s="39"/>
      <c r="H121" s="39"/>
      <c r="I121" s="31" t="s">
        <v>34</v>
      </c>
      <c r="J121" s="35" t="str">
        <f>E24</f>
        <v>FORVIA CZ, s.r.o.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156</v>
      </c>
      <c r="D123" s="193" t="s">
        <v>64</v>
      </c>
      <c r="E123" s="193" t="s">
        <v>60</v>
      </c>
      <c r="F123" s="193" t="s">
        <v>61</v>
      </c>
      <c r="G123" s="193" t="s">
        <v>157</v>
      </c>
      <c r="H123" s="193" t="s">
        <v>158</v>
      </c>
      <c r="I123" s="193" t="s">
        <v>159</v>
      </c>
      <c r="J123" s="194" t="s">
        <v>149</v>
      </c>
      <c r="K123" s="195" t="s">
        <v>160</v>
      </c>
      <c r="L123" s="196"/>
      <c r="M123" s="99" t="s">
        <v>1</v>
      </c>
      <c r="N123" s="100" t="s">
        <v>43</v>
      </c>
      <c r="O123" s="100" t="s">
        <v>161</v>
      </c>
      <c r="P123" s="100" t="s">
        <v>162</v>
      </c>
      <c r="Q123" s="100" t="s">
        <v>163</v>
      </c>
      <c r="R123" s="100" t="s">
        <v>164</v>
      </c>
      <c r="S123" s="100" t="s">
        <v>165</v>
      </c>
      <c r="T123" s="101" t="s">
        <v>166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167</v>
      </c>
      <c r="D124" s="39"/>
      <c r="E124" s="39"/>
      <c r="F124" s="39"/>
      <c r="G124" s="39"/>
      <c r="H124" s="39"/>
      <c r="I124" s="39"/>
      <c r="J124" s="197">
        <f>BK124</f>
        <v>0</v>
      </c>
      <c r="K124" s="39"/>
      <c r="L124" s="43"/>
      <c r="M124" s="102"/>
      <c r="N124" s="198"/>
      <c r="O124" s="103"/>
      <c r="P124" s="199">
        <f>P125+P296</f>
        <v>0</v>
      </c>
      <c r="Q124" s="103"/>
      <c r="R124" s="199">
        <f>R125+R296</f>
        <v>0</v>
      </c>
      <c r="S124" s="103"/>
      <c r="T124" s="200">
        <f>T125+T296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78</v>
      </c>
      <c r="AU124" s="16" t="s">
        <v>151</v>
      </c>
      <c r="BK124" s="201">
        <f>BK125+BK296</f>
        <v>0</v>
      </c>
    </row>
    <row r="125" s="12" customFormat="1" ht="25.92" customHeight="1">
      <c r="A125" s="12"/>
      <c r="B125" s="202"/>
      <c r="C125" s="203"/>
      <c r="D125" s="204" t="s">
        <v>78</v>
      </c>
      <c r="E125" s="205" t="s">
        <v>302</v>
      </c>
      <c r="F125" s="205" t="s">
        <v>303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P126+P166+P171+P176+P227+P236</f>
        <v>0</v>
      </c>
      <c r="Q125" s="210"/>
      <c r="R125" s="211">
        <f>R126+R166+R171+R176+R227+R236</f>
        <v>0</v>
      </c>
      <c r="S125" s="210"/>
      <c r="T125" s="212">
        <f>T126+T166+T171+T176+T227+T236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87</v>
      </c>
      <c r="AT125" s="214" t="s">
        <v>78</v>
      </c>
      <c r="AU125" s="214" t="s">
        <v>79</v>
      </c>
      <c r="AY125" s="213" t="s">
        <v>170</v>
      </c>
      <c r="BK125" s="215">
        <f>BK126+BK166+BK171+BK176+BK227+BK236</f>
        <v>0</v>
      </c>
    </row>
    <row r="126" s="12" customFormat="1" ht="22.8" customHeight="1">
      <c r="A126" s="12"/>
      <c r="B126" s="202"/>
      <c r="C126" s="203"/>
      <c r="D126" s="204" t="s">
        <v>78</v>
      </c>
      <c r="E126" s="216" t="s">
        <v>87</v>
      </c>
      <c r="F126" s="216" t="s">
        <v>304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SUM(P127:P165)</f>
        <v>0</v>
      </c>
      <c r="Q126" s="210"/>
      <c r="R126" s="211">
        <f>SUM(R127:R165)</f>
        <v>0</v>
      </c>
      <c r="S126" s="210"/>
      <c r="T126" s="212">
        <f>SUM(T127:T165)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87</v>
      </c>
      <c r="AY126" s="213" t="s">
        <v>170</v>
      </c>
      <c r="BK126" s="215">
        <f>SUM(BK127:BK165)</f>
        <v>0</v>
      </c>
    </row>
    <row r="127" s="2" customFormat="1" ht="24.15" customHeight="1">
      <c r="A127" s="37"/>
      <c r="B127" s="38"/>
      <c r="C127" s="218" t="s">
        <v>87</v>
      </c>
      <c r="D127" s="218" t="s">
        <v>173</v>
      </c>
      <c r="E127" s="219" t="s">
        <v>305</v>
      </c>
      <c r="F127" s="220" t="s">
        <v>306</v>
      </c>
      <c r="G127" s="221" t="s">
        <v>307</v>
      </c>
      <c r="H127" s="222">
        <v>489.74400000000003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44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186</v>
      </c>
      <c r="AT127" s="230" t="s">
        <v>173</v>
      </c>
      <c r="AU127" s="230" t="s">
        <v>89</v>
      </c>
      <c r="AY127" s="16" t="s">
        <v>170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87</v>
      </c>
      <c r="BK127" s="231">
        <f>ROUND(I127*H127,2)</f>
        <v>0</v>
      </c>
      <c r="BL127" s="16" t="s">
        <v>186</v>
      </c>
      <c r="BM127" s="230" t="s">
        <v>673</v>
      </c>
    </row>
    <row r="128" s="2" customFormat="1">
      <c r="A128" s="37"/>
      <c r="B128" s="38"/>
      <c r="C128" s="39"/>
      <c r="D128" s="232" t="s">
        <v>179</v>
      </c>
      <c r="E128" s="39"/>
      <c r="F128" s="233" t="s">
        <v>306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179</v>
      </c>
      <c r="AU128" s="16" t="s">
        <v>89</v>
      </c>
    </row>
    <row r="129" s="2" customFormat="1">
      <c r="A129" s="37"/>
      <c r="B129" s="38"/>
      <c r="C129" s="39"/>
      <c r="D129" s="232" t="s">
        <v>180</v>
      </c>
      <c r="E129" s="39"/>
      <c r="F129" s="237" t="s">
        <v>309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180</v>
      </c>
      <c r="AU129" s="16" t="s">
        <v>89</v>
      </c>
    </row>
    <row r="130" s="2" customFormat="1">
      <c r="A130" s="37"/>
      <c r="B130" s="38"/>
      <c r="C130" s="39"/>
      <c r="D130" s="232" t="s">
        <v>193</v>
      </c>
      <c r="E130" s="39"/>
      <c r="F130" s="237" t="s">
        <v>674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193</v>
      </c>
      <c r="AU130" s="16" t="s">
        <v>89</v>
      </c>
    </row>
    <row r="131" s="13" customFormat="1">
      <c r="A131" s="13"/>
      <c r="B131" s="238"/>
      <c r="C131" s="239"/>
      <c r="D131" s="232" t="s">
        <v>182</v>
      </c>
      <c r="E131" s="240" t="s">
        <v>1</v>
      </c>
      <c r="F131" s="241" t="s">
        <v>675</v>
      </c>
      <c r="G131" s="239"/>
      <c r="H131" s="242">
        <v>489.74400000000003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182</v>
      </c>
      <c r="AU131" s="248" t="s">
        <v>89</v>
      </c>
      <c r="AV131" s="13" t="s">
        <v>89</v>
      </c>
      <c r="AW131" s="13" t="s">
        <v>33</v>
      </c>
      <c r="AX131" s="13" t="s">
        <v>87</v>
      </c>
      <c r="AY131" s="248" t="s">
        <v>170</v>
      </c>
    </row>
    <row r="132" s="2" customFormat="1" ht="24.15" customHeight="1">
      <c r="A132" s="37"/>
      <c r="B132" s="38"/>
      <c r="C132" s="218" t="s">
        <v>89</v>
      </c>
      <c r="D132" s="218" t="s">
        <v>173</v>
      </c>
      <c r="E132" s="219" t="s">
        <v>676</v>
      </c>
      <c r="F132" s="220" t="s">
        <v>677</v>
      </c>
      <c r="G132" s="221" t="s">
        <v>330</v>
      </c>
      <c r="H132" s="222">
        <v>21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44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186</v>
      </c>
      <c r="AT132" s="230" t="s">
        <v>173</v>
      </c>
      <c r="AU132" s="230" t="s">
        <v>89</v>
      </c>
      <c r="AY132" s="16" t="s">
        <v>170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87</v>
      </c>
      <c r="BK132" s="231">
        <f>ROUND(I132*H132,2)</f>
        <v>0</v>
      </c>
      <c r="BL132" s="16" t="s">
        <v>186</v>
      </c>
      <c r="BM132" s="230" t="s">
        <v>678</v>
      </c>
    </row>
    <row r="133" s="2" customFormat="1">
      <c r="A133" s="37"/>
      <c r="B133" s="38"/>
      <c r="C133" s="39"/>
      <c r="D133" s="232" t="s">
        <v>179</v>
      </c>
      <c r="E133" s="39"/>
      <c r="F133" s="233" t="s">
        <v>677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179</v>
      </c>
      <c r="AU133" s="16" t="s">
        <v>89</v>
      </c>
    </row>
    <row r="134" s="2" customFormat="1">
      <c r="A134" s="37"/>
      <c r="B134" s="38"/>
      <c r="C134" s="39"/>
      <c r="D134" s="232" t="s">
        <v>180</v>
      </c>
      <c r="E134" s="39"/>
      <c r="F134" s="237" t="s">
        <v>309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180</v>
      </c>
      <c r="AU134" s="16" t="s">
        <v>89</v>
      </c>
    </row>
    <row r="135" s="13" customFormat="1">
      <c r="A135" s="13"/>
      <c r="B135" s="238"/>
      <c r="C135" s="239"/>
      <c r="D135" s="232" t="s">
        <v>182</v>
      </c>
      <c r="E135" s="240" t="s">
        <v>1</v>
      </c>
      <c r="F135" s="241" t="s">
        <v>679</v>
      </c>
      <c r="G135" s="239"/>
      <c r="H135" s="242">
        <v>21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182</v>
      </c>
      <c r="AU135" s="248" t="s">
        <v>89</v>
      </c>
      <c r="AV135" s="13" t="s">
        <v>89</v>
      </c>
      <c r="AW135" s="13" t="s">
        <v>33</v>
      </c>
      <c r="AX135" s="13" t="s">
        <v>87</v>
      </c>
      <c r="AY135" s="248" t="s">
        <v>170</v>
      </c>
    </row>
    <row r="136" s="2" customFormat="1" ht="24.15" customHeight="1">
      <c r="A136" s="37"/>
      <c r="B136" s="38"/>
      <c r="C136" s="218" t="s">
        <v>196</v>
      </c>
      <c r="D136" s="218" t="s">
        <v>173</v>
      </c>
      <c r="E136" s="219" t="s">
        <v>680</v>
      </c>
      <c r="F136" s="220" t="s">
        <v>681</v>
      </c>
      <c r="G136" s="221" t="s">
        <v>330</v>
      </c>
      <c r="H136" s="222">
        <v>33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44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186</v>
      </c>
      <c r="AT136" s="230" t="s">
        <v>173</v>
      </c>
      <c r="AU136" s="230" t="s">
        <v>89</v>
      </c>
      <c r="AY136" s="16" t="s">
        <v>170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87</v>
      </c>
      <c r="BK136" s="231">
        <f>ROUND(I136*H136,2)</f>
        <v>0</v>
      </c>
      <c r="BL136" s="16" t="s">
        <v>186</v>
      </c>
      <c r="BM136" s="230" t="s">
        <v>682</v>
      </c>
    </row>
    <row r="137" s="2" customFormat="1">
      <c r="A137" s="37"/>
      <c r="B137" s="38"/>
      <c r="C137" s="39"/>
      <c r="D137" s="232" t="s">
        <v>179</v>
      </c>
      <c r="E137" s="39"/>
      <c r="F137" s="233" t="s">
        <v>681</v>
      </c>
      <c r="G137" s="39"/>
      <c r="H137" s="39"/>
      <c r="I137" s="234"/>
      <c r="J137" s="39"/>
      <c r="K137" s="39"/>
      <c r="L137" s="43"/>
      <c r="M137" s="235"/>
      <c r="N137" s="236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179</v>
      </c>
      <c r="AU137" s="16" t="s">
        <v>89</v>
      </c>
    </row>
    <row r="138" s="2" customFormat="1">
      <c r="A138" s="37"/>
      <c r="B138" s="38"/>
      <c r="C138" s="39"/>
      <c r="D138" s="232" t="s">
        <v>193</v>
      </c>
      <c r="E138" s="39"/>
      <c r="F138" s="237" t="s">
        <v>683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193</v>
      </c>
      <c r="AU138" s="16" t="s">
        <v>89</v>
      </c>
    </row>
    <row r="139" s="13" customFormat="1">
      <c r="A139" s="13"/>
      <c r="B139" s="238"/>
      <c r="C139" s="239"/>
      <c r="D139" s="232" t="s">
        <v>182</v>
      </c>
      <c r="E139" s="240" t="s">
        <v>1</v>
      </c>
      <c r="F139" s="241" t="s">
        <v>684</v>
      </c>
      <c r="G139" s="239"/>
      <c r="H139" s="242">
        <v>33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182</v>
      </c>
      <c r="AU139" s="248" t="s">
        <v>89</v>
      </c>
      <c r="AV139" s="13" t="s">
        <v>89</v>
      </c>
      <c r="AW139" s="13" t="s">
        <v>33</v>
      </c>
      <c r="AX139" s="13" t="s">
        <v>87</v>
      </c>
      <c r="AY139" s="248" t="s">
        <v>170</v>
      </c>
    </row>
    <row r="140" s="2" customFormat="1" ht="21.75" customHeight="1">
      <c r="A140" s="37"/>
      <c r="B140" s="38"/>
      <c r="C140" s="218" t="s">
        <v>186</v>
      </c>
      <c r="D140" s="218" t="s">
        <v>173</v>
      </c>
      <c r="E140" s="219" t="s">
        <v>685</v>
      </c>
      <c r="F140" s="220" t="s">
        <v>686</v>
      </c>
      <c r="G140" s="221" t="s">
        <v>307</v>
      </c>
      <c r="H140" s="222">
        <v>483.30000000000001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44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186</v>
      </c>
      <c r="AT140" s="230" t="s">
        <v>173</v>
      </c>
      <c r="AU140" s="230" t="s">
        <v>89</v>
      </c>
      <c r="AY140" s="16" t="s">
        <v>170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87</v>
      </c>
      <c r="BK140" s="231">
        <f>ROUND(I140*H140,2)</f>
        <v>0</v>
      </c>
      <c r="BL140" s="16" t="s">
        <v>186</v>
      </c>
      <c r="BM140" s="230" t="s">
        <v>687</v>
      </c>
    </row>
    <row r="141" s="2" customFormat="1">
      <c r="A141" s="37"/>
      <c r="B141" s="38"/>
      <c r="C141" s="39"/>
      <c r="D141" s="232" t="s">
        <v>179</v>
      </c>
      <c r="E141" s="39"/>
      <c r="F141" s="233" t="s">
        <v>686</v>
      </c>
      <c r="G141" s="39"/>
      <c r="H141" s="39"/>
      <c r="I141" s="234"/>
      <c r="J141" s="39"/>
      <c r="K141" s="39"/>
      <c r="L141" s="43"/>
      <c r="M141" s="235"/>
      <c r="N141" s="236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179</v>
      </c>
      <c r="AU141" s="16" t="s">
        <v>89</v>
      </c>
    </row>
    <row r="142" s="2" customFormat="1">
      <c r="A142" s="37"/>
      <c r="B142" s="38"/>
      <c r="C142" s="39"/>
      <c r="D142" s="232" t="s">
        <v>180</v>
      </c>
      <c r="E142" s="39"/>
      <c r="F142" s="237" t="s">
        <v>309</v>
      </c>
      <c r="G142" s="39"/>
      <c r="H142" s="39"/>
      <c r="I142" s="234"/>
      <c r="J142" s="39"/>
      <c r="K142" s="39"/>
      <c r="L142" s="43"/>
      <c r="M142" s="235"/>
      <c r="N142" s="236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180</v>
      </c>
      <c r="AU142" s="16" t="s">
        <v>89</v>
      </c>
    </row>
    <row r="143" s="2" customFormat="1">
      <c r="A143" s="37"/>
      <c r="B143" s="38"/>
      <c r="C143" s="39"/>
      <c r="D143" s="232" t="s">
        <v>193</v>
      </c>
      <c r="E143" s="39"/>
      <c r="F143" s="237" t="s">
        <v>688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193</v>
      </c>
      <c r="AU143" s="16" t="s">
        <v>89</v>
      </c>
    </row>
    <row r="144" s="13" customFormat="1">
      <c r="A144" s="13"/>
      <c r="B144" s="238"/>
      <c r="C144" s="239"/>
      <c r="D144" s="232" t="s">
        <v>182</v>
      </c>
      <c r="E144" s="240" t="s">
        <v>1</v>
      </c>
      <c r="F144" s="241" t="s">
        <v>689</v>
      </c>
      <c r="G144" s="239"/>
      <c r="H144" s="242">
        <v>483.30000000000001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182</v>
      </c>
      <c r="AU144" s="248" t="s">
        <v>89</v>
      </c>
      <c r="AV144" s="13" t="s">
        <v>89</v>
      </c>
      <c r="AW144" s="13" t="s">
        <v>33</v>
      </c>
      <c r="AX144" s="13" t="s">
        <v>87</v>
      </c>
      <c r="AY144" s="248" t="s">
        <v>170</v>
      </c>
    </row>
    <row r="145" s="2" customFormat="1" ht="24.15" customHeight="1">
      <c r="A145" s="37"/>
      <c r="B145" s="38"/>
      <c r="C145" s="218" t="s">
        <v>209</v>
      </c>
      <c r="D145" s="218" t="s">
        <v>173</v>
      </c>
      <c r="E145" s="219" t="s">
        <v>328</v>
      </c>
      <c r="F145" s="220" t="s">
        <v>329</v>
      </c>
      <c r="G145" s="221" t="s">
        <v>330</v>
      </c>
      <c r="H145" s="222">
        <v>77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44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186</v>
      </c>
      <c r="AT145" s="230" t="s">
        <v>173</v>
      </c>
      <c r="AU145" s="230" t="s">
        <v>89</v>
      </c>
      <c r="AY145" s="16" t="s">
        <v>170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87</v>
      </c>
      <c r="BK145" s="231">
        <f>ROUND(I145*H145,2)</f>
        <v>0</v>
      </c>
      <c r="BL145" s="16" t="s">
        <v>186</v>
      </c>
      <c r="BM145" s="230" t="s">
        <v>690</v>
      </c>
    </row>
    <row r="146" s="2" customFormat="1">
      <c r="A146" s="37"/>
      <c r="B146" s="38"/>
      <c r="C146" s="39"/>
      <c r="D146" s="232" t="s">
        <v>179</v>
      </c>
      <c r="E146" s="39"/>
      <c r="F146" s="233" t="s">
        <v>329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179</v>
      </c>
      <c r="AU146" s="16" t="s">
        <v>89</v>
      </c>
    </row>
    <row r="147" s="2" customFormat="1">
      <c r="A147" s="37"/>
      <c r="B147" s="38"/>
      <c r="C147" s="39"/>
      <c r="D147" s="232" t="s">
        <v>180</v>
      </c>
      <c r="E147" s="39"/>
      <c r="F147" s="237" t="s">
        <v>332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180</v>
      </c>
      <c r="AU147" s="16" t="s">
        <v>89</v>
      </c>
    </row>
    <row r="148" s="13" customFormat="1">
      <c r="A148" s="13"/>
      <c r="B148" s="238"/>
      <c r="C148" s="239"/>
      <c r="D148" s="232" t="s">
        <v>182</v>
      </c>
      <c r="E148" s="240" t="s">
        <v>1</v>
      </c>
      <c r="F148" s="241" t="s">
        <v>691</v>
      </c>
      <c r="G148" s="239"/>
      <c r="H148" s="242">
        <v>77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182</v>
      </c>
      <c r="AU148" s="248" t="s">
        <v>89</v>
      </c>
      <c r="AV148" s="13" t="s">
        <v>89</v>
      </c>
      <c r="AW148" s="13" t="s">
        <v>33</v>
      </c>
      <c r="AX148" s="13" t="s">
        <v>87</v>
      </c>
      <c r="AY148" s="248" t="s">
        <v>170</v>
      </c>
    </row>
    <row r="149" s="2" customFormat="1" ht="21.75" customHeight="1">
      <c r="A149" s="37"/>
      <c r="B149" s="38"/>
      <c r="C149" s="218" t="s">
        <v>216</v>
      </c>
      <c r="D149" s="218" t="s">
        <v>173</v>
      </c>
      <c r="E149" s="219" t="s">
        <v>358</v>
      </c>
      <c r="F149" s="220" t="s">
        <v>359</v>
      </c>
      <c r="G149" s="221" t="s">
        <v>307</v>
      </c>
      <c r="H149" s="222">
        <v>32.399999999999999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44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186</v>
      </c>
      <c r="AT149" s="230" t="s">
        <v>173</v>
      </c>
      <c r="AU149" s="230" t="s">
        <v>89</v>
      </c>
      <c r="AY149" s="16" t="s">
        <v>170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87</v>
      </c>
      <c r="BK149" s="231">
        <f>ROUND(I149*H149,2)</f>
        <v>0</v>
      </c>
      <c r="BL149" s="16" t="s">
        <v>186</v>
      </c>
      <c r="BM149" s="230" t="s">
        <v>692</v>
      </c>
    </row>
    <row r="150" s="2" customFormat="1">
      <c r="A150" s="37"/>
      <c r="B150" s="38"/>
      <c r="C150" s="39"/>
      <c r="D150" s="232" t="s">
        <v>179</v>
      </c>
      <c r="E150" s="39"/>
      <c r="F150" s="233" t="s">
        <v>359</v>
      </c>
      <c r="G150" s="39"/>
      <c r="H150" s="39"/>
      <c r="I150" s="234"/>
      <c r="J150" s="39"/>
      <c r="K150" s="39"/>
      <c r="L150" s="43"/>
      <c r="M150" s="235"/>
      <c r="N150" s="236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179</v>
      </c>
      <c r="AU150" s="16" t="s">
        <v>89</v>
      </c>
    </row>
    <row r="151" s="2" customFormat="1">
      <c r="A151" s="37"/>
      <c r="B151" s="38"/>
      <c r="C151" s="39"/>
      <c r="D151" s="232" t="s">
        <v>180</v>
      </c>
      <c r="E151" s="39"/>
      <c r="F151" s="237" t="s">
        <v>361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180</v>
      </c>
      <c r="AU151" s="16" t="s">
        <v>89</v>
      </c>
    </row>
    <row r="152" s="2" customFormat="1">
      <c r="A152" s="37"/>
      <c r="B152" s="38"/>
      <c r="C152" s="39"/>
      <c r="D152" s="232" t="s">
        <v>193</v>
      </c>
      <c r="E152" s="39"/>
      <c r="F152" s="237" t="s">
        <v>693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193</v>
      </c>
      <c r="AU152" s="16" t="s">
        <v>89</v>
      </c>
    </row>
    <row r="153" s="13" customFormat="1">
      <c r="A153" s="13"/>
      <c r="B153" s="238"/>
      <c r="C153" s="239"/>
      <c r="D153" s="232" t="s">
        <v>182</v>
      </c>
      <c r="E153" s="240" t="s">
        <v>1</v>
      </c>
      <c r="F153" s="241" t="s">
        <v>694</v>
      </c>
      <c r="G153" s="239"/>
      <c r="H153" s="242">
        <v>32.399999999999999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182</v>
      </c>
      <c r="AU153" s="248" t="s">
        <v>89</v>
      </c>
      <c r="AV153" s="13" t="s">
        <v>89</v>
      </c>
      <c r="AW153" s="13" t="s">
        <v>33</v>
      </c>
      <c r="AX153" s="13" t="s">
        <v>87</v>
      </c>
      <c r="AY153" s="248" t="s">
        <v>170</v>
      </c>
    </row>
    <row r="154" s="2" customFormat="1" ht="16.5" customHeight="1">
      <c r="A154" s="37"/>
      <c r="B154" s="38"/>
      <c r="C154" s="218" t="s">
        <v>222</v>
      </c>
      <c r="D154" s="218" t="s">
        <v>173</v>
      </c>
      <c r="E154" s="219" t="s">
        <v>695</v>
      </c>
      <c r="F154" s="220" t="s">
        <v>696</v>
      </c>
      <c r="G154" s="221" t="s">
        <v>307</v>
      </c>
      <c r="H154" s="222">
        <v>22.68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44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186</v>
      </c>
      <c r="AT154" s="230" t="s">
        <v>173</v>
      </c>
      <c r="AU154" s="230" t="s">
        <v>89</v>
      </c>
      <c r="AY154" s="16" t="s">
        <v>170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87</v>
      </c>
      <c r="BK154" s="231">
        <f>ROUND(I154*H154,2)</f>
        <v>0</v>
      </c>
      <c r="BL154" s="16" t="s">
        <v>186</v>
      </c>
      <c r="BM154" s="230" t="s">
        <v>697</v>
      </c>
    </row>
    <row r="155" s="2" customFormat="1">
      <c r="A155" s="37"/>
      <c r="B155" s="38"/>
      <c r="C155" s="39"/>
      <c r="D155" s="232" t="s">
        <v>179</v>
      </c>
      <c r="E155" s="39"/>
      <c r="F155" s="233" t="s">
        <v>696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179</v>
      </c>
      <c r="AU155" s="16" t="s">
        <v>89</v>
      </c>
    </row>
    <row r="156" s="2" customFormat="1">
      <c r="A156" s="37"/>
      <c r="B156" s="38"/>
      <c r="C156" s="39"/>
      <c r="D156" s="232" t="s">
        <v>180</v>
      </c>
      <c r="E156" s="39"/>
      <c r="F156" s="237" t="s">
        <v>698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180</v>
      </c>
      <c r="AU156" s="16" t="s">
        <v>89</v>
      </c>
    </row>
    <row r="157" s="13" customFormat="1">
      <c r="A157" s="13"/>
      <c r="B157" s="238"/>
      <c r="C157" s="239"/>
      <c r="D157" s="232" t="s">
        <v>182</v>
      </c>
      <c r="E157" s="240" t="s">
        <v>1</v>
      </c>
      <c r="F157" s="241" t="s">
        <v>699</v>
      </c>
      <c r="G157" s="239"/>
      <c r="H157" s="242">
        <v>22.68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182</v>
      </c>
      <c r="AU157" s="248" t="s">
        <v>89</v>
      </c>
      <c r="AV157" s="13" t="s">
        <v>89</v>
      </c>
      <c r="AW157" s="13" t="s">
        <v>33</v>
      </c>
      <c r="AX157" s="13" t="s">
        <v>87</v>
      </c>
      <c r="AY157" s="248" t="s">
        <v>170</v>
      </c>
    </row>
    <row r="158" s="2" customFormat="1" ht="16.5" customHeight="1">
      <c r="A158" s="37"/>
      <c r="B158" s="38"/>
      <c r="C158" s="218" t="s">
        <v>228</v>
      </c>
      <c r="D158" s="218" t="s">
        <v>173</v>
      </c>
      <c r="E158" s="219" t="s">
        <v>700</v>
      </c>
      <c r="F158" s="220" t="s">
        <v>701</v>
      </c>
      <c r="G158" s="221" t="s">
        <v>307</v>
      </c>
      <c r="H158" s="222">
        <v>80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44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186</v>
      </c>
      <c r="AT158" s="230" t="s">
        <v>173</v>
      </c>
      <c r="AU158" s="230" t="s">
        <v>89</v>
      </c>
      <c r="AY158" s="16" t="s">
        <v>170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87</v>
      </c>
      <c r="BK158" s="231">
        <f>ROUND(I158*H158,2)</f>
        <v>0</v>
      </c>
      <c r="BL158" s="16" t="s">
        <v>186</v>
      </c>
      <c r="BM158" s="230" t="s">
        <v>702</v>
      </c>
    </row>
    <row r="159" s="2" customFormat="1">
      <c r="A159" s="37"/>
      <c r="B159" s="38"/>
      <c r="C159" s="39"/>
      <c r="D159" s="232" t="s">
        <v>179</v>
      </c>
      <c r="E159" s="39"/>
      <c r="F159" s="233" t="s">
        <v>701</v>
      </c>
      <c r="G159" s="39"/>
      <c r="H159" s="39"/>
      <c r="I159" s="234"/>
      <c r="J159" s="39"/>
      <c r="K159" s="39"/>
      <c r="L159" s="43"/>
      <c r="M159" s="235"/>
      <c r="N159" s="236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179</v>
      </c>
      <c r="AU159" s="16" t="s">
        <v>89</v>
      </c>
    </row>
    <row r="160" s="2" customFormat="1">
      <c r="A160" s="37"/>
      <c r="B160" s="38"/>
      <c r="C160" s="39"/>
      <c r="D160" s="232" t="s">
        <v>180</v>
      </c>
      <c r="E160" s="39"/>
      <c r="F160" s="237" t="s">
        <v>703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180</v>
      </c>
      <c r="AU160" s="16" t="s">
        <v>89</v>
      </c>
    </row>
    <row r="161" s="13" customFormat="1">
      <c r="A161" s="13"/>
      <c r="B161" s="238"/>
      <c r="C161" s="239"/>
      <c r="D161" s="232" t="s">
        <v>182</v>
      </c>
      <c r="E161" s="240" t="s">
        <v>1</v>
      </c>
      <c r="F161" s="241" t="s">
        <v>704</v>
      </c>
      <c r="G161" s="239"/>
      <c r="H161" s="242">
        <v>80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182</v>
      </c>
      <c r="AU161" s="248" t="s">
        <v>89</v>
      </c>
      <c r="AV161" s="13" t="s">
        <v>89</v>
      </c>
      <c r="AW161" s="13" t="s">
        <v>33</v>
      </c>
      <c r="AX161" s="13" t="s">
        <v>87</v>
      </c>
      <c r="AY161" s="248" t="s">
        <v>170</v>
      </c>
    </row>
    <row r="162" s="2" customFormat="1" ht="16.5" customHeight="1">
      <c r="A162" s="37"/>
      <c r="B162" s="38"/>
      <c r="C162" s="218" t="s">
        <v>235</v>
      </c>
      <c r="D162" s="218" t="s">
        <v>173</v>
      </c>
      <c r="E162" s="219" t="s">
        <v>705</v>
      </c>
      <c r="F162" s="220" t="s">
        <v>706</v>
      </c>
      <c r="G162" s="221" t="s">
        <v>315</v>
      </c>
      <c r="H162" s="222">
        <v>80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44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186</v>
      </c>
      <c r="AT162" s="230" t="s">
        <v>173</v>
      </c>
      <c r="AU162" s="230" t="s">
        <v>89</v>
      </c>
      <c r="AY162" s="16" t="s">
        <v>170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87</v>
      </c>
      <c r="BK162" s="231">
        <f>ROUND(I162*H162,2)</f>
        <v>0</v>
      </c>
      <c r="BL162" s="16" t="s">
        <v>186</v>
      </c>
      <c r="BM162" s="230" t="s">
        <v>707</v>
      </c>
    </row>
    <row r="163" s="2" customFormat="1">
      <c r="A163" s="37"/>
      <c r="B163" s="38"/>
      <c r="C163" s="39"/>
      <c r="D163" s="232" t="s">
        <v>179</v>
      </c>
      <c r="E163" s="39"/>
      <c r="F163" s="233" t="s">
        <v>706</v>
      </c>
      <c r="G163" s="39"/>
      <c r="H163" s="39"/>
      <c r="I163" s="234"/>
      <c r="J163" s="39"/>
      <c r="K163" s="39"/>
      <c r="L163" s="43"/>
      <c r="M163" s="235"/>
      <c r="N163" s="236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179</v>
      </c>
      <c r="AU163" s="16" t="s">
        <v>89</v>
      </c>
    </row>
    <row r="164" s="2" customFormat="1">
      <c r="A164" s="37"/>
      <c r="B164" s="38"/>
      <c r="C164" s="39"/>
      <c r="D164" s="232" t="s">
        <v>180</v>
      </c>
      <c r="E164" s="39"/>
      <c r="F164" s="237" t="s">
        <v>708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180</v>
      </c>
      <c r="AU164" s="16" t="s">
        <v>89</v>
      </c>
    </row>
    <row r="165" s="13" customFormat="1">
      <c r="A165" s="13"/>
      <c r="B165" s="238"/>
      <c r="C165" s="239"/>
      <c r="D165" s="232" t="s">
        <v>182</v>
      </c>
      <c r="E165" s="240" t="s">
        <v>1</v>
      </c>
      <c r="F165" s="241" t="s">
        <v>709</v>
      </c>
      <c r="G165" s="239"/>
      <c r="H165" s="242">
        <v>80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182</v>
      </c>
      <c r="AU165" s="248" t="s">
        <v>89</v>
      </c>
      <c r="AV165" s="13" t="s">
        <v>89</v>
      </c>
      <c r="AW165" s="13" t="s">
        <v>33</v>
      </c>
      <c r="AX165" s="13" t="s">
        <v>87</v>
      </c>
      <c r="AY165" s="248" t="s">
        <v>170</v>
      </c>
    </row>
    <row r="166" s="12" customFormat="1" ht="22.8" customHeight="1">
      <c r="A166" s="12"/>
      <c r="B166" s="202"/>
      <c r="C166" s="203"/>
      <c r="D166" s="204" t="s">
        <v>78</v>
      </c>
      <c r="E166" s="216" t="s">
        <v>89</v>
      </c>
      <c r="F166" s="216" t="s">
        <v>399</v>
      </c>
      <c r="G166" s="203"/>
      <c r="H166" s="203"/>
      <c r="I166" s="206"/>
      <c r="J166" s="217">
        <f>BK166</f>
        <v>0</v>
      </c>
      <c r="K166" s="203"/>
      <c r="L166" s="208"/>
      <c r="M166" s="209"/>
      <c r="N166" s="210"/>
      <c r="O166" s="210"/>
      <c r="P166" s="211">
        <f>SUM(P167:P170)</f>
        <v>0</v>
      </c>
      <c r="Q166" s="210"/>
      <c r="R166" s="211">
        <f>SUM(R167:R170)</f>
        <v>0</v>
      </c>
      <c r="S166" s="210"/>
      <c r="T166" s="212">
        <f>SUM(T167:T170)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3" t="s">
        <v>87</v>
      </c>
      <c r="AT166" s="214" t="s">
        <v>78</v>
      </c>
      <c r="AU166" s="214" t="s">
        <v>87</v>
      </c>
      <c r="AY166" s="213" t="s">
        <v>170</v>
      </c>
      <c r="BK166" s="215">
        <f>SUM(BK167:BK170)</f>
        <v>0</v>
      </c>
    </row>
    <row r="167" s="2" customFormat="1" ht="16.5" customHeight="1">
      <c r="A167" s="37"/>
      <c r="B167" s="38"/>
      <c r="C167" s="218" t="s">
        <v>242</v>
      </c>
      <c r="D167" s="218" t="s">
        <v>173</v>
      </c>
      <c r="E167" s="219" t="s">
        <v>710</v>
      </c>
      <c r="F167" s="220" t="s">
        <v>711</v>
      </c>
      <c r="G167" s="221" t="s">
        <v>307</v>
      </c>
      <c r="H167" s="222">
        <v>390.72399999999999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44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186</v>
      </c>
      <c r="AT167" s="230" t="s">
        <v>173</v>
      </c>
      <c r="AU167" s="230" t="s">
        <v>89</v>
      </c>
      <c r="AY167" s="16" t="s">
        <v>170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87</v>
      </c>
      <c r="BK167" s="231">
        <f>ROUND(I167*H167,2)</f>
        <v>0</v>
      </c>
      <c r="BL167" s="16" t="s">
        <v>186</v>
      </c>
      <c r="BM167" s="230" t="s">
        <v>712</v>
      </c>
    </row>
    <row r="168" s="2" customFormat="1">
      <c r="A168" s="37"/>
      <c r="B168" s="38"/>
      <c r="C168" s="39"/>
      <c r="D168" s="232" t="s">
        <v>179</v>
      </c>
      <c r="E168" s="39"/>
      <c r="F168" s="233" t="s">
        <v>711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179</v>
      </c>
      <c r="AU168" s="16" t="s">
        <v>89</v>
      </c>
    </row>
    <row r="169" s="2" customFormat="1">
      <c r="A169" s="37"/>
      <c r="B169" s="38"/>
      <c r="C169" s="39"/>
      <c r="D169" s="232" t="s">
        <v>180</v>
      </c>
      <c r="E169" s="39"/>
      <c r="F169" s="237" t="s">
        <v>713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180</v>
      </c>
      <c r="AU169" s="16" t="s">
        <v>89</v>
      </c>
    </row>
    <row r="170" s="13" customFormat="1">
      <c r="A170" s="13"/>
      <c r="B170" s="238"/>
      <c r="C170" s="239"/>
      <c r="D170" s="232" t="s">
        <v>182</v>
      </c>
      <c r="E170" s="240" t="s">
        <v>1</v>
      </c>
      <c r="F170" s="241" t="s">
        <v>714</v>
      </c>
      <c r="G170" s="239"/>
      <c r="H170" s="242">
        <v>390.72399999999999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182</v>
      </c>
      <c r="AU170" s="248" t="s">
        <v>89</v>
      </c>
      <c r="AV170" s="13" t="s">
        <v>89</v>
      </c>
      <c r="AW170" s="13" t="s">
        <v>33</v>
      </c>
      <c r="AX170" s="13" t="s">
        <v>87</v>
      </c>
      <c r="AY170" s="248" t="s">
        <v>170</v>
      </c>
    </row>
    <row r="171" s="12" customFormat="1" ht="22.8" customHeight="1">
      <c r="A171" s="12"/>
      <c r="B171" s="202"/>
      <c r="C171" s="203"/>
      <c r="D171" s="204" t="s">
        <v>78</v>
      </c>
      <c r="E171" s="216" t="s">
        <v>186</v>
      </c>
      <c r="F171" s="216" t="s">
        <v>715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SUM(P172:P175)</f>
        <v>0</v>
      </c>
      <c r="Q171" s="210"/>
      <c r="R171" s="211">
        <f>SUM(R172:R175)</f>
        <v>0</v>
      </c>
      <c r="S171" s="210"/>
      <c r="T171" s="212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87</v>
      </c>
      <c r="AT171" s="214" t="s">
        <v>78</v>
      </c>
      <c r="AU171" s="214" t="s">
        <v>87</v>
      </c>
      <c r="AY171" s="213" t="s">
        <v>170</v>
      </c>
      <c r="BK171" s="215">
        <f>SUM(BK172:BK175)</f>
        <v>0</v>
      </c>
    </row>
    <row r="172" s="2" customFormat="1" ht="16.5" customHeight="1">
      <c r="A172" s="37"/>
      <c r="B172" s="38"/>
      <c r="C172" s="218" t="s">
        <v>248</v>
      </c>
      <c r="D172" s="218" t="s">
        <v>173</v>
      </c>
      <c r="E172" s="219" t="s">
        <v>716</v>
      </c>
      <c r="F172" s="220" t="s">
        <v>717</v>
      </c>
      <c r="G172" s="221" t="s">
        <v>315</v>
      </c>
      <c r="H172" s="222">
        <v>12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44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186</v>
      </c>
      <c r="AT172" s="230" t="s">
        <v>173</v>
      </c>
      <c r="AU172" s="230" t="s">
        <v>89</v>
      </c>
      <c r="AY172" s="16" t="s">
        <v>170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87</v>
      </c>
      <c r="BK172" s="231">
        <f>ROUND(I172*H172,2)</f>
        <v>0</v>
      </c>
      <c r="BL172" s="16" t="s">
        <v>186</v>
      </c>
      <c r="BM172" s="230" t="s">
        <v>718</v>
      </c>
    </row>
    <row r="173" s="2" customFormat="1">
      <c r="A173" s="37"/>
      <c r="B173" s="38"/>
      <c r="C173" s="39"/>
      <c r="D173" s="232" t="s">
        <v>179</v>
      </c>
      <c r="E173" s="39"/>
      <c r="F173" s="233" t="s">
        <v>717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179</v>
      </c>
      <c r="AU173" s="16" t="s">
        <v>89</v>
      </c>
    </row>
    <row r="174" s="2" customFormat="1">
      <c r="A174" s="37"/>
      <c r="B174" s="38"/>
      <c r="C174" s="39"/>
      <c r="D174" s="232" t="s">
        <v>180</v>
      </c>
      <c r="E174" s="39"/>
      <c r="F174" s="237" t="s">
        <v>719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180</v>
      </c>
      <c r="AU174" s="16" t="s">
        <v>89</v>
      </c>
    </row>
    <row r="175" s="13" customFormat="1">
      <c r="A175" s="13"/>
      <c r="B175" s="238"/>
      <c r="C175" s="239"/>
      <c r="D175" s="232" t="s">
        <v>182</v>
      </c>
      <c r="E175" s="240" t="s">
        <v>1</v>
      </c>
      <c r="F175" s="241" t="s">
        <v>720</v>
      </c>
      <c r="G175" s="239"/>
      <c r="H175" s="242">
        <v>12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182</v>
      </c>
      <c r="AU175" s="248" t="s">
        <v>89</v>
      </c>
      <c r="AV175" s="13" t="s">
        <v>89</v>
      </c>
      <c r="AW175" s="13" t="s">
        <v>33</v>
      </c>
      <c r="AX175" s="13" t="s">
        <v>87</v>
      </c>
      <c r="AY175" s="248" t="s">
        <v>170</v>
      </c>
    </row>
    <row r="176" s="12" customFormat="1" ht="22.8" customHeight="1">
      <c r="A176" s="12"/>
      <c r="B176" s="202"/>
      <c r="C176" s="203"/>
      <c r="D176" s="204" t="s">
        <v>78</v>
      </c>
      <c r="E176" s="216" t="s">
        <v>209</v>
      </c>
      <c r="F176" s="216" t="s">
        <v>428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SUM(P177:P226)</f>
        <v>0</v>
      </c>
      <c r="Q176" s="210"/>
      <c r="R176" s="211">
        <f>SUM(R177:R226)</f>
        <v>0</v>
      </c>
      <c r="S176" s="210"/>
      <c r="T176" s="212">
        <f>SUM(T177:T226)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87</v>
      </c>
      <c r="AT176" s="214" t="s">
        <v>78</v>
      </c>
      <c r="AU176" s="214" t="s">
        <v>87</v>
      </c>
      <c r="AY176" s="213" t="s">
        <v>170</v>
      </c>
      <c r="BK176" s="215">
        <f>SUM(BK177:BK226)</f>
        <v>0</v>
      </c>
    </row>
    <row r="177" s="2" customFormat="1" ht="24.15" customHeight="1">
      <c r="A177" s="37"/>
      <c r="B177" s="38"/>
      <c r="C177" s="218" t="s">
        <v>254</v>
      </c>
      <c r="D177" s="218" t="s">
        <v>173</v>
      </c>
      <c r="E177" s="219" t="s">
        <v>445</v>
      </c>
      <c r="F177" s="220" t="s">
        <v>446</v>
      </c>
      <c r="G177" s="221" t="s">
        <v>315</v>
      </c>
      <c r="H177" s="222">
        <v>36.5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44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186</v>
      </c>
      <c r="AT177" s="230" t="s">
        <v>173</v>
      </c>
      <c r="AU177" s="230" t="s">
        <v>89</v>
      </c>
      <c r="AY177" s="16" t="s">
        <v>170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87</v>
      </c>
      <c r="BK177" s="231">
        <f>ROUND(I177*H177,2)</f>
        <v>0</v>
      </c>
      <c r="BL177" s="16" t="s">
        <v>186</v>
      </c>
      <c r="BM177" s="230" t="s">
        <v>721</v>
      </c>
    </row>
    <row r="178" s="2" customFormat="1">
      <c r="A178" s="37"/>
      <c r="B178" s="38"/>
      <c r="C178" s="39"/>
      <c r="D178" s="232" t="s">
        <v>179</v>
      </c>
      <c r="E178" s="39"/>
      <c r="F178" s="233" t="s">
        <v>446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179</v>
      </c>
      <c r="AU178" s="16" t="s">
        <v>89</v>
      </c>
    </row>
    <row r="179" s="2" customFormat="1">
      <c r="A179" s="37"/>
      <c r="B179" s="38"/>
      <c r="C179" s="39"/>
      <c r="D179" s="232" t="s">
        <v>180</v>
      </c>
      <c r="E179" s="39"/>
      <c r="F179" s="237" t="s">
        <v>441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180</v>
      </c>
      <c r="AU179" s="16" t="s">
        <v>89</v>
      </c>
    </row>
    <row r="180" s="13" customFormat="1">
      <c r="A180" s="13"/>
      <c r="B180" s="238"/>
      <c r="C180" s="239"/>
      <c r="D180" s="232" t="s">
        <v>182</v>
      </c>
      <c r="E180" s="240" t="s">
        <v>1</v>
      </c>
      <c r="F180" s="241" t="s">
        <v>722</v>
      </c>
      <c r="G180" s="239"/>
      <c r="H180" s="242">
        <v>36.5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182</v>
      </c>
      <c r="AU180" s="248" t="s">
        <v>89</v>
      </c>
      <c r="AV180" s="13" t="s">
        <v>89</v>
      </c>
      <c r="AW180" s="13" t="s">
        <v>33</v>
      </c>
      <c r="AX180" s="13" t="s">
        <v>87</v>
      </c>
      <c r="AY180" s="248" t="s">
        <v>170</v>
      </c>
    </row>
    <row r="181" s="2" customFormat="1" ht="24.15" customHeight="1">
      <c r="A181" s="37"/>
      <c r="B181" s="38"/>
      <c r="C181" s="218" t="s">
        <v>261</v>
      </c>
      <c r="D181" s="218" t="s">
        <v>173</v>
      </c>
      <c r="E181" s="219" t="s">
        <v>460</v>
      </c>
      <c r="F181" s="220" t="s">
        <v>461</v>
      </c>
      <c r="G181" s="221" t="s">
        <v>315</v>
      </c>
      <c r="H181" s="222">
        <v>6302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44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186</v>
      </c>
      <c r="AT181" s="230" t="s">
        <v>173</v>
      </c>
      <c r="AU181" s="230" t="s">
        <v>89</v>
      </c>
      <c r="AY181" s="16" t="s">
        <v>170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87</v>
      </c>
      <c r="BK181" s="231">
        <f>ROUND(I181*H181,2)</f>
        <v>0</v>
      </c>
      <c r="BL181" s="16" t="s">
        <v>186</v>
      </c>
      <c r="BM181" s="230" t="s">
        <v>462</v>
      </c>
    </row>
    <row r="182" s="2" customFormat="1">
      <c r="A182" s="37"/>
      <c r="B182" s="38"/>
      <c r="C182" s="39"/>
      <c r="D182" s="232" t="s">
        <v>179</v>
      </c>
      <c r="E182" s="39"/>
      <c r="F182" s="233" t="s">
        <v>461</v>
      </c>
      <c r="G182" s="39"/>
      <c r="H182" s="39"/>
      <c r="I182" s="234"/>
      <c r="J182" s="39"/>
      <c r="K182" s="39"/>
      <c r="L182" s="43"/>
      <c r="M182" s="235"/>
      <c r="N182" s="236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179</v>
      </c>
      <c r="AU182" s="16" t="s">
        <v>89</v>
      </c>
    </row>
    <row r="183" s="2" customFormat="1">
      <c r="A183" s="37"/>
      <c r="B183" s="38"/>
      <c r="C183" s="39"/>
      <c r="D183" s="232" t="s">
        <v>180</v>
      </c>
      <c r="E183" s="39"/>
      <c r="F183" s="237" t="s">
        <v>463</v>
      </c>
      <c r="G183" s="39"/>
      <c r="H183" s="39"/>
      <c r="I183" s="234"/>
      <c r="J183" s="39"/>
      <c r="K183" s="39"/>
      <c r="L183" s="43"/>
      <c r="M183" s="235"/>
      <c r="N183" s="236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180</v>
      </c>
      <c r="AU183" s="16" t="s">
        <v>89</v>
      </c>
    </row>
    <row r="184" s="13" customFormat="1">
      <c r="A184" s="13"/>
      <c r="B184" s="238"/>
      <c r="C184" s="239"/>
      <c r="D184" s="232" t="s">
        <v>182</v>
      </c>
      <c r="E184" s="240" t="s">
        <v>1</v>
      </c>
      <c r="F184" s="241" t="s">
        <v>723</v>
      </c>
      <c r="G184" s="239"/>
      <c r="H184" s="242">
        <v>3151</v>
      </c>
      <c r="I184" s="243"/>
      <c r="J184" s="239"/>
      <c r="K184" s="239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182</v>
      </c>
      <c r="AU184" s="248" t="s">
        <v>89</v>
      </c>
      <c r="AV184" s="13" t="s">
        <v>89</v>
      </c>
      <c r="AW184" s="13" t="s">
        <v>33</v>
      </c>
      <c r="AX184" s="13" t="s">
        <v>79</v>
      </c>
      <c r="AY184" s="248" t="s">
        <v>170</v>
      </c>
    </row>
    <row r="185" s="13" customFormat="1">
      <c r="A185" s="13"/>
      <c r="B185" s="238"/>
      <c r="C185" s="239"/>
      <c r="D185" s="232" t="s">
        <v>182</v>
      </c>
      <c r="E185" s="240" t="s">
        <v>1</v>
      </c>
      <c r="F185" s="241" t="s">
        <v>724</v>
      </c>
      <c r="G185" s="239"/>
      <c r="H185" s="242">
        <v>3151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182</v>
      </c>
      <c r="AU185" s="248" t="s">
        <v>89</v>
      </c>
      <c r="AV185" s="13" t="s">
        <v>89</v>
      </c>
      <c r="AW185" s="13" t="s">
        <v>33</v>
      </c>
      <c r="AX185" s="13" t="s">
        <v>79</v>
      </c>
      <c r="AY185" s="248" t="s">
        <v>170</v>
      </c>
    </row>
    <row r="186" s="2" customFormat="1" ht="24.15" customHeight="1">
      <c r="A186" s="37"/>
      <c r="B186" s="38"/>
      <c r="C186" s="218" t="s">
        <v>267</v>
      </c>
      <c r="D186" s="218" t="s">
        <v>173</v>
      </c>
      <c r="E186" s="219" t="s">
        <v>725</v>
      </c>
      <c r="F186" s="220" t="s">
        <v>461</v>
      </c>
      <c r="G186" s="221" t="s">
        <v>315</v>
      </c>
      <c r="H186" s="222">
        <v>1260.4000000000001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44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186</v>
      </c>
      <c r="AT186" s="230" t="s">
        <v>173</v>
      </c>
      <c r="AU186" s="230" t="s">
        <v>89</v>
      </c>
      <c r="AY186" s="16" t="s">
        <v>170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87</v>
      </c>
      <c r="BK186" s="231">
        <f>ROUND(I186*H186,2)</f>
        <v>0</v>
      </c>
      <c r="BL186" s="16" t="s">
        <v>186</v>
      </c>
      <c r="BM186" s="230" t="s">
        <v>726</v>
      </c>
    </row>
    <row r="187" s="2" customFormat="1">
      <c r="A187" s="37"/>
      <c r="B187" s="38"/>
      <c r="C187" s="39"/>
      <c r="D187" s="232" t="s">
        <v>179</v>
      </c>
      <c r="E187" s="39"/>
      <c r="F187" s="233" t="s">
        <v>461</v>
      </c>
      <c r="G187" s="39"/>
      <c r="H187" s="39"/>
      <c r="I187" s="234"/>
      <c r="J187" s="39"/>
      <c r="K187" s="39"/>
      <c r="L187" s="43"/>
      <c r="M187" s="235"/>
      <c r="N187" s="236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179</v>
      </c>
      <c r="AU187" s="16" t="s">
        <v>89</v>
      </c>
    </row>
    <row r="188" s="2" customFormat="1">
      <c r="A188" s="37"/>
      <c r="B188" s="38"/>
      <c r="C188" s="39"/>
      <c r="D188" s="232" t="s">
        <v>180</v>
      </c>
      <c r="E188" s="39"/>
      <c r="F188" s="237" t="s">
        <v>463</v>
      </c>
      <c r="G188" s="39"/>
      <c r="H188" s="39"/>
      <c r="I188" s="234"/>
      <c r="J188" s="39"/>
      <c r="K188" s="39"/>
      <c r="L188" s="43"/>
      <c r="M188" s="235"/>
      <c r="N188" s="236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180</v>
      </c>
      <c r="AU188" s="16" t="s">
        <v>89</v>
      </c>
    </row>
    <row r="189" s="13" customFormat="1">
      <c r="A189" s="13"/>
      <c r="B189" s="238"/>
      <c r="C189" s="239"/>
      <c r="D189" s="232" t="s">
        <v>182</v>
      </c>
      <c r="E189" s="240" t="s">
        <v>1</v>
      </c>
      <c r="F189" s="241" t="s">
        <v>727</v>
      </c>
      <c r="G189" s="239"/>
      <c r="H189" s="242">
        <v>1260.4000000000001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182</v>
      </c>
      <c r="AU189" s="248" t="s">
        <v>89</v>
      </c>
      <c r="AV189" s="13" t="s">
        <v>89</v>
      </c>
      <c r="AW189" s="13" t="s">
        <v>33</v>
      </c>
      <c r="AX189" s="13" t="s">
        <v>87</v>
      </c>
      <c r="AY189" s="248" t="s">
        <v>170</v>
      </c>
    </row>
    <row r="190" s="2" customFormat="1" ht="24.15" customHeight="1">
      <c r="A190" s="37"/>
      <c r="B190" s="38"/>
      <c r="C190" s="218" t="s">
        <v>8</v>
      </c>
      <c r="D190" s="218" t="s">
        <v>173</v>
      </c>
      <c r="E190" s="219" t="s">
        <v>728</v>
      </c>
      <c r="F190" s="220" t="s">
        <v>729</v>
      </c>
      <c r="G190" s="221" t="s">
        <v>315</v>
      </c>
      <c r="H190" s="222">
        <v>3151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44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186</v>
      </c>
      <c r="AT190" s="230" t="s">
        <v>173</v>
      </c>
      <c r="AU190" s="230" t="s">
        <v>89</v>
      </c>
      <c r="AY190" s="16" t="s">
        <v>170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87</v>
      </c>
      <c r="BK190" s="231">
        <f>ROUND(I190*H190,2)</f>
        <v>0</v>
      </c>
      <c r="BL190" s="16" t="s">
        <v>186</v>
      </c>
      <c r="BM190" s="230" t="s">
        <v>730</v>
      </c>
    </row>
    <row r="191" s="2" customFormat="1">
      <c r="A191" s="37"/>
      <c r="B191" s="38"/>
      <c r="C191" s="39"/>
      <c r="D191" s="232" t="s">
        <v>179</v>
      </c>
      <c r="E191" s="39"/>
      <c r="F191" s="233" t="s">
        <v>729</v>
      </c>
      <c r="G191" s="39"/>
      <c r="H191" s="39"/>
      <c r="I191" s="234"/>
      <c r="J191" s="39"/>
      <c r="K191" s="39"/>
      <c r="L191" s="43"/>
      <c r="M191" s="235"/>
      <c r="N191" s="236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179</v>
      </c>
      <c r="AU191" s="16" t="s">
        <v>89</v>
      </c>
    </row>
    <row r="192" s="2" customFormat="1">
      <c r="A192" s="37"/>
      <c r="B192" s="38"/>
      <c r="C192" s="39"/>
      <c r="D192" s="232" t="s">
        <v>180</v>
      </c>
      <c r="E192" s="39"/>
      <c r="F192" s="237" t="s">
        <v>486</v>
      </c>
      <c r="G192" s="39"/>
      <c r="H192" s="39"/>
      <c r="I192" s="234"/>
      <c r="J192" s="39"/>
      <c r="K192" s="39"/>
      <c r="L192" s="43"/>
      <c r="M192" s="235"/>
      <c r="N192" s="236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180</v>
      </c>
      <c r="AU192" s="16" t="s">
        <v>89</v>
      </c>
    </row>
    <row r="193" s="2" customFormat="1">
      <c r="A193" s="37"/>
      <c r="B193" s="38"/>
      <c r="C193" s="39"/>
      <c r="D193" s="232" t="s">
        <v>193</v>
      </c>
      <c r="E193" s="39"/>
      <c r="F193" s="237" t="s">
        <v>731</v>
      </c>
      <c r="G193" s="39"/>
      <c r="H193" s="39"/>
      <c r="I193" s="234"/>
      <c r="J193" s="39"/>
      <c r="K193" s="39"/>
      <c r="L193" s="43"/>
      <c r="M193" s="235"/>
      <c r="N193" s="236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193</v>
      </c>
      <c r="AU193" s="16" t="s">
        <v>89</v>
      </c>
    </row>
    <row r="194" s="13" customFormat="1">
      <c r="A194" s="13"/>
      <c r="B194" s="238"/>
      <c r="C194" s="239"/>
      <c r="D194" s="232" t="s">
        <v>182</v>
      </c>
      <c r="E194" s="240" t="s">
        <v>1</v>
      </c>
      <c r="F194" s="241" t="s">
        <v>732</v>
      </c>
      <c r="G194" s="239"/>
      <c r="H194" s="242">
        <v>3151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182</v>
      </c>
      <c r="AU194" s="248" t="s">
        <v>89</v>
      </c>
      <c r="AV194" s="13" t="s">
        <v>89</v>
      </c>
      <c r="AW194" s="13" t="s">
        <v>33</v>
      </c>
      <c r="AX194" s="13" t="s">
        <v>87</v>
      </c>
      <c r="AY194" s="248" t="s">
        <v>170</v>
      </c>
    </row>
    <row r="195" s="2" customFormat="1" ht="24.15" customHeight="1">
      <c r="A195" s="37"/>
      <c r="B195" s="38"/>
      <c r="C195" s="218" t="s">
        <v>177</v>
      </c>
      <c r="D195" s="218" t="s">
        <v>173</v>
      </c>
      <c r="E195" s="219" t="s">
        <v>733</v>
      </c>
      <c r="F195" s="220" t="s">
        <v>734</v>
      </c>
      <c r="G195" s="221" t="s">
        <v>315</v>
      </c>
      <c r="H195" s="222">
        <v>3151</v>
      </c>
      <c r="I195" s="223"/>
      <c r="J195" s="224">
        <f>ROUND(I195*H195,2)</f>
        <v>0</v>
      </c>
      <c r="K195" s="225"/>
      <c r="L195" s="43"/>
      <c r="M195" s="226" t="s">
        <v>1</v>
      </c>
      <c r="N195" s="227" t="s">
        <v>44</v>
      </c>
      <c r="O195" s="90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186</v>
      </c>
      <c r="AT195" s="230" t="s">
        <v>173</v>
      </c>
      <c r="AU195" s="230" t="s">
        <v>89</v>
      </c>
      <c r="AY195" s="16" t="s">
        <v>170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87</v>
      </c>
      <c r="BK195" s="231">
        <f>ROUND(I195*H195,2)</f>
        <v>0</v>
      </c>
      <c r="BL195" s="16" t="s">
        <v>186</v>
      </c>
      <c r="BM195" s="230" t="s">
        <v>735</v>
      </c>
    </row>
    <row r="196" s="2" customFormat="1">
      <c r="A196" s="37"/>
      <c r="B196" s="38"/>
      <c r="C196" s="39"/>
      <c r="D196" s="232" t="s">
        <v>179</v>
      </c>
      <c r="E196" s="39"/>
      <c r="F196" s="233" t="s">
        <v>734</v>
      </c>
      <c r="G196" s="39"/>
      <c r="H196" s="39"/>
      <c r="I196" s="234"/>
      <c r="J196" s="39"/>
      <c r="K196" s="39"/>
      <c r="L196" s="43"/>
      <c r="M196" s="235"/>
      <c r="N196" s="236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179</v>
      </c>
      <c r="AU196" s="16" t="s">
        <v>89</v>
      </c>
    </row>
    <row r="197" s="2" customFormat="1">
      <c r="A197" s="37"/>
      <c r="B197" s="38"/>
      <c r="C197" s="39"/>
      <c r="D197" s="232" t="s">
        <v>180</v>
      </c>
      <c r="E197" s="39"/>
      <c r="F197" s="237" t="s">
        <v>486</v>
      </c>
      <c r="G197" s="39"/>
      <c r="H197" s="39"/>
      <c r="I197" s="234"/>
      <c r="J197" s="39"/>
      <c r="K197" s="39"/>
      <c r="L197" s="43"/>
      <c r="M197" s="235"/>
      <c r="N197" s="236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180</v>
      </c>
      <c r="AU197" s="16" t="s">
        <v>89</v>
      </c>
    </row>
    <row r="198" s="2" customFormat="1">
      <c r="A198" s="37"/>
      <c r="B198" s="38"/>
      <c r="C198" s="39"/>
      <c r="D198" s="232" t="s">
        <v>193</v>
      </c>
      <c r="E198" s="39"/>
      <c r="F198" s="237" t="s">
        <v>731</v>
      </c>
      <c r="G198" s="39"/>
      <c r="H198" s="39"/>
      <c r="I198" s="234"/>
      <c r="J198" s="39"/>
      <c r="K198" s="39"/>
      <c r="L198" s="43"/>
      <c r="M198" s="235"/>
      <c r="N198" s="236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193</v>
      </c>
      <c r="AU198" s="16" t="s">
        <v>89</v>
      </c>
    </row>
    <row r="199" s="13" customFormat="1">
      <c r="A199" s="13"/>
      <c r="B199" s="238"/>
      <c r="C199" s="239"/>
      <c r="D199" s="232" t="s">
        <v>182</v>
      </c>
      <c r="E199" s="240" t="s">
        <v>1</v>
      </c>
      <c r="F199" s="241" t="s">
        <v>736</v>
      </c>
      <c r="G199" s="239"/>
      <c r="H199" s="242">
        <v>3151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182</v>
      </c>
      <c r="AU199" s="248" t="s">
        <v>89</v>
      </c>
      <c r="AV199" s="13" t="s">
        <v>89</v>
      </c>
      <c r="AW199" s="13" t="s">
        <v>33</v>
      </c>
      <c r="AX199" s="13" t="s">
        <v>87</v>
      </c>
      <c r="AY199" s="248" t="s">
        <v>170</v>
      </c>
    </row>
    <row r="200" s="2" customFormat="1" ht="24.15" customHeight="1">
      <c r="A200" s="37"/>
      <c r="B200" s="38"/>
      <c r="C200" s="218" t="s">
        <v>392</v>
      </c>
      <c r="D200" s="218" t="s">
        <v>173</v>
      </c>
      <c r="E200" s="219" t="s">
        <v>737</v>
      </c>
      <c r="F200" s="220" t="s">
        <v>738</v>
      </c>
      <c r="G200" s="221" t="s">
        <v>315</v>
      </c>
      <c r="H200" s="222">
        <v>3151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44</v>
      </c>
      <c r="O200" s="90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186</v>
      </c>
      <c r="AT200" s="230" t="s">
        <v>173</v>
      </c>
      <c r="AU200" s="230" t="s">
        <v>89</v>
      </c>
      <c r="AY200" s="16" t="s">
        <v>170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87</v>
      </c>
      <c r="BK200" s="231">
        <f>ROUND(I200*H200,2)</f>
        <v>0</v>
      </c>
      <c r="BL200" s="16" t="s">
        <v>186</v>
      </c>
      <c r="BM200" s="230" t="s">
        <v>739</v>
      </c>
    </row>
    <row r="201" s="2" customFormat="1">
      <c r="A201" s="37"/>
      <c r="B201" s="38"/>
      <c r="C201" s="39"/>
      <c r="D201" s="232" t="s">
        <v>179</v>
      </c>
      <c r="E201" s="39"/>
      <c r="F201" s="233" t="s">
        <v>738</v>
      </c>
      <c r="G201" s="39"/>
      <c r="H201" s="39"/>
      <c r="I201" s="234"/>
      <c r="J201" s="39"/>
      <c r="K201" s="39"/>
      <c r="L201" s="43"/>
      <c r="M201" s="235"/>
      <c r="N201" s="236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179</v>
      </c>
      <c r="AU201" s="16" t="s">
        <v>89</v>
      </c>
    </row>
    <row r="202" s="2" customFormat="1">
      <c r="A202" s="37"/>
      <c r="B202" s="38"/>
      <c r="C202" s="39"/>
      <c r="D202" s="232" t="s">
        <v>180</v>
      </c>
      <c r="E202" s="39"/>
      <c r="F202" s="237" t="s">
        <v>486</v>
      </c>
      <c r="G202" s="39"/>
      <c r="H202" s="39"/>
      <c r="I202" s="234"/>
      <c r="J202" s="39"/>
      <c r="K202" s="39"/>
      <c r="L202" s="43"/>
      <c r="M202" s="235"/>
      <c r="N202" s="236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180</v>
      </c>
      <c r="AU202" s="16" t="s">
        <v>89</v>
      </c>
    </row>
    <row r="203" s="2" customFormat="1">
      <c r="A203" s="37"/>
      <c r="B203" s="38"/>
      <c r="C203" s="39"/>
      <c r="D203" s="232" t="s">
        <v>193</v>
      </c>
      <c r="E203" s="39"/>
      <c r="F203" s="237" t="s">
        <v>740</v>
      </c>
      <c r="G203" s="39"/>
      <c r="H203" s="39"/>
      <c r="I203" s="234"/>
      <c r="J203" s="39"/>
      <c r="K203" s="39"/>
      <c r="L203" s="43"/>
      <c r="M203" s="235"/>
      <c r="N203" s="236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193</v>
      </c>
      <c r="AU203" s="16" t="s">
        <v>89</v>
      </c>
    </row>
    <row r="204" s="13" customFormat="1">
      <c r="A204" s="13"/>
      <c r="B204" s="238"/>
      <c r="C204" s="239"/>
      <c r="D204" s="232" t="s">
        <v>182</v>
      </c>
      <c r="E204" s="240" t="s">
        <v>1</v>
      </c>
      <c r="F204" s="241" t="s">
        <v>741</v>
      </c>
      <c r="G204" s="239"/>
      <c r="H204" s="242">
        <v>3151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182</v>
      </c>
      <c r="AU204" s="248" t="s">
        <v>89</v>
      </c>
      <c r="AV204" s="13" t="s">
        <v>89</v>
      </c>
      <c r="AW204" s="13" t="s">
        <v>33</v>
      </c>
      <c r="AX204" s="13" t="s">
        <v>87</v>
      </c>
      <c r="AY204" s="248" t="s">
        <v>170</v>
      </c>
    </row>
    <row r="205" s="2" customFormat="1" ht="24.15" customHeight="1">
      <c r="A205" s="37"/>
      <c r="B205" s="38"/>
      <c r="C205" s="218" t="s">
        <v>400</v>
      </c>
      <c r="D205" s="218" t="s">
        <v>173</v>
      </c>
      <c r="E205" s="219" t="s">
        <v>742</v>
      </c>
      <c r="F205" s="220" t="s">
        <v>743</v>
      </c>
      <c r="G205" s="221" t="s">
        <v>315</v>
      </c>
      <c r="H205" s="222">
        <v>1260.4000000000001</v>
      </c>
      <c r="I205" s="223"/>
      <c r="J205" s="224">
        <f>ROUND(I205*H205,2)</f>
        <v>0</v>
      </c>
      <c r="K205" s="225"/>
      <c r="L205" s="43"/>
      <c r="M205" s="226" t="s">
        <v>1</v>
      </c>
      <c r="N205" s="227" t="s">
        <v>44</v>
      </c>
      <c r="O205" s="90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186</v>
      </c>
      <c r="AT205" s="230" t="s">
        <v>173</v>
      </c>
      <c r="AU205" s="230" t="s">
        <v>89</v>
      </c>
      <c r="AY205" s="16" t="s">
        <v>170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87</v>
      </c>
      <c r="BK205" s="231">
        <f>ROUND(I205*H205,2)</f>
        <v>0</v>
      </c>
      <c r="BL205" s="16" t="s">
        <v>186</v>
      </c>
      <c r="BM205" s="230" t="s">
        <v>744</v>
      </c>
    </row>
    <row r="206" s="2" customFormat="1">
      <c r="A206" s="37"/>
      <c r="B206" s="38"/>
      <c r="C206" s="39"/>
      <c r="D206" s="232" t="s">
        <v>179</v>
      </c>
      <c r="E206" s="39"/>
      <c r="F206" s="233" t="s">
        <v>743</v>
      </c>
      <c r="G206" s="39"/>
      <c r="H206" s="39"/>
      <c r="I206" s="234"/>
      <c r="J206" s="39"/>
      <c r="K206" s="39"/>
      <c r="L206" s="43"/>
      <c r="M206" s="235"/>
      <c r="N206" s="236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179</v>
      </c>
      <c r="AU206" s="16" t="s">
        <v>89</v>
      </c>
    </row>
    <row r="207" s="2" customFormat="1">
      <c r="A207" s="37"/>
      <c r="B207" s="38"/>
      <c r="C207" s="39"/>
      <c r="D207" s="232" t="s">
        <v>180</v>
      </c>
      <c r="E207" s="39"/>
      <c r="F207" s="237" t="s">
        <v>486</v>
      </c>
      <c r="G207" s="39"/>
      <c r="H207" s="39"/>
      <c r="I207" s="234"/>
      <c r="J207" s="39"/>
      <c r="K207" s="39"/>
      <c r="L207" s="43"/>
      <c r="M207" s="235"/>
      <c r="N207" s="236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180</v>
      </c>
      <c r="AU207" s="16" t="s">
        <v>89</v>
      </c>
    </row>
    <row r="208" s="2" customFormat="1">
      <c r="A208" s="37"/>
      <c r="B208" s="38"/>
      <c r="C208" s="39"/>
      <c r="D208" s="232" t="s">
        <v>193</v>
      </c>
      <c r="E208" s="39"/>
      <c r="F208" s="237" t="s">
        <v>740</v>
      </c>
      <c r="G208" s="39"/>
      <c r="H208" s="39"/>
      <c r="I208" s="234"/>
      <c r="J208" s="39"/>
      <c r="K208" s="39"/>
      <c r="L208" s="43"/>
      <c r="M208" s="235"/>
      <c r="N208" s="236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193</v>
      </c>
      <c r="AU208" s="16" t="s">
        <v>89</v>
      </c>
    </row>
    <row r="209" s="13" customFormat="1">
      <c r="A209" s="13"/>
      <c r="B209" s="238"/>
      <c r="C209" s="239"/>
      <c r="D209" s="232" t="s">
        <v>182</v>
      </c>
      <c r="E209" s="240" t="s">
        <v>1</v>
      </c>
      <c r="F209" s="241" t="s">
        <v>745</v>
      </c>
      <c r="G209" s="239"/>
      <c r="H209" s="242">
        <v>1260.4000000000001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182</v>
      </c>
      <c r="AU209" s="248" t="s">
        <v>89</v>
      </c>
      <c r="AV209" s="13" t="s">
        <v>89</v>
      </c>
      <c r="AW209" s="13" t="s">
        <v>33</v>
      </c>
      <c r="AX209" s="13" t="s">
        <v>87</v>
      </c>
      <c r="AY209" s="248" t="s">
        <v>170</v>
      </c>
    </row>
    <row r="210" s="2" customFormat="1" ht="24.15" customHeight="1">
      <c r="A210" s="37"/>
      <c r="B210" s="38"/>
      <c r="C210" s="218" t="s">
        <v>408</v>
      </c>
      <c r="D210" s="218" t="s">
        <v>173</v>
      </c>
      <c r="E210" s="219" t="s">
        <v>746</v>
      </c>
      <c r="F210" s="220" t="s">
        <v>747</v>
      </c>
      <c r="G210" s="221" t="s">
        <v>330</v>
      </c>
      <c r="H210" s="222">
        <v>822</v>
      </c>
      <c r="I210" s="223"/>
      <c r="J210" s="224">
        <f>ROUND(I210*H210,2)</f>
        <v>0</v>
      </c>
      <c r="K210" s="225"/>
      <c r="L210" s="43"/>
      <c r="M210" s="226" t="s">
        <v>1</v>
      </c>
      <c r="N210" s="227" t="s">
        <v>44</v>
      </c>
      <c r="O210" s="90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186</v>
      </c>
      <c r="AT210" s="230" t="s">
        <v>173</v>
      </c>
      <c r="AU210" s="230" t="s">
        <v>89</v>
      </c>
      <c r="AY210" s="16" t="s">
        <v>170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87</v>
      </c>
      <c r="BK210" s="231">
        <f>ROUND(I210*H210,2)</f>
        <v>0</v>
      </c>
      <c r="BL210" s="16" t="s">
        <v>186</v>
      </c>
      <c r="BM210" s="230" t="s">
        <v>748</v>
      </c>
    </row>
    <row r="211" s="2" customFormat="1">
      <c r="A211" s="37"/>
      <c r="B211" s="38"/>
      <c r="C211" s="39"/>
      <c r="D211" s="232" t="s">
        <v>179</v>
      </c>
      <c r="E211" s="39"/>
      <c r="F211" s="233" t="s">
        <v>747</v>
      </c>
      <c r="G211" s="39"/>
      <c r="H211" s="39"/>
      <c r="I211" s="234"/>
      <c r="J211" s="39"/>
      <c r="K211" s="39"/>
      <c r="L211" s="43"/>
      <c r="M211" s="235"/>
      <c r="N211" s="236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179</v>
      </c>
      <c r="AU211" s="16" t="s">
        <v>89</v>
      </c>
    </row>
    <row r="212" s="2" customFormat="1">
      <c r="A212" s="37"/>
      <c r="B212" s="38"/>
      <c r="C212" s="39"/>
      <c r="D212" s="232" t="s">
        <v>180</v>
      </c>
      <c r="E212" s="39"/>
      <c r="F212" s="237" t="s">
        <v>749</v>
      </c>
      <c r="G212" s="39"/>
      <c r="H212" s="39"/>
      <c r="I212" s="234"/>
      <c r="J212" s="39"/>
      <c r="K212" s="39"/>
      <c r="L212" s="43"/>
      <c r="M212" s="235"/>
      <c r="N212" s="236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180</v>
      </c>
      <c r="AU212" s="16" t="s">
        <v>89</v>
      </c>
    </row>
    <row r="213" s="13" customFormat="1">
      <c r="A213" s="13"/>
      <c r="B213" s="238"/>
      <c r="C213" s="239"/>
      <c r="D213" s="232" t="s">
        <v>182</v>
      </c>
      <c r="E213" s="240" t="s">
        <v>1</v>
      </c>
      <c r="F213" s="241" t="s">
        <v>750</v>
      </c>
      <c r="G213" s="239"/>
      <c r="H213" s="242">
        <v>822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182</v>
      </c>
      <c r="AU213" s="248" t="s">
        <v>89</v>
      </c>
      <c r="AV213" s="13" t="s">
        <v>89</v>
      </c>
      <c r="AW213" s="13" t="s">
        <v>33</v>
      </c>
      <c r="AX213" s="13" t="s">
        <v>87</v>
      </c>
      <c r="AY213" s="248" t="s">
        <v>170</v>
      </c>
    </row>
    <row r="214" s="2" customFormat="1" ht="24.15" customHeight="1">
      <c r="A214" s="37"/>
      <c r="B214" s="38"/>
      <c r="C214" s="218" t="s">
        <v>415</v>
      </c>
      <c r="D214" s="218" t="s">
        <v>173</v>
      </c>
      <c r="E214" s="219" t="s">
        <v>491</v>
      </c>
      <c r="F214" s="220" t="s">
        <v>492</v>
      </c>
      <c r="G214" s="221" t="s">
        <v>315</v>
      </c>
      <c r="H214" s="222">
        <v>22.699999999999999</v>
      </c>
      <c r="I214" s="223"/>
      <c r="J214" s="224">
        <f>ROUND(I214*H214,2)</f>
        <v>0</v>
      </c>
      <c r="K214" s="225"/>
      <c r="L214" s="43"/>
      <c r="M214" s="226" t="s">
        <v>1</v>
      </c>
      <c r="N214" s="227" t="s">
        <v>44</v>
      </c>
      <c r="O214" s="90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186</v>
      </c>
      <c r="AT214" s="230" t="s">
        <v>173</v>
      </c>
      <c r="AU214" s="230" t="s">
        <v>89</v>
      </c>
      <c r="AY214" s="16" t="s">
        <v>170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87</v>
      </c>
      <c r="BK214" s="231">
        <f>ROUND(I214*H214,2)</f>
        <v>0</v>
      </c>
      <c r="BL214" s="16" t="s">
        <v>186</v>
      </c>
      <c r="BM214" s="230" t="s">
        <v>751</v>
      </c>
    </row>
    <row r="215" s="2" customFormat="1">
      <c r="A215" s="37"/>
      <c r="B215" s="38"/>
      <c r="C215" s="39"/>
      <c r="D215" s="232" t="s">
        <v>179</v>
      </c>
      <c r="E215" s="39"/>
      <c r="F215" s="233" t="s">
        <v>492</v>
      </c>
      <c r="G215" s="39"/>
      <c r="H215" s="39"/>
      <c r="I215" s="234"/>
      <c r="J215" s="39"/>
      <c r="K215" s="39"/>
      <c r="L215" s="43"/>
      <c r="M215" s="235"/>
      <c r="N215" s="236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179</v>
      </c>
      <c r="AU215" s="16" t="s">
        <v>89</v>
      </c>
    </row>
    <row r="216" s="2" customFormat="1">
      <c r="A216" s="37"/>
      <c r="B216" s="38"/>
      <c r="C216" s="39"/>
      <c r="D216" s="232" t="s">
        <v>180</v>
      </c>
      <c r="E216" s="39"/>
      <c r="F216" s="237" t="s">
        <v>494</v>
      </c>
      <c r="G216" s="39"/>
      <c r="H216" s="39"/>
      <c r="I216" s="234"/>
      <c r="J216" s="39"/>
      <c r="K216" s="39"/>
      <c r="L216" s="43"/>
      <c r="M216" s="235"/>
      <c r="N216" s="236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180</v>
      </c>
      <c r="AU216" s="16" t="s">
        <v>89</v>
      </c>
    </row>
    <row r="217" s="13" customFormat="1">
      <c r="A217" s="13"/>
      <c r="B217" s="238"/>
      <c r="C217" s="239"/>
      <c r="D217" s="232" t="s">
        <v>182</v>
      </c>
      <c r="E217" s="240" t="s">
        <v>1</v>
      </c>
      <c r="F217" s="241" t="s">
        <v>752</v>
      </c>
      <c r="G217" s="239"/>
      <c r="H217" s="242">
        <v>17.100000000000001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182</v>
      </c>
      <c r="AU217" s="248" t="s">
        <v>89</v>
      </c>
      <c r="AV217" s="13" t="s">
        <v>89</v>
      </c>
      <c r="AW217" s="13" t="s">
        <v>33</v>
      </c>
      <c r="AX217" s="13" t="s">
        <v>79</v>
      </c>
      <c r="AY217" s="248" t="s">
        <v>170</v>
      </c>
    </row>
    <row r="218" s="13" customFormat="1">
      <c r="A218" s="13"/>
      <c r="B218" s="238"/>
      <c r="C218" s="239"/>
      <c r="D218" s="232" t="s">
        <v>182</v>
      </c>
      <c r="E218" s="240" t="s">
        <v>1</v>
      </c>
      <c r="F218" s="241" t="s">
        <v>753</v>
      </c>
      <c r="G218" s="239"/>
      <c r="H218" s="242">
        <v>5.5999999999999996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182</v>
      </c>
      <c r="AU218" s="248" t="s">
        <v>89</v>
      </c>
      <c r="AV218" s="13" t="s">
        <v>89</v>
      </c>
      <c r="AW218" s="13" t="s">
        <v>33</v>
      </c>
      <c r="AX218" s="13" t="s">
        <v>79</v>
      </c>
      <c r="AY218" s="248" t="s">
        <v>170</v>
      </c>
    </row>
    <row r="219" s="2" customFormat="1" ht="24.15" customHeight="1">
      <c r="A219" s="37"/>
      <c r="B219" s="38"/>
      <c r="C219" s="218" t="s">
        <v>7</v>
      </c>
      <c r="D219" s="218" t="s">
        <v>173</v>
      </c>
      <c r="E219" s="219" t="s">
        <v>498</v>
      </c>
      <c r="F219" s="220" t="s">
        <v>499</v>
      </c>
      <c r="G219" s="221" t="s">
        <v>315</v>
      </c>
      <c r="H219" s="222">
        <v>11.199999999999999</v>
      </c>
      <c r="I219" s="223"/>
      <c r="J219" s="224">
        <f>ROUND(I219*H219,2)</f>
        <v>0</v>
      </c>
      <c r="K219" s="225"/>
      <c r="L219" s="43"/>
      <c r="M219" s="226" t="s">
        <v>1</v>
      </c>
      <c r="N219" s="227" t="s">
        <v>44</v>
      </c>
      <c r="O219" s="90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186</v>
      </c>
      <c r="AT219" s="230" t="s">
        <v>173</v>
      </c>
      <c r="AU219" s="230" t="s">
        <v>89</v>
      </c>
      <c r="AY219" s="16" t="s">
        <v>170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87</v>
      </c>
      <c r="BK219" s="231">
        <f>ROUND(I219*H219,2)</f>
        <v>0</v>
      </c>
      <c r="BL219" s="16" t="s">
        <v>186</v>
      </c>
      <c r="BM219" s="230" t="s">
        <v>754</v>
      </c>
    </row>
    <row r="220" s="2" customFormat="1">
      <c r="A220" s="37"/>
      <c r="B220" s="38"/>
      <c r="C220" s="39"/>
      <c r="D220" s="232" t="s">
        <v>179</v>
      </c>
      <c r="E220" s="39"/>
      <c r="F220" s="233" t="s">
        <v>499</v>
      </c>
      <c r="G220" s="39"/>
      <c r="H220" s="39"/>
      <c r="I220" s="234"/>
      <c r="J220" s="39"/>
      <c r="K220" s="39"/>
      <c r="L220" s="43"/>
      <c r="M220" s="235"/>
      <c r="N220" s="236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179</v>
      </c>
      <c r="AU220" s="16" t="s">
        <v>89</v>
      </c>
    </row>
    <row r="221" s="2" customFormat="1">
      <c r="A221" s="37"/>
      <c r="B221" s="38"/>
      <c r="C221" s="39"/>
      <c r="D221" s="232" t="s">
        <v>180</v>
      </c>
      <c r="E221" s="39"/>
      <c r="F221" s="237" t="s">
        <v>494</v>
      </c>
      <c r="G221" s="39"/>
      <c r="H221" s="39"/>
      <c r="I221" s="234"/>
      <c r="J221" s="39"/>
      <c r="K221" s="39"/>
      <c r="L221" s="43"/>
      <c r="M221" s="235"/>
      <c r="N221" s="236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180</v>
      </c>
      <c r="AU221" s="16" t="s">
        <v>89</v>
      </c>
    </row>
    <row r="222" s="13" customFormat="1">
      <c r="A222" s="13"/>
      <c r="B222" s="238"/>
      <c r="C222" s="239"/>
      <c r="D222" s="232" t="s">
        <v>182</v>
      </c>
      <c r="E222" s="240" t="s">
        <v>1</v>
      </c>
      <c r="F222" s="241" t="s">
        <v>755</v>
      </c>
      <c r="G222" s="239"/>
      <c r="H222" s="242">
        <v>11.199999999999999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182</v>
      </c>
      <c r="AU222" s="248" t="s">
        <v>89</v>
      </c>
      <c r="AV222" s="13" t="s">
        <v>89</v>
      </c>
      <c r="AW222" s="13" t="s">
        <v>33</v>
      </c>
      <c r="AX222" s="13" t="s">
        <v>87</v>
      </c>
      <c r="AY222" s="248" t="s">
        <v>170</v>
      </c>
    </row>
    <row r="223" s="2" customFormat="1" ht="16.5" customHeight="1">
      <c r="A223" s="37"/>
      <c r="B223" s="38"/>
      <c r="C223" s="218" t="s">
        <v>429</v>
      </c>
      <c r="D223" s="218" t="s">
        <v>173</v>
      </c>
      <c r="E223" s="219" t="s">
        <v>504</v>
      </c>
      <c r="F223" s="220" t="s">
        <v>505</v>
      </c>
      <c r="G223" s="221" t="s">
        <v>330</v>
      </c>
      <c r="H223" s="222">
        <v>77</v>
      </c>
      <c r="I223" s="223"/>
      <c r="J223" s="224">
        <f>ROUND(I223*H223,2)</f>
        <v>0</v>
      </c>
      <c r="K223" s="225"/>
      <c r="L223" s="43"/>
      <c r="M223" s="226" t="s">
        <v>1</v>
      </c>
      <c r="N223" s="227" t="s">
        <v>44</v>
      </c>
      <c r="O223" s="90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0" t="s">
        <v>186</v>
      </c>
      <c r="AT223" s="230" t="s">
        <v>173</v>
      </c>
      <c r="AU223" s="230" t="s">
        <v>89</v>
      </c>
      <c r="AY223" s="16" t="s">
        <v>170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6" t="s">
        <v>87</v>
      </c>
      <c r="BK223" s="231">
        <f>ROUND(I223*H223,2)</f>
        <v>0</v>
      </c>
      <c r="BL223" s="16" t="s">
        <v>186</v>
      </c>
      <c r="BM223" s="230" t="s">
        <v>756</v>
      </c>
    </row>
    <row r="224" s="2" customFormat="1">
      <c r="A224" s="37"/>
      <c r="B224" s="38"/>
      <c r="C224" s="39"/>
      <c r="D224" s="232" t="s">
        <v>179</v>
      </c>
      <c r="E224" s="39"/>
      <c r="F224" s="233" t="s">
        <v>505</v>
      </c>
      <c r="G224" s="39"/>
      <c r="H224" s="39"/>
      <c r="I224" s="234"/>
      <c r="J224" s="39"/>
      <c r="K224" s="39"/>
      <c r="L224" s="43"/>
      <c r="M224" s="235"/>
      <c r="N224" s="236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179</v>
      </c>
      <c r="AU224" s="16" t="s">
        <v>89</v>
      </c>
    </row>
    <row r="225" s="2" customFormat="1">
      <c r="A225" s="37"/>
      <c r="B225" s="38"/>
      <c r="C225" s="39"/>
      <c r="D225" s="232" t="s">
        <v>180</v>
      </c>
      <c r="E225" s="39"/>
      <c r="F225" s="237" t="s">
        <v>507</v>
      </c>
      <c r="G225" s="39"/>
      <c r="H225" s="39"/>
      <c r="I225" s="234"/>
      <c r="J225" s="39"/>
      <c r="K225" s="39"/>
      <c r="L225" s="43"/>
      <c r="M225" s="235"/>
      <c r="N225" s="236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180</v>
      </c>
      <c r="AU225" s="16" t="s">
        <v>89</v>
      </c>
    </row>
    <row r="226" s="13" customFormat="1">
      <c r="A226" s="13"/>
      <c r="B226" s="238"/>
      <c r="C226" s="239"/>
      <c r="D226" s="232" t="s">
        <v>182</v>
      </c>
      <c r="E226" s="240" t="s">
        <v>1</v>
      </c>
      <c r="F226" s="241" t="s">
        <v>691</v>
      </c>
      <c r="G226" s="239"/>
      <c r="H226" s="242">
        <v>77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8" t="s">
        <v>182</v>
      </c>
      <c r="AU226" s="248" t="s">
        <v>89</v>
      </c>
      <c r="AV226" s="13" t="s">
        <v>89</v>
      </c>
      <c r="AW226" s="13" t="s">
        <v>33</v>
      </c>
      <c r="AX226" s="13" t="s">
        <v>87</v>
      </c>
      <c r="AY226" s="248" t="s">
        <v>170</v>
      </c>
    </row>
    <row r="227" s="12" customFormat="1" ht="22.8" customHeight="1">
      <c r="A227" s="12"/>
      <c r="B227" s="202"/>
      <c r="C227" s="203"/>
      <c r="D227" s="204" t="s">
        <v>78</v>
      </c>
      <c r="E227" s="216" t="s">
        <v>228</v>
      </c>
      <c r="F227" s="216" t="s">
        <v>509</v>
      </c>
      <c r="G227" s="203"/>
      <c r="H227" s="203"/>
      <c r="I227" s="206"/>
      <c r="J227" s="217">
        <f>BK227</f>
        <v>0</v>
      </c>
      <c r="K227" s="203"/>
      <c r="L227" s="208"/>
      <c r="M227" s="209"/>
      <c r="N227" s="210"/>
      <c r="O227" s="210"/>
      <c r="P227" s="211">
        <f>SUM(P228:P235)</f>
        <v>0</v>
      </c>
      <c r="Q227" s="210"/>
      <c r="R227" s="211">
        <f>SUM(R228:R235)</f>
        <v>0</v>
      </c>
      <c r="S227" s="210"/>
      <c r="T227" s="212">
        <f>SUM(T228:T235)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3" t="s">
        <v>87</v>
      </c>
      <c r="AT227" s="214" t="s">
        <v>78</v>
      </c>
      <c r="AU227" s="214" t="s">
        <v>87</v>
      </c>
      <c r="AY227" s="213" t="s">
        <v>170</v>
      </c>
      <c r="BK227" s="215">
        <f>SUM(BK228:BK235)</f>
        <v>0</v>
      </c>
    </row>
    <row r="228" s="2" customFormat="1" ht="24.15" customHeight="1">
      <c r="A228" s="37"/>
      <c r="B228" s="38"/>
      <c r="C228" s="218" t="s">
        <v>437</v>
      </c>
      <c r="D228" s="218" t="s">
        <v>173</v>
      </c>
      <c r="E228" s="219" t="s">
        <v>757</v>
      </c>
      <c r="F228" s="220" t="s">
        <v>758</v>
      </c>
      <c r="G228" s="221" t="s">
        <v>330</v>
      </c>
      <c r="H228" s="222">
        <v>54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44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186</v>
      </c>
      <c r="AT228" s="230" t="s">
        <v>173</v>
      </c>
      <c r="AU228" s="230" t="s">
        <v>89</v>
      </c>
      <c r="AY228" s="16" t="s">
        <v>170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87</v>
      </c>
      <c r="BK228" s="231">
        <f>ROUND(I228*H228,2)</f>
        <v>0</v>
      </c>
      <c r="BL228" s="16" t="s">
        <v>186</v>
      </c>
      <c r="BM228" s="230" t="s">
        <v>759</v>
      </c>
    </row>
    <row r="229" s="2" customFormat="1">
      <c r="A229" s="37"/>
      <c r="B229" s="38"/>
      <c r="C229" s="39"/>
      <c r="D229" s="232" t="s">
        <v>179</v>
      </c>
      <c r="E229" s="39"/>
      <c r="F229" s="233" t="s">
        <v>758</v>
      </c>
      <c r="G229" s="39"/>
      <c r="H229" s="39"/>
      <c r="I229" s="234"/>
      <c r="J229" s="39"/>
      <c r="K229" s="39"/>
      <c r="L229" s="43"/>
      <c r="M229" s="235"/>
      <c r="N229" s="236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179</v>
      </c>
      <c r="AU229" s="16" t="s">
        <v>89</v>
      </c>
    </row>
    <row r="230" s="2" customFormat="1">
      <c r="A230" s="37"/>
      <c r="B230" s="38"/>
      <c r="C230" s="39"/>
      <c r="D230" s="232" t="s">
        <v>180</v>
      </c>
      <c r="E230" s="39"/>
      <c r="F230" s="237" t="s">
        <v>760</v>
      </c>
      <c r="G230" s="39"/>
      <c r="H230" s="39"/>
      <c r="I230" s="234"/>
      <c r="J230" s="39"/>
      <c r="K230" s="39"/>
      <c r="L230" s="43"/>
      <c r="M230" s="235"/>
      <c r="N230" s="236"/>
      <c r="O230" s="90"/>
      <c r="P230" s="90"/>
      <c r="Q230" s="90"/>
      <c r="R230" s="90"/>
      <c r="S230" s="90"/>
      <c r="T230" s="91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180</v>
      </c>
      <c r="AU230" s="16" t="s">
        <v>89</v>
      </c>
    </row>
    <row r="231" s="13" customFormat="1">
      <c r="A231" s="13"/>
      <c r="B231" s="238"/>
      <c r="C231" s="239"/>
      <c r="D231" s="232" t="s">
        <v>182</v>
      </c>
      <c r="E231" s="240" t="s">
        <v>1</v>
      </c>
      <c r="F231" s="241" t="s">
        <v>761</v>
      </c>
      <c r="G231" s="239"/>
      <c r="H231" s="242">
        <v>54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8" t="s">
        <v>182</v>
      </c>
      <c r="AU231" s="248" t="s">
        <v>89</v>
      </c>
      <c r="AV231" s="13" t="s">
        <v>89</v>
      </c>
      <c r="AW231" s="13" t="s">
        <v>33</v>
      </c>
      <c r="AX231" s="13" t="s">
        <v>87</v>
      </c>
      <c r="AY231" s="248" t="s">
        <v>170</v>
      </c>
    </row>
    <row r="232" s="2" customFormat="1" ht="24.15" customHeight="1">
      <c r="A232" s="37"/>
      <c r="B232" s="38"/>
      <c r="C232" s="218" t="s">
        <v>444</v>
      </c>
      <c r="D232" s="218" t="s">
        <v>173</v>
      </c>
      <c r="E232" s="219" t="s">
        <v>762</v>
      </c>
      <c r="F232" s="220" t="s">
        <v>763</v>
      </c>
      <c r="G232" s="221" t="s">
        <v>176</v>
      </c>
      <c r="H232" s="222">
        <v>1</v>
      </c>
      <c r="I232" s="223"/>
      <c r="J232" s="224">
        <f>ROUND(I232*H232,2)</f>
        <v>0</v>
      </c>
      <c r="K232" s="225"/>
      <c r="L232" s="43"/>
      <c r="M232" s="226" t="s">
        <v>1</v>
      </c>
      <c r="N232" s="227" t="s">
        <v>44</v>
      </c>
      <c r="O232" s="90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186</v>
      </c>
      <c r="AT232" s="230" t="s">
        <v>173</v>
      </c>
      <c r="AU232" s="230" t="s">
        <v>89</v>
      </c>
      <c r="AY232" s="16" t="s">
        <v>170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87</v>
      </c>
      <c r="BK232" s="231">
        <f>ROUND(I232*H232,2)</f>
        <v>0</v>
      </c>
      <c r="BL232" s="16" t="s">
        <v>186</v>
      </c>
      <c r="BM232" s="230" t="s">
        <v>764</v>
      </c>
    </row>
    <row r="233" s="2" customFormat="1">
      <c r="A233" s="37"/>
      <c r="B233" s="38"/>
      <c r="C233" s="39"/>
      <c r="D233" s="232" t="s">
        <v>179</v>
      </c>
      <c r="E233" s="39"/>
      <c r="F233" s="233" t="s">
        <v>763</v>
      </c>
      <c r="G233" s="39"/>
      <c r="H233" s="39"/>
      <c r="I233" s="234"/>
      <c r="J233" s="39"/>
      <c r="K233" s="39"/>
      <c r="L233" s="43"/>
      <c r="M233" s="235"/>
      <c r="N233" s="236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179</v>
      </c>
      <c r="AU233" s="16" t="s">
        <v>89</v>
      </c>
    </row>
    <row r="234" s="2" customFormat="1">
      <c r="A234" s="37"/>
      <c r="B234" s="38"/>
      <c r="C234" s="39"/>
      <c r="D234" s="232" t="s">
        <v>180</v>
      </c>
      <c r="E234" s="39"/>
      <c r="F234" s="237" t="s">
        <v>765</v>
      </c>
      <c r="G234" s="39"/>
      <c r="H234" s="39"/>
      <c r="I234" s="234"/>
      <c r="J234" s="39"/>
      <c r="K234" s="39"/>
      <c r="L234" s="43"/>
      <c r="M234" s="235"/>
      <c r="N234" s="236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180</v>
      </c>
      <c r="AU234" s="16" t="s">
        <v>89</v>
      </c>
    </row>
    <row r="235" s="13" customFormat="1">
      <c r="A235" s="13"/>
      <c r="B235" s="238"/>
      <c r="C235" s="239"/>
      <c r="D235" s="232" t="s">
        <v>182</v>
      </c>
      <c r="E235" s="240" t="s">
        <v>1</v>
      </c>
      <c r="F235" s="241" t="s">
        <v>766</v>
      </c>
      <c r="G235" s="239"/>
      <c r="H235" s="242">
        <v>1</v>
      </c>
      <c r="I235" s="243"/>
      <c r="J235" s="239"/>
      <c r="K235" s="239"/>
      <c r="L235" s="244"/>
      <c r="M235" s="245"/>
      <c r="N235" s="246"/>
      <c r="O235" s="246"/>
      <c r="P235" s="246"/>
      <c r="Q235" s="246"/>
      <c r="R235" s="246"/>
      <c r="S235" s="246"/>
      <c r="T235" s="24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182</v>
      </c>
      <c r="AU235" s="248" t="s">
        <v>89</v>
      </c>
      <c r="AV235" s="13" t="s">
        <v>89</v>
      </c>
      <c r="AW235" s="13" t="s">
        <v>33</v>
      </c>
      <c r="AX235" s="13" t="s">
        <v>87</v>
      </c>
      <c r="AY235" s="248" t="s">
        <v>170</v>
      </c>
    </row>
    <row r="236" s="12" customFormat="1" ht="22.8" customHeight="1">
      <c r="A236" s="12"/>
      <c r="B236" s="202"/>
      <c r="C236" s="203"/>
      <c r="D236" s="204" t="s">
        <v>78</v>
      </c>
      <c r="E236" s="216" t="s">
        <v>235</v>
      </c>
      <c r="F236" s="216" t="s">
        <v>516</v>
      </c>
      <c r="G236" s="203"/>
      <c r="H236" s="203"/>
      <c r="I236" s="206"/>
      <c r="J236" s="217">
        <f>BK236</f>
        <v>0</v>
      </c>
      <c r="K236" s="203"/>
      <c r="L236" s="208"/>
      <c r="M236" s="209"/>
      <c r="N236" s="210"/>
      <c r="O236" s="210"/>
      <c r="P236" s="211">
        <f>SUM(P237:P295)</f>
        <v>0</v>
      </c>
      <c r="Q236" s="210"/>
      <c r="R236" s="211">
        <f>SUM(R237:R295)</f>
        <v>0</v>
      </c>
      <c r="S236" s="210"/>
      <c r="T236" s="212">
        <f>SUM(T237:T295)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3" t="s">
        <v>87</v>
      </c>
      <c r="AT236" s="214" t="s">
        <v>78</v>
      </c>
      <c r="AU236" s="214" t="s">
        <v>87</v>
      </c>
      <c r="AY236" s="213" t="s">
        <v>170</v>
      </c>
      <c r="BK236" s="215">
        <f>SUM(BK237:BK295)</f>
        <v>0</v>
      </c>
    </row>
    <row r="237" s="2" customFormat="1" ht="16.5" customHeight="1">
      <c r="A237" s="37"/>
      <c r="B237" s="38"/>
      <c r="C237" s="218" t="s">
        <v>449</v>
      </c>
      <c r="D237" s="218" t="s">
        <v>173</v>
      </c>
      <c r="E237" s="219" t="s">
        <v>767</v>
      </c>
      <c r="F237" s="220" t="s">
        <v>768</v>
      </c>
      <c r="G237" s="221" t="s">
        <v>176</v>
      </c>
      <c r="H237" s="222">
        <v>12</v>
      </c>
      <c r="I237" s="223"/>
      <c r="J237" s="224">
        <f>ROUND(I237*H237,2)</f>
        <v>0</v>
      </c>
      <c r="K237" s="225"/>
      <c r="L237" s="43"/>
      <c r="M237" s="226" t="s">
        <v>1</v>
      </c>
      <c r="N237" s="227" t="s">
        <v>44</v>
      </c>
      <c r="O237" s="90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0" t="s">
        <v>186</v>
      </c>
      <c r="AT237" s="230" t="s">
        <v>173</v>
      </c>
      <c r="AU237" s="230" t="s">
        <v>89</v>
      </c>
      <c r="AY237" s="16" t="s">
        <v>170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6" t="s">
        <v>87</v>
      </c>
      <c r="BK237" s="231">
        <f>ROUND(I237*H237,2)</f>
        <v>0</v>
      </c>
      <c r="BL237" s="16" t="s">
        <v>186</v>
      </c>
      <c r="BM237" s="230" t="s">
        <v>769</v>
      </c>
    </row>
    <row r="238" s="2" customFormat="1">
      <c r="A238" s="37"/>
      <c r="B238" s="38"/>
      <c r="C238" s="39"/>
      <c r="D238" s="232" t="s">
        <v>179</v>
      </c>
      <c r="E238" s="39"/>
      <c r="F238" s="233" t="s">
        <v>768</v>
      </c>
      <c r="G238" s="39"/>
      <c r="H238" s="39"/>
      <c r="I238" s="234"/>
      <c r="J238" s="39"/>
      <c r="K238" s="39"/>
      <c r="L238" s="43"/>
      <c r="M238" s="235"/>
      <c r="N238" s="236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179</v>
      </c>
      <c r="AU238" s="16" t="s">
        <v>89</v>
      </c>
    </row>
    <row r="239" s="2" customFormat="1">
      <c r="A239" s="37"/>
      <c r="B239" s="38"/>
      <c r="C239" s="39"/>
      <c r="D239" s="232" t="s">
        <v>180</v>
      </c>
      <c r="E239" s="39"/>
      <c r="F239" s="237" t="s">
        <v>770</v>
      </c>
      <c r="G239" s="39"/>
      <c r="H239" s="39"/>
      <c r="I239" s="234"/>
      <c r="J239" s="39"/>
      <c r="K239" s="39"/>
      <c r="L239" s="43"/>
      <c r="M239" s="235"/>
      <c r="N239" s="236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180</v>
      </c>
      <c r="AU239" s="16" t="s">
        <v>89</v>
      </c>
    </row>
    <row r="240" s="13" customFormat="1">
      <c r="A240" s="13"/>
      <c r="B240" s="238"/>
      <c r="C240" s="239"/>
      <c r="D240" s="232" t="s">
        <v>182</v>
      </c>
      <c r="E240" s="240" t="s">
        <v>1</v>
      </c>
      <c r="F240" s="241" t="s">
        <v>771</v>
      </c>
      <c r="G240" s="239"/>
      <c r="H240" s="242">
        <v>12</v>
      </c>
      <c r="I240" s="243"/>
      <c r="J240" s="239"/>
      <c r="K240" s="239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182</v>
      </c>
      <c r="AU240" s="248" t="s">
        <v>89</v>
      </c>
      <c r="AV240" s="13" t="s">
        <v>89</v>
      </c>
      <c r="AW240" s="13" t="s">
        <v>33</v>
      </c>
      <c r="AX240" s="13" t="s">
        <v>87</v>
      </c>
      <c r="AY240" s="248" t="s">
        <v>170</v>
      </c>
    </row>
    <row r="241" s="2" customFormat="1" ht="24.15" customHeight="1">
      <c r="A241" s="37"/>
      <c r="B241" s="38"/>
      <c r="C241" s="218" t="s">
        <v>459</v>
      </c>
      <c r="D241" s="218" t="s">
        <v>173</v>
      </c>
      <c r="E241" s="219" t="s">
        <v>536</v>
      </c>
      <c r="F241" s="220" t="s">
        <v>537</v>
      </c>
      <c r="G241" s="221" t="s">
        <v>176</v>
      </c>
      <c r="H241" s="222">
        <v>5</v>
      </c>
      <c r="I241" s="223"/>
      <c r="J241" s="224">
        <f>ROUND(I241*H241,2)</f>
        <v>0</v>
      </c>
      <c r="K241" s="225"/>
      <c r="L241" s="43"/>
      <c r="M241" s="226" t="s">
        <v>1</v>
      </c>
      <c r="N241" s="227" t="s">
        <v>44</v>
      </c>
      <c r="O241" s="90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186</v>
      </c>
      <c r="AT241" s="230" t="s">
        <v>173</v>
      </c>
      <c r="AU241" s="230" t="s">
        <v>89</v>
      </c>
      <c r="AY241" s="16" t="s">
        <v>170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87</v>
      </c>
      <c r="BK241" s="231">
        <f>ROUND(I241*H241,2)</f>
        <v>0</v>
      </c>
      <c r="BL241" s="16" t="s">
        <v>186</v>
      </c>
      <c r="BM241" s="230" t="s">
        <v>772</v>
      </c>
    </row>
    <row r="242" s="2" customFormat="1">
      <c r="A242" s="37"/>
      <c r="B242" s="38"/>
      <c r="C242" s="39"/>
      <c r="D242" s="232" t="s">
        <v>179</v>
      </c>
      <c r="E242" s="39"/>
      <c r="F242" s="233" t="s">
        <v>537</v>
      </c>
      <c r="G242" s="39"/>
      <c r="H242" s="39"/>
      <c r="I242" s="234"/>
      <c r="J242" s="39"/>
      <c r="K242" s="39"/>
      <c r="L242" s="43"/>
      <c r="M242" s="235"/>
      <c r="N242" s="236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179</v>
      </c>
      <c r="AU242" s="16" t="s">
        <v>89</v>
      </c>
    </row>
    <row r="243" s="2" customFormat="1">
      <c r="A243" s="37"/>
      <c r="B243" s="38"/>
      <c r="C243" s="39"/>
      <c r="D243" s="232" t="s">
        <v>180</v>
      </c>
      <c r="E243" s="39"/>
      <c r="F243" s="237" t="s">
        <v>539</v>
      </c>
      <c r="G243" s="39"/>
      <c r="H243" s="39"/>
      <c r="I243" s="234"/>
      <c r="J243" s="39"/>
      <c r="K243" s="39"/>
      <c r="L243" s="43"/>
      <c r="M243" s="235"/>
      <c r="N243" s="236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180</v>
      </c>
      <c r="AU243" s="16" t="s">
        <v>89</v>
      </c>
    </row>
    <row r="244" s="2" customFormat="1">
      <c r="A244" s="37"/>
      <c r="B244" s="38"/>
      <c r="C244" s="39"/>
      <c r="D244" s="232" t="s">
        <v>193</v>
      </c>
      <c r="E244" s="39"/>
      <c r="F244" s="237" t="s">
        <v>540</v>
      </c>
      <c r="G244" s="39"/>
      <c r="H244" s="39"/>
      <c r="I244" s="234"/>
      <c r="J244" s="39"/>
      <c r="K244" s="39"/>
      <c r="L244" s="43"/>
      <c r="M244" s="235"/>
      <c r="N244" s="236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193</v>
      </c>
      <c r="AU244" s="16" t="s">
        <v>89</v>
      </c>
    </row>
    <row r="245" s="13" customFormat="1">
      <c r="A245" s="13"/>
      <c r="B245" s="238"/>
      <c r="C245" s="239"/>
      <c r="D245" s="232" t="s">
        <v>182</v>
      </c>
      <c r="E245" s="240" t="s">
        <v>1</v>
      </c>
      <c r="F245" s="241" t="s">
        <v>773</v>
      </c>
      <c r="G245" s="239"/>
      <c r="H245" s="242">
        <v>2</v>
      </c>
      <c r="I245" s="243"/>
      <c r="J245" s="239"/>
      <c r="K245" s="239"/>
      <c r="L245" s="244"/>
      <c r="M245" s="245"/>
      <c r="N245" s="246"/>
      <c r="O245" s="246"/>
      <c r="P245" s="246"/>
      <c r="Q245" s="246"/>
      <c r="R245" s="246"/>
      <c r="S245" s="246"/>
      <c r="T245" s="24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8" t="s">
        <v>182</v>
      </c>
      <c r="AU245" s="248" t="s">
        <v>89</v>
      </c>
      <c r="AV245" s="13" t="s">
        <v>89</v>
      </c>
      <c r="AW245" s="13" t="s">
        <v>33</v>
      </c>
      <c r="AX245" s="13" t="s">
        <v>79</v>
      </c>
      <c r="AY245" s="248" t="s">
        <v>170</v>
      </c>
    </row>
    <row r="246" s="13" customFormat="1">
      <c r="A246" s="13"/>
      <c r="B246" s="238"/>
      <c r="C246" s="239"/>
      <c r="D246" s="232" t="s">
        <v>182</v>
      </c>
      <c r="E246" s="240" t="s">
        <v>1</v>
      </c>
      <c r="F246" s="241" t="s">
        <v>774</v>
      </c>
      <c r="G246" s="239"/>
      <c r="H246" s="242">
        <v>2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182</v>
      </c>
      <c r="AU246" s="248" t="s">
        <v>89</v>
      </c>
      <c r="AV246" s="13" t="s">
        <v>89</v>
      </c>
      <c r="AW246" s="13" t="s">
        <v>33</v>
      </c>
      <c r="AX246" s="13" t="s">
        <v>79</v>
      </c>
      <c r="AY246" s="248" t="s">
        <v>170</v>
      </c>
    </row>
    <row r="247" s="13" customFormat="1">
      <c r="A247" s="13"/>
      <c r="B247" s="238"/>
      <c r="C247" s="239"/>
      <c r="D247" s="232" t="s">
        <v>182</v>
      </c>
      <c r="E247" s="240" t="s">
        <v>1</v>
      </c>
      <c r="F247" s="241" t="s">
        <v>775</v>
      </c>
      <c r="G247" s="239"/>
      <c r="H247" s="242">
        <v>1</v>
      </c>
      <c r="I247" s="243"/>
      <c r="J247" s="239"/>
      <c r="K247" s="239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182</v>
      </c>
      <c r="AU247" s="248" t="s">
        <v>89</v>
      </c>
      <c r="AV247" s="13" t="s">
        <v>89</v>
      </c>
      <c r="AW247" s="13" t="s">
        <v>33</v>
      </c>
      <c r="AX247" s="13" t="s">
        <v>79</v>
      </c>
      <c r="AY247" s="248" t="s">
        <v>170</v>
      </c>
    </row>
    <row r="248" s="2" customFormat="1" ht="24.15" customHeight="1">
      <c r="A248" s="37"/>
      <c r="B248" s="38"/>
      <c r="C248" s="218" t="s">
        <v>468</v>
      </c>
      <c r="D248" s="218" t="s">
        <v>173</v>
      </c>
      <c r="E248" s="219" t="s">
        <v>543</v>
      </c>
      <c r="F248" s="220" t="s">
        <v>544</v>
      </c>
      <c r="G248" s="221" t="s">
        <v>176</v>
      </c>
      <c r="H248" s="222">
        <v>6</v>
      </c>
      <c r="I248" s="223"/>
      <c r="J248" s="224">
        <f>ROUND(I248*H248,2)</f>
        <v>0</v>
      </c>
      <c r="K248" s="225"/>
      <c r="L248" s="43"/>
      <c r="M248" s="226" t="s">
        <v>1</v>
      </c>
      <c r="N248" s="227" t="s">
        <v>44</v>
      </c>
      <c r="O248" s="90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30" t="s">
        <v>186</v>
      </c>
      <c r="AT248" s="230" t="s">
        <v>173</v>
      </c>
      <c r="AU248" s="230" t="s">
        <v>89</v>
      </c>
      <c r="AY248" s="16" t="s">
        <v>170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6" t="s">
        <v>87</v>
      </c>
      <c r="BK248" s="231">
        <f>ROUND(I248*H248,2)</f>
        <v>0</v>
      </c>
      <c r="BL248" s="16" t="s">
        <v>186</v>
      </c>
      <c r="BM248" s="230" t="s">
        <v>776</v>
      </c>
    </row>
    <row r="249" s="2" customFormat="1">
      <c r="A249" s="37"/>
      <c r="B249" s="38"/>
      <c r="C249" s="39"/>
      <c r="D249" s="232" t="s">
        <v>179</v>
      </c>
      <c r="E249" s="39"/>
      <c r="F249" s="233" t="s">
        <v>544</v>
      </c>
      <c r="G249" s="39"/>
      <c r="H249" s="39"/>
      <c r="I249" s="234"/>
      <c r="J249" s="39"/>
      <c r="K249" s="39"/>
      <c r="L249" s="43"/>
      <c r="M249" s="235"/>
      <c r="N249" s="236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179</v>
      </c>
      <c r="AU249" s="16" t="s">
        <v>89</v>
      </c>
    </row>
    <row r="250" s="2" customFormat="1">
      <c r="A250" s="37"/>
      <c r="B250" s="38"/>
      <c r="C250" s="39"/>
      <c r="D250" s="232" t="s">
        <v>180</v>
      </c>
      <c r="E250" s="39"/>
      <c r="F250" s="237" t="s">
        <v>546</v>
      </c>
      <c r="G250" s="39"/>
      <c r="H250" s="39"/>
      <c r="I250" s="234"/>
      <c r="J250" s="39"/>
      <c r="K250" s="39"/>
      <c r="L250" s="43"/>
      <c r="M250" s="235"/>
      <c r="N250" s="236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180</v>
      </c>
      <c r="AU250" s="16" t="s">
        <v>89</v>
      </c>
    </row>
    <row r="251" s="13" customFormat="1">
      <c r="A251" s="13"/>
      <c r="B251" s="238"/>
      <c r="C251" s="239"/>
      <c r="D251" s="232" t="s">
        <v>182</v>
      </c>
      <c r="E251" s="240" t="s">
        <v>1</v>
      </c>
      <c r="F251" s="241" t="s">
        <v>777</v>
      </c>
      <c r="G251" s="239"/>
      <c r="H251" s="242">
        <v>1</v>
      </c>
      <c r="I251" s="243"/>
      <c r="J251" s="239"/>
      <c r="K251" s="239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182</v>
      </c>
      <c r="AU251" s="248" t="s">
        <v>89</v>
      </c>
      <c r="AV251" s="13" t="s">
        <v>89</v>
      </c>
      <c r="AW251" s="13" t="s">
        <v>33</v>
      </c>
      <c r="AX251" s="13" t="s">
        <v>79</v>
      </c>
      <c r="AY251" s="248" t="s">
        <v>170</v>
      </c>
    </row>
    <row r="252" s="13" customFormat="1">
      <c r="A252" s="13"/>
      <c r="B252" s="238"/>
      <c r="C252" s="239"/>
      <c r="D252" s="232" t="s">
        <v>182</v>
      </c>
      <c r="E252" s="240" t="s">
        <v>1</v>
      </c>
      <c r="F252" s="241" t="s">
        <v>570</v>
      </c>
      <c r="G252" s="239"/>
      <c r="H252" s="242">
        <v>2</v>
      </c>
      <c r="I252" s="243"/>
      <c r="J252" s="239"/>
      <c r="K252" s="239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182</v>
      </c>
      <c r="AU252" s="248" t="s">
        <v>89</v>
      </c>
      <c r="AV252" s="13" t="s">
        <v>89</v>
      </c>
      <c r="AW252" s="13" t="s">
        <v>33</v>
      </c>
      <c r="AX252" s="13" t="s">
        <v>79</v>
      </c>
      <c r="AY252" s="248" t="s">
        <v>170</v>
      </c>
    </row>
    <row r="253" s="13" customFormat="1">
      <c r="A253" s="13"/>
      <c r="B253" s="238"/>
      <c r="C253" s="239"/>
      <c r="D253" s="232" t="s">
        <v>182</v>
      </c>
      <c r="E253" s="240" t="s">
        <v>1</v>
      </c>
      <c r="F253" s="241" t="s">
        <v>778</v>
      </c>
      <c r="G253" s="239"/>
      <c r="H253" s="242">
        <v>3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8" t="s">
        <v>182</v>
      </c>
      <c r="AU253" s="248" t="s">
        <v>89</v>
      </c>
      <c r="AV253" s="13" t="s">
        <v>89</v>
      </c>
      <c r="AW253" s="13" t="s">
        <v>33</v>
      </c>
      <c r="AX253" s="13" t="s">
        <v>79</v>
      </c>
      <c r="AY253" s="248" t="s">
        <v>170</v>
      </c>
    </row>
    <row r="254" s="2" customFormat="1" ht="37.8" customHeight="1">
      <c r="A254" s="37"/>
      <c r="B254" s="38"/>
      <c r="C254" s="218" t="s">
        <v>475</v>
      </c>
      <c r="D254" s="218" t="s">
        <v>173</v>
      </c>
      <c r="E254" s="219" t="s">
        <v>584</v>
      </c>
      <c r="F254" s="220" t="s">
        <v>585</v>
      </c>
      <c r="G254" s="221" t="s">
        <v>176</v>
      </c>
      <c r="H254" s="222">
        <v>6</v>
      </c>
      <c r="I254" s="223"/>
      <c r="J254" s="224">
        <f>ROUND(I254*H254,2)</f>
        <v>0</v>
      </c>
      <c r="K254" s="225"/>
      <c r="L254" s="43"/>
      <c r="M254" s="226" t="s">
        <v>1</v>
      </c>
      <c r="N254" s="227" t="s">
        <v>44</v>
      </c>
      <c r="O254" s="90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0" t="s">
        <v>186</v>
      </c>
      <c r="AT254" s="230" t="s">
        <v>173</v>
      </c>
      <c r="AU254" s="230" t="s">
        <v>89</v>
      </c>
      <c r="AY254" s="16" t="s">
        <v>170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6" t="s">
        <v>87</v>
      </c>
      <c r="BK254" s="231">
        <f>ROUND(I254*H254,2)</f>
        <v>0</v>
      </c>
      <c r="BL254" s="16" t="s">
        <v>186</v>
      </c>
      <c r="BM254" s="230" t="s">
        <v>779</v>
      </c>
    </row>
    <row r="255" s="2" customFormat="1">
      <c r="A255" s="37"/>
      <c r="B255" s="38"/>
      <c r="C255" s="39"/>
      <c r="D255" s="232" t="s">
        <v>179</v>
      </c>
      <c r="E255" s="39"/>
      <c r="F255" s="233" t="s">
        <v>585</v>
      </c>
      <c r="G255" s="39"/>
      <c r="H255" s="39"/>
      <c r="I255" s="234"/>
      <c r="J255" s="39"/>
      <c r="K255" s="39"/>
      <c r="L255" s="43"/>
      <c r="M255" s="235"/>
      <c r="N255" s="236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179</v>
      </c>
      <c r="AU255" s="16" t="s">
        <v>89</v>
      </c>
    </row>
    <row r="256" s="2" customFormat="1">
      <c r="A256" s="37"/>
      <c r="B256" s="38"/>
      <c r="C256" s="39"/>
      <c r="D256" s="232" t="s">
        <v>180</v>
      </c>
      <c r="E256" s="39"/>
      <c r="F256" s="237" t="s">
        <v>587</v>
      </c>
      <c r="G256" s="39"/>
      <c r="H256" s="39"/>
      <c r="I256" s="234"/>
      <c r="J256" s="39"/>
      <c r="K256" s="39"/>
      <c r="L256" s="43"/>
      <c r="M256" s="235"/>
      <c r="N256" s="236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180</v>
      </c>
      <c r="AU256" s="16" t="s">
        <v>89</v>
      </c>
    </row>
    <row r="257" s="13" customFormat="1">
      <c r="A257" s="13"/>
      <c r="B257" s="238"/>
      <c r="C257" s="239"/>
      <c r="D257" s="232" t="s">
        <v>182</v>
      </c>
      <c r="E257" s="240" t="s">
        <v>1</v>
      </c>
      <c r="F257" s="241" t="s">
        <v>780</v>
      </c>
      <c r="G257" s="239"/>
      <c r="H257" s="242">
        <v>6</v>
      </c>
      <c r="I257" s="243"/>
      <c r="J257" s="239"/>
      <c r="K257" s="239"/>
      <c r="L257" s="244"/>
      <c r="M257" s="245"/>
      <c r="N257" s="246"/>
      <c r="O257" s="246"/>
      <c r="P257" s="246"/>
      <c r="Q257" s="246"/>
      <c r="R257" s="246"/>
      <c r="S257" s="246"/>
      <c r="T257" s="24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8" t="s">
        <v>182</v>
      </c>
      <c r="AU257" s="248" t="s">
        <v>89</v>
      </c>
      <c r="AV257" s="13" t="s">
        <v>89</v>
      </c>
      <c r="AW257" s="13" t="s">
        <v>33</v>
      </c>
      <c r="AX257" s="13" t="s">
        <v>87</v>
      </c>
      <c r="AY257" s="248" t="s">
        <v>170</v>
      </c>
    </row>
    <row r="258" s="2" customFormat="1" ht="24.15" customHeight="1">
      <c r="A258" s="37"/>
      <c r="B258" s="38"/>
      <c r="C258" s="218" t="s">
        <v>482</v>
      </c>
      <c r="D258" s="218" t="s">
        <v>173</v>
      </c>
      <c r="E258" s="219" t="s">
        <v>590</v>
      </c>
      <c r="F258" s="220" t="s">
        <v>591</v>
      </c>
      <c r="G258" s="221" t="s">
        <v>176</v>
      </c>
      <c r="H258" s="222">
        <v>2</v>
      </c>
      <c r="I258" s="223"/>
      <c r="J258" s="224">
        <f>ROUND(I258*H258,2)</f>
        <v>0</v>
      </c>
      <c r="K258" s="225"/>
      <c r="L258" s="43"/>
      <c r="M258" s="226" t="s">
        <v>1</v>
      </c>
      <c r="N258" s="227" t="s">
        <v>44</v>
      </c>
      <c r="O258" s="90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30" t="s">
        <v>186</v>
      </c>
      <c r="AT258" s="230" t="s">
        <v>173</v>
      </c>
      <c r="AU258" s="230" t="s">
        <v>89</v>
      </c>
      <c r="AY258" s="16" t="s">
        <v>170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6" t="s">
        <v>87</v>
      </c>
      <c r="BK258" s="231">
        <f>ROUND(I258*H258,2)</f>
        <v>0</v>
      </c>
      <c r="BL258" s="16" t="s">
        <v>186</v>
      </c>
      <c r="BM258" s="230" t="s">
        <v>781</v>
      </c>
    </row>
    <row r="259" s="2" customFormat="1">
      <c r="A259" s="37"/>
      <c r="B259" s="38"/>
      <c r="C259" s="39"/>
      <c r="D259" s="232" t="s">
        <v>179</v>
      </c>
      <c r="E259" s="39"/>
      <c r="F259" s="233" t="s">
        <v>591</v>
      </c>
      <c r="G259" s="39"/>
      <c r="H259" s="39"/>
      <c r="I259" s="234"/>
      <c r="J259" s="39"/>
      <c r="K259" s="39"/>
      <c r="L259" s="43"/>
      <c r="M259" s="235"/>
      <c r="N259" s="236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179</v>
      </c>
      <c r="AU259" s="16" t="s">
        <v>89</v>
      </c>
    </row>
    <row r="260" s="2" customFormat="1">
      <c r="A260" s="37"/>
      <c r="B260" s="38"/>
      <c r="C260" s="39"/>
      <c r="D260" s="232" t="s">
        <v>180</v>
      </c>
      <c r="E260" s="39"/>
      <c r="F260" s="237" t="s">
        <v>539</v>
      </c>
      <c r="G260" s="39"/>
      <c r="H260" s="39"/>
      <c r="I260" s="234"/>
      <c r="J260" s="39"/>
      <c r="K260" s="39"/>
      <c r="L260" s="43"/>
      <c r="M260" s="235"/>
      <c r="N260" s="236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180</v>
      </c>
      <c r="AU260" s="16" t="s">
        <v>89</v>
      </c>
    </row>
    <row r="261" s="2" customFormat="1">
      <c r="A261" s="37"/>
      <c r="B261" s="38"/>
      <c r="C261" s="39"/>
      <c r="D261" s="232" t="s">
        <v>193</v>
      </c>
      <c r="E261" s="39"/>
      <c r="F261" s="237" t="s">
        <v>593</v>
      </c>
      <c r="G261" s="39"/>
      <c r="H261" s="39"/>
      <c r="I261" s="234"/>
      <c r="J261" s="39"/>
      <c r="K261" s="39"/>
      <c r="L261" s="43"/>
      <c r="M261" s="235"/>
      <c r="N261" s="236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193</v>
      </c>
      <c r="AU261" s="16" t="s">
        <v>89</v>
      </c>
    </row>
    <row r="262" s="13" customFormat="1">
      <c r="A262" s="13"/>
      <c r="B262" s="238"/>
      <c r="C262" s="239"/>
      <c r="D262" s="232" t="s">
        <v>182</v>
      </c>
      <c r="E262" s="240" t="s">
        <v>1</v>
      </c>
      <c r="F262" s="241" t="s">
        <v>782</v>
      </c>
      <c r="G262" s="239"/>
      <c r="H262" s="242">
        <v>2</v>
      </c>
      <c r="I262" s="243"/>
      <c r="J262" s="239"/>
      <c r="K262" s="239"/>
      <c r="L262" s="244"/>
      <c r="M262" s="245"/>
      <c r="N262" s="246"/>
      <c r="O262" s="246"/>
      <c r="P262" s="246"/>
      <c r="Q262" s="246"/>
      <c r="R262" s="246"/>
      <c r="S262" s="246"/>
      <c r="T262" s="24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8" t="s">
        <v>182</v>
      </c>
      <c r="AU262" s="248" t="s">
        <v>89</v>
      </c>
      <c r="AV262" s="13" t="s">
        <v>89</v>
      </c>
      <c r="AW262" s="13" t="s">
        <v>33</v>
      </c>
      <c r="AX262" s="13" t="s">
        <v>87</v>
      </c>
      <c r="AY262" s="248" t="s">
        <v>170</v>
      </c>
    </row>
    <row r="263" s="2" customFormat="1" ht="24.15" customHeight="1">
      <c r="A263" s="37"/>
      <c r="B263" s="38"/>
      <c r="C263" s="218" t="s">
        <v>490</v>
      </c>
      <c r="D263" s="218" t="s">
        <v>173</v>
      </c>
      <c r="E263" s="219" t="s">
        <v>600</v>
      </c>
      <c r="F263" s="220" t="s">
        <v>601</v>
      </c>
      <c r="G263" s="221" t="s">
        <v>315</v>
      </c>
      <c r="H263" s="222">
        <v>294.13799999999998</v>
      </c>
      <c r="I263" s="223"/>
      <c r="J263" s="224">
        <f>ROUND(I263*H263,2)</f>
        <v>0</v>
      </c>
      <c r="K263" s="225"/>
      <c r="L263" s="43"/>
      <c r="M263" s="226" t="s">
        <v>1</v>
      </c>
      <c r="N263" s="227" t="s">
        <v>44</v>
      </c>
      <c r="O263" s="90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30" t="s">
        <v>186</v>
      </c>
      <c r="AT263" s="230" t="s">
        <v>173</v>
      </c>
      <c r="AU263" s="230" t="s">
        <v>89</v>
      </c>
      <c r="AY263" s="16" t="s">
        <v>170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6" t="s">
        <v>87</v>
      </c>
      <c r="BK263" s="231">
        <f>ROUND(I263*H263,2)</f>
        <v>0</v>
      </c>
      <c r="BL263" s="16" t="s">
        <v>186</v>
      </c>
      <c r="BM263" s="230" t="s">
        <v>783</v>
      </c>
    </row>
    <row r="264" s="2" customFormat="1">
      <c r="A264" s="37"/>
      <c r="B264" s="38"/>
      <c r="C264" s="39"/>
      <c r="D264" s="232" t="s">
        <v>179</v>
      </c>
      <c r="E264" s="39"/>
      <c r="F264" s="233" t="s">
        <v>601</v>
      </c>
      <c r="G264" s="39"/>
      <c r="H264" s="39"/>
      <c r="I264" s="234"/>
      <c r="J264" s="39"/>
      <c r="K264" s="39"/>
      <c r="L264" s="43"/>
      <c r="M264" s="235"/>
      <c r="N264" s="236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179</v>
      </c>
      <c r="AU264" s="16" t="s">
        <v>89</v>
      </c>
    </row>
    <row r="265" s="2" customFormat="1">
      <c r="A265" s="37"/>
      <c r="B265" s="38"/>
      <c r="C265" s="39"/>
      <c r="D265" s="232" t="s">
        <v>180</v>
      </c>
      <c r="E265" s="39"/>
      <c r="F265" s="237" t="s">
        <v>603</v>
      </c>
      <c r="G265" s="39"/>
      <c r="H265" s="39"/>
      <c r="I265" s="234"/>
      <c r="J265" s="39"/>
      <c r="K265" s="39"/>
      <c r="L265" s="43"/>
      <c r="M265" s="235"/>
      <c r="N265" s="236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180</v>
      </c>
      <c r="AU265" s="16" t="s">
        <v>89</v>
      </c>
    </row>
    <row r="266" s="13" customFormat="1">
      <c r="A266" s="13"/>
      <c r="B266" s="238"/>
      <c r="C266" s="239"/>
      <c r="D266" s="232" t="s">
        <v>182</v>
      </c>
      <c r="E266" s="240" t="s">
        <v>1</v>
      </c>
      <c r="F266" s="241" t="s">
        <v>784</v>
      </c>
      <c r="G266" s="239"/>
      <c r="H266" s="242">
        <v>107.25</v>
      </c>
      <c r="I266" s="243"/>
      <c r="J266" s="239"/>
      <c r="K266" s="239"/>
      <c r="L266" s="244"/>
      <c r="M266" s="245"/>
      <c r="N266" s="246"/>
      <c r="O266" s="246"/>
      <c r="P266" s="246"/>
      <c r="Q266" s="246"/>
      <c r="R266" s="246"/>
      <c r="S266" s="246"/>
      <c r="T266" s="24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8" t="s">
        <v>182</v>
      </c>
      <c r="AU266" s="248" t="s">
        <v>89</v>
      </c>
      <c r="AV266" s="13" t="s">
        <v>89</v>
      </c>
      <c r="AW266" s="13" t="s">
        <v>33</v>
      </c>
      <c r="AX266" s="13" t="s">
        <v>79</v>
      </c>
      <c r="AY266" s="248" t="s">
        <v>170</v>
      </c>
    </row>
    <row r="267" s="13" customFormat="1">
      <c r="A267" s="13"/>
      <c r="B267" s="238"/>
      <c r="C267" s="239"/>
      <c r="D267" s="232" t="s">
        <v>182</v>
      </c>
      <c r="E267" s="240" t="s">
        <v>1</v>
      </c>
      <c r="F267" s="241" t="s">
        <v>785</v>
      </c>
      <c r="G267" s="239"/>
      <c r="H267" s="242">
        <v>13.125</v>
      </c>
      <c r="I267" s="243"/>
      <c r="J267" s="239"/>
      <c r="K267" s="239"/>
      <c r="L267" s="244"/>
      <c r="M267" s="245"/>
      <c r="N267" s="246"/>
      <c r="O267" s="246"/>
      <c r="P267" s="246"/>
      <c r="Q267" s="246"/>
      <c r="R267" s="246"/>
      <c r="S267" s="246"/>
      <c r="T267" s="24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8" t="s">
        <v>182</v>
      </c>
      <c r="AU267" s="248" t="s">
        <v>89</v>
      </c>
      <c r="AV267" s="13" t="s">
        <v>89</v>
      </c>
      <c r="AW267" s="13" t="s">
        <v>33</v>
      </c>
      <c r="AX267" s="13" t="s">
        <v>79</v>
      </c>
      <c r="AY267" s="248" t="s">
        <v>170</v>
      </c>
    </row>
    <row r="268" s="13" customFormat="1">
      <c r="A268" s="13"/>
      <c r="B268" s="238"/>
      <c r="C268" s="239"/>
      <c r="D268" s="232" t="s">
        <v>182</v>
      </c>
      <c r="E268" s="240" t="s">
        <v>1</v>
      </c>
      <c r="F268" s="241" t="s">
        <v>786</v>
      </c>
      <c r="G268" s="239"/>
      <c r="H268" s="242">
        <v>6.875</v>
      </c>
      <c r="I268" s="243"/>
      <c r="J268" s="239"/>
      <c r="K268" s="239"/>
      <c r="L268" s="244"/>
      <c r="M268" s="245"/>
      <c r="N268" s="246"/>
      <c r="O268" s="246"/>
      <c r="P268" s="246"/>
      <c r="Q268" s="246"/>
      <c r="R268" s="246"/>
      <c r="S268" s="246"/>
      <c r="T268" s="24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8" t="s">
        <v>182</v>
      </c>
      <c r="AU268" s="248" t="s">
        <v>89</v>
      </c>
      <c r="AV268" s="13" t="s">
        <v>89</v>
      </c>
      <c r="AW268" s="13" t="s">
        <v>33</v>
      </c>
      <c r="AX268" s="13" t="s">
        <v>79</v>
      </c>
      <c r="AY268" s="248" t="s">
        <v>170</v>
      </c>
    </row>
    <row r="269" s="13" customFormat="1">
      <c r="A269" s="13"/>
      <c r="B269" s="238"/>
      <c r="C269" s="239"/>
      <c r="D269" s="232" t="s">
        <v>182</v>
      </c>
      <c r="E269" s="240" t="s">
        <v>1</v>
      </c>
      <c r="F269" s="241" t="s">
        <v>787</v>
      </c>
      <c r="G269" s="239"/>
      <c r="H269" s="242">
        <v>36</v>
      </c>
      <c r="I269" s="243"/>
      <c r="J269" s="239"/>
      <c r="K269" s="239"/>
      <c r="L269" s="244"/>
      <c r="M269" s="245"/>
      <c r="N269" s="246"/>
      <c r="O269" s="246"/>
      <c r="P269" s="246"/>
      <c r="Q269" s="246"/>
      <c r="R269" s="246"/>
      <c r="S269" s="246"/>
      <c r="T269" s="24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8" t="s">
        <v>182</v>
      </c>
      <c r="AU269" s="248" t="s">
        <v>89</v>
      </c>
      <c r="AV269" s="13" t="s">
        <v>89</v>
      </c>
      <c r="AW269" s="13" t="s">
        <v>33</v>
      </c>
      <c r="AX269" s="13" t="s">
        <v>79</v>
      </c>
      <c r="AY269" s="248" t="s">
        <v>170</v>
      </c>
    </row>
    <row r="270" s="13" customFormat="1">
      <c r="A270" s="13"/>
      <c r="B270" s="238"/>
      <c r="C270" s="239"/>
      <c r="D270" s="232" t="s">
        <v>182</v>
      </c>
      <c r="E270" s="240" t="s">
        <v>1</v>
      </c>
      <c r="F270" s="241" t="s">
        <v>788</v>
      </c>
      <c r="G270" s="239"/>
      <c r="H270" s="242">
        <v>103.333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8" t="s">
        <v>182</v>
      </c>
      <c r="AU270" s="248" t="s">
        <v>89</v>
      </c>
      <c r="AV270" s="13" t="s">
        <v>89</v>
      </c>
      <c r="AW270" s="13" t="s">
        <v>33</v>
      </c>
      <c r="AX270" s="13" t="s">
        <v>79</v>
      </c>
      <c r="AY270" s="248" t="s">
        <v>170</v>
      </c>
    </row>
    <row r="271" s="13" customFormat="1">
      <c r="A271" s="13"/>
      <c r="B271" s="238"/>
      <c r="C271" s="239"/>
      <c r="D271" s="232" t="s">
        <v>182</v>
      </c>
      <c r="E271" s="240" t="s">
        <v>1</v>
      </c>
      <c r="F271" s="241" t="s">
        <v>789</v>
      </c>
      <c r="G271" s="239"/>
      <c r="H271" s="242">
        <v>27.555</v>
      </c>
      <c r="I271" s="243"/>
      <c r="J271" s="239"/>
      <c r="K271" s="239"/>
      <c r="L271" s="244"/>
      <c r="M271" s="245"/>
      <c r="N271" s="246"/>
      <c r="O271" s="246"/>
      <c r="P271" s="246"/>
      <c r="Q271" s="246"/>
      <c r="R271" s="246"/>
      <c r="S271" s="246"/>
      <c r="T271" s="24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8" t="s">
        <v>182</v>
      </c>
      <c r="AU271" s="248" t="s">
        <v>89</v>
      </c>
      <c r="AV271" s="13" t="s">
        <v>89</v>
      </c>
      <c r="AW271" s="13" t="s">
        <v>33</v>
      </c>
      <c r="AX271" s="13" t="s">
        <v>79</v>
      </c>
      <c r="AY271" s="248" t="s">
        <v>170</v>
      </c>
    </row>
    <row r="272" s="2" customFormat="1" ht="33" customHeight="1">
      <c r="A272" s="37"/>
      <c r="B272" s="38"/>
      <c r="C272" s="218" t="s">
        <v>497</v>
      </c>
      <c r="D272" s="218" t="s">
        <v>173</v>
      </c>
      <c r="E272" s="219" t="s">
        <v>629</v>
      </c>
      <c r="F272" s="220" t="s">
        <v>630</v>
      </c>
      <c r="G272" s="221" t="s">
        <v>315</v>
      </c>
      <c r="H272" s="222">
        <v>186.88800000000001</v>
      </c>
      <c r="I272" s="223"/>
      <c r="J272" s="224">
        <f>ROUND(I272*H272,2)</f>
        <v>0</v>
      </c>
      <c r="K272" s="225"/>
      <c r="L272" s="43"/>
      <c r="M272" s="226" t="s">
        <v>1</v>
      </c>
      <c r="N272" s="227" t="s">
        <v>44</v>
      </c>
      <c r="O272" s="90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30" t="s">
        <v>186</v>
      </c>
      <c r="AT272" s="230" t="s">
        <v>173</v>
      </c>
      <c r="AU272" s="230" t="s">
        <v>89</v>
      </c>
      <c r="AY272" s="16" t="s">
        <v>170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6" t="s">
        <v>87</v>
      </c>
      <c r="BK272" s="231">
        <f>ROUND(I272*H272,2)</f>
        <v>0</v>
      </c>
      <c r="BL272" s="16" t="s">
        <v>186</v>
      </c>
      <c r="BM272" s="230" t="s">
        <v>790</v>
      </c>
    </row>
    <row r="273" s="2" customFormat="1">
      <c r="A273" s="37"/>
      <c r="B273" s="38"/>
      <c r="C273" s="39"/>
      <c r="D273" s="232" t="s">
        <v>179</v>
      </c>
      <c r="E273" s="39"/>
      <c r="F273" s="233" t="s">
        <v>630</v>
      </c>
      <c r="G273" s="39"/>
      <c r="H273" s="39"/>
      <c r="I273" s="234"/>
      <c r="J273" s="39"/>
      <c r="K273" s="39"/>
      <c r="L273" s="43"/>
      <c r="M273" s="235"/>
      <c r="N273" s="236"/>
      <c r="O273" s="90"/>
      <c r="P273" s="90"/>
      <c r="Q273" s="90"/>
      <c r="R273" s="90"/>
      <c r="S273" s="90"/>
      <c r="T273" s="91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179</v>
      </c>
      <c r="AU273" s="16" t="s">
        <v>89</v>
      </c>
    </row>
    <row r="274" s="2" customFormat="1">
      <c r="A274" s="37"/>
      <c r="B274" s="38"/>
      <c r="C274" s="39"/>
      <c r="D274" s="232" t="s">
        <v>180</v>
      </c>
      <c r="E274" s="39"/>
      <c r="F274" s="237" t="s">
        <v>603</v>
      </c>
      <c r="G274" s="39"/>
      <c r="H274" s="39"/>
      <c r="I274" s="234"/>
      <c r="J274" s="39"/>
      <c r="K274" s="39"/>
      <c r="L274" s="43"/>
      <c r="M274" s="235"/>
      <c r="N274" s="236"/>
      <c r="O274" s="90"/>
      <c r="P274" s="90"/>
      <c r="Q274" s="90"/>
      <c r="R274" s="90"/>
      <c r="S274" s="90"/>
      <c r="T274" s="91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180</v>
      </c>
      <c r="AU274" s="16" t="s">
        <v>89</v>
      </c>
    </row>
    <row r="275" s="13" customFormat="1">
      <c r="A275" s="13"/>
      <c r="B275" s="238"/>
      <c r="C275" s="239"/>
      <c r="D275" s="232" t="s">
        <v>182</v>
      </c>
      <c r="E275" s="240" t="s">
        <v>1</v>
      </c>
      <c r="F275" s="241" t="s">
        <v>785</v>
      </c>
      <c r="G275" s="239"/>
      <c r="H275" s="242">
        <v>13.125</v>
      </c>
      <c r="I275" s="243"/>
      <c r="J275" s="239"/>
      <c r="K275" s="239"/>
      <c r="L275" s="244"/>
      <c r="M275" s="245"/>
      <c r="N275" s="246"/>
      <c r="O275" s="246"/>
      <c r="P275" s="246"/>
      <c r="Q275" s="246"/>
      <c r="R275" s="246"/>
      <c r="S275" s="246"/>
      <c r="T275" s="24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8" t="s">
        <v>182</v>
      </c>
      <c r="AU275" s="248" t="s">
        <v>89</v>
      </c>
      <c r="AV275" s="13" t="s">
        <v>89</v>
      </c>
      <c r="AW275" s="13" t="s">
        <v>33</v>
      </c>
      <c r="AX275" s="13" t="s">
        <v>79</v>
      </c>
      <c r="AY275" s="248" t="s">
        <v>170</v>
      </c>
    </row>
    <row r="276" s="13" customFormat="1">
      <c r="A276" s="13"/>
      <c r="B276" s="238"/>
      <c r="C276" s="239"/>
      <c r="D276" s="232" t="s">
        <v>182</v>
      </c>
      <c r="E276" s="240" t="s">
        <v>1</v>
      </c>
      <c r="F276" s="241" t="s">
        <v>786</v>
      </c>
      <c r="G276" s="239"/>
      <c r="H276" s="242">
        <v>6.875</v>
      </c>
      <c r="I276" s="243"/>
      <c r="J276" s="239"/>
      <c r="K276" s="239"/>
      <c r="L276" s="244"/>
      <c r="M276" s="245"/>
      <c r="N276" s="246"/>
      <c r="O276" s="246"/>
      <c r="P276" s="246"/>
      <c r="Q276" s="246"/>
      <c r="R276" s="246"/>
      <c r="S276" s="246"/>
      <c r="T276" s="24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8" t="s">
        <v>182</v>
      </c>
      <c r="AU276" s="248" t="s">
        <v>89</v>
      </c>
      <c r="AV276" s="13" t="s">
        <v>89</v>
      </c>
      <c r="AW276" s="13" t="s">
        <v>33</v>
      </c>
      <c r="AX276" s="13" t="s">
        <v>79</v>
      </c>
      <c r="AY276" s="248" t="s">
        <v>170</v>
      </c>
    </row>
    <row r="277" s="13" customFormat="1">
      <c r="A277" s="13"/>
      <c r="B277" s="238"/>
      <c r="C277" s="239"/>
      <c r="D277" s="232" t="s">
        <v>182</v>
      </c>
      <c r="E277" s="240" t="s">
        <v>1</v>
      </c>
      <c r="F277" s="241" t="s">
        <v>787</v>
      </c>
      <c r="G277" s="239"/>
      <c r="H277" s="242">
        <v>36</v>
      </c>
      <c r="I277" s="243"/>
      <c r="J277" s="239"/>
      <c r="K277" s="239"/>
      <c r="L277" s="244"/>
      <c r="M277" s="245"/>
      <c r="N277" s="246"/>
      <c r="O277" s="246"/>
      <c r="P277" s="246"/>
      <c r="Q277" s="246"/>
      <c r="R277" s="246"/>
      <c r="S277" s="246"/>
      <c r="T277" s="24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8" t="s">
        <v>182</v>
      </c>
      <c r="AU277" s="248" t="s">
        <v>89</v>
      </c>
      <c r="AV277" s="13" t="s">
        <v>89</v>
      </c>
      <c r="AW277" s="13" t="s">
        <v>33</v>
      </c>
      <c r="AX277" s="13" t="s">
        <v>79</v>
      </c>
      <c r="AY277" s="248" t="s">
        <v>170</v>
      </c>
    </row>
    <row r="278" s="13" customFormat="1">
      <c r="A278" s="13"/>
      <c r="B278" s="238"/>
      <c r="C278" s="239"/>
      <c r="D278" s="232" t="s">
        <v>182</v>
      </c>
      <c r="E278" s="240" t="s">
        <v>1</v>
      </c>
      <c r="F278" s="241" t="s">
        <v>788</v>
      </c>
      <c r="G278" s="239"/>
      <c r="H278" s="242">
        <v>103.333</v>
      </c>
      <c r="I278" s="243"/>
      <c r="J278" s="239"/>
      <c r="K278" s="239"/>
      <c r="L278" s="244"/>
      <c r="M278" s="245"/>
      <c r="N278" s="246"/>
      <c r="O278" s="246"/>
      <c r="P278" s="246"/>
      <c r="Q278" s="246"/>
      <c r="R278" s="246"/>
      <c r="S278" s="246"/>
      <c r="T278" s="24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8" t="s">
        <v>182</v>
      </c>
      <c r="AU278" s="248" t="s">
        <v>89</v>
      </c>
      <c r="AV278" s="13" t="s">
        <v>89</v>
      </c>
      <c r="AW278" s="13" t="s">
        <v>33</v>
      </c>
      <c r="AX278" s="13" t="s">
        <v>79</v>
      </c>
      <c r="AY278" s="248" t="s">
        <v>170</v>
      </c>
    </row>
    <row r="279" s="13" customFormat="1">
      <c r="A279" s="13"/>
      <c r="B279" s="238"/>
      <c r="C279" s="239"/>
      <c r="D279" s="232" t="s">
        <v>182</v>
      </c>
      <c r="E279" s="240" t="s">
        <v>1</v>
      </c>
      <c r="F279" s="241" t="s">
        <v>789</v>
      </c>
      <c r="G279" s="239"/>
      <c r="H279" s="242">
        <v>27.555</v>
      </c>
      <c r="I279" s="243"/>
      <c r="J279" s="239"/>
      <c r="K279" s="239"/>
      <c r="L279" s="244"/>
      <c r="M279" s="245"/>
      <c r="N279" s="246"/>
      <c r="O279" s="246"/>
      <c r="P279" s="246"/>
      <c r="Q279" s="246"/>
      <c r="R279" s="246"/>
      <c r="S279" s="246"/>
      <c r="T279" s="24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8" t="s">
        <v>182</v>
      </c>
      <c r="AU279" s="248" t="s">
        <v>89</v>
      </c>
      <c r="AV279" s="13" t="s">
        <v>89</v>
      </c>
      <c r="AW279" s="13" t="s">
        <v>33</v>
      </c>
      <c r="AX279" s="13" t="s">
        <v>79</v>
      </c>
      <c r="AY279" s="248" t="s">
        <v>170</v>
      </c>
    </row>
    <row r="280" s="2" customFormat="1" ht="24.15" customHeight="1">
      <c r="A280" s="37"/>
      <c r="B280" s="38"/>
      <c r="C280" s="218" t="s">
        <v>503</v>
      </c>
      <c r="D280" s="218" t="s">
        <v>173</v>
      </c>
      <c r="E280" s="219" t="s">
        <v>633</v>
      </c>
      <c r="F280" s="220" t="s">
        <v>634</v>
      </c>
      <c r="G280" s="221" t="s">
        <v>315</v>
      </c>
      <c r="H280" s="222">
        <v>107.25</v>
      </c>
      <c r="I280" s="223"/>
      <c r="J280" s="224">
        <f>ROUND(I280*H280,2)</f>
        <v>0</v>
      </c>
      <c r="K280" s="225"/>
      <c r="L280" s="43"/>
      <c r="M280" s="226" t="s">
        <v>1</v>
      </c>
      <c r="N280" s="227" t="s">
        <v>44</v>
      </c>
      <c r="O280" s="90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30" t="s">
        <v>186</v>
      </c>
      <c r="AT280" s="230" t="s">
        <v>173</v>
      </c>
      <c r="AU280" s="230" t="s">
        <v>89</v>
      </c>
      <c r="AY280" s="16" t="s">
        <v>170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6" t="s">
        <v>87</v>
      </c>
      <c r="BK280" s="231">
        <f>ROUND(I280*H280,2)</f>
        <v>0</v>
      </c>
      <c r="BL280" s="16" t="s">
        <v>186</v>
      </c>
      <c r="BM280" s="230" t="s">
        <v>791</v>
      </c>
    </row>
    <row r="281" s="2" customFormat="1">
      <c r="A281" s="37"/>
      <c r="B281" s="38"/>
      <c r="C281" s="39"/>
      <c r="D281" s="232" t="s">
        <v>179</v>
      </c>
      <c r="E281" s="39"/>
      <c r="F281" s="233" t="s">
        <v>634</v>
      </c>
      <c r="G281" s="39"/>
      <c r="H281" s="39"/>
      <c r="I281" s="234"/>
      <c r="J281" s="39"/>
      <c r="K281" s="39"/>
      <c r="L281" s="43"/>
      <c r="M281" s="235"/>
      <c r="N281" s="236"/>
      <c r="O281" s="90"/>
      <c r="P281" s="90"/>
      <c r="Q281" s="90"/>
      <c r="R281" s="90"/>
      <c r="S281" s="90"/>
      <c r="T281" s="91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179</v>
      </c>
      <c r="AU281" s="16" t="s">
        <v>89</v>
      </c>
    </row>
    <row r="282" s="2" customFormat="1">
      <c r="A282" s="37"/>
      <c r="B282" s="38"/>
      <c r="C282" s="39"/>
      <c r="D282" s="232" t="s">
        <v>180</v>
      </c>
      <c r="E282" s="39"/>
      <c r="F282" s="237" t="s">
        <v>603</v>
      </c>
      <c r="G282" s="39"/>
      <c r="H282" s="39"/>
      <c r="I282" s="234"/>
      <c r="J282" s="39"/>
      <c r="K282" s="39"/>
      <c r="L282" s="43"/>
      <c r="M282" s="235"/>
      <c r="N282" s="236"/>
      <c r="O282" s="90"/>
      <c r="P282" s="90"/>
      <c r="Q282" s="90"/>
      <c r="R282" s="90"/>
      <c r="S282" s="90"/>
      <c r="T282" s="91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180</v>
      </c>
      <c r="AU282" s="16" t="s">
        <v>89</v>
      </c>
    </row>
    <row r="283" s="13" customFormat="1">
      <c r="A283" s="13"/>
      <c r="B283" s="238"/>
      <c r="C283" s="239"/>
      <c r="D283" s="232" t="s">
        <v>182</v>
      </c>
      <c r="E283" s="240" t="s">
        <v>1</v>
      </c>
      <c r="F283" s="241" t="s">
        <v>784</v>
      </c>
      <c r="G283" s="239"/>
      <c r="H283" s="242">
        <v>107.25</v>
      </c>
      <c r="I283" s="243"/>
      <c r="J283" s="239"/>
      <c r="K283" s="239"/>
      <c r="L283" s="244"/>
      <c r="M283" s="245"/>
      <c r="N283" s="246"/>
      <c r="O283" s="246"/>
      <c r="P283" s="246"/>
      <c r="Q283" s="246"/>
      <c r="R283" s="246"/>
      <c r="S283" s="246"/>
      <c r="T283" s="24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8" t="s">
        <v>182</v>
      </c>
      <c r="AU283" s="248" t="s">
        <v>89</v>
      </c>
      <c r="AV283" s="13" t="s">
        <v>89</v>
      </c>
      <c r="AW283" s="13" t="s">
        <v>33</v>
      </c>
      <c r="AX283" s="13" t="s">
        <v>87</v>
      </c>
      <c r="AY283" s="248" t="s">
        <v>170</v>
      </c>
    </row>
    <row r="284" s="2" customFormat="1" ht="24.15" customHeight="1">
      <c r="A284" s="37"/>
      <c r="B284" s="38"/>
      <c r="C284" s="218" t="s">
        <v>510</v>
      </c>
      <c r="D284" s="218" t="s">
        <v>173</v>
      </c>
      <c r="E284" s="219" t="s">
        <v>792</v>
      </c>
      <c r="F284" s="220" t="s">
        <v>793</v>
      </c>
      <c r="G284" s="221" t="s">
        <v>330</v>
      </c>
      <c r="H284" s="222">
        <v>10.5</v>
      </c>
      <c r="I284" s="223"/>
      <c r="J284" s="224">
        <f>ROUND(I284*H284,2)</f>
        <v>0</v>
      </c>
      <c r="K284" s="225"/>
      <c r="L284" s="43"/>
      <c r="M284" s="226" t="s">
        <v>1</v>
      </c>
      <c r="N284" s="227" t="s">
        <v>44</v>
      </c>
      <c r="O284" s="90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30" t="s">
        <v>186</v>
      </c>
      <c r="AT284" s="230" t="s">
        <v>173</v>
      </c>
      <c r="AU284" s="230" t="s">
        <v>89</v>
      </c>
      <c r="AY284" s="16" t="s">
        <v>170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6" t="s">
        <v>87</v>
      </c>
      <c r="BK284" s="231">
        <f>ROUND(I284*H284,2)</f>
        <v>0</v>
      </c>
      <c r="BL284" s="16" t="s">
        <v>186</v>
      </c>
      <c r="BM284" s="230" t="s">
        <v>794</v>
      </c>
    </row>
    <row r="285" s="2" customFormat="1">
      <c r="A285" s="37"/>
      <c r="B285" s="38"/>
      <c r="C285" s="39"/>
      <c r="D285" s="232" t="s">
        <v>179</v>
      </c>
      <c r="E285" s="39"/>
      <c r="F285" s="233" t="s">
        <v>793</v>
      </c>
      <c r="G285" s="39"/>
      <c r="H285" s="39"/>
      <c r="I285" s="234"/>
      <c r="J285" s="39"/>
      <c r="K285" s="39"/>
      <c r="L285" s="43"/>
      <c r="M285" s="235"/>
      <c r="N285" s="236"/>
      <c r="O285" s="90"/>
      <c r="P285" s="90"/>
      <c r="Q285" s="90"/>
      <c r="R285" s="90"/>
      <c r="S285" s="90"/>
      <c r="T285" s="91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179</v>
      </c>
      <c r="AU285" s="16" t="s">
        <v>89</v>
      </c>
    </row>
    <row r="286" s="2" customFormat="1">
      <c r="A286" s="37"/>
      <c r="B286" s="38"/>
      <c r="C286" s="39"/>
      <c r="D286" s="232" t="s">
        <v>180</v>
      </c>
      <c r="E286" s="39"/>
      <c r="F286" s="237" t="s">
        <v>640</v>
      </c>
      <c r="G286" s="39"/>
      <c r="H286" s="39"/>
      <c r="I286" s="234"/>
      <c r="J286" s="39"/>
      <c r="K286" s="39"/>
      <c r="L286" s="43"/>
      <c r="M286" s="235"/>
      <c r="N286" s="236"/>
      <c r="O286" s="90"/>
      <c r="P286" s="90"/>
      <c r="Q286" s="90"/>
      <c r="R286" s="90"/>
      <c r="S286" s="90"/>
      <c r="T286" s="91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180</v>
      </c>
      <c r="AU286" s="16" t="s">
        <v>89</v>
      </c>
    </row>
    <row r="287" s="13" customFormat="1">
      <c r="A287" s="13"/>
      <c r="B287" s="238"/>
      <c r="C287" s="239"/>
      <c r="D287" s="232" t="s">
        <v>182</v>
      </c>
      <c r="E287" s="240" t="s">
        <v>1</v>
      </c>
      <c r="F287" s="241" t="s">
        <v>795</v>
      </c>
      <c r="G287" s="239"/>
      <c r="H287" s="242">
        <v>10.5</v>
      </c>
      <c r="I287" s="243"/>
      <c r="J287" s="239"/>
      <c r="K287" s="239"/>
      <c r="L287" s="244"/>
      <c r="M287" s="245"/>
      <c r="N287" s="246"/>
      <c r="O287" s="246"/>
      <c r="P287" s="246"/>
      <c r="Q287" s="246"/>
      <c r="R287" s="246"/>
      <c r="S287" s="246"/>
      <c r="T287" s="24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8" t="s">
        <v>182</v>
      </c>
      <c r="AU287" s="248" t="s">
        <v>89</v>
      </c>
      <c r="AV287" s="13" t="s">
        <v>89</v>
      </c>
      <c r="AW287" s="13" t="s">
        <v>33</v>
      </c>
      <c r="AX287" s="13" t="s">
        <v>87</v>
      </c>
      <c r="AY287" s="248" t="s">
        <v>170</v>
      </c>
    </row>
    <row r="288" s="2" customFormat="1" ht="24.15" customHeight="1">
      <c r="A288" s="37"/>
      <c r="B288" s="38"/>
      <c r="C288" s="218" t="s">
        <v>517</v>
      </c>
      <c r="D288" s="218" t="s">
        <v>173</v>
      </c>
      <c r="E288" s="219" t="s">
        <v>643</v>
      </c>
      <c r="F288" s="220" t="s">
        <v>644</v>
      </c>
      <c r="G288" s="221" t="s">
        <v>330</v>
      </c>
      <c r="H288" s="222">
        <v>179</v>
      </c>
      <c r="I288" s="223"/>
      <c r="J288" s="224">
        <f>ROUND(I288*H288,2)</f>
        <v>0</v>
      </c>
      <c r="K288" s="225"/>
      <c r="L288" s="43"/>
      <c r="M288" s="226" t="s">
        <v>1</v>
      </c>
      <c r="N288" s="227" t="s">
        <v>44</v>
      </c>
      <c r="O288" s="90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30" t="s">
        <v>186</v>
      </c>
      <c r="AT288" s="230" t="s">
        <v>173</v>
      </c>
      <c r="AU288" s="230" t="s">
        <v>89</v>
      </c>
      <c r="AY288" s="16" t="s">
        <v>170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6" t="s">
        <v>87</v>
      </c>
      <c r="BK288" s="231">
        <f>ROUND(I288*H288,2)</f>
        <v>0</v>
      </c>
      <c r="BL288" s="16" t="s">
        <v>186</v>
      </c>
      <c r="BM288" s="230" t="s">
        <v>796</v>
      </c>
    </row>
    <row r="289" s="2" customFormat="1">
      <c r="A289" s="37"/>
      <c r="B289" s="38"/>
      <c r="C289" s="39"/>
      <c r="D289" s="232" t="s">
        <v>179</v>
      </c>
      <c r="E289" s="39"/>
      <c r="F289" s="233" t="s">
        <v>644</v>
      </c>
      <c r="G289" s="39"/>
      <c r="H289" s="39"/>
      <c r="I289" s="234"/>
      <c r="J289" s="39"/>
      <c r="K289" s="39"/>
      <c r="L289" s="43"/>
      <c r="M289" s="235"/>
      <c r="N289" s="236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179</v>
      </c>
      <c r="AU289" s="16" t="s">
        <v>89</v>
      </c>
    </row>
    <row r="290" s="2" customFormat="1">
      <c r="A290" s="37"/>
      <c r="B290" s="38"/>
      <c r="C290" s="39"/>
      <c r="D290" s="232" t="s">
        <v>180</v>
      </c>
      <c r="E290" s="39"/>
      <c r="F290" s="237" t="s">
        <v>640</v>
      </c>
      <c r="G290" s="39"/>
      <c r="H290" s="39"/>
      <c r="I290" s="234"/>
      <c r="J290" s="39"/>
      <c r="K290" s="39"/>
      <c r="L290" s="43"/>
      <c r="M290" s="235"/>
      <c r="N290" s="236"/>
      <c r="O290" s="90"/>
      <c r="P290" s="90"/>
      <c r="Q290" s="90"/>
      <c r="R290" s="90"/>
      <c r="S290" s="90"/>
      <c r="T290" s="91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180</v>
      </c>
      <c r="AU290" s="16" t="s">
        <v>89</v>
      </c>
    </row>
    <row r="291" s="13" customFormat="1">
      <c r="A291" s="13"/>
      <c r="B291" s="238"/>
      <c r="C291" s="239"/>
      <c r="D291" s="232" t="s">
        <v>182</v>
      </c>
      <c r="E291" s="240" t="s">
        <v>1</v>
      </c>
      <c r="F291" s="241" t="s">
        <v>797</v>
      </c>
      <c r="G291" s="239"/>
      <c r="H291" s="242">
        <v>179</v>
      </c>
      <c r="I291" s="243"/>
      <c r="J291" s="239"/>
      <c r="K291" s="239"/>
      <c r="L291" s="244"/>
      <c r="M291" s="245"/>
      <c r="N291" s="246"/>
      <c r="O291" s="246"/>
      <c r="P291" s="246"/>
      <c r="Q291" s="246"/>
      <c r="R291" s="246"/>
      <c r="S291" s="246"/>
      <c r="T291" s="24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8" t="s">
        <v>182</v>
      </c>
      <c r="AU291" s="248" t="s">
        <v>89</v>
      </c>
      <c r="AV291" s="13" t="s">
        <v>89</v>
      </c>
      <c r="AW291" s="13" t="s">
        <v>33</v>
      </c>
      <c r="AX291" s="13" t="s">
        <v>87</v>
      </c>
      <c r="AY291" s="248" t="s">
        <v>170</v>
      </c>
    </row>
    <row r="292" s="2" customFormat="1" ht="24.15" customHeight="1">
      <c r="A292" s="37"/>
      <c r="B292" s="38"/>
      <c r="C292" s="218" t="s">
        <v>524</v>
      </c>
      <c r="D292" s="218" t="s">
        <v>173</v>
      </c>
      <c r="E292" s="219" t="s">
        <v>649</v>
      </c>
      <c r="F292" s="220" t="s">
        <v>650</v>
      </c>
      <c r="G292" s="221" t="s">
        <v>330</v>
      </c>
      <c r="H292" s="222">
        <v>77</v>
      </c>
      <c r="I292" s="223"/>
      <c r="J292" s="224">
        <f>ROUND(I292*H292,2)</f>
        <v>0</v>
      </c>
      <c r="K292" s="225"/>
      <c r="L292" s="43"/>
      <c r="M292" s="226" t="s">
        <v>1</v>
      </c>
      <c r="N292" s="227" t="s">
        <v>44</v>
      </c>
      <c r="O292" s="90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30" t="s">
        <v>186</v>
      </c>
      <c r="AT292" s="230" t="s">
        <v>173</v>
      </c>
      <c r="AU292" s="230" t="s">
        <v>89</v>
      </c>
      <c r="AY292" s="16" t="s">
        <v>170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6" t="s">
        <v>87</v>
      </c>
      <c r="BK292" s="231">
        <f>ROUND(I292*H292,2)</f>
        <v>0</v>
      </c>
      <c r="BL292" s="16" t="s">
        <v>186</v>
      </c>
      <c r="BM292" s="230" t="s">
        <v>798</v>
      </c>
    </row>
    <row r="293" s="2" customFormat="1">
      <c r="A293" s="37"/>
      <c r="B293" s="38"/>
      <c r="C293" s="39"/>
      <c r="D293" s="232" t="s">
        <v>179</v>
      </c>
      <c r="E293" s="39"/>
      <c r="F293" s="233" t="s">
        <v>650</v>
      </c>
      <c r="G293" s="39"/>
      <c r="H293" s="39"/>
      <c r="I293" s="234"/>
      <c r="J293" s="39"/>
      <c r="K293" s="39"/>
      <c r="L293" s="43"/>
      <c r="M293" s="235"/>
      <c r="N293" s="236"/>
      <c r="O293" s="90"/>
      <c r="P293" s="90"/>
      <c r="Q293" s="90"/>
      <c r="R293" s="90"/>
      <c r="S293" s="90"/>
      <c r="T293" s="91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179</v>
      </c>
      <c r="AU293" s="16" t="s">
        <v>89</v>
      </c>
    </row>
    <row r="294" s="2" customFormat="1">
      <c r="A294" s="37"/>
      <c r="B294" s="38"/>
      <c r="C294" s="39"/>
      <c r="D294" s="232" t="s">
        <v>180</v>
      </c>
      <c r="E294" s="39"/>
      <c r="F294" s="237" t="s">
        <v>652</v>
      </c>
      <c r="G294" s="39"/>
      <c r="H294" s="39"/>
      <c r="I294" s="234"/>
      <c r="J294" s="39"/>
      <c r="K294" s="39"/>
      <c r="L294" s="43"/>
      <c r="M294" s="235"/>
      <c r="N294" s="236"/>
      <c r="O294" s="90"/>
      <c r="P294" s="90"/>
      <c r="Q294" s="90"/>
      <c r="R294" s="90"/>
      <c r="S294" s="90"/>
      <c r="T294" s="91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180</v>
      </c>
      <c r="AU294" s="16" t="s">
        <v>89</v>
      </c>
    </row>
    <row r="295" s="13" customFormat="1">
      <c r="A295" s="13"/>
      <c r="B295" s="238"/>
      <c r="C295" s="239"/>
      <c r="D295" s="232" t="s">
        <v>182</v>
      </c>
      <c r="E295" s="240" t="s">
        <v>1</v>
      </c>
      <c r="F295" s="241" t="s">
        <v>691</v>
      </c>
      <c r="G295" s="239"/>
      <c r="H295" s="242">
        <v>77</v>
      </c>
      <c r="I295" s="243"/>
      <c r="J295" s="239"/>
      <c r="K295" s="239"/>
      <c r="L295" s="244"/>
      <c r="M295" s="245"/>
      <c r="N295" s="246"/>
      <c r="O295" s="246"/>
      <c r="P295" s="246"/>
      <c r="Q295" s="246"/>
      <c r="R295" s="246"/>
      <c r="S295" s="246"/>
      <c r="T295" s="24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8" t="s">
        <v>182</v>
      </c>
      <c r="AU295" s="248" t="s">
        <v>89</v>
      </c>
      <c r="AV295" s="13" t="s">
        <v>89</v>
      </c>
      <c r="AW295" s="13" t="s">
        <v>33</v>
      </c>
      <c r="AX295" s="13" t="s">
        <v>87</v>
      </c>
      <c r="AY295" s="248" t="s">
        <v>170</v>
      </c>
    </row>
    <row r="296" s="12" customFormat="1" ht="25.92" customHeight="1">
      <c r="A296" s="12"/>
      <c r="B296" s="202"/>
      <c r="C296" s="203"/>
      <c r="D296" s="204" t="s">
        <v>78</v>
      </c>
      <c r="E296" s="205" t="s">
        <v>184</v>
      </c>
      <c r="F296" s="205" t="s">
        <v>185</v>
      </c>
      <c r="G296" s="203"/>
      <c r="H296" s="203"/>
      <c r="I296" s="206"/>
      <c r="J296" s="207">
        <f>BK296</f>
        <v>0</v>
      </c>
      <c r="K296" s="203"/>
      <c r="L296" s="208"/>
      <c r="M296" s="209"/>
      <c r="N296" s="210"/>
      <c r="O296" s="210"/>
      <c r="P296" s="211">
        <f>SUM(P297:P309)</f>
        <v>0</v>
      </c>
      <c r="Q296" s="210"/>
      <c r="R296" s="211">
        <f>SUM(R297:R309)</f>
        <v>0</v>
      </c>
      <c r="S296" s="210"/>
      <c r="T296" s="212">
        <f>SUM(T297:T309)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3" t="s">
        <v>186</v>
      </c>
      <c r="AT296" s="214" t="s">
        <v>78</v>
      </c>
      <c r="AU296" s="214" t="s">
        <v>79</v>
      </c>
      <c r="AY296" s="213" t="s">
        <v>170</v>
      </c>
      <c r="BK296" s="215">
        <f>SUM(BK297:BK309)</f>
        <v>0</v>
      </c>
    </row>
    <row r="297" s="2" customFormat="1" ht="37.8" customHeight="1">
      <c r="A297" s="37"/>
      <c r="B297" s="38"/>
      <c r="C297" s="218" t="s">
        <v>530</v>
      </c>
      <c r="D297" s="218" t="s">
        <v>173</v>
      </c>
      <c r="E297" s="219" t="s">
        <v>799</v>
      </c>
      <c r="F297" s="220" t="s">
        <v>662</v>
      </c>
      <c r="G297" s="221" t="s">
        <v>663</v>
      </c>
      <c r="H297" s="222">
        <v>3.7909999999999999</v>
      </c>
      <c r="I297" s="223"/>
      <c r="J297" s="224">
        <f>ROUND(I297*H297,2)</f>
        <v>0</v>
      </c>
      <c r="K297" s="225"/>
      <c r="L297" s="43"/>
      <c r="M297" s="226" t="s">
        <v>1</v>
      </c>
      <c r="N297" s="227" t="s">
        <v>44</v>
      </c>
      <c r="O297" s="90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30" t="s">
        <v>190</v>
      </c>
      <c r="AT297" s="230" t="s">
        <v>173</v>
      </c>
      <c r="AU297" s="230" t="s">
        <v>87</v>
      </c>
      <c r="AY297" s="16" t="s">
        <v>170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6" t="s">
        <v>87</v>
      </c>
      <c r="BK297" s="231">
        <f>ROUND(I297*H297,2)</f>
        <v>0</v>
      </c>
      <c r="BL297" s="16" t="s">
        <v>190</v>
      </c>
      <c r="BM297" s="230" t="s">
        <v>800</v>
      </c>
    </row>
    <row r="298" s="2" customFormat="1">
      <c r="A298" s="37"/>
      <c r="B298" s="38"/>
      <c r="C298" s="39"/>
      <c r="D298" s="232" t="s">
        <v>179</v>
      </c>
      <c r="E298" s="39"/>
      <c r="F298" s="233" t="s">
        <v>801</v>
      </c>
      <c r="G298" s="39"/>
      <c r="H298" s="39"/>
      <c r="I298" s="234"/>
      <c r="J298" s="39"/>
      <c r="K298" s="39"/>
      <c r="L298" s="43"/>
      <c r="M298" s="235"/>
      <c r="N298" s="236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179</v>
      </c>
      <c r="AU298" s="16" t="s">
        <v>87</v>
      </c>
    </row>
    <row r="299" s="2" customFormat="1">
      <c r="A299" s="37"/>
      <c r="B299" s="38"/>
      <c r="C299" s="39"/>
      <c r="D299" s="232" t="s">
        <v>193</v>
      </c>
      <c r="E299" s="39"/>
      <c r="F299" s="237" t="s">
        <v>802</v>
      </c>
      <c r="G299" s="39"/>
      <c r="H299" s="39"/>
      <c r="I299" s="234"/>
      <c r="J299" s="39"/>
      <c r="K299" s="39"/>
      <c r="L299" s="43"/>
      <c r="M299" s="235"/>
      <c r="N299" s="236"/>
      <c r="O299" s="90"/>
      <c r="P299" s="90"/>
      <c r="Q299" s="90"/>
      <c r="R299" s="90"/>
      <c r="S299" s="90"/>
      <c r="T299" s="91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193</v>
      </c>
      <c r="AU299" s="16" t="s">
        <v>87</v>
      </c>
    </row>
    <row r="300" s="13" customFormat="1">
      <c r="A300" s="13"/>
      <c r="B300" s="238"/>
      <c r="C300" s="239"/>
      <c r="D300" s="232" t="s">
        <v>182</v>
      </c>
      <c r="E300" s="240" t="s">
        <v>1</v>
      </c>
      <c r="F300" s="241" t="s">
        <v>803</v>
      </c>
      <c r="G300" s="239"/>
      <c r="H300" s="242">
        <v>1.8109999999999999</v>
      </c>
      <c r="I300" s="243"/>
      <c r="J300" s="239"/>
      <c r="K300" s="239"/>
      <c r="L300" s="244"/>
      <c r="M300" s="245"/>
      <c r="N300" s="246"/>
      <c r="O300" s="246"/>
      <c r="P300" s="246"/>
      <c r="Q300" s="246"/>
      <c r="R300" s="246"/>
      <c r="S300" s="246"/>
      <c r="T300" s="24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8" t="s">
        <v>182</v>
      </c>
      <c r="AU300" s="248" t="s">
        <v>87</v>
      </c>
      <c r="AV300" s="13" t="s">
        <v>89</v>
      </c>
      <c r="AW300" s="13" t="s">
        <v>33</v>
      </c>
      <c r="AX300" s="13" t="s">
        <v>79</v>
      </c>
      <c r="AY300" s="248" t="s">
        <v>170</v>
      </c>
    </row>
    <row r="301" s="13" customFormat="1">
      <c r="A301" s="13"/>
      <c r="B301" s="238"/>
      <c r="C301" s="239"/>
      <c r="D301" s="232" t="s">
        <v>182</v>
      </c>
      <c r="E301" s="240" t="s">
        <v>1</v>
      </c>
      <c r="F301" s="241" t="s">
        <v>804</v>
      </c>
      <c r="G301" s="239"/>
      <c r="H301" s="242">
        <v>1.98</v>
      </c>
      <c r="I301" s="243"/>
      <c r="J301" s="239"/>
      <c r="K301" s="239"/>
      <c r="L301" s="244"/>
      <c r="M301" s="245"/>
      <c r="N301" s="246"/>
      <c r="O301" s="246"/>
      <c r="P301" s="246"/>
      <c r="Q301" s="246"/>
      <c r="R301" s="246"/>
      <c r="S301" s="246"/>
      <c r="T301" s="24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8" t="s">
        <v>182</v>
      </c>
      <c r="AU301" s="248" t="s">
        <v>87</v>
      </c>
      <c r="AV301" s="13" t="s">
        <v>89</v>
      </c>
      <c r="AW301" s="13" t="s">
        <v>33</v>
      </c>
      <c r="AX301" s="13" t="s">
        <v>79</v>
      </c>
      <c r="AY301" s="248" t="s">
        <v>170</v>
      </c>
    </row>
    <row r="302" s="2" customFormat="1" ht="37.8" customHeight="1">
      <c r="A302" s="37"/>
      <c r="B302" s="38"/>
      <c r="C302" s="218" t="s">
        <v>535</v>
      </c>
      <c r="D302" s="218" t="s">
        <v>173</v>
      </c>
      <c r="E302" s="219" t="s">
        <v>661</v>
      </c>
      <c r="F302" s="220" t="s">
        <v>662</v>
      </c>
      <c r="G302" s="221" t="s">
        <v>663</v>
      </c>
      <c r="H302" s="222">
        <v>18.468</v>
      </c>
      <c r="I302" s="223"/>
      <c r="J302" s="224">
        <f>ROUND(I302*H302,2)</f>
        <v>0</v>
      </c>
      <c r="K302" s="225"/>
      <c r="L302" s="43"/>
      <c r="M302" s="226" t="s">
        <v>1</v>
      </c>
      <c r="N302" s="227" t="s">
        <v>44</v>
      </c>
      <c r="O302" s="90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30" t="s">
        <v>190</v>
      </c>
      <c r="AT302" s="230" t="s">
        <v>173</v>
      </c>
      <c r="AU302" s="230" t="s">
        <v>87</v>
      </c>
      <c r="AY302" s="16" t="s">
        <v>170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6" t="s">
        <v>87</v>
      </c>
      <c r="BK302" s="231">
        <f>ROUND(I302*H302,2)</f>
        <v>0</v>
      </c>
      <c r="BL302" s="16" t="s">
        <v>190</v>
      </c>
      <c r="BM302" s="230" t="s">
        <v>805</v>
      </c>
    </row>
    <row r="303" s="2" customFormat="1">
      <c r="A303" s="37"/>
      <c r="B303" s="38"/>
      <c r="C303" s="39"/>
      <c r="D303" s="232" t="s">
        <v>179</v>
      </c>
      <c r="E303" s="39"/>
      <c r="F303" s="233" t="s">
        <v>665</v>
      </c>
      <c r="G303" s="39"/>
      <c r="H303" s="39"/>
      <c r="I303" s="234"/>
      <c r="J303" s="39"/>
      <c r="K303" s="39"/>
      <c r="L303" s="43"/>
      <c r="M303" s="235"/>
      <c r="N303" s="236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179</v>
      </c>
      <c r="AU303" s="16" t="s">
        <v>87</v>
      </c>
    </row>
    <row r="304" s="2" customFormat="1">
      <c r="A304" s="37"/>
      <c r="B304" s="38"/>
      <c r="C304" s="39"/>
      <c r="D304" s="232" t="s">
        <v>193</v>
      </c>
      <c r="E304" s="39"/>
      <c r="F304" s="237" t="s">
        <v>666</v>
      </c>
      <c r="G304" s="39"/>
      <c r="H304" s="39"/>
      <c r="I304" s="234"/>
      <c r="J304" s="39"/>
      <c r="K304" s="39"/>
      <c r="L304" s="43"/>
      <c r="M304" s="235"/>
      <c r="N304" s="236"/>
      <c r="O304" s="90"/>
      <c r="P304" s="90"/>
      <c r="Q304" s="90"/>
      <c r="R304" s="90"/>
      <c r="S304" s="90"/>
      <c r="T304" s="91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193</v>
      </c>
      <c r="AU304" s="16" t="s">
        <v>87</v>
      </c>
    </row>
    <row r="305" s="13" customFormat="1">
      <c r="A305" s="13"/>
      <c r="B305" s="238"/>
      <c r="C305" s="239"/>
      <c r="D305" s="232" t="s">
        <v>182</v>
      </c>
      <c r="E305" s="240" t="s">
        <v>1</v>
      </c>
      <c r="F305" s="241" t="s">
        <v>806</v>
      </c>
      <c r="G305" s="239"/>
      <c r="H305" s="242">
        <v>18.468</v>
      </c>
      <c r="I305" s="243"/>
      <c r="J305" s="239"/>
      <c r="K305" s="239"/>
      <c r="L305" s="244"/>
      <c r="M305" s="245"/>
      <c r="N305" s="246"/>
      <c r="O305" s="246"/>
      <c r="P305" s="246"/>
      <c r="Q305" s="246"/>
      <c r="R305" s="246"/>
      <c r="S305" s="246"/>
      <c r="T305" s="24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8" t="s">
        <v>182</v>
      </c>
      <c r="AU305" s="248" t="s">
        <v>87</v>
      </c>
      <c r="AV305" s="13" t="s">
        <v>89</v>
      </c>
      <c r="AW305" s="13" t="s">
        <v>33</v>
      </c>
      <c r="AX305" s="13" t="s">
        <v>87</v>
      </c>
      <c r="AY305" s="248" t="s">
        <v>170</v>
      </c>
    </row>
    <row r="306" s="2" customFormat="1" ht="37.8" customHeight="1">
      <c r="A306" s="37"/>
      <c r="B306" s="38"/>
      <c r="C306" s="218" t="s">
        <v>542</v>
      </c>
      <c r="D306" s="218" t="s">
        <v>173</v>
      </c>
      <c r="E306" s="219" t="s">
        <v>807</v>
      </c>
      <c r="F306" s="220" t="s">
        <v>662</v>
      </c>
      <c r="G306" s="221" t="s">
        <v>663</v>
      </c>
      <c r="H306" s="222">
        <v>1126.4110000000001</v>
      </c>
      <c r="I306" s="223"/>
      <c r="J306" s="224">
        <f>ROUND(I306*H306,2)</f>
        <v>0</v>
      </c>
      <c r="K306" s="225"/>
      <c r="L306" s="43"/>
      <c r="M306" s="226" t="s">
        <v>1</v>
      </c>
      <c r="N306" s="227" t="s">
        <v>44</v>
      </c>
      <c r="O306" s="90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30" t="s">
        <v>190</v>
      </c>
      <c r="AT306" s="230" t="s">
        <v>173</v>
      </c>
      <c r="AU306" s="230" t="s">
        <v>87</v>
      </c>
      <c r="AY306" s="16" t="s">
        <v>170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6" t="s">
        <v>87</v>
      </c>
      <c r="BK306" s="231">
        <f>ROUND(I306*H306,2)</f>
        <v>0</v>
      </c>
      <c r="BL306" s="16" t="s">
        <v>190</v>
      </c>
      <c r="BM306" s="230" t="s">
        <v>808</v>
      </c>
    </row>
    <row r="307" s="2" customFormat="1">
      <c r="A307" s="37"/>
      <c r="B307" s="38"/>
      <c r="C307" s="39"/>
      <c r="D307" s="232" t="s">
        <v>179</v>
      </c>
      <c r="E307" s="39"/>
      <c r="F307" s="233" t="s">
        <v>665</v>
      </c>
      <c r="G307" s="39"/>
      <c r="H307" s="39"/>
      <c r="I307" s="234"/>
      <c r="J307" s="39"/>
      <c r="K307" s="39"/>
      <c r="L307" s="43"/>
      <c r="M307" s="235"/>
      <c r="N307" s="236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179</v>
      </c>
      <c r="AU307" s="16" t="s">
        <v>87</v>
      </c>
    </row>
    <row r="308" s="2" customFormat="1">
      <c r="A308" s="37"/>
      <c r="B308" s="38"/>
      <c r="C308" s="39"/>
      <c r="D308" s="232" t="s">
        <v>193</v>
      </c>
      <c r="E308" s="39"/>
      <c r="F308" s="237" t="s">
        <v>809</v>
      </c>
      <c r="G308" s="39"/>
      <c r="H308" s="39"/>
      <c r="I308" s="234"/>
      <c r="J308" s="39"/>
      <c r="K308" s="39"/>
      <c r="L308" s="43"/>
      <c r="M308" s="235"/>
      <c r="N308" s="236"/>
      <c r="O308" s="90"/>
      <c r="P308" s="90"/>
      <c r="Q308" s="90"/>
      <c r="R308" s="90"/>
      <c r="S308" s="90"/>
      <c r="T308" s="91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193</v>
      </c>
      <c r="AU308" s="16" t="s">
        <v>87</v>
      </c>
    </row>
    <row r="309" s="13" customFormat="1">
      <c r="A309" s="13"/>
      <c r="B309" s="238"/>
      <c r="C309" s="239"/>
      <c r="D309" s="232" t="s">
        <v>182</v>
      </c>
      <c r="E309" s="240" t="s">
        <v>1</v>
      </c>
      <c r="F309" s="241" t="s">
        <v>810</v>
      </c>
      <c r="G309" s="239"/>
      <c r="H309" s="242">
        <v>1126.4110000000001</v>
      </c>
      <c r="I309" s="243"/>
      <c r="J309" s="239"/>
      <c r="K309" s="239"/>
      <c r="L309" s="244"/>
      <c r="M309" s="262"/>
      <c r="N309" s="263"/>
      <c r="O309" s="263"/>
      <c r="P309" s="263"/>
      <c r="Q309" s="263"/>
      <c r="R309" s="263"/>
      <c r="S309" s="263"/>
      <c r="T309" s="26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8" t="s">
        <v>182</v>
      </c>
      <c r="AU309" s="248" t="s">
        <v>87</v>
      </c>
      <c r="AV309" s="13" t="s">
        <v>89</v>
      </c>
      <c r="AW309" s="13" t="s">
        <v>33</v>
      </c>
      <c r="AX309" s="13" t="s">
        <v>87</v>
      </c>
      <c r="AY309" s="248" t="s">
        <v>170</v>
      </c>
    </row>
    <row r="310" s="2" customFormat="1" ht="6.96" customHeight="1">
      <c r="A310" s="37"/>
      <c r="B310" s="65"/>
      <c r="C310" s="66"/>
      <c r="D310" s="66"/>
      <c r="E310" s="66"/>
      <c r="F310" s="66"/>
      <c r="G310" s="66"/>
      <c r="H310" s="66"/>
      <c r="I310" s="66"/>
      <c r="J310" s="66"/>
      <c r="K310" s="66"/>
      <c r="L310" s="43"/>
      <c r="M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</row>
  </sheetData>
  <sheetProtection sheet="1" autoFilter="0" formatColumns="0" formatRows="0" objects="1" scenarios="1" spinCount="100000" saltValue="wXVLBUmjuBE8FxEJBUw4yqR3THLikMBm1jovtHKoASNueqWkNSwz1M3SI2XARLaQ2tZh2pJQL73fs5e7UrsnVQ==" hashValue="QRKa6YvDal0lowzUvT7qRX3WXLsroJBFX9RtvIJASf5AYiCV3eELicVY++OXSNnwmCZ46d+L5n/XXdcjvL1tAg==" algorithmName="SHA-512" password="CC35"/>
  <autoFilter ref="C123:K30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ROUND((SUM(BE123:BE354)),  2)</f>
        <v>0</v>
      </c>
      <c r="G33" s="37"/>
      <c r="H33" s="37"/>
      <c r="I33" s="154">
        <v>0.20999999999999999</v>
      </c>
      <c r="J33" s="153">
        <f>ROUND(((SUM(BE123:BE354))*I33),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ROUND((SUM(BF123:BF354)),  2)</f>
        <v>0</v>
      </c>
      <c r="G34" s="37"/>
      <c r="H34" s="37"/>
      <c r="I34" s="154">
        <v>0.14999999999999999</v>
      </c>
      <c r="J34" s="153">
        <f>ROUND(((SUM(BF123:BF354))*I34),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ROUND((SUM(BG123:BG354)),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ROUND((SUM(BH123:BH354)),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ROUND((SUM(BI123:BI354)),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102 - Komunikace OK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FORVIA CZ,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J188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299</v>
      </c>
      <c r="E100" s="187"/>
      <c r="F100" s="187"/>
      <c r="G100" s="187"/>
      <c r="H100" s="187"/>
      <c r="I100" s="187"/>
      <c r="J100" s="188">
        <f>J197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812</v>
      </c>
      <c r="E101" s="187"/>
      <c r="F101" s="187"/>
      <c r="G101" s="187"/>
      <c r="H101" s="187"/>
      <c r="I101" s="187"/>
      <c r="J101" s="188">
        <f>J255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301</v>
      </c>
      <c r="E102" s="187"/>
      <c r="F102" s="187"/>
      <c r="G102" s="187"/>
      <c r="H102" s="187"/>
      <c r="I102" s="187"/>
      <c r="J102" s="188">
        <f>J260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154</v>
      </c>
      <c r="E103" s="181"/>
      <c r="F103" s="181"/>
      <c r="G103" s="181"/>
      <c r="H103" s="181"/>
      <c r="I103" s="181"/>
      <c r="J103" s="182">
        <f>J341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155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Přeložka komunikace II/611 - Nehvizdy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145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SO 102 - Komunikace OK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 xml:space="preserve"> </v>
      </c>
      <c r="G117" s="39"/>
      <c r="H117" s="39"/>
      <c r="I117" s="31" t="s">
        <v>22</v>
      </c>
      <c r="J117" s="78" t="str">
        <f>IF(J12="","",J12)</f>
        <v>18. 12. 2025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>KSÚS Středočeského kraje, p.o.</v>
      </c>
      <c r="G119" s="39"/>
      <c r="H119" s="39"/>
      <c r="I119" s="31" t="s">
        <v>32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30</v>
      </c>
      <c r="D120" s="39"/>
      <c r="E120" s="39"/>
      <c r="F120" s="26" t="str">
        <f>IF(E18="","",E18)</f>
        <v>Vyplň údaj</v>
      </c>
      <c r="G120" s="39"/>
      <c r="H120" s="39"/>
      <c r="I120" s="31" t="s">
        <v>34</v>
      </c>
      <c r="J120" s="35" t="str">
        <f>E24</f>
        <v>FORVIA CZ, s.r.o.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156</v>
      </c>
      <c r="D122" s="193" t="s">
        <v>64</v>
      </c>
      <c r="E122" s="193" t="s">
        <v>60</v>
      </c>
      <c r="F122" s="193" t="s">
        <v>61</v>
      </c>
      <c r="G122" s="193" t="s">
        <v>157</v>
      </c>
      <c r="H122" s="193" t="s">
        <v>158</v>
      </c>
      <c r="I122" s="193" t="s">
        <v>159</v>
      </c>
      <c r="J122" s="194" t="s">
        <v>149</v>
      </c>
      <c r="K122" s="195" t="s">
        <v>160</v>
      </c>
      <c r="L122" s="196"/>
      <c r="M122" s="99" t="s">
        <v>1</v>
      </c>
      <c r="N122" s="100" t="s">
        <v>43</v>
      </c>
      <c r="O122" s="100" t="s">
        <v>161</v>
      </c>
      <c r="P122" s="100" t="s">
        <v>162</v>
      </c>
      <c r="Q122" s="100" t="s">
        <v>163</v>
      </c>
      <c r="R122" s="100" t="s">
        <v>164</v>
      </c>
      <c r="S122" s="100" t="s">
        <v>165</v>
      </c>
      <c r="T122" s="101" t="s">
        <v>166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167</v>
      </c>
      <c r="D123" s="39"/>
      <c r="E123" s="39"/>
      <c r="F123" s="39"/>
      <c r="G123" s="39"/>
      <c r="H123" s="39"/>
      <c r="I123" s="39"/>
      <c r="J123" s="197">
        <f>BK123</f>
        <v>0</v>
      </c>
      <c r="K123" s="39"/>
      <c r="L123" s="43"/>
      <c r="M123" s="102"/>
      <c r="N123" s="198"/>
      <c r="O123" s="103"/>
      <c r="P123" s="199">
        <f>P124+P341</f>
        <v>0</v>
      </c>
      <c r="Q123" s="103"/>
      <c r="R123" s="199">
        <f>R124+R341</f>
        <v>0</v>
      </c>
      <c r="S123" s="103"/>
      <c r="T123" s="200">
        <f>T124+T341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78</v>
      </c>
      <c r="AU123" s="16" t="s">
        <v>151</v>
      </c>
      <c r="BK123" s="201">
        <f>BK124+BK341</f>
        <v>0</v>
      </c>
    </row>
    <row r="124" s="12" customFormat="1" ht="25.92" customHeight="1">
      <c r="A124" s="12"/>
      <c r="B124" s="202"/>
      <c r="C124" s="203"/>
      <c r="D124" s="204" t="s">
        <v>78</v>
      </c>
      <c r="E124" s="205" t="s">
        <v>302</v>
      </c>
      <c r="F124" s="205" t="s">
        <v>303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P125+P188+P197+P255+P260</f>
        <v>0</v>
      </c>
      <c r="Q124" s="210"/>
      <c r="R124" s="211">
        <f>R125+R188+R197+R255+R260</f>
        <v>0</v>
      </c>
      <c r="S124" s="210"/>
      <c r="T124" s="212">
        <f>T125+T188+T197+T255+T260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87</v>
      </c>
      <c r="AT124" s="214" t="s">
        <v>78</v>
      </c>
      <c r="AU124" s="214" t="s">
        <v>79</v>
      </c>
      <c r="AY124" s="213" t="s">
        <v>170</v>
      </c>
      <c r="BK124" s="215">
        <f>BK125+BK188+BK197+BK255+BK260</f>
        <v>0</v>
      </c>
    </row>
    <row r="125" s="12" customFormat="1" ht="22.8" customHeight="1">
      <c r="A125" s="12"/>
      <c r="B125" s="202"/>
      <c r="C125" s="203"/>
      <c r="D125" s="204" t="s">
        <v>78</v>
      </c>
      <c r="E125" s="216" t="s">
        <v>87</v>
      </c>
      <c r="F125" s="216" t="s">
        <v>304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SUM(P126:P187)</f>
        <v>0</v>
      </c>
      <c r="Q125" s="210"/>
      <c r="R125" s="211">
        <f>SUM(R126:R187)</f>
        <v>0</v>
      </c>
      <c r="S125" s="210"/>
      <c r="T125" s="212">
        <f>SUM(T126:T187)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87</v>
      </c>
      <c r="AT125" s="214" t="s">
        <v>78</v>
      </c>
      <c r="AU125" s="214" t="s">
        <v>87</v>
      </c>
      <c r="AY125" s="213" t="s">
        <v>170</v>
      </c>
      <c r="BK125" s="215">
        <f>SUM(BK126:BK187)</f>
        <v>0</v>
      </c>
    </row>
    <row r="126" s="2" customFormat="1" ht="24.15" customHeight="1">
      <c r="A126" s="37"/>
      <c r="B126" s="38"/>
      <c r="C126" s="218" t="s">
        <v>87</v>
      </c>
      <c r="D126" s="218" t="s">
        <v>173</v>
      </c>
      <c r="E126" s="219" t="s">
        <v>305</v>
      </c>
      <c r="F126" s="220" t="s">
        <v>306</v>
      </c>
      <c r="G126" s="221" t="s">
        <v>307</v>
      </c>
      <c r="H126" s="222">
        <v>706.33500000000004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44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186</v>
      </c>
      <c r="AT126" s="230" t="s">
        <v>173</v>
      </c>
      <c r="AU126" s="230" t="s">
        <v>89</v>
      </c>
      <c r="AY126" s="16" t="s">
        <v>170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87</v>
      </c>
      <c r="BK126" s="231">
        <f>ROUND(I126*H126,2)</f>
        <v>0</v>
      </c>
      <c r="BL126" s="16" t="s">
        <v>186</v>
      </c>
      <c r="BM126" s="230" t="s">
        <v>813</v>
      </c>
    </row>
    <row r="127" s="2" customFormat="1">
      <c r="A127" s="37"/>
      <c r="B127" s="38"/>
      <c r="C127" s="39"/>
      <c r="D127" s="232" t="s">
        <v>179</v>
      </c>
      <c r="E127" s="39"/>
      <c r="F127" s="233" t="s">
        <v>306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179</v>
      </c>
      <c r="AU127" s="16" t="s">
        <v>89</v>
      </c>
    </row>
    <row r="128" s="2" customFormat="1">
      <c r="A128" s="37"/>
      <c r="B128" s="38"/>
      <c r="C128" s="39"/>
      <c r="D128" s="232" t="s">
        <v>180</v>
      </c>
      <c r="E128" s="39"/>
      <c r="F128" s="237" t="s">
        <v>309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180</v>
      </c>
      <c r="AU128" s="16" t="s">
        <v>89</v>
      </c>
    </row>
    <row r="129" s="2" customFormat="1">
      <c r="A129" s="37"/>
      <c r="B129" s="38"/>
      <c r="C129" s="39"/>
      <c r="D129" s="232" t="s">
        <v>193</v>
      </c>
      <c r="E129" s="39"/>
      <c r="F129" s="237" t="s">
        <v>310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193</v>
      </c>
      <c r="AU129" s="16" t="s">
        <v>89</v>
      </c>
    </row>
    <row r="130" s="13" customFormat="1">
      <c r="A130" s="13"/>
      <c r="B130" s="238"/>
      <c r="C130" s="239"/>
      <c r="D130" s="232" t="s">
        <v>182</v>
      </c>
      <c r="E130" s="240" t="s">
        <v>1</v>
      </c>
      <c r="F130" s="241" t="s">
        <v>814</v>
      </c>
      <c r="G130" s="239"/>
      <c r="H130" s="242">
        <v>706.33500000000004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182</v>
      </c>
      <c r="AU130" s="248" t="s">
        <v>89</v>
      </c>
      <c r="AV130" s="13" t="s">
        <v>89</v>
      </c>
      <c r="AW130" s="13" t="s">
        <v>33</v>
      </c>
      <c r="AX130" s="13" t="s">
        <v>87</v>
      </c>
      <c r="AY130" s="248" t="s">
        <v>170</v>
      </c>
    </row>
    <row r="131" s="2" customFormat="1" ht="24.15" customHeight="1">
      <c r="A131" s="37"/>
      <c r="B131" s="38"/>
      <c r="C131" s="218" t="s">
        <v>89</v>
      </c>
      <c r="D131" s="218" t="s">
        <v>173</v>
      </c>
      <c r="E131" s="219" t="s">
        <v>815</v>
      </c>
      <c r="F131" s="220" t="s">
        <v>306</v>
      </c>
      <c r="G131" s="221" t="s">
        <v>307</v>
      </c>
      <c r="H131" s="222">
        <v>1087.2000000000001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44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186</v>
      </c>
      <c r="AT131" s="230" t="s">
        <v>173</v>
      </c>
      <c r="AU131" s="230" t="s">
        <v>89</v>
      </c>
      <c r="AY131" s="16" t="s">
        <v>170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87</v>
      </c>
      <c r="BK131" s="231">
        <f>ROUND(I131*H131,2)</f>
        <v>0</v>
      </c>
      <c r="BL131" s="16" t="s">
        <v>186</v>
      </c>
      <c r="BM131" s="230" t="s">
        <v>816</v>
      </c>
    </row>
    <row r="132" s="2" customFormat="1">
      <c r="A132" s="37"/>
      <c r="B132" s="38"/>
      <c r="C132" s="39"/>
      <c r="D132" s="232" t="s">
        <v>179</v>
      </c>
      <c r="E132" s="39"/>
      <c r="F132" s="233" t="s">
        <v>306</v>
      </c>
      <c r="G132" s="39"/>
      <c r="H132" s="39"/>
      <c r="I132" s="234"/>
      <c r="J132" s="39"/>
      <c r="K132" s="39"/>
      <c r="L132" s="43"/>
      <c r="M132" s="235"/>
      <c r="N132" s="236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179</v>
      </c>
      <c r="AU132" s="16" t="s">
        <v>89</v>
      </c>
    </row>
    <row r="133" s="2" customFormat="1">
      <c r="A133" s="37"/>
      <c r="B133" s="38"/>
      <c r="C133" s="39"/>
      <c r="D133" s="232" t="s">
        <v>180</v>
      </c>
      <c r="E133" s="39"/>
      <c r="F133" s="237" t="s">
        <v>309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180</v>
      </c>
      <c r="AU133" s="16" t="s">
        <v>89</v>
      </c>
    </row>
    <row r="134" s="2" customFormat="1">
      <c r="A134" s="37"/>
      <c r="B134" s="38"/>
      <c r="C134" s="39"/>
      <c r="D134" s="232" t="s">
        <v>193</v>
      </c>
      <c r="E134" s="39"/>
      <c r="F134" s="237" t="s">
        <v>817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193</v>
      </c>
      <c r="AU134" s="16" t="s">
        <v>89</v>
      </c>
    </row>
    <row r="135" s="13" customFormat="1">
      <c r="A135" s="13"/>
      <c r="B135" s="238"/>
      <c r="C135" s="239"/>
      <c r="D135" s="232" t="s">
        <v>182</v>
      </c>
      <c r="E135" s="240" t="s">
        <v>1</v>
      </c>
      <c r="F135" s="241" t="s">
        <v>818</v>
      </c>
      <c r="G135" s="239"/>
      <c r="H135" s="242">
        <v>1087.2000000000001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182</v>
      </c>
      <c r="AU135" s="248" t="s">
        <v>89</v>
      </c>
      <c r="AV135" s="13" t="s">
        <v>89</v>
      </c>
      <c r="AW135" s="13" t="s">
        <v>33</v>
      </c>
      <c r="AX135" s="13" t="s">
        <v>87</v>
      </c>
      <c r="AY135" s="248" t="s">
        <v>170</v>
      </c>
    </row>
    <row r="136" s="2" customFormat="1" ht="21.75" customHeight="1">
      <c r="A136" s="37"/>
      <c r="B136" s="38"/>
      <c r="C136" s="218" t="s">
        <v>196</v>
      </c>
      <c r="D136" s="218" t="s">
        <v>173</v>
      </c>
      <c r="E136" s="219" t="s">
        <v>685</v>
      </c>
      <c r="F136" s="220" t="s">
        <v>686</v>
      </c>
      <c r="G136" s="221" t="s">
        <v>307</v>
      </c>
      <c r="H136" s="222">
        <v>372.92399999999998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44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186</v>
      </c>
      <c r="AT136" s="230" t="s">
        <v>173</v>
      </c>
      <c r="AU136" s="230" t="s">
        <v>89</v>
      </c>
      <c r="AY136" s="16" t="s">
        <v>170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87</v>
      </c>
      <c r="BK136" s="231">
        <f>ROUND(I136*H136,2)</f>
        <v>0</v>
      </c>
      <c r="BL136" s="16" t="s">
        <v>186</v>
      </c>
      <c r="BM136" s="230" t="s">
        <v>819</v>
      </c>
    </row>
    <row r="137" s="2" customFormat="1">
      <c r="A137" s="37"/>
      <c r="B137" s="38"/>
      <c r="C137" s="39"/>
      <c r="D137" s="232" t="s">
        <v>179</v>
      </c>
      <c r="E137" s="39"/>
      <c r="F137" s="233" t="s">
        <v>686</v>
      </c>
      <c r="G137" s="39"/>
      <c r="H137" s="39"/>
      <c r="I137" s="234"/>
      <c r="J137" s="39"/>
      <c r="K137" s="39"/>
      <c r="L137" s="43"/>
      <c r="M137" s="235"/>
      <c r="N137" s="236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179</v>
      </c>
      <c r="AU137" s="16" t="s">
        <v>89</v>
      </c>
    </row>
    <row r="138" s="2" customFormat="1">
      <c r="A138" s="37"/>
      <c r="B138" s="38"/>
      <c r="C138" s="39"/>
      <c r="D138" s="232" t="s">
        <v>180</v>
      </c>
      <c r="E138" s="39"/>
      <c r="F138" s="237" t="s">
        <v>309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180</v>
      </c>
      <c r="AU138" s="16" t="s">
        <v>89</v>
      </c>
    </row>
    <row r="139" s="2" customFormat="1">
      <c r="A139" s="37"/>
      <c r="B139" s="38"/>
      <c r="C139" s="39"/>
      <c r="D139" s="232" t="s">
        <v>193</v>
      </c>
      <c r="E139" s="39"/>
      <c r="F139" s="237" t="s">
        <v>688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193</v>
      </c>
      <c r="AU139" s="16" t="s">
        <v>89</v>
      </c>
    </row>
    <row r="140" s="13" customFormat="1">
      <c r="A140" s="13"/>
      <c r="B140" s="238"/>
      <c r="C140" s="239"/>
      <c r="D140" s="232" t="s">
        <v>182</v>
      </c>
      <c r="E140" s="240" t="s">
        <v>1</v>
      </c>
      <c r="F140" s="241" t="s">
        <v>820</v>
      </c>
      <c r="G140" s="239"/>
      <c r="H140" s="242">
        <v>360.89999999999998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182</v>
      </c>
      <c r="AU140" s="248" t="s">
        <v>89</v>
      </c>
      <c r="AV140" s="13" t="s">
        <v>89</v>
      </c>
      <c r="AW140" s="13" t="s">
        <v>33</v>
      </c>
      <c r="AX140" s="13" t="s">
        <v>79</v>
      </c>
      <c r="AY140" s="248" t="s">
        <v>170</v>
      </c>
    </row>
    <row r="141" s="13" customFormat="1">
      <c r="A141" s="13"/>
      <c r="B141" s="238"/>
      <c r="C141" s="239"/>
      <c r="D141" s="232" t="s">
        <v>182</v>
      </c>
      <c r="E141" s="240" t="s">
        <v>1</v>
      </c>
      <c r="F141" s="241" t="s">
        <v>821</v>
      </c>
      <c r="G141" s="239"/>
      <c r="H141" s="242">
        <v>7.0739999999999998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182</v>
      </c>
      <c r="AU141" s="248" t="s">
        <v>89</v>
      </c>
      <c r="AV141" s="13" t="s">
        <v>89</v>
      </c>
      <c r="AW141" s="13" t="s">
        <v>33</v>
      </c>
      <c r="AX141" s="13" t="s">
        <v>79</v>
      </c>
      <c r="AY141" s="248" t="s">
        <v>170</v>
      </c>
    </row>
    <row r="142" s="13" customFormat="1">
      <c r="A142" s="13"/>
      <c r="B142" s="238"/>
      <c r="C142" s="239"/>
      <c r="D142" s="232" t="s">
        <v>182</v>
      </c>
      <c r="E142" s="240" t="s">
        <v>1</v>
      </c>
      <c r="F142" s="241" t="s">
        <v>822</v>
      </c>
      <c r="G142" s="239"/>
      <c r="H142" s="242">
        <v>1.3100000000000001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182</v>
      </c>
      <c r="AU142" s="248" t="s">
        <v>89</v>
      </c>
      <c r="AV142" s="13" t="s">
        <v>89</v>
      </c>
      <c r="AW142" s="13" t="s">
        <v>33</v>
      </c>
      <c r="AX142" s="13" t="s">
        <v>79</v>
      </c>
      <c r="AY142" s="248" t="s">
        <v>170</v>
      </c>
    </row>
    <row r="143" s="13" customFormat="1">
      <c r="A143" s="13"/>
      <c r="B143" s="238"/>
      <c r="C143" s="239"/>
      <c r="D143" s="232" t="s">
        <v>182</v>
      </c>
      <c r="E143" s="240" t="s">
        <v>1</v>
      </c>
      <c r="F143" s="241" t="s">
        <v>823</v>
      </c>
      <c r="G143" s="239"/>
      <c r="H143" s="242">
        <v>3.6400000000000001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182</v>
      </c>
      <c r="AU143" s="248" t="s">
        <v>89</v>
      </c>
      <c r="AV143" s="13" t="s">
        <v>89</v>
      </c>
      <c r="AW143" s="13" t="s">
        <v>33</v>
      </c>
      <c r="AX143" s="13" t="s">
        <v>79</v>
      </c>
      <c r="AY143" s="248" t="s">
        <v>170</v>
      </c>
    </row>
    <row r="144" s="2" customFormat="1" ht="24.15" customHeight="1">
      <c r="A144" s="37"/>
      <c r="B144" s="38"/>
      <c r="C144" s="218" t="s">
        <v>186</v>
      </c>
      <c r="D144" s="218" t="s">
        <v>173</v>
      </c>
      <c r="E144" s="219" t="s">
        <v>328</v>
      </c>
      <c r="F144" s="220" t="s">
        <v>329</v>
      </c>
      <c r="G144" s="221" t="s">
        <v>330</v>
      </c>
      <c r="H144" s="222">
        <v>34.600000000000001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44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186</v>
      </c>
      <c r="AT144" s="230" t="s">
        <v>173</v>
      </c>
      <c r="AU144" s="230" t="s">
        <v>89</v>
      </c>
      <c r="AY144" s="16" t="s">
        <v>170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87</v>
      </c>
      <c r="BK144" s="231">
        <f>ROUND(I144*H144,2)</f>
        <v>0</v>
      </c>
      <c r="BL144" s="16" t="s">
        <v>186</v>
      </c>
      <c r="BM144" s="230" t="s">
        <v>824</v>
      </c>
    </row>
    <row r="145" s="2" customFormat="1">
      <c r="A145" s="37"/>
      <c r="B145" s="38"/>
      <c r="C145" s="39"/>
      <c r="D145" s="232" t="s">
        <v>179</v>
      </c>
      <c r="E145" s="39"/>
      <c r="F145" s="233" t="s">
        <v>329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179</v>
      </c>
      <c r="AU145" s="16" t="s">
        <v>89</v>
      </c>
    </row>
    <row r="146" s="2" customFormat="1">
      <c r="A146" s="37"/>
      <c r="B146" s="38"/>
      <c r="C146" s="39"/>
      <c r="D146" s="232" t="s">
        <v>180</v>
      </c>
      <c r="E146" s="39"/>
      <c r="F146" s="237" t="s">
        <v>332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180</v>
      </c>
      <c r="AU146" s="16" t="s">
        <v>89</v>
      </c>
    </row>
    <row r="147" s="13" customFormat="1">
      <c r="A147" s="13"/>
      <c r="B147" s="238"/>
      <c r="C147" s="239"/>
      <c r="D147" s="232" t="s">
        <v>182</v>
      </c>
      <c r="E147" s="240" t="s">
        <v>1</v>
      </c>
      <c r="F147" s="241" t="s">
        <v>825</v>
      </c>
      <c r="G147" s="239"/>
      <c r="H147" s="242">
        <v>34.600000000000001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182</v>
      </c>
      <c r="AU147" s="248" t="s">
        <v>89</v>
      </c>
      <c r="AV147" s="13" t="s">
        <v>89</v>
      </c>
      <c r="AW147" s="13" t="s">
        <v>33</v>
      </c>
      <c r="AX147" s="13" t="s">
        <v>87</v>
      </c>
      <c r="AY147" s="248" t="s">
        <v>170</v>
      </c>
    </row>
    <row r="148" s="2" customFormat="1" ht="16.5" customHeight="1">
      <c r="A148" s="37"/>
      <c r="B148" s="38"/>
      <c r="C148" s="218" t="s">
        <v>209</v>
      </c>
      <c r="D148" s="218" t="s">
        <v>173</v>
      </c>
      <c r="E148" s="219" t="s">
        <v>826</v>
      </c>
      <c r="F148" s="220" t="s">
        <v>827</v>
      </c>
      <c r="G148" s="221" t="s">
        <v>307</v>
      </c>
      <c r="H148" s="222">
        <v>305.10000000000002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44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186</v>
      </c>
      <c r="AT148" s="230" t="s">
        <v>173</v>
      </c>
      <c r="AU148" s="230" t="s">
        <v>89</v>
      </c>
      <c r="AY148" s="16" t="s">
        <v>170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87</v>
      </c>
      <c r="BK148" s="231">
        <f>ROUND(I148*H148,2)</f>
        <v>0</v>
      </c>
      <c r="BL148" s="16" t="s">
        <v>186</v>
      </c>
      <c r="BM148" s="230" t="s">
        <v>828</v>
      </c>
    </row>
    <row r="149" s="2" customFormat="1">
      <c r="A149" s="37"/>
      <c r="B149" s="38"/>
      <c r="C149" s="39"/>
      <c r="D149" s="232" t="s">
        <v>179</v>
      </c>
      <c r="E149" s="39"/>
      <c r="F149" s="233" t="s">
        <v>827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179</v>
      </c>
      <c r="AU149" s="16" t="s">
        <v>89</v>
      </c>
    </row>
    <row r="150" s="2" customFormat="1">
      <c r="A150" s="37"/>
      <c r="B150" s="38"/>
      <c r="C150" s="39"/>
      <c r="D150" s="232" t="s">
        <v>180</v>
      </c>
      <c r="E150" s="39"/>
      <c r="F150" s="237" t="s">
        <v>337</v>
      </c>
      <c r="G150" s="39"/>
      <c r="H150" s="39"/>
      <c r="I150" s="234"/>
      <c r="J150" s="39"/>
      <c r="K150" s="39"/>
      <c r="L150" s="43"/>
      <c r="M150" s="235"/>
      <c r="N150" s="236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180</v>
      </c>
      <c r="AU150" s="16" t="s">
        <v>89</v>
      </c>
    </row>
    <row r="151" s="13" customFormat="1">
      <c r="A151" s="13"/>
      <c r="B151" s="238"/>
      <c r="C151" s="239"/>
      <c r="D151" s="232" t="s">
        <v>182</v>
      </c>
      <c r="E151" s="240" t="s">
        <v>1</v>
      </c>
      <c r="F151" s="241" t="s">
        <v>829</v>
      </c>
      <c r="G151" s="239"/>
      <c r="H151" s="242">
        <v>305.10000000000002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182</v>
      </c>
      <c r="AU151" s="248" t="s">
        <v>89</v>
      </c>
      <c r="AV151" s="13" t="s">
        <v>89</v>
      </c>
      <c r="AW151" s="13" t="s">
        <v>33</v>
      </c>
      <c r="AX151" s="13" t="s">
        <v>87</v>
      </c>
      <c r="AY151" s="248" t="s">
        <v>170</v>
      </c>
    </row>
    <row r="152" s="2" customFormat="1" ht="16.5" customHeight="1">
      <c r="A152" s="37"/>
      <c r="B152" s="38"/>
      <c r="C152" s="218" t="s">
        <v>216</v>
      </c>
      <c r="D152" s="218" t="s">
        <v>173</v>
      </c>
      <c r="E152" s="219" t="s">
        <v>344</v>
      </c>
      <c r="F152" s="220" t="s">
        <v>345</v>
      </c>
      <c r="G152" s="221" t="s">
        <v>307</v>
      </c>
      <c r="H152" s="222">
        <v>97.599999999999994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44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186</v>
      </c>
      <c r="AT152" s="230" t="s">
        <v>173</v>
      </c>
      <c r="AU152" s="230" t="s">
        <v>89</v>
      </c>
      <c r="AY152" s="16" t="s">
        <v>170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87</v>
      </c>
      <c r="BK152" s="231">
        <f>ROUND(I152*H152,2)</f>
        <v>0</v>
      </c>
      <c r="BL152" s="16" t="s">
        <v>186</v>
      </c>
      <c r="BM152" s="230" t="s">
        <v>830</v>
      </c>
    </row>
    <row r="153" s="2" customFormat="1">
      <c r="A153" s="37"/>
      <c r="B153" s="38"/>
      <c r="C153" s="39"/>
      <c r="D153" s="232" t="s">
        <v>179</v>
      </c>
      <c r="E153" s="39"/>
      <c r="F153" s="233" t="s">
        <v>345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179</v>
      </c>
      <c r="AU153" s="16" t="s">
        <v>89</v>
      </c>
    </row>
    <row r="154" s="2" customFormat="1">
      <c r="A154" s="37"/>
      <c r="B154" s="38"/>
      <c r="C154" s="39"/>
      <c r="D154" s="232" t="s">
        <v>180</v>
      </c>
      <c r="E154" s="39"/>
      <c r="F154" s="237" t="s">
        <v>347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180</v>
      </c>
      <c r="AU154" s="16" t="s">
        <v>89</v>
      </c>
    </row>
    <row r="155" s="13" customFormat="1">
      <c r="A155" s="13"/>
      <c r="B155" s="238"/>
      <c r="C155" s="239"/>
      <c r="D155" s="232" t="s">
        <v>182</v>
      </c>
      <c r="E155" s="240" t="s">
        <v>1</v>
      </c>
      <c r="F155" s="241" t="s">
        <v>831</v>
      </c>
      <c r="G155" s="239"/>
      <c r="H155" s="242">
        <v>97.599999999999994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182</v>
      </c>
      <c r="AU155" s="248" t="s">
        <v>89</v>
      </c>
      <c r="AV155" s="13" t="s">
        <v>89</v>
      </c>
      <c r="AW155" s="13" t="s">
        <v>33</v>
      </c>
      <c r="AX155" s="13" t="s">
        <v>87</v>
      </c>
      <c r="AY155" s="248" t="s">
        <v>170</v>
      </c>
    </row>
    <row r="156" s="2" customFormat="1" ht="16.5" customHeight="1">
      <c r="A156" s="37"/>
      <c r="B156" s="38"/>
      <c r="C156" s="218" t="s">
        <v>222</v>
      </c>
      <c r="D156" s="218" t="s">
        <v>173</v>
      </c>
      <c r="E156" s="219" t="s">
        <v>349</v>
      </c>
      <c r="F156" s="220" t="s">
        <v>350</v>
      </c>
      <c r="G156" s="221" t="s">
        <v>315</v>
      </c>
      <c r="H156" s="222">
        <v>414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44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186</v>
      </c>
      <c r="AT156" s="230" t="s">
        <v>173</v>
      </c>
      <c r="AU156" s="230" t="s">
        <v>89</v>
      </c>
      <c r="AY156" s="16" t="s">
        <v>170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87</v>
      </c>
      <c r="BK156" s="231">
        <f>ROUND(I156*H156,2)</f>
        <v>0</v>
      </c>
      <c r="BL156" s="16" t="s">
        <v>186</v>
      </c>
      <c r="BM156" s="230" t="s">
        <v>832</v>
      </c>
    </row>
    <row r="157" s="2" customFormat="1">
      <c r="A157" s="37"/>
      <c r="B157" s="38"/>
      <c r="C157" s="39"/>
      <c r="D157" s="232" t="s">
        <v>179</v>
      </c>
      <c r="E157" s="39"/>
      <c r="F157" s="233" t="s">
        <v>350</v>
      </c>
      <c r="G157" s="39"/>
      <c r="H157" s="39"/>
      <c r="I157" s="234"/>
      <c r="J157" s="39"/>
      <c r="K157" s="39"/>
      <c r="L157" s="43"/>
      <c r="M157" s="235"/>
      <c r="N157" s="236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179</v>
      </c>
      <c r="AU157" s="16" t="s">
        <v>89</v>
      </c>
    </row>
    <row r="158" s="2" customFormat="1">
      <c r="A158" s="37"/>
      <c r="B158" s="38"/>
      <c r="C158" s="39"/>
      <c r="D158" s="232" t="s">
        <v>180</v>
      </c>
      <c r="E158" s="39"/>
      <c r="F158" s="237" t="s">
        <v>352</v>
      </c>
      <c r="G158" s="39"/>
      <c r="H158" s="39"/>
      <c r="I158" s="234"/>
      <c r="J158" s="39"/>
      <c r="K158" s="39"/>
      <c r="L158" s="43"/>
      <c r="M158" s="235"/>
      <c r="N158" s="236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180</v>
      </c>
      <c r="AU158" s="16" t="s">
        <v>89</v>
      </c>
    </row>
    <row r="159" s="13" customFormat="1">
      <c r="A159" s="13"/>
      <c r="B159" s="238"/>
      <c r="C159" s="239"/>
      <c r="D159" s="232" t="s">
        <v>182</v>
      </c>
      <c r="E159" s="240" t="s">
        <v>1</v>
      </c>
      <c r="F159" s="241" t="s">
        <v>833</v>
      </c>
      <c r="G159" s="239"/>
      <c r="H159" s="242">
        <v>414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182</v>
      </c>
      <c r="AU159" s="248" t="s">
        <v>89</v>
      </c>
      <c r="AV159" s="13" t="s">
        <v>89</v>
      </c>
      <c r="AW159" s="13" t="s">
        <v>33</v>
      </c>
      <c r="AX159" s="13" t="s">
        <v>87</v>
      </c>
      <c r="AY159" s="248" t="s">
        <v>170</v>
      </c>
    </row>
    <row r="160" s="2" customFormat="1" ht="21.75" customHeight="1">
      <c r="A160" s="37"/>
      <c r="B160" s="38"/>
      <c r="C160" s="218" t="s">
        <v>228</v>
      </c>
      <c r="D160" s="218" t="s">
        <v>173</v>
      </c>
      <c r="E160" s="219" t="s">
        <v>354</v>
      </c>
      <c r="F160" s="220" t="s">
        <v>355</v>
      </c>
      <c r="G160" s="221" t="s">
        <v>330</v>
      </c>
      <c r="H160" s="222">
        <v>213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44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186</v>
      </c>
      <c r="AT160" s="230" t="s">
        <v>173</v>
      </c>
      <c r="AU160" s="230" t="s">
        <v>89</v>
      </c>
      <c r="AY160" s="16" t="s">
        <v>170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87</v>
      </c>
      <c r="BK160" s="231">
        <f>ROUND(I160*H160,2)</f>
        <v>0</v>
      </c>
      <c r="BL160" s="16" t="s">
        <v>186</v>
      </c>
      <c r="BM160" s="230" t="s">
        <v>834</v>
      </c>
    </row>
    <row r="161" s="2" customFormat="1">
      <c r="A161" s="37"/>
      <c r="B161" s="38"/>
      <c r="C161" s="39"/>
      <c r="D161" s="232" t="s">
        <v>179</v>
      </c>
      <c r="E161" s="39"/>
      <c r="F161" s="233" t="s">
        <v>355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179</v>
      </c>
      <c r="AU161" s="16" t="s">
        <v>89</v>
      </c>
    </row>
    <row r="162" s="2" customFormat="1">
      <c r="A162" s="37"/>
      <c r="B162" s="38"/>
      <c r="C162" s="39"/>
      <c r="D162" s="232" t="s">
        <v>180</v>
      </c>
      <c r="E162" s="39"/>
      <c r="F162" s="237" t="s">
        <v>352</v>
      </c>
      <c r="G162" s="39"/>
      <c r="H162" s="39"/>
      <c r="I162" s="234"/>
      <c r="J162" s="39"/>
      <c r="K162" s="39"/>
      <c r="L162" s="43"/>
      <c r="M162" s="235"/>
      <c r="N162" s="236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180</v>
      </c>
      <c r="AU162" s="16" t="s">
        <v>89</v>
      </c>
    </row>
    <row r="163" s="13" customFormat="1">
      <c r="A163" s="13"/>
      <c r="B163" s="238"/>
      <c r="C163" s="239"/>
      <c r="D163" s="232" t="s">
        <v>182</v>
      </c>
      <c r="E163" s="240" t="s">
        <v>1</v>
      </c>
      <c r="F163" s="241" t="s">
        <v>835</v>
      </c>
      <c r="G163" s="239"/>
      <c r="H163" s="242">
        <v>213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182</v>
      </c>
      <c r="AU163" s="248" t="s">
        <v>89</v>
      </c>
      <c r="AV163" s="13" t="s">
        <v>89</v>
      </c>
      <c r="AW163" s="13" t="s">
        <v>33</v>
      </c>
      <c r="AX163" s="13" t="s">
        <v>87</v>
      </c>
      <c r="AY163" s="248" t="s">
        <v>170</v>
      </c>
    </row>
    <row r="164" s="2" customFormat="1" ht="24.15" customHeight="1">
      <c r="A164" s="37"/>
      <c r="B164" s="38"/>
      <c r="C164" s="218" t="s">
        <v>235</v>
      </c>
      <c r="D164" s="218" t="s">
        <v>173</v>
      </c>
      <c r="E164" s="219" t="s">
        <v>364</v>
      </c>
      <c r="F164" s="220" t="s">
        <v>365</v>
      </c>
      <c r="G164" s="221" t="s">
        <v>307</v>
      </c>
      <c r="H164" s="222">
        <v>89.299999999999997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44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186</v>
      </c>
      <c r="AT164" s="230" t="s">
        <v>173</v>
      </c>
      <c r="AU164" s="230" t="s">
        <v>89</v>
      </c>
      <c r="AY164" s="16" t="s">
        <v>170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87</v>
      </c>
      <c r="BK164" s="231">
        <f>ROUND(I164*H164,2)</f>
        <v>0</v>
      </c>
      <c r="BL164" s="16" t="s">
        <v>186</v>
      </c>
      <c r="BM164" s="230" t="s">
        <v>836</v>
      </c>
    </row>
    <row r="165" s="2" customFormat="1">
      <c r="A165" s="37"/>
      <c r="B165" s="38"/>
      <c r="C165" s="39"/>
      <c r="D165" s="232" t="s">
        <v>179</v>
      </c>
      <c r="E165" s="39"/>
      <c r="F165" s="233" t="s">
        <v>365</v>
      </c>
      <c r="G165" s="39"/>
      <c r="H165" s="39"/>
      <c r="I165" s="234"/>
      <c r="J165" s="39"/>
      <c r="K165" s="39"/>
      <c r="L165" s="43"/>
      <c r="M165" s="235"/>
      <c r="N165" s="236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179</v>
      </c>
      <c r="AU165" s="16" t="s">
        <v>89</v>
      </c>
    </row>
    <row r="166" s="2" customFormat="1">
      <c r="A166" s="37"/>
      <c r="B166" s="38"/>
      <c r="C166" s="39"/>
      <c r="D166" s="232" t="s">
        <v>180</v>
      </c>
      <c r="E166" s="39"/>
      <c r="F166" s="237" t="s">
        <v>367</v>
      </c>
      <c r="G166" s="39"/>
      <c r="H166" s="39"/>
      <c r="I166" s="234"/>
      <c r="J166" s="39"/>
      <c r="K166" s="39"/>
      <c r="L166" s="43"/>
      <c r="M166" s="235"/>
      <c r="N166" s="236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180</v>
      </c>
      <c r="AU166" s="16" t="s">
        <v>89</v>
      </c>
    </row>
    <row r="167" s="2" customFormat="1">
      <c r="A167" s="37"/>
      <c r="B167" s="38"/>
      <c r="C167" s="39"/>
      <c r="D167" s="232" t="s">
        <v>193</v>
      </c>
      <c r="E167" s="39"/>
      <c r="F167" s="237" t="s">
        <v>368</v>
      </c>
      <c r="G167" s="39"/>
      <c r="H167" s="39"/>
      <c r="I167" s="234"/>
      <c r="J167" s="39"/>
      <c r="K167" s="39"/>
      <c r="L167" s="43"/>
      <c r="M167" s="235"/>
      <c r="N167" s="236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193</v>
      </c>
      <c r="AU167" s="16" t="s">
        <v>89</v>
      </c>
    </row>
    <row r="168" s="13" customFormat="1">
      <c r="A168" s="13"/>
      <c r="B168" s="238"/>
      <c r="C168" s="239"/>
      <c r="D168" s="232" t="s">
        <v>182</v>
      </c>
      <c r="E168" s="240" t="s">
        <v>1</v>
      </c>
      <c r="F168" s="241" t="s">
        <v>837</v>
      </c>
      <c r="G168" s="239"/>
      <c r="H168" s="242">
        <v>89.299999999999997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182</v>
      </c>
      <c r="AU168" s="248" t="s">
        <v>89</v>
      </c>
      <c r="AV168" s="13" t="s">
        <v>89</v>
      </c>
      <c r="AW168" s="13" t="s">
        <v>33</v>
      </c>
      <c r="AX168" s="13" t="s">
        <v>87</v>
      </c>
      <c r="AY168" s="248" t="s">
        <v>170</v>
      </c>
    </row>
    <row r="169" s="2" customFormat="1" ht="21.75" customHeight="1">
      <c r="A169" s="37"/>
      <c r="B169" s="38"/>
      <c r="C169" s="218" t="s">
        <v>242</v>
      </c>
      <c r="D169" s="218" t="s">
        <v>173</v>
      </c>
      <c r="E169" s="219" t="s">
        <v>370</v>
      </c>
      <c r="F169" s="220" t="s">
        <v>371</v>
      </c>
      <c r="G169" s="221" t="s">
        <v>307</v>
      </c>
      <c r="H169" s="222">
        <v>97.599999999999994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44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186</v>
      </c>
      <c r="AT169" s="230" t="s">
        <v>173</v>
      </c>
      <c r="AU169" s="230" t="s">
        <v>89</v>
      </c>
      <c r="AY169" s="16" t="s">
        <v>170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87</v>
      </c>
      <c r="BK169" s="231">
        <f>ROUND(I169*H169,2)</f>
        <v>0</v>
      </c>
      <c r="BL169" s="16" t="s">
        <v>186</v>
      </c>
      <c r="BM169" s="230" t="s">
        <v>838</v>
      </c>
    </row>
    <row r="170" s="2" customFormat="1">
      <c r="A170" s="37"/>
      <c r="B170" s="38"/>
      <c r="C170" s="39"/>
      <c r="D170" s="232" t="s">
        <v>179</v>
      </c>
      <c r="E170" s="39"/>
      <c r="F170" s="233" t="s">
        <v>371</v>
      </c>
      <c r="G170" s="39"/>
      <c r="H170" s="39"/>
      <c r="I170" s="234"/>
      <c r="J170" s="39"/>
      <c r="K170" s="39"/>
      <c r="L170" s="43"/>
      <c r="M170" s="235"/>
      <c r="N170" s="236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179</v>
      </c>
      <c r="AU170" s="16" t="s">
        <v>89</v>
      </c>
    </row>
    <row r="171" s="2" customFormat="1">
      <c r="A171" s="37"/>
      <c r="B171" s="38"/>
      <c r="C171" s="39"/>
      <c r="D171" s="232" t="s">
        <v>180</v>
      </c>
      <c r="E171" s="39"/>
      <c r="F171" s="237" t="s">
        <v>373</v>
      </c>
      <c r="G171" s="39"/>
      <c r="H171" s="39"/>
      <c r="I171" s="234"/>
      <c r="J171" s="39"/>
      <c r="K171" s="39"/>
      <c r="L171" s="43"/>
      <c r="M171" s="235"/>
      <c r="N171" s="236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180</v>
      </c>
      <c r="AU171" s="16" t="s">
        <v>89</v>
      </c>
    </row>
    <row r="172" s="13" customFormat="1">
      <c r="A172" s="13"/>
      <c r="B172" s="238"/>
      <c r="C172" s="239"/>
      <c r="D172" s="232" t="s">
        <v>182</v>
      </c>
      <c r="E172" s="240" t="s">
        <v>1</v>
      </c>
      <c r="F172" s="241" t="s">
        <v>839</v>
      </c>
      <c r="G172" s="239"/>
      <c r="H172" s="242">
        <v>97.599999999999994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182</v>
      </c>
      <c r="AU172" s="248" t="s">
        <v>89</v>
      </c>
      <c r="AV172" s="13" t="s">
        <v>89</v>
      </c>
      <c r="AW172" s="13" t="s">
        <v>33</v>
      </c>
      <c r="AX172" s="13" t="s">
        <v>87</v>
      </c>
      <c r="AY172" s="248" t="s">
        <v>170</v>
      </c>
    </row>
    <row r="173" s="2" customFormat="1" ht="21.75" customHeight="1">
      <c r="A173" s="37"/>
      <c r="B173" s="38"/>
      <c r="C173" s="218" t="s">
        <v>248</v>
      </c>
      <c r="D173" s="218" t="s">
        <v>173</v>
      </c>
      <c r="E173" s="219" t="s">
        <v>375</v>
      </c>
      <c r="F173" s="220" t="s">
        <v>376</v>
      </c>
      <c r="G173" s="221" t="s">
        <v>307</v>
      </c>
      <c r="H173" s="222">
        <v>8.8800000000000008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44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186</v>
      </c>
      <c r="AT173" s="230" t="s">
        <v>173</v>
      </c>
      <c r="AU173" s="230" t="s">
        <v>89</v>
      </c>
      <c r="AY173" s="16" t="s">
        <v>170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87</v>
      </c>
      <c r="BK173" s="231">
        <f>ROUND(I173*H173,2)</f>
        <v>0</v>
      </c>
      <c r="BL173" s="16" t="s">
        <v>186</v>
      </c>
      <c r="BM173" s="230" t="s">
        <v>840</v>
      </c>
    </row>
    <row r="174" s="2" customFormat="1">
      <c r="A174" s="37"/>
      <c r="B174" s="38"/>
      <c r="C174" s="39"/>
      <c r="D174" s="232" t="s">
        <v>179</v>
      </c>
      <c r="E174" s="39"/>
      <c r="F174" s="233" t="s">
        <v>376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179</v>
      </c>
      <c r="AU174" s="16" t="s">
        <v>89</v>
      </c>
    </row>
    <row r="175" s="2" customFormat="1">
      <c r="A175" s="37"/>
      <c r="B175" s="38"/>
      <c r="C175" s="39"/>
      <c r="D175" s="232" t="s">
        <v>180</v>
      </c>
      <c r="E175" s="39"/>
      <c r="F175" s="237" t="s">
        <v>378</v>
      </c>
      <c r="G175" s="39"/>
      <c r="H175" s="39"/>
      <c r="I175" s="234"/>
      <c r="J175" s="39"/>
      <c r="K175" s="39"/>
      <c r="L175" s="43"/>
      <c r="M175" s="235"/>
      <c r="N175" s="236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180</v>
      </c>
      <c r="AU175" s="16" t="s">
        <v>89</v>
      </c>
    </row>
    <row r="176" s="13" customFormat="1">
      <c r="A176" s="13"/>
      <c r="B176" s="238"/>
      <c r="C176" s="239"/>
      <c r="D176" s="232" t="s">
        <v>182</v>
      </c>
      <c r="E176" s="240" t="s">
        <v>1</v>
      </c>
      <c r="F176" s="241" t="s">
        <v>841</v>
      </c>
      <c r="G176" s="239"/>
      <c r="H176" s="242">
        <v>8.8800000000000008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182</v>
      </c>
      <c r="AU176" s="248" t="s">
        <v>89</v>
      </c>
      <c r="AV176" s="13" t="s">
        <v>89</v>
      </c>
      <c r="AW176" s="13" t="s">
        <v>33</v>
      </c>
      <c r="AX176" s="13" t="s">
        <v>87</v>
      </c>
      <c r="AY176" s="248" t="s">
        <v>170</v>
      </c>
    </row>
    <row r="177" s="2" customFormat="1" ht="16.5" customHeight="1">
      <c r="A177" s="37"/>
      <c r="B177" s="38"/>
      <c r="C177" s="218" t="s">
        <v>254</v>
      </c>
      <c r="D177" s="218" t="s">
        <v>173</v>
      </c>
      <c r="E177" s="219" t="s">
        <v>381</v>
      </c>
      <c r="F177" s="220" t="s">
        <v>382</v>
      </c>
      <c r="G177" s="221" t="s">
        <v>307</v>
      </c>
      <c r="H177" s="222">
        <v>513.10000000000002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44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186</v>
      </c>
      <c r="AT177" s="230" t="s">
        <v>173</v>
      </c>
      <c r="AU177" s="230" t="s">
        <v>89</v>
      </c>
      <c r="AY177" s="16" t="s">
        <v>170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87</v>
      </c>
      <c r="BK177" s="231">
        <f>ROUND(I177*H177,2)</f>
        <v>0</v>
      </c>
      <c r="BL177" s="16" t="s">
        <v>186</v>
      </c>
      <c r="BM177" s="230" t="s">
        <v>842</v>
      </c>
    </row>
    <row r="178" s="2" customFormat="1">
      <c r="A178" s="37"/>
      <c r="B178" s="38"/>
      <c r="C178" s="39"/>
      <c r="D178" s="232" t="s">
        <v>179</v>
      </c>
      <c r="E178" s="39"/>
      <c r="F178" s="233" t="s">
        <v>382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179</v>
      </c>
      <c r="AU178" s="16" t="s">
        <v>89</v>
      </c>
    </row>
    <row r="179" s="2" customFormat="1">
      <c r="A179" s="37"/>
      <c r="B179" s="38"/>
      <c r="C179" s="39"/>
      <c r="D179" s="232" t="s">
        <v>180</v>
      </c>
      <c r="E179" s="39"/>
      <c r="F179" s="237" t="s">
        <v>384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180</v>
      </c>
      <c r="AU179" s="16" t="s">
        <v>89</v>
      </c>
    </row>
    <row r="180" s="13" customFormat="1">
      <c r="A180" s="13"/>
      <c r="B180" s="238"/>
      <c r="C180" s="239"/>
      <c r="D180" s="232" t="s">
        <v>182</v>
      </c>
      <c r="E180" s="240" t="s">
        <v>1</v>
      </c>
      <c r="F180" s="241" t="s">
        <v>843</v>
      </c>
      <c r="G180" s="239"/>
      <c r="H180" s="242">
        <v>90.099999999999994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182</v>
      </c>
      <c r="AU180" s="248" t="s">
        <v>89</v>
      </c>
      <c r="AV180" s="13" t="s">
        <v>89</v>
      </c>
      <c r="AW180" s="13" t="s">
        <v>33</v>
      </c>
      <c r="AX180" s="13" t="s">
        <v>79</v>
      </c>
      <c r="AY180" s="248" t="s">
        <v>170</v>
      </c>
    </row>
    <row r="181" s="13" customFormat="1">
      <c r="A181" s="13"/>
      <c r="B181" s="238"/>
      <c r="C181" s="239"/>
      <c r="D181" s="232" t="s">
        <v>182</v>
      </c>
      <c r="E181" s="240" t="s">
        <v>1</v>
      </c>
      <c r="F181" s="241" t="s">
        <v>844</v>
      </c>
      <c r="G181" s="239"/>
      <c r="H181" s="242">
        <v>141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182</v>
      </c>
      <c r="AU181" s="248" t="s">
        <v>89</v>
      </c>
      <c r="AV181" s="13" t="s">
        <v>89</v>
      </c>
      <c r="AW181" s="13" t="s">
        <v>33</v>
      </c>
      <c r="AX181" s="13" t="s">
        <v>79</v>
      </c>
      <c r="AY181" s="248" t="s">
        <v>170</v>
      </c>
    </row>
    <row r="182" s="13" customFormat="1">
      <c r="A182" s="13"/>
      <c r="B182" s="238"/>
      <c r="C182" s="239"/>
      <c r="D182" s="232" t="s">
        <v>182</v>
      </c>
      <c r="E182" s="240" t="s">
        <v>1</v>
      </c>
      <c r="F182" s="241" t="s">
        <v>845</v>
      </c>
      <c r="G182" s="239"/>
      <c r="H182" s="242">
        <v>282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182</v>
      </c>
      <c r="AU182" s="248" t="s">
        <v>89</v>
      </c>
      <c r="AV182" s="13" t="s">
        <v>89</v>
      </c>
      <c r="AW182" s="13" t="s">
        <v>33</v>
      </c>
      <c r="AX182" s="13" t="s">
        <v>79</v>
      </c>
      <c r="AY182" s="248" t="s">
        <v>170</v>
      </c>
    </row>
    <row r="183" s="2" customFormat="1" ht="21.75" customHeight="1">
      <c r="A183" s="37"/>
      <c r="B183" s="38"/>
      <c r="C183" s="218" t="s">
        <v>261</v>
      </c>
      <c r="D183" s="218" t="s">
        <v>173</v>
      </c>
      <c r="E183" s="219" t="s">
        <v>393</v>
      </c>
      <c r="F183" s="220" t="s">
        <v>394</v>
      </c>
      <c r="G183" s="221" t="s">
        <v>315</v>
      </c>
      <c r="H183" s="222">
        <v>1841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44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186</v>
      </c>
      <c r="AT183" s="230" t="s">
        <v>173</v>
      </c>
      <c r="AU183" s="230" t="s">
        <v>89</v>
      </c>
      <c r="AY183" s="16" t="s">
        <v>170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87</v>
      </c>
      <c r="BK183" s="231">
        <f>ROUND(I183*H183,2)</f>
        <v>0</v>
      </c>
      <c r="BL183" s="16" t="s">
        <v>186</v>
      </c>
      <c r="BM183" s="230" t="s">
        <v>846</v>
      </c>
    </row>
    <row r="184" s="2" customFormat="1">
      <c r="A184" s="37"/>
      <c r="B184" s="38"/>
      <c r="C184" s="39"/>
      <c r="D184" s="232" t="s">
        <v>179</v>
      </c>
      <c r="E184" s="39"/>
      <c r="F184" s="233" t="s">
        <v>394</v>
      </c>
      <c r="G184" s="39"/>
      <c r="H184" s="39"/>
      <c r="I184" s="234"/>
      <c r="J184" s="39"/>
      <c r="K184" s="39"/>
      <c r="L184" s="43"/>
      <c r="M184" s="235"/>
      <c r="N184" s="23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179</v>
      </c>
      <c r="AU184" s="16" t="s">
        <v>89</v>
      </c>
    </row>
    <row r="185" s="2" customFormat="1">
      <c r="A185" s="37"/>
      <c r="B185" s="38"/>
      <c r="C185" s="39"/>
      <c r="D185" s="232" t="s">
        <v>180</v>
      </c>
      <c r="E185" s="39"/>
      <c r="F185" s="237" t="s">
        <v>396</v>
      </c>
      <c r="G185" s="39"/>
      <c r="H185" s="39"/>
      <c r="I185" s="234"/>
      <c r="J185" s="39"/>
      <c r="K185" s="39"/>
      <c r="L185" s="43"/>
      <c r="M185" s="235"/>
      <c r="N185" s="236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180</v>
      </c>
      <c r="AU185" s="16" t="s">
        <v>89</v>
      </c>
    </row>
    <row r="186" s="13" customFormat="1">
      <c r="A186" s="13"/>
      <c r="B186" s="238"/>
      <c r="C186" s="239"/>
      <c r="D186" s="232" t="s">
        <v>182</v>
      </c>
      <c r="E186" s="240" t="s">
        <v>1</v>
      </c>
      <c r="F186" s="241" t="s">
        <v>847</v>
      </c>
      <c r="G186" s="239"/>
      <c r="H186" s="242">
        <v>901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182</v>
      </c>
      <c r="AU186" s="248" t="s">
        <v>89</v>
      </c>
      <c r="AV186" s="13" t="s">
        <v>89</v>
      </c>
      <c r="AW186" s="13" t="s">
        <v>33</v>
      </c>
      <c r="AX186" s="13" t="s">
        <v>79</v>
      </c>
      <c r="AY186" s="248" t="s">
        <v>170</v>
      </c>
    </row>
    <row r="187" s="13" customFormat="1">
      <c r="A187" s="13"/>
      <c r="B187" s="238"/>
      <c r="C187" s="239"/>
      <c r="D187" s="232" t="s">
        <v>182</v>
      </c>
      <c r="E187" s="240" t="s">
        <v>1</v>
      </c>
      <c r="F187" s="241" t="s">
        <v>848</v>
      </c>
      <c r="G187" s="239"/>
      <c r="H187" s="242">
        <v>940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182</v>
      </c>
      <c r="AU187" s="248" t="s">
        <v>89</v>
      </c>
      <c r="AV187" s="13" t="s">
        <v>89</v>
      </c>
      <c r="AW187" s="13" t="s">
        <v>33</v>
      </c>
      <c r="AX187" s="13" t="s">
        <v>79</v>
      </c>
      <c r="AY187" s="248" t="s">
        <v>170</v>
      </c>
    </row>
    <row r="188" s="12" customFormat="1" ht="22.8" customHeight="1">
      <c r="A188" s="12"/>
      <c r="B188" s="202"/>
      <c r="C188" s="203"/>
      <c r="D188" s="204" t="s">
        <v>78</v>
      </c>
      <c r="E188" s="216" t="s">
        <v>89</v>
      </c>
      <c r="F188" s="216" t="s">
        <v>399</v>
      </c>
      <c r="G188" s="203"/>
      <c r="H188" s="203"/>
      <c r="I188" s="206"/>
      <c r="J188" s="217">
        <f>BK188</f>
        <v>0</v>
      </c>
      <c r="K188" s="203"/>
      <c r="L188" s="208"/>
      <c r="M188" s="209"/>
      <c r="N188" s="210"/>
      <c r="O188" s="210"/>
      <c r="P188" s="211">
        <f>SUM(P189:P196)</f>
        <v>0</v>
      </c>
      <c r="Q188" s="210"/>
      <c r="R188" s="211">
        <f>SUM(R189:R196)</f>
        <v>0</v>
      </c>
      <c r="S188" s="210"/>
      <c r="T188" s="212">
        <f>SUM(T189:T196)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3" t="s">
        <v>87</v>
      </c>
      <c r="AT188" s="214" t="s">
        <v>78</v>
      </c>
      <c r="AU188" s="214" t="s">
        <v>87</v>
      </c>
      <c r="AY188" s="213" t="s">
        <v>170</v>
      </c>
      <c r="BK188" s="215">
        <f>SUM(BK189:BK196)</f>
        <v>0</v>
      </c>
    </row>
    <row r="189" s="2" customFormat="1" ht="16.5" customHeight="1">
      <c r="A189" s="37"/>
      <c r="B189" s="38"/>
      <c r="C189" s="218" t="s">
        <v>267</v>
      </c>
      <c r="D189" s="218" t="s">
        <v>173</v>
      </c>
      <c r="E189" s="219" t="s">
        <v>849</v>
      </c>
      <c r="F189" s="220" t="s">
        <v>850</v>
      </c>
      <c r="G189" s="221" t="s">
        <v>307</v>
      </c>
      <c r="H189" s="222">
        <v>1087.2000000000001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44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186</v>
      </c>
      <c r="AT189" s="230" t="s">
        <v>173</v>
      </c>
      <c r="AU189" s="230" t="s">
        <v>89</v>
      </c>
      <c r="AY189" s="16" t="s">
        <v>170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87</v>
      </c>
      <c r="BK189" s="231">
        <f>ROUND(I189*H189,2)</f>
        <v>0</v>
      </c>
      <c r="BL189" s="16" t="s">
        <v>186</v>
      </c>
      <c r="BM189" s="230" t="s">
        <v>851</v>
      </c>
    </row>
    <row r="190" s="2" customFormat="1">
      <c r="A190" s="37"/>
      <c r="B190" s="38"/>
      <c r="C190" s="39"/>
      <c r="D190" s="232" t="s">
        <v>179</v>
      </c>
      <c r="E190" s="39"/>
      <c r="F190" s="233" t="s">
        <v>852</v>
      </c>
      <c r="G190" s="39"/>
      <c r="H190" s="39"/>
      <c r="I190" s="234"/>
      <c r="J190" s="39"/>
      <c r="K190" s="39"/>
      <c r="L190" s="43"/>
      <c r="M190" s="235"/>
      <c r="N190" s="236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179</v>
      </c>
      <c r="AU190" s="16" t="s">
        <v>89</v>
      </c>
    </row>
    <row r="191" s="2" customFormat="1">
      <c r="A191" s="37"/>
      <c r="B191" s="38"/>
      <c r="C191" s="39"/>
      <c r="D191" s="232" t="s">
        <v>180</v>
      </c>
      <c r="E191" s="39"/>
      <c r="F191" s="237" t="s">
        <v>853</v>
      </c>
      <c r="G191" s="39"/>
      <c r="H191" s="39"/>
      <c r="I191" s="234"/>
      <c r="J191" s="39"/>
      <c r="K191" s="39"/>
      <c r="L191" s="43"/>
      <c r="M191" s="235"/>
      <c r="N191" s="236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180</v>
      </c>
      <c r="AU191" s="16" t="s">
        <v>89</v>
      </c>
    </row>
    <row r="192" s="13" customFormat="1">
      <c r="A192" s="13"/>
      <c r="B192" s="238"/>
      <c r="C192" s="239"/>
      <c r="D192" s="232" t="s">
        <v>182</v>
      </c>
      <c r="E192" s="240" t="s">
        <v>1</v>
      </c>
      <c r="F192" s="241" t="s">
        <v>854</v>
      </c>
      <c r="G192" s="239"/>
      <c r="H192" s="242">
        <v>1087.2000000000001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182</v>
      </c>
      <c r="AU192" s="248" t="s">
        <v>89</v>
      </c>
      <c r="AV192" s="13" t="s">
        <v>89</v>
      </c>
      <c r="AW192" s="13" t="s">
        <v>33</v>
      </c>
      <c r="AX192" s="13" t="s">
        <v>87</v>
      </c>
      <c r="AY192" s="248" t="s">
        <v>170</v>
      </c>
    </row>
    <row r="193" s="2" customFormat="1" ht="16.5" customHeight="1">
      <c r="A193" s="37"/>
      <c r="B193" s="38"/>
      <c r="C193" s="218" t="s">
        <v>8</v>
      </c>
      <c r="D193" s="218" t="s">
        <v>173</v>
      </c>
      <c r="E193" s="219" t="s">
        <v>416</v>
      </c>
      <c r="F193" s="220" t="s">
        <v>417</v>
      </c>
      <c r="G193" s="221" t="s">
        <v>315</v>
      </c>
      <c r="H193" s="222">
        <v>2588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44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186</v>
      </c>
      <c r="AT193" s="230" t="s">
        <v>173</v>
      </c>
      <c r="AU193" s="230" t="s">
        <v>89</v>
      </c>
      <c r="AY193" s="16" t="s">
        <v>170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87</v>
      </c>
      <c r="BK193" s="231">
        <f>ROUND(I193*H193,2)</f>
        <v>0</v>
      </c>
      <c r="BL193" s="16" t="s">
        <v>186</v>
      </c>
      <c r="BM193" s="230" t="s">
        <v>855</v>
      </c>
    </row>
    <row r="194" s="2" customFormat="1">
      <c r="A194" s="37"/>
      <c r="B194" s="38"/>
      <c r="C194" s="39"/>
      <c r="D194" s="232" t="s">
        <v>179</v>
      </c>
      <c r="E194" s="39"/>
      <c r="F194" s="233" t="s">
        <v>417</v>
      </c>
      <c r="G194" s="39"/>
      <c r="H194" s="39"/>
      <c r="I194" s="234"/>
      <c r="J194" s="39"/>
      <c r="K194" s="39"/>
      <c r="L194" s="43"/>
      <c r="M194" s="235"/>
      <c r="N194" s="236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179</v>
      </c>
      <c r="AU194" s="16" t="s">
        <v>89</v>
      </c>
    </row>
    <row r="195" s="2" customFormat="1">
      <c r="A195" s="37"/>
      <c r="B195" s="38"/>
      <c r="C195" s="39"/>
      <c r="D195" s="232" t="s">
        <v>180</v>
      </c>
      <c r="E195" s="39"/>
      <c r="F195" s="237" t="s">
        <v>419</v>
      </c>
      <c r="G195" s="39"/>
      <c r="H195" s="39"/>
      <c r="I195" s="234"/>
      <c r="J195" s="39"/>
      <c r="K195" s="39"/>
      <c r="L195" s="43"/>
      <c r="M195" s="235"/>
      <c r="N195" s="236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180</v>
      </c>
      <c r="AU195" s="16" t="s">
        <v>89</v>
      </c>
    </row>
    <row r="196" s="13" customFormat="1">
      <c r="A196" s="13"/>
      <c r="B196" s="238"/>
      <c r="C196" s="239"/>
      <c r="D196" s="232" t="s">
        <v>182</v>
      </c>
      <c r="E196" s="240" t="s">
        <v>1</v>
      </c>
      <c r="F196" s="241" t="s">
        <v>856</v>
      </c>
      <c r="G196" s="239"/>
      <c r="H196" s="242">
        <v>2588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182</v>
      </c>
      <c r="AU196" s="248" t="s">
        <v>89</v>
      </c>
      <c r="AV196" s="13" t="s">
        <v>89</v>
      </c>
      <c r="AW196" s="13" t="s">
        <v>33</v>
      </c>
      <c r="AX196" s="13" t="s">
        <v>87</v>
      </c>
      <c r="AY196" s="248" t="s">
        <v>170</v>
      </c>
    </row>
    <row r="197" s="12" customFormat="1" ht="22.8" customHeight="1">
      <c r="A197" s="12"/>
      <c r="B197" s="202"/>
      <c r="C197" s="203"/>
      <c r="D197" s="204" t="s">
        <v>78</v>
      </c>
      <c r="E197" s="216" t="s">
        <v>209</v>
      </c>
      <c r="F197" s="216" t="s">
        <v>428</v>
      </c>
      <c r="G197" s="203"/>
      <c r="H197" s="203"/>
      <c r="I197" s="206"/>
      <c r="J197" s="217">
        <f>BK197</f>
        <v>0</v>
      </c>
      <c r="K197" s="203"/>
      <c r="L197" s="208"/>
      <c r="M197" s="209"/>
      <c r="N197" s="210"/>
      <c r="O197" s="210"/>
      <c r="P197" s="211">
        <f>SUM(P198:P254)</f>
        <v>0</v>
      </c>
      <c r="Q197" s="210"/>
      <c r="R197" s="211">
        <f>SUM(R198:R254)</f>
        <v>0</v>
      </c>
      <c r="S197" s="210"/>
      <c r="T197" s="212">
        <f>SUM(T198:T254)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3" t="s">
        <v>87</v>
      </c>
      <c r="AT197" s="214" t="s">
        <v>78</v>
      </c>
      <c r="AU197" s="214" t="s">
        <v>87</v>
      </c>
      <c r="AY197" s="213" t="s">
        <v>170</v>
      </c>
      <c r="BK197" s="215">
        <f>SUM(BK198:BK254)</f>
        <v>0</v>
      </c>
    </row>
    <row r="198" s="2" customFormat="1" ht="24.15" customHeight="1">
      <c r="A198" s="37"/>
      <c r="B198" s="38"/>
      <c r="C198" s="218" t="s">
        <v>177</v>
      </c>
      <c r="D198" s="218" t="s">
        <v>173</v>
      </c>
      <c r="E198" s="219" t="s">
        <v>430</v>
      </c>
      <c r="F198" s="220" t="s">
        <v>431</v>
      </c>
      <c r="G198" s="221" t="s">
        <v>307</v>
      </c>
      <c r="H198" s="222">
        <v>547.64999999999998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44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186</v>
      </c>
      <c r="AT198" s="230" t="s">
        <v>173</v>
      </c>
      <c r="AU198" s="230" t="s">
        <v>89</v>
      </c>
      <c r="AY198" s="16" t="s">
        <v>170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87</v>
      </c>
      <c r="BK198" s="231">
        <f>ROUND(I198*H198,2)</f>
        <v>0</v>
      </c>
      <c r="BL198" s="16" t="s">
        <v>186</v>
      </c>
      <c r="BM198" s="230" t="s">
        <v>857</v>
      </c>
    </row>
    <row r="199" s="2" customFormat="1">
      <c r="A199" s="37"/>
      <c r="B199" s="38"/>
      <c r="C199" s="39"/>
      <c r="D199" s="232" t="s">
        <v>179</v>
      </c>
      <c r="E199" s="39"/>
      <c r="F199" s="233" t="s">
        <v>431</v>
      </c>
      <c r="G199" s="39"/>
      <c r="H199" s="39"/>
      <c r="I199" s="234"/>
      <c r="J199" s="39"/>
      <c r="K199" s="39"/>
      <c r="L199" s="43"/>
      <c r="M199" s="235"/>
      <c r="N199" s="236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179</v>
      </c>
      <c r="AU199" s="16" t="s">
        <v>89</v>
      </c>
    </row>
    <row r="200" s="2" customFormat="1">
      <c r="A200" s="37"/>
      <c r="B200" s="38"/>
      <c r="C200" s="39"/>
      <c r="D200" s="232" t="s">
        <v>180</v>
      </c>
      <c r="E200" s="39"/>
      <c r="F200" s="237" t="s">
        <v>433</v>
      </c>
      <c r="G200" s="39"/>
      <c r="H200" s="39"/>
      <c r="I200" s="234"/>
      <c r="J200" s="39"/>
      <c r="K200" s="39"/>
      <c r="L200" s="43"/>
      <c r="M200" s="235"/>
      <c r="N200" s="236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180</v>
      </c>
      <c r="AU200" s="16" t="s">
        <v>89</v>
      </c>
    </row>
    <row r="201" s="13" customFormat="1">
      <c r="A201" s="13"/>
      <c r="B201" s="238"/>
      <c r="C201" s="239"/>
      <c r="D201" s="232" t="s">
        <v>182</v>
      </c>
      <c r="E201" s="240" t="s">
        <v>1</v>
      </c>
      <c r="F201" s="241" t="s">
        <v>858</v>
      </c>
      <c r="G201" s="239"/>
      <c r="H201" s="242">
        <v>522.84000000000003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182</v>
      </c>
      <c r="AU201" s="248" t="s">
        <v>89</v>
      </c>
      <c r="AV201" s="13" t="s">
        <v>89</v>
      </c>
      <c r="AW201" s="13" t="s">
        <v>33</v>
      </c>
      <c r="AX201" s="13" t="s">
        <v>79</v>
      </c>
      <c r="AY201" s="248" t="s">
        <v>170</v>
      </c>
    </row>
    <row r="202" s="13" customFormat="1">
      <c r="A202" s="13"/>
      <c r="B202" s="238"/>
      <c r="C202" s="239"/>
      <c r="D202" s="232" t="s">
        <v>182</v>
      </c>
      <c r="E202" s="240" t="s">
        <v>1</v>
      </c>
      <c r="F202" s="241" t="s">
        <v>859</v>
      </c>
      <c r="G202" s="239"/>
      <c r="H202" s="242">
        <v>3.5099999999999998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182</v>
      </c>
      <c r="AU202" s="248" t="s">
        <v>89</v>
      </c>
      <c r="AV202" s="13" t="s">
        <v>89</v>
      </c>
      <c r="AW202" s="13" t="s">
        <v>33</v>
      </c>
      <c r="AX202" s="13" t="s">
        <v>79</v>
      </c>
      <c r="AY202" s="248" t="s">
        <v>170</v>
      </c>
    </row>
    <row r="203" s="13" customFormat="1">
      <c r="A203" s="13"/>
      <c r="B203" s="238"/>
      <c r="C203" s="239"/>
      <c r="D203" s="232" t="s">
        <v>182</v>
      </c>
      <c r="E203" s="240" t="s">
        <v>1</v>
      </c>
      <c r="F203" s="241" t="s">
        <v>860</v>
      </c>
      <c r="G203" s="239"/>
      <c r="H203" s="242">
        <v>21.300000000000001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182</v>
      </c>
      <c r="AU203" s="248" t="s">
        <v>89</v>
      </c>
      <c r="AV203" s="13" t="s">
        <v>89</v>
      </c>
      <c r="AW203" s="13" t="s">
        <v>33</v>
      </c>
      <c r="AX203" s="13" t="s">
        <v>79</v>
      </c>
      <c r="AY203" s="248" t="s">
        <v>170</v>
      </c>
    </row>
    <row r="204" s="2" customFormat="1" ht="24.15" customHeight="1">
      <c r="A204" s="37"/>
      <c r="B204" s="38"/>
      <c r="C204" s="218" t="s">
        <v>392</v>
      </c>
      <c r="D204" s="218" t="s">
        <v>173</v>
      </c>
      <c r="E204" s="219" t="s">
        <v>861</v>
      </c>
      <c r="F204" s="220" t="s">
        <v>862</v>
      </c>
      <c r="G204" s="221" t="s">
        <v>315</v>
      </c>
      <c r="H204" s="222">
        <v>21.449999999999999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44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186</v>
      </c>
      <c r="AT204" s="230" t="s">
        <v>173</v>
      </c>
      <c r="AU204" s="230" t="s">
        <v>89</v>
      </c>
      <c r="AY204" s="16" t="s">
        <v>170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87</v>
      </c>
      <c r="BK204" s="231">
        <f>ROUND(I204*H204,2)</f>
        <v>0</v>
      </c>
      <c r="BL204" s="16" t="s">
        <v>186</v>
      </c>
      <c r="BM204" s="230" t="s">
        <v>863</v>
      </c>
    </row>
    <row r="205" s="2" customFormat="1">
      <c r="A205" s="37"/>
      <c r="B205" s="38"/>
      <c r="C205" s="39"/>
      <c r="D205" s="232" t="s">
        <v>179</v>
      </c>
      <c r="E205" s="39"/>
      <c r="F205" s="233" t="s">
        <v>862</v>
      </c>
      <c r="G205" s="39"/>
      <c r="H205" s="39"/>
      <c r="I205" s="234"/>
      <c r="J205" s="39"/>
      <c r="K205" s="39"/>
      <c r="L205" s="43"/>
      <c r="M205" s="235"/>
      <c r="N205" s="236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179</v>
      </c>
      <c r="AU205" s="16" t="s">
        <v>89</v>
      </c>
    </row>
    <row r="206" s="2" customFormat="1">
      <c r="A206" s="37"/>
      <c r="B206" s="38"/>
      <c r="C206" s="39"/>
      <c r="D206" s="232" t="s">
        <v>180</v>
      </c>
      <c r="E206" s="39"/>
      <c r="F206" s="237" t="s">
        <v>441</v>
      </c>
      <c r="G206" s="39"/>
      <c r="H206" s="39"/>
      <c r="I206" s="234"/>
      <c r="J206" s="39"/>
      <c r="K206" s="39"/>
      <c r="L206" s="43"/>
      <c r="M206" s="235"/>
      <c r="N206" s="236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180</v>
      </c>
      <c r="AU206" s="16" t="s">
        <v>89</v>
      </c>
    </row>
    <row r="207" s="13" customFormat="1">
      <c r="A207" s="13"/>
      <c r="B207" s="238"/>
      <c r="C207" s="239"/>
      <c r="D207" s="232" t="s">
        <v>182</v>
      </c>
      <c r="E207" s="240" t="s">
        <v>1</v>
      </c>
      <c r="F207" s="241" t="s">
        <v>864</v>
      </c>
      <c r="G207" s="239"/>
      <c r="H207" s="242">
        <v>21.449999999999999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182</v>
      </c>
      <c r="AU207" s="248" t="s">
        <v>89</v>
      </c>
      <c r="AV207" s="13" t="s">
        <v>89</v>
      </c>
      <c r="AW207" s="13" t="s">
        <v>33</v>
      </c>
      <c r="AX207" s="13" t="s">
        <v>87</v>
      </c>
      <c r="AY207" s="248" t="s">
        <v>170</v>
      </c>
    </row>
    <row r="208" s="2" customFormat="1" ht="24.15" customHeight="1">
      <c r="A208" s="37"/>
      <c r="B208" s="38"/>
      <c r="C208" s="218" t="s">
        <v>400</v>
      </c>
      <c r="D208" s="218" t="s">
        <v>173</v>
      </c>
      <c r="E208" s="219" t="s">
        <v>438</v>
      </c>
      <c r="F208" s="220" t="s">
        <v>439</v>
      </c>
      <c r="G208" s="221" t="s">
        <v>315</v>
      </c>
      <c r="H208" s="222">
        <v>2979.0999999999999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44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186</v>
      </c>
      <c r="AT208" s="230" t="s">
        <v>173</v>
      </c>
      <c r="AU208" s="230" t="s">
        <v>89</v>
      </c>
      <c r="AY208" s="16" t="s">
        <v>170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87</v>
      </c>
      <c r="BK208" s="231">
        <f>ROUND(I208*H208,2)</f>
        <v>0</v>
      </c>
      <c r="BL208" s="16" t="s">
        <v>186</v>
      </c>
      <c r="BM208" s="230" t="s">
        <v>865</v>
      </c>
    </row>
    <row r="209" s="2" customFormat="1">
      <c r="A209" s="37"/>
      <c r="B209" s="38"/>
      <c r="C209" s="39"/>
      <c r="D209" s="232" t="s">
        <v>179</v>
      </c>
      <c r="E209" s="39"/>
      <c r="F209" s="233" t="s">
        <v>439</v>
      </c>
      <c r="G209" s="39"/>
      <c r="H209" s="39"/>
      <c r="I209" s="234"/>
      <c r="J209" s="39"/>
      <c r="K209" s="39"/>
      <c r="L209" s="43"/>
      <c r="M209" s="235"/>
      <c r="N209" s="236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179</v>
      </c>
      <c r="AU209" s="16" t="s">
        <v>89</v>
      </c>
    </row>
    <row r="210" s="2" customFormat="1">
      <c r="A210" s="37"/>
      <c r="B210" s="38"/>
      <c r="C210" s="39"/>
      <c r="D210" s="232" t="s">
        <v>180</v>
      </c>
      <c r="E210" s="39"/>
      <c r="F210" s="237" t="s">
        <v>441</v>
      </c>
      <c r="G210" s="39"/>
      <c r="H210" s="39"/>
      <c r="I210" s="234"/>
      <c r="J210" s="39"/>
      <c r="K210" s="39"/>
      <c r="L210" s="43"/>
      <c r="M210" s="235"/>
      <c r="N210" s="236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180</v>
      </c>
      <c r="AU210" s="16" t="s">
        <v>89</v>
      </c>
    </row>
    <row r="211" s="13" customFormat="1">
      <c r="A211" s="13"/>
      <c r="B211" s="238"/>
      <c r="C211" s="239"/>
      <c r="D211" s="232" t="s">
        <v>182</v>
      </c>
      <c r="E211" s="240" t="s">
        <v>1</v>
      </c>
      <c r="F211" s="241" t="s">
        <v>866</v>
      </c>
      <c r="G211" s="239"/>
      <c r="H211" s="242">
        <v>2836.0999999999999</v>
      </c>
      <c r="I211" s="243"/>
      <c r="J211" s="239"/>
      <c r="K211" s="239"/>
      <c r="L211" s="244"/>
      <c r="M211" s="245"/>
      <c r="N211" s="246"/>
      <c r="O211" s="246"/>
      <c r="P211" s="246"/>
      <c r="Q211" s="246"/>
      <c r="R211" s="246"/>
      <c r="S211" s="246"/>
      <c r="T211" s="24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8" t="s">
        <v>182</v>
      </c>
      <c r="AU211" s="248" t="s">
        <v>89</v>
      </c>
      <c r="AV211" s="13" t="s">
        <v>89</v>
      </c>
      <c r="AW211" s="13" t="s">
        <v>33</v>
      </c>
      <c r="AX211" s="13" t="s">
        <v>79</v>
      </c>
      <c r="AY211" s="248" t="s">
        <v>170</v>
      </c>
    </row>
    <row r="212" s="13" customFormat="1">
      <c r="A212" s="13"/>
      <c r="B212" s="238"/>
      <c r="C212" s="239"/>
      <c r="D212" s="232" t="s">
        <v>182</v>
      </c>
      <c r="E212" s="240" t="s">
        <v>1</v>
      </c>
      <c r="F212" s="241" t="s">
        <v>867</v>
      </c>
      <c r="G212" s="239"/>
      <c r="H212" s="242">
        <v>143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182</v>
      </c>
      <c r="AU212" s="248" t="s">
        <v>89</v>
      </c>
      <c r="AV212" s="13" t="s">
        <v>89</v>
      </c>
      <c r="AW212" s="13" t="s">
        <v>33</v>
      </c>
      <c r="AX212" s="13" t="s">
        <v>79</v>
      </c>
      <c r="AY212" s="248" t="s">
        <v>170</v>
      </c>
    </row>
    <row r="213" s="2" customFormat="1" ht="24.15" customHeight="1">
      <c r="A213" s="37"/>
      <c r="B213" s="38"/>
      <c r="C213" s="218" t="s">
        <v>408</v>
      </c>
      <c r="D213" s="218" t="s">
        <v>173</v>
      </c>
      <c r="E213" s="219" t="s">
        <v>450</v>
      </c>
      <c r="F213" s="220" t="s">
        <v>451</v>
      </c>
      <c r="G213" s="221" t="s">
        <v>315</v>
      </c>
      <c r="H213" s="222">
        <v>366</v>
      </c>
      <c r="I213" s="223"/>
      <c r="J213" s="224">
        <f>ROUND(I213*H213,2)</f>
        <v>0</v>
      </c>
      <c r="K213" s="225"/>
      <c r="L213" s="43"/>
      <c r="M213" s="226" t="s">
        <v>1</v>
      </c>
      <c r="N213" s="227" t="s">
        <v>44</v>
      </c>
      <c r="O213" s="90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186</v>
      </c>
      <c r="AT213" s="230" t="s">
        <v>173</v>
      </c>
      <c r="AU213" s="230" t="s">
        <v>89</v>
      </c>
      <c r="AY213" s="16" t="s">
        <v>170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87</v>
      </c>
      <c r="BK213" s="231">
        <f>ROUND(I213*H213,2)</f>
        <v>0</v>
      </c>
      <c r="BL213" s="16" t="s">
        <v>186</v>
      </c>
      <c r="BM213" s="230" t="s">
        <v>868</v>
      </c>
    </row>
    <row r="214" s="2" customFormat="1">
      <c r="A214" s="37"/>
      <c r="B214" s="38"/>
      <c r="C214" s="39"/>
      <c r="D214" s="232" t="s">
        <v>179</v>
      </c>
      <c r="E214" s="39"/>
      <c r="F214" s="233" t="s">
        <v>451</v>
      </c>
      <c r="G214" s="39"/>
      <c r="H214" s="39"/>
      <c r="I214" s="234"/>
      <c r="J214" s="39"/>
      <c r="K214" s="39"/>
      <c r="L214" s="43"/>
      <c r="M214" s="235"/>
      <c r="N214" s="236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179</v>
      </c>
      <c r="AU214" s="16" t="s">
        <v>89</v>
      </c>
    </row>
    <row r="215" s="2" customFormat="1">
      <c r="A215" s="37"/>
      <c r="B215" s="38"/>
      <c r="C215" s="39"/>
      <c r="D215" s="232" t="s">
        <v>180</v>
      </c>
      <c r="E215" s="39"/>
      <c r="F215" s="237" t="s">
        <v>453</v>
      </c>
      <c r="G215" s="39"/>
      <c r="H215" s="39"/>
      <c r="I215" s="234"/>
      <c r="J215" s="39"/>
      <c r="K215" s="39"/>
      <c r="L215" s="43"/>
      <c r="M215" s="235"/>
      <c r="N215" s="236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180</v>
      </c>
      <c r="AU215" s="16" t="s">
        <v>89</v>
      </c>
    </row>
    <row r="216" s="14" customFormat="1">
      <c r="A216" s="14"/>
      <c r="B216" s="249"/>
      <c r="C216" s="250"/>
      <c r="D216" s="232" t="s">
        <v>182</v>
      </c>
      <c r="E216" s="251" t="s">
        <v>1</v>
      </c>
      <c r="F216" s="252" t="s">
        <v>869</v>
      </c>
      <c r="G216" s="250"/>
      <c r="H216" s="251" t="s">
        <v>1</v>
      </c>
      <c r="I216" s="253"/>
      <c r="J216" s="250"/>
      <c r="K216" s="250"/>
      <c r="L216" s="254"/>
      <c r="M216" s="255"/>
      <c r="N216" s="256"/>
      <c r="O216" s="256"/>
      <c r="P216" s="256"/>
      <c r="Q216" s="256"/>
      <c r="R216" s="256"/>
      <c r="S216" s="256"/>
      <c r="T216" s="25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8" t="s">
        <v>182</v>
      </c>
      <c r="AU216" s="258" t="s">
        <v>89</v>
      </c>
      <c r="AV216" s="14" t="s">
        <v>87</v>
      </c>
      <c r="AW216" s="14" t="s">
        <v>33</v>
      </c>
      <c r="AX216" s="14" t="s">
        <v>79</v>
      </c>
      <c r="AY216" s="258" t="s">
        <v>170</v>
      </c>
    </row>
    <row r="217" s="13" customFormat="1">
      <c r="A217" s="13"/>
      <c r="B217" s="238"/>
      <c r="C217" s="239"/>
      <c r="D217" s="232" t="s">
        <v>182</v>
      </c>
      <c r="E217" s="240" t="s">
        <v>1</v>
      </c>
      <c r="F217" s="241" t="s">
        <v>870</v>
      </c>
      <c r="G217" s="239"/>
      <c r="H217" s="242">
        <v>366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182</v>
      </c>
      <c r="AU217" s="248" t="s">
        <v>89</v>
      </c>
      <c r="AV217" s="13" t="s">
        <v>89</v>
      </c>
      <c r="AW217" s="13" t="s">
        <v>33</v>
      </c>
      <c r="AX217" s="13" t="s">
        <v>79</v>
      </c>
      <c r="AY217" s="248" t="s">
        <v>170</v>
      </c>
    </row>
    <row r="218" s="2" customFormat="1" ht="24.15" customHeight="1">
      <c r="A218" s="37"/>
      <c r="B218" s="38"/>
      <c r="C218" s="218" t="s">
        <v>415</v>
      </c>
      <c r="D218" s="218" t="s">
        <v>173</v>
      </c>
      <c r="E218" s="219" t="s">
        <v>460</v>
      </c>
      <c r="F218" s="220" t="s">
        <v>461</v>
      </c>
      <c r="G218" s="221" t="s">
        <v>315</v>
      </c>
      <c r="H218" s="222">
        <v>5358.3999999999996</v>
      </c>
      <c r="I218" s="223"/>
      <c r="J218" s="224">
        <f>ROUND(I218*H218,2)</f>
        <v>0</v>
      </c>
      <c r="K218" s="225"/>
      <c r="L218" s="43"/>
      <c r="M218" s="226" t="s">
        <v>1</v>
      </c>
      <c r="N218" s="227" t="s">
        <v>44</v>
      </c>
      <c r="O218" s="90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186</v>
      </c>
      <c r="AT218" s="230" t="s">
        <v>173</v>
      </c>
      <c r="AU218" s="230" t="s">
        <v>89</v>
      </c>
      <c r="AY218" s="16" t="s">
        <v>170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87</v>
      </c>
      <c r="BK218" s="231">
        <f>ROUND(I218*H218,2)</f>
        <v>0</v>
      </c>
      <c r="BL218" s="16" t="s">
        <v>186</v>
      </c>
      <c r="BM218" s="230" t="s">
        <v>871</v>
      </c>
    </row>
    <row r="219" s="2" customFormat="1">
      <c r="A219" s="37"/>
      <c r="B219" s="38"/>
      <c r="C219" s="39"/>
      <c r="D219" s="232" t="s">
        <v>179</v>
      </c>
      <c r="E219" s="39"/>
      <c r="F219" s="233" t="s">
        <v>461</v>
      </c>
      <c r="G219" s="39"/>
      <c r="H219" s="39"/>
      <c r="I219" s="234"/>
      <c r="J219" s="39"/>
      <c r="K219" s="39"/>
      <c r="L219" s="43"/>
      <c r="M219" s="235"/>
      <c r="N219" s="236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179</v>
      </c>
      <c r="AU219" s="16" t="s">
        <v>89</v>
      </c>
    </row>
    <row r="220" s="2" customFormat="1">
      <c r="A220" s="37"/>
      <c r="B220" s="38"/>
      <c r="C220" s="39"/>
      <c r="D220" s="232" t="s">
        <v>180</v>
      </c>
      <c r="E220" s="39"/>
      <c r="F220" s="237" t="s">
        <v>463</v>
      </c>
      <c r="G220" s="39"/>
      <c r="H220" s="39"/>
      <c r="I220" s="234"/>
      <c r="J220" s="39"/>
      <c r="K220" s="39"/>
      <c r="L220" s="43"/>
      <c r="M220" s="235"/>
      <c r="N220" s="236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180</v>
      </c>
      <c r="AU220" s="16" t="s">
        <v>89</v>
      </c>
    </row>
    <row r="221" s="13" customFormat="1">
      <c r="A221" s="13"/>
      <c r="B221" s="238"/>
      <c r="C221" s="239"/>
      <c r="D221" s="232" t="s">
        <v>182</v>
      </c>
      <c r="E221" s="240" t="s">
        <v>1</v>
      </c>
      <c r="F221" s="241" t="s">
        <v>872</v>
      </c>
      <c r="G221" s="239"/>
      <c r="H221" s="242">
        <v>2718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182</v>
      </c>
      <c r="AU221" s="248" t="s">
        <v>89</v>
      </c>
      <c r="AV221" s="13" t="s">
        <v>89</v>
      </c>
      <c r="AW221" s="13" t="s">
        <v>33</v>
      </c>
      <c r="AX221" s="13" t="s">
        <v>79</v>
      </c>
      <c r="AY221" s="248" t="s">
        <v>170</v>
      </c>
    </row>
    <row r="222" s="13" customFormat="1">
      <c r="A222" s="13"/>
      <c r="B222" s="238"/>
      <c r="C222" s="239"/>
      <c r="D222" s="232" t="s">
        <v>182</v>
      </c>
      <c r="E222" s="240" t="s">
        <v>1</v>
      </c>
      <c r="F222" s="241" t="s">
        <v>873</v>
      </c>
      <c r="G222" s="239"/>
      <c r="H222" s="242">
        <v>2640.4000000000001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182</v>
      </c>
      <c r="AU222" s="248" t="s">
        <v>89</v>
      </c>
      <c r="AV222" s="13" t="s">
        <v>89</v>
      </c>
      <c r="AW222" s="13" t="s">
        <v>33</v>
      </c>
      <c r="AX222" s="13" t="s">
        <v>79</v>
      </c>
      <c r="AY222" s="248" t="s">
        <v>170</v>
      </c>
    </row>
    <row r="223" s="2" customFormat="1" ht="24.15" customHeight="1">
      <c r="A223" s="37"/>
      <c r="B223" s="38"/>
      <c r="C223" s="218" t="s">
        <v>7</v>
      </c>
      <c r="D223" s="218" t="s">
        <v>173</v>
      </c>
      <c r="E223" s="219" t="s">
        <v>469</v>
      </c>
      <c r="F223" s="220" t="s">
        <v>470</v>
      </c>
      <c r="G223" s="221" t="s">
        <v>315</v>
      </c>
      <c r="H223" s="222">
        <v>2718</v>
      </c>
      <c r="I223" s="223"/>
      <c r="J223" s="224">
        <f>ROUND(I223*H223,2)</f>
        <v>0</v>
      </c>
      <c r="K223" s="225"/>
      <c r="L223" s="43"/>
      <c r="M223" s="226" t="s">
        <v>1</v>
      </c>
      <c r="N223" s="227" t="s">
        <v>44</v>
      </c>
      <c r="O223" s="90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0" t="s">
        <v>186</v>
      </c>
      <c r="AT223" s="230" t="s">
        <v>173</v>
      </c>
      <c r="AU223" s="230" t="s">
        <v>89</v>
      </c>
      <c r="AY223" s="16" t="s">
        <v>170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6" t="s">
        <v>87</v>
      </c>
      <c r="BK223" s="231">
        <f>ROUND(I223*H223,2)</f>
        <v>0</v>
      </c>
      <c r="BL223" s="16" t="s">
        <v>186</v>
      </c>
      <c r="BM223" s="230" t="s">
        <v>874</v>
      </c>
    </row>
    <row r="224" s="2" customFormat="1">
      <c r="A224" s="37"/>
      <c r="B224" s="38"/>
      <c r="C224" s="39"/>
      <c r="D224" s="232" t="s">
        <v>179</v>
      </c>
      <c r="E224" s="39"/>
      <c r="F224" s="233" t="s">
        <v>470</v>
      </c>
      <c r="G224" s="39"/>
      <c r="H224" s="39"/>
      <c r="I224" s="234"/>
      <c r="J224" s="39"/>
      <c r="K224" s="39"/>
      <c r="L224" s="43"/>
      <c r="M224" s="235"/>
      <c r="N224" s="236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179</v>
      </c>
      <c r="AU224" s="16" t="s">
        <v>89</v>
      </c>
    </row>
    <row r="225" s="2" customFormat="1">
      <c r="A225" s="37"/>
      <c r="B225" s="38"/>
      <c r="C225" s="39"/>
      <c r="D225" s="232" t="s">
        <v>193</v>
      </c>
      <c r="E225" s="39"/>
      <c r="F225" s="237" t="s">
        <v>731</v>
      </c>
      <c r="G225" s="39"/>
      <c r="H225" s="39"/>
      <c r="I225" s="234"/>
      <c r="J225" s="39"/>
      <c r="K225" s="39"/>
      <c r="L225" s="43"/>
      <c r="M225" s="235"/>
      <c r="N225" s="236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193</v>
      </c>
      <c r="AU225" s="16" t="s">
        <v>89</v>
      </c>
    </row>
    <row r="226" s="13" customFormat="1">
      <c r="A226" s="13"/>
      <c r="B226" s="238"/>
      <c r="C226" s="239"/>
      <c r="D226" s="232" t="s">
        <v>182</v>
      </c>
      <c r="E226" s="240" t="s">
        <v>1</v>
      </c>
      <c r="F226" s="241" t="s">
        <v>875</v>
      </c>
      <c r="G226" s="239"/>
      <c r="H226" s="242">
        <v>2718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8" t="s">
        <v>182</v>
      </c>
      <c r="AU226" s="248" t="s">
        <v>89</v>
      </c>
      <c r="AV226" s="13" t="s">
        <v>89</v>
      </c>
      <c r="AW226" s="13" t="s">
        <v>33</v>
      </c>
      <c r="AX226" s="13" t="s">
        <v>87</v>
      </c>
      <c r="AY226" s="248" t="s">
        <v>170</v>
      </c>
    </row>
    <row r="227" s="2" customFormat="1" ht="24.15" customHeight="1">
      <c r="A227" s="37"/>
      <c r="B227" s="38"/>
      <c r="C227" s="218" t="s">
        <v>429</v>
      </c>
      <c r="D227" s="218" t="s">
        <v>173</v>
      </c>
      <c r="E227" s="219" t="s">
        <v>476</v>
      </c>
      <c r="F227" s="220" t="s">
        <v>477</v>
      </c>
      <c r="G227" s="221" t="s">
        <v>315</v>
      </c>
      <c r="H227" s="222">
        <v>2640.4000000000001</v>
      </c>
      <c r="I227" s="223"/>
      <c r="J227" s="224">
        <f>ROUND(I227*H227,2)</f>
        <v>0</v>
      </c>
      <c r="K227" s="225"/>
      <c r="L227" s="43"/>
      <c r="M227" s="226" t="s">
        <v>1</v>
      </c>
      <c r="N227" s="227" t="s">
        <v>44</v>
      </c>
      <c r="O227" s="90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0" t="s">
        <v>186</v>
      </c>
      <c r="AT227" s="230" t="s">
        <v>173</v>
      </c>
      <c r="AU227" s="230" t="s">
        <v>89</v>
      </c>
      <c r="AY227" s="16" t="s">
        <v>170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6" t="s">
        <v>87</v>
      </c>
      <c r="BK227" s="231">
        <f>ROUND(I227*H227,2)</f>
        <v>0</v>
      </c>
      <c r="BL227" s="16" t="s">
        <v>186</v>
      </c>
      <c r="BM227" s="230" t="s">
        <v>876</v>
      </c>
    </row>
    <row r="228" s="2" customFormat="1">
      <c r="A228" s="37"/>
      <c r="B228" s="38"/>
      <c r="C228" s="39"/>
      <c r="D228" s="232" t="s">
        <v>179</v>
      </c>
      <c r="E228" s="39"/>
      <c r="F228" s="233" t="s">
        <v>477</v>
      </c>
      <c r="G228" s="39"/>
      <c r="H228" s="39"/>
      <c r="I228" s="234"/>
      <c r="J228" s="39"/>
      <c r="K228" s="39"/>
      <c r="L228" s="43"/>
      <c r="M228" s="235"/>
      <c r="N228" s="236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179</v>
      </c>
      <c r="AU228" s="16" t="s">
        <v>89</v>
      </c>
    </row>
    <row r="229" s="2" customFormat="1">
      <c r="A229" s="37"/>
      <c r="B229" s="38"/>
      <c r="C229" s="39"/>
      <c r="D229" s="232" t="s">
        <v>193</v>
      </c>
      <c r="E229" s="39"/>
      <c r="F229" s="237" t="s">
        <v>877</v>
      </c>
      <c r="G229" s="39"/>
      <c r="H229" s="39"/>
      <c r="I229" s="234"/>
      <c r="J229" s="39"/>
      <c r="K229" s="39"/>
      <c r="L229" s="43"/>
      <c r="M229" s="235"/>
      <c r="N229" s="236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193</v>
      </c>
      <c r="AU229" s="16" t="s">
        <v>89</v>
      </c>
    </row>
    <row r="230" s="13" customFormat="1">
      <c r="A230" s="13"/>
      <c r="B230" s="238"/>
      <c r="C230" s="239"/>
      <c r="D230" s="232" t="s">
        <v>182</v>
      </c>
      <c r="E230" s="240" t="s">
        <v>1</v>
      </c>
      <c r="F230" s="241" t="s">
        <v>878</v>
      </c>
      <c r="G230" s="239"/>
      <c r="H230" s="242">
        <v>2640.4000000000001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182</v>
      </c>
      <c r="AU230" s="248" t="s">
        <v>89</v>
      </c>
      <c r="AV230" s="13" t="s">
        <v>89</v>
      </c>
      <c r="AW230" s="13" t="s">
        <v>33</v>
      </c>
      <c r="AX230" s="13" t="s">
        <v>87</v>
      </c>
      <c r="AY230" s="248" t="s">
        <v>170</v>
      </c>
    </row>
    <row r="231" s="2" customFormat="1" ht="24.15" customHeight="1">
      <c r="A231" s="37"/>
      <c r="B231" s="38"/>
      <c r="C231" s="218" t="s">
        <v>437</v>
      </c>
      <c r="D231" s="218" t="s">
        <v>173</v>
      </c>
      <c r="E231" s="219" t="s">
        <v>483</v>
      </c>
      <c r="F231" s="220" t="s">
        <v>484</v>
      </c>
      <c r="G231" s="221" t="s">
        <v>315</v>
      </c>
      <c r="H231" s="222">
        <v>2627.3000000000002</v>
      </c>
      <c r="I231" s="223"/>
      <c r="J231" s="224">
        <f>ROUND(I231*H231,2)</f>
        <v>0</v>
      </c>
      <c r="K231" s="225"/>
      <c r="L231" s="43"/>
      <c r="M231" s="226" t="s">
        <v>1</v>
      </c>
      <c r="N231" s="227" t="s">
        <v>44</v>
      </c>
      <c r="O231" s="90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186</v>
      </c>
      <c r="AT231" s="230" t="s">
        <v>173</v>
      </c>
      <c r="AU231" s="230" t="s">
        <v>89</v>
      </c>
      <c r="AY231" s="16" t="s">
        <v>170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87</v>
      </c>
      <c r="BK231" s="231">
        <f>ROUND(I231*H231,2)</f>
        <v>0</v>
      </c>
      <c r="BL231" s="16" t="s">
        <v>186</v>
      </c>
      <c r="BM231" s="230" t="s">
        <v>879</v>
      </c>
    </row>
    <row r="232" s="2" customFormat="1">
      <c r="A232" s="37"/>
      <c r="B232" s="38"/>
      <c r="C232" s="39"/>
      <c r="D232" s="232" t="s">
        <v>179</v>
      </c>
      <c r="E232" s="39"/>
      <c r="F232" s="233" t="s">
        <v>484</v>
      </c>
      <c r="G232" s="39"/>
      <c r="H232" s="39"/>
      <c r="I232" s="234"/>
      <c r="J232" s="39"/>
      <c r="K232" s="39"/>
      <c r="L232" s="43"/>
      <c r="M232" s="235"/>
      <c r="N232" s="236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179</v>
      </c>
      <c r="AU232" s="16" t="s">
        <v>89</v>
      </c>
    </row>
    <row r="233" s="2" customFormat="1">
      <c r="A233" s="37"/>
      <c r="B233" s="38"/>
      <c r="C233" s="39"/>
      <c r="D233" s="232" t="s">
        <v>180</v>
      </c>
      <c r="E233" s="39"/>
      <c r="F233" s="237" t="s">
        <v>486</v>
      </c>
      <c r="G233" s="39"/>
      <c r="H233" s="39"/>
      <c r="I233" s="234"/>
      <c r="J233" s="39"/>
      <c r="K233" s="39"/>
      <c r="L233" s="43"/>
      <c r="M233" s="235"/>
      <c r="N233" s="236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180</v>
      </c>
      <c r="AU233" s="16" t="s">
        <v>89</v>
      </c>
    </row>
    <row r="234" s="2" customFormat="1">
      <c r="A234" s="37"/>
      <c r="B234" s="38"/>
      <c r="C234" s="39"/>
      <c r="D234" s="232" t="s">
        <v>193</v>
      </c>
      <c r="E234" s="39"/>
      <c r="F234" s="237" t="s">
        <v>487</v>
      </c>
      <c r="G234" s="39"/>
      <c r="H234" s="39"/>
      <c r="I234" s="234"/>
      <c r="J234" s="39"/>
      <c r="K234" s="39"/>
      <c r="L234" s="43"/>
      <c r="M234" s="235"/>
      <c r="N234" s="236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193</v>
      </c>
      <c r="AU234" s="16" t="s">
        <v>89</v>
      </c>
    </row>
    <row r="235" s="13" customFormat="1">
      <c r="A235" s="13"/>
      <c r="B235" s="238"/>
      <c r="C235" s="239"/>
      <c r="D235" s="232" t="s">
        <v>182</v>
      </c>
      <c r="E235" s="240" t="s">
        <v>1</v>
      </c>
      <c r="F235" s="241" t="s">
        <v>880</v>
      </c>
      <c r="G235" s="239"/>
      <c r="H235" s="242">
        <v>2627.3000000000002</v>
      </c>
      <c r="I235" s="243"/>
      <c r="J235" s="239"/>
      <c r="K235" s="239"/>
      <c r="L235" s="244"/>
      <c r="M235" s="245"/>
      <c r="N235" s="246"/>
      <c r="O235" s="246"/>
      <c r="P235" s="246"/>
      <c r="Q235" s="246"/>
      <c r="R235" s="246"/>
      <c r="S235" s="246"/>
      <c r="T235" s="24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182</v>
      </c>
      <c r="AU235" s="248" t="s">
        <v>89</v>
      </c>
      <c r="AV235" s="13" t="s">
        <v>89</v>
      </c>
      <c r="AW235" s="13" t="s">
        <v>33</v>
      </c>
      <c r="AX235" s="13" t="s">
        <v>87</v>
      </c>
      <c r="AY235" s="248" t="s">
        <v>170</v>
      </c>
    </row>
    <row r="236" s="2" customFormat="1" ht="24.15" customHeight="1">
      <c r="A236" s="37"/>
      <c r="B236" s="38"/>
      <c r="C236" s="218" t="s">
        <v>444</v>
      </c>
      <c r="D236" s="218" t="s">
        <v>173</v>
      </c>
      <c r="E236" s="219" t="s">
        <v>881</v>
      </c>
      <c r="F236" s="220" t="s">
        <v>882</v>
      </c>
      <c r="G236" s="221" t="s">
        <v>315</v>
      </c>
      <c r="H236" s="222">
        <v>143</v>
      </c>
      <c r="I236" s="223"/>
      <c r="J236" s="224">
        <f>ROUND(I236*H236,2)</f>
        <v>0</v>
      </c>
      <c r="K236" s="225"/>
      <c r="L236" s="43"/>
      <c r="M236" s="226" t="s">
        <v>1</v>
      </c>
      <c r="N236" s="227" t="s">
        <v>44</v>
      </c>
      <c r="O236" s="90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186</v>
      </c>
      <c r="AT236" s="230" t="s">
        <v>173</v>
      </c>
      <c r="AU236" s="230" t="s">
        <v>89</v>
      </c>
      <c r="AY236" s="16" t="s">
        <v>170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87</v>
      </c>
      <c r="BK236" s="231">
        <f>ROUND(I236*H236,2)</f>
        <v>0</v>
      </c>
      <c r="BL236" s="16" t="s">
        <v>186</v>
      </c>
      <c r="BM236" s="230" t="s">
        <v>883</v>
      </c>
    </row>
    <row r="237" s="2" customFormat="1">
      <c r="A237" s="37"/>
      <c r="B237" s="38"/>
      <c r="C237" s="39"/>
      <c r="D237" s="232" t="s">
        <v>179</v>
      </c>
      <c r="E237" s="39"/>
      <c r="F237" s="233" t="s">
        <v>882</v>
      </c>
      <c r="G237" s="39"/>
      <c r="H237" s="39"/>
      <c r="I237" s="234"/>
      <c r="J237" s="39"/>
      <c r="K237" s="39"/>
      <c r="L237" s="43"/>
      <c r="M237" s="235"/>
      <c r="N237" s="236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179</v>
      </c>
      <c r="AU237" s="16" t="s">
        <v>89</v>
      </c>
    </row>
    <row r="238" s="2" customFormat="1">
      <c r="A238" s="37"/>
      <c r="B238" s="38"/>
      <c r="C238" s="39"/>
      <c r="D238" s="232" t="s">
        <v>180</v>
      </c>
      <c r="E238" s="39"/>
      <c r="F238" s="237" t="s">
        <v>884</v>
      </c>
      <c r="G238" s="39"/>
      <c r="H238" s="39"/>
      <c r="I238" s="234"/>
      <c r="J238" s="39"/>
      <c r="K238" s="39"/>
      <c r="L238" s="43"/>
      <c r="M238" s="235"/>
      <c r="N238" s="236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180</v>
      </c>
      <c r="AU238" s="16" t="s">
        <v>89</v>
      </c>
    </row>
    <row r="239" s="2" customFormat="1">
      <c r="A239" s="37"/>
      <c r="B239" s="38"/>
      <c r="C239" s="39"/>
      <c r="D239" s="232" t="s">
        <v>193</v>
      </c>
      <c r="E239" s="39"/>
      <c r="F239" s="237" t="s">
        <v>885</v>
      </c>
      <c r="G239" s="39"/>
      <c r="H239" s="39"/>
      <c r="I239" s="234"/>
      <c r="J239" s="39"/>
      <c r="K239" s="39"/>
      <c r="L239" s="43"/>
      <c r="M239" s="235"/>
      <c r="N239" s="236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193</v>
      </c>
      <c r="AU239" s="16" t="s">
        <v>89</v>
      </c>
    </row>
    <row r="240" s="13" customFormat="1">
      <c r="A240" s="13"/>
      <c r="B240" s="238"/>
      <c r="C240" s="239"/>
      <c r="D240" s="232" t="s">
        <v>182</v>
      </c>
      <c r="E240" s="240" t="s">
        <v>1</v>
      </c>
      <c r="F240" s="241" t="s">
        <v>886</v>
      </c>
      <c r="G240" s="239"/>
      <c r="H240" s="242">
        <v>143</v>
      </c>
      <c r="I240" s="243"/>
      <c r="J240" s="239"/>
      <c r="K240" s="239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182</v>
      </c>
      <c r="AU240" s="248" t="s">
        <v>89</v>
      </c>
      <c r="AV240" s="13" t="s">
        <v>89</v>
      </c>
      <c r="AW240" s="13" t="s">
        <v>33</v>
      </c>
      <c r="AX240" s="13" t="s">
        <v>87</v>
      </c>
      <c r="AY240" s="248" t="s">
        <v>170</v>
      </c>
    </row>
    <row r="241" s="2" customFormat="1" ht="24.15" customHeight="1">
      <c r="A241" s="37"/>
      <c r="B241" s="38"/>
      <c r="C241" s="218" t="s">
        <v>449</v>
      </c>
      <c r="D241" s="218" t="s">
        <v>173</v>
      </c>
      <c r="E241" s="219" t="s">
        <v>887</v>
      </c>
      <c r="F241" s="220" t="s">
        <v>888</v>
      </c>
      <c r="G241" s="221" t="s">
        <v>315</v>
      </c>
      <c r="H241" s="222">
        <v>22.5</v>
      </c>
      <c r="I241" s="223"/>
      <c r="J241" s="224">
        <f>ROUND(I241*H241,2)</f>
        <v>0</v>
      </c>
      <c r="K241" s="225"/>
      <c r="L241" s="43"/>
      <c r="M241" s="226" t="s">
        <v>1</v>
      </c>
      <c r="N241" s="227" t="s">
        <v>44</v>
      </c>
      <c r="O241" s="90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186</v>
      </c>
      <c r="AT241" s="230" t="s">
        <v>173</v>
      </c>
      <c r="AU241" s="230" t="s">
        <v>89</v>
      </c>
      <c r="AY241" s="16" t="s">
        <v>170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87</v>
      </c>
      <c r="BK241" s="231">
        <f>ROUND(I241*H241,2)</f>
        <v>0</v>
      </c>
      <c r="BL241" s="16" t="s">
        <v>186</v>
      </c>
      <c r="BM241" s="230" t="s">
        <v>889</v>
      </c>
    </row>
    <row r="242" s="2" customFormat="1">
      <c r="A242" s="37"/>
      <c r="B242" s="38"/>
      <c r="C242" s="39"/>
      <c r="D242" s="232" t="s">
        <v>179</v>
      </c>
      <c r="E242" s="39"/>
      <c r="F242" s="233" t="s">
        <v>888</v>
      </c>
      <c r="G242" s="39"/>
      <c r="H242" s="39"/>
      <c r="I242" s="234"/>
      <c r="J242" s="39"/>
      <c r="K242" s="39"/>
      <c r="L242" s="43"/>
      <c r="M242" s="235"/>
      <c r="N242" s="236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179</v>
      </c>
      <c r="AU242" s="16" t="s">
        <v>89</v>
      </c>
    </row>
    <row r="243" s="2" customFormat="1">
      <c r="A243" s="37"/>
      <c r="B243" s="38"/>
      <c r="C243" s="39"/>
      <c r="D243" s="232" t="s">
        <v>180</v>
      </c>
      <c r="E243" s="39"/>
      <c r="F243" s="237" t="s">
        <v>494</v>
      </c>
      <c r="G243" s="39"/>
      <c r="H243" s="39"/>
      <c r="I243" s="234"/>
      <c r="J243" s="39"/>
      <c r="K243" s="39"/>
      <c r="L243" s="43"/>
      <c r="M243" s="235"/>
      <c r="N243" s="236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180</v>
      </c>
      <c r="AU243" s="16" t="s">
        <v>89</v>
      </c>
    </row>
    <row r="244" s="2" customFormat="1">
      <c r="A244" s="37"/>
      <c r="B244" s="38"/>
      <c r="C244" s="39"/>
      <c r="D244" s="232" t="s">
        <v>193</v>
      </c>
      <c r="E244" s="39"/>
      <c r="F244" s="237" t="s">
        <v>890</v>
      </c>
      <c r="G244" s="39"/>
      <c r="H244" s="39"/>
      <c r="I244" s="234"/>
      <c r="J244" s="39"/>
      <c r="K244" s="39"/>
      <c r="L244" s="43"/>
      <c r="M244" s="235"/>
      <c r="N244" s="236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193</v>
      </c>
      <c r="AU244" s="16" t="s">
        <v>89</v>
      </c>
    </row>
    <row r="245" s="13" customFormat="1">
      <c r="A245" s="13"/>
      <c r="B245" s="238"/>
      <c r="C245" s="239"/>
      <c r="D245" s="232" t="s">
        <v>182</v>
      </c>
      <c r="E245" s="240" t="s">
        <v>1</v>
      </c>
      <c r="F245" s="241" t="s">
        <v>891</v>
      </c>
      <c r="G245" s="239"/>
      <c r="H245" s="242">
        <v>22.5</v>
      </c>
      <c r="I245" s="243"/>
      <c r="J245" s="239"/>
      <c r="K245" s="239"/>
      <c r="L245" s="244"/>
      <c r="M245" s="245"/>
      <c r="N245" s="246"/>
      <c r="O245" s="246"/>
      <c r="P245" s="246"/>
      <c r="Q245" s="246"/>
      <c r="R245" s="246"/>
      <c r="S245" s="246"/>
      <c r="T245" s="24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8" t="s">
        <v>182</v>
      </c>
      <c r="AU245" s="248" t="s">
        <v>89</v>
      </c>
      <c r="AV245" s="13" t="s">
        <v>89</v>
      </c>
      <c r="AW245" s="13" t="s">
        <v>33</v>
      </c>
      <c r="AX245" s="13" t="s">
        <v>87</v>
      </c>
      <c r="AY245" s="248" t="s">
        <v>170</v>
      </c>
    </row>
    <row r="246" s="2" customFormat="1" ht="24.15" customHeight="1">
      <c r="A246" s="37"/>
      <c r="B246" s="38"/>
      <c r="C246" s="218" t="s">
        <v>459</v>
      </c>
      <c r="D246" s="218" t="s">
        <v>173</v>
      </c>
      <c r="E246" s="219" t="s">
        <v>892</v>
      </c>
      <c r="F246" s="220" t="s">
        <v>893</v>
      </c>
      <c r="G246" s="221" t="s">
        <v>315</v>
      </c>
      <c r="H246" s="222">
        <v>35</v>
      </c>
      <c r="I246" s="223"/>
      <c r="J246" s="224">
        <f>ROUND(I246*H246,2)</f>
        <v>0</v>
      </c>
      <c r="K246" s="225"/>
      <c r="L246" s="43"/>
      <c r="M246" s="226" t="s">
        <v>1</v>
      </c>
      <c r="N246" s="227" t="s">
        <v>44</v>
      </c>
      <c r="O246" s="90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0" t="s">
        <v>186</v>
      </c>
      <c r="AT246" s="230" t="s">
        <v>173</v>
      </c>
      <c r="AU246" s="230" t="s">
        <v>89</v>
      </c>
      <c r="AY246" s="16" t="s">
        <v>170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6" t="s">
        <v>87</v>
      </c>
      <c r="BK246" s="231">
        <f>ROUND(I246*H246,2)</f>
        <v>0</v>
      </c>
      <c r="BL246" s="16" t="s">
        <v>186</v>
      </c>
      <c r="BM246" s="230" t="s">
        <v>894</v>
      </c>
    </row>
    <row r="247" s="2" customFormat="1">
      <c r="A247" s="37"/>
      <c r="B247" s="38"/>
      <c r="C247" s="39"/>
      <c r="D247" s="232" t="s">
        <v>179</v>
      </c>
      <c r="E247" s="39"/>
      <c r="F247" s="233" t="s">
        <v>893</v>
      </c>
      <c r="G247" s="39"/>
      <c r="H247" s="39"/>
      <c r="I247" s="234"/>
      <c r="J247" s="39"/>
      <c r="K247" s="39"/>
      <c r="L247" s="43"/>
      <c r="M247" s="235"/>
      <c r="N247" s="236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179</v>
      </c>
      <c r="AU247" s="16" t="s">
        <v>89</v>
      </c>
    </row>
    <row r="248" s="2" customFormat="1">
      <c r="A248" s="37"/>
      <c r="B248" s="38"/>
      <c r="C248" s="39"/>
      <c r="D248" s="232" t="s">
        <v>180</v>
      </c>
      <c r="E248" s="39"/>
      <c r="F248" s="237" t="s">
        <v>494</v>
      </c>
      <c r="G248" s="39"/>
      <c r="H248" s="39"/>
      <c r="I248" s="234"/>
      <c r="J248" s="39"/>
      <c r="K248" s="39"/>
      <c r="L248" s="43"/>
      <c r="M248" s="235"/>
      <c r="N248" s="236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180</v>
      </c>
      <c r="AU248" s="16" t="s">
        <v>89</v>
      </c>
    </row>
    <row r="249" s="2" customFormat="1">
      <c r="A249" s="37"/>
      <c r="B249" s="38"/>
      <c r="C249" s="39"/>
      <c r="D249" s="232" t="s">
        <v>193</v>
      </c>
      <c r="E249" s="39"/>
      <c r="F249" s="237" t="s">
        <v>890</v>
      </c>
      <c r="G249" s="39"/>
      <c r="H249" s="39"/>
      <c r="I249" s="234"/>
      <c r="J249" s="39"/>
      <c r="K249" s="39"/>
      <c r="L249" s="43"/>
      <c r="M249" s="235"/>
      <c r="N249" s="236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193</v>
      </c>
      <c r="AU249" s="16" t="s">
        <v>89</v>
      </c>
    </row>
    <row r="250" s="13" customFormat="1">
      <c r="A250" s="13"/>
      <c r="B250" s="238"/>
      <c r="C250" s="239"/>
      <c r="D250" s="232" t="s">
        <v>182</v>
      </c>
      <c r="E250" s="240" t="s">
        <v>1</v>
      </c>
      <c r="F250" s="241" t="s">
        <v>895</v>
      </c>
      <c r="G250" s="239"/>
      <c r="H250" s="242">
        <v>35</v>
      </c>
      <c r="I250" s="243"/>
      <c r="J250" s="239"/>
      <c r="K250" s="239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182</v>
      </c>
      <c r="AU250" s="248" t="s">
        <v>89</v>
      </c>
      <c r="AV250" s="13" t="s">
        <v>89</v>
      </c>
      <c r="AW250" s="13" t="s">
        <v>33</v>
      </c>
      <c r="AX250" s="13" t="s">
        <v>87</v>
      </c>
      <c r="AY250" s="248" t="s">
        <v>170</v>
      </c>
    </row>
    <row r="251" s="2" customFormat="1" ht="16.5" customHeight="1">
      <c r="A251" s="37"/>
      <c r="B251" s="38"/>
      <c r="C251" s="218" t="s">
        <v>468</v>
      </c>
      <c r="D251" s="218" t="s">
        <v>173</v>
      </c>
      <c r="E251" s="219" t="s">
        <v>504</v>
      </c>
      <c r="F251" s="220" t="s">
        <v>505</v>
      </c>
      <c r="G251" s="221" t="s">
        <v>330</v>
      </c>
      <c r="H251" s="222">
        <v>34.600000000000001</v>
      </c>
      <c r="I251" s="223"/>
      <c r="J251" s="224">
        <f>ROUND(I251*H251,2)</f>
        <v>0</v>
      </c>
      <c r="K251" s="225"/>
      <c r="L251" s="43"/>
      <c r="M251" s="226" t="s">
        <v>1</v>
      </c>
      <c r="N251" s="227" t="s">
        <v>44</v>
      </c>
      <c r="O251" s="90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30" t="s">
        <v>186</v>
      </c>
      <c r="AT251" s="230" t="s">
        <v>173</v>
      </c>
      <c r="AU251" s="230" t="s">
        <v>89</v>
      </c>
      <c r="AY251" s="16" t="s">
        <v>170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6" t="s">
        <v>87</v>
      </c>
      <c r="BK251" s="231">
        <f>ROUND(I251*H251,2)</f>
        <v>0</v>
      </c>
      <c r="BL251" s="16" t="s">
        <v>186</v>
      </c>
      <c r="BM251" s="230" t="s">
        <v>896</v>
      </c>
    </row>
    <row r="252" s="2" customFormat="1">
      <c r="A252" s="37"/>
      <c r="B252" s="38"/>
      <c r="C252" s="39"/>
      <c r="D252" s="232" t="s">
        <v>179</v>
      </c>
      <c r="E252" s="39"/>
      <c r="F252" s="233" t="s">
        <v>505</v>
      </c>
      <c r="G252" s="39"/>
      <c r="H252" s="39"/>
      <c r="I252" s="234"/>
      <c r="J252" s="39"/>
      <c r="K252" s="39"/>
      <c r="L252" s="43"/>
      <c r="M252" s="235"/>
      <c r="N252" s="236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179</v>
      </c>
      <c r="AU252" s="16" t="s">
        <v>89</v>
      </c>
    </row>
    <row r="253" s="2" customFormat="1">
      <c r="A253" s="37"/>
      <c r="B253" s="38"/>
      <c r="C253" s="39"/>
      <c r="D253" s="232" t="s">
        <v>180</v>
      </c>
      <c r="E253" s="39"/>
      <c r="F253" s="237" t="s">
        <v>507</v>
      </c>
      <c r="G253" s="39"/>
      <c r="H253" s="39"/>
      <c r="I253" s="234"/>
      <c r="J253" s="39"/>
      <c r="K253" s="39"/>
      <c r="L253" s="43"/>
      <c r="M253" s="235"/>
      <c r="N253" s="236"/>
      <c r="O253" s="90"/>
      <c r="P253" s="90"/>
      <c r="Q253" s="90"/>
      <c r="R253" s="90"/>
      <c r="S253" s="90"/>
      <c r="T253" s="91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180</v>
      </c>
      <c r="AU253" s="16" t="s">
        <v>89</v>
      </c>
    </row>
    <row r="254" s="13" customFormat="1">
      <c r="A254" s="13"/>
      <c r="B254" s="238"/>
      <c r="C254" s="239"/>
      <c r="D254" s="232" t="s">
        <v>182</v>
      </c>
      <c r="E254" s="240" t="s">
        <v>1</v>
      </c>
      <c r="F254" s="241" t="s">
        <v>825</v>
      </c>
      <c r="G254" s="239"/>
      <c r="H254" s="242">
        <v>34.600000000000001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8" t="s">
        <v>182</v>
      </c>
      <c r="AU254" s="248" t="s">
        <v>89</v>
      </c>
      <c r="AV254" s="13" t="s">
        <v>89</v>
      </c>
      <c r="AW254" s="13" t="s">
        <v>33</v>
      </c>
      <c r="AX254" s="13" t="s">
        <v>87</v>
      </c>
      <c r="AY254" s="248" t="s">
        <v>170</v>
      </c>
    </row>
    <row r="255" s="12" customFormat="1" ht="22.8" customHeight="1">
      <c r="A255" s="12"/>
      <c r="B255" s="202"/>
      <c r="C255" s="203"/>
      <c r="D255" s="204" t="s">
        <v>78</v>
      </c>
      <c r="E255" s="216" t="s">
        <v>216</v>
      </c>
      <c r="F255" s="216" t="s">
        <v>897</v>
      </c>
      <c r="G255" s="203"/>
      <c r="H255" s="203"/>
      <c r="I255" s="206"/>
      <c r="J255" s="217">
        <f>BK255</f>
        <v>0</v>
      </c>
      <c r="K255" s="203"/>
      <c r="L255" s="208"/>
      <c r="M255" s="209"/>
      <c r="N255" s="210"/>
      <c r="O255" s="210"/>
      <c r="P255" s="211">
        <f>SUM(P256:P259)</f>
        <v>0</v>
      </c>
      <c r="Q255" s="210"/>
      <c r="R255" s="211">
        <f>SUM(R256:R259)</f>
        <v>0</v>
      </c>
      <c r="S255" s="210"/>
      <c r="T255" s="212">
        <f>SUM(T256:T259)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3" t="s">
        <v>87</v>
      </c>
      <c r="AT255" s="214" t="s">
        <v>78</v>
      </c>
      <c r="AU255" s="214" t="s">
        <v>87</v>
      </c>
      <c r="AY255" s="213" t="s">
        <v>170</v>
      </c>
      <c r="BK255" s="215">
        <f>SUM(BK256:BK259)</f>
        <v>0</v>
      </c>
    </row>
    <row r="256" s="2" customFormat="1" ht="24.15" customHeight="1">
      <c r="A256" s="37"/>
      <c r="B256" s="38"/>
      <c r="C256" s="218" t="s">
        <v>475</v>
      </c>
      <c r="D256" s="218" t="s">
        <v>173</v>
      </c>
      <c r="E256" s="219" t="s">
        <v>898</v>
      </c>
      <c r="F256" s="220" t="s">
        <v>899</v>
      </c>
      <c r="G256" s="221" t="s">
        <v>315</v>
      </c>
      <c r="H256" s="222">
        <v>143</v>
      </c>
      <c r="I256" s="223"/>
      <c r="J256" s="224">
        <f>ROUND(I256*H256,2)</f>
        <v>0</v>
      </c>
      <c r="K256" s="225"/>
      <c r="L256" s="43"/>
      <c r="M256" s="226" t="s">
        <v>1</v>
      </c>
      <c r="N256" s="227" t="s">
        <v>44</v>
      </c>
      <c r="O256" s="90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30" t="s">
        <v>186</v>
      </c>
      <c r="AT256" s="230" t="s">
        <v>173</v>
      </c>
      <c r="AU256" s="230" t="s">
        <v>89</v>
      </c>
      <c r="AY256" s="16" t="s">
        <v>170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6" t="s">
        <v>87</v>
      </c>
      <c r="BK256" s="231">
        <f>ROUND(I256*H256,2)</f>
        <v>0</v>
      </c>
      <c r="BL256" s="16" t="s">
        <v>186</v>
      </c>
      <c r="BM256" s="230" t="s">
        <v>900</v>
      </c>
    </row>
    <row r="257" s="2" customFormat="1">
      <c r="A257" s="37"/>
      <c r="B257" s="38"/>
      <c r="C257" s="39"/>
      <c r="D257" s="232" t="s">
        <v>179</v>
      </c>
      <c r="E257" s="39"/>
      <c r="F257" s="233" t="s">
        <v>899</v>
      </c>
      <c r="G257" s="39"/>
      <c r="H257" s="39"/>
      <c r="I257" s="234"/>
      <c r="J257" s="39"/>
      <c r="K257" s="39"/>
      <c r="L257" s="43"/>
      <c r="M257" s="235"/>
      <c r="N257" s="236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179</v>
      </c>
      <c r="AU257" s="16" t="s">
        <v>89</v>
      </c>
    </row>
    <row r="258" s="2" customFormat="1">
      <c r="A258" s="37"/>
      <c r="B258" s="38"/>
      <c r="C258" s="39"/>
      <c r="D258" s="232" t="s">
        <v>180</v>
      </c>
      <c r="E258" s="39"/>
      <c r="F258" s="237" t="s">
        <v>901</v>
      </c>
      <c r="G258" s="39"/>
      <c r="H258" s="39"/>
      <c r="I258" s="234"/>
      <c r="J258" s="39"/>
      <c r="K258" s="39"/>
      <c r="L258" s="43"/>
      <c r="M258" s="235"/>
      <c r="N258" s="236"/>
      <c r="O258" s="90"/>
      <c r="P258" s="90"/>
      <c r="Q258" s="90"/>
      <c r="R258" s="90"/>
      <c r="S258" s="90"/>
      <c r="T258" s="91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180</v>
      </c>
      <c r="AU258" s="16" t="s">
        <v>89</v>
      </c>
    </row>
    <row r="259" s="13" customFormat="1">
      <c r="A259" s="13"/>
      <c r="B259" s="238"/>
      <c r="C259" s="239"/>
      <c r="D259" s="232" t="s">
        <v>182</v>
      </c>
      <c r="E259" s="240" t="s">
        <v>1</v>
      </c>
      <c r="F259" s="241" t="s">
        <v>902</v>
      </c>
      <c r="G259" s="239"/>
      <c r="H259" s="242">
        <v>143</v>
      </c>
      <c r="I259" s="243"/>
      <c r="J259" s="239"/>
      <c r="K259" s="239"/>
      <c r="L259" s="244"/>
      <c r="M259" s="245"/>
      <c r="N259" s="246"/>
      <c r="O259" s="246"/>
      <c r="P259" s="246"/>
      <c r="Q259" s="246"/>
      <c r="R259" s="246"/>
      <c r="S259" s="246"/>
      <c r="T259" s="24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8" t="s">
        <v>182</v>
      </c>
      <c r="AU259" s="248" t="s">
        <v>89</v>
      </c>
      <c r="AV259" s="13" t="s">
        <v>89</v>
      </c>
      <c r="AW259" s="13" t="s">
        <v>33</v>
      </c>
      <c r="AX259" s="13" t="s">
        <v>87</v>
      </c>
      <c r="AY259" s="248" t="s">
        <v>170</v>
      </c>
    </row>
    <row r="260" s="12" customFormat="1" ht="22.8" customHeight="1">
      <c r="A260" s="12"/>
      <c r="B260" s="202"/>
      <c r="C260" s="203"/>
      <c r="D260" s="204" t="s">
        <v>78</v>
      </c>
      <c r="E260" s="216" t="s">
        <v>235</v>
      </c>
      <c r="F260" s="216" t="s">
        <v>516</v>
      </c>
      <c r="G260" s="203"/>
      <c r="H260" s="203"/>
      <c r="I260" s="206"/>
      <c r="J260" s="217">
        <f>BK260</f>
        <v>0</v>
      </c>
      <c r="K260" s="203"/>
      <c r="L260" s="208"/>
      <c r="M260" s="209"/>
      <c r="N260" s="210"/>
      <c r="O260" s="210"/>
      <c r="P260" s="211">
        <f>SUM(P261:P340)</f>
        <v>0</v>
      </c>
      <c r="Q260" s="210"/>
      <c r="R260" s="211">
        <f>SUM(R261:R340)</f>
        <v>0</v>
      </c>
      <c r="S260" s="210"/>
      <c r="T260" s="212">
        <f>SUM(T261:T340)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3" t="s">
        <v>87</v>
      </c>
      <c r="AT260" s="214" t="s">
        <v>78</v>
      </c>
      <c r="AU260" s="214" t="s">
        <v>87</v>
      </c>
      <c r="AY260" s="213" t="s">
        <v>170</v>
      </c>
      <c r="BK260" s="215">
        <f>SUM(BK261:BK340)</f>
        <v>0</v>
      </c>
    </row>
    <row r="261" s="2" customFormat="1" ht="24.15" customHeight="1">
      <c r="A261" s="37"/>
      <c r="B261" s="38"/>
      <c r="C261" s="218" t="s">
        <v>482</v>
      </c>
      <c r="D261" s="218" t="s">
        <v>173</v>
      </c>
      <c r="E261" s="219" t="s">
        <v>903</v>
      </c>
      <c r="F261" s="220" t="s">
        <v>904</v>
      </c>
      <c r="G261" s="221" t="s">
        <v>176</v>
      </c>
      <c r="H261" s="222">
        <v>3</v>
      </c>
      <c r="I261" s="223"/>
      <c r="J261" s="224">
        <f>ROUND(I261*H261,2)</f>
        <v>0</v>
      </c>
      <c r="K261" s="225"/>
      <c r="L261" s="43"/>
      <c r="M261" s="226" t="s">
        <v>1</v>
      </c>
      <c r="N261" s="227" t="s">
        <v>44</v>
      </c>
      <c r="O261" s="90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0" t="s">
        <v>186</v>
      </c>
      <c r="AT261" s="230" t="s">
        <v>173</v>
      </c>
      <c r="AU261" s="230" t="s">
        <v>89</v>
      </c>
      <c r="AY261" s="16" t="s">
        <v>170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6" t="s">
        <v>87</v>
      </c>
      <c r="BK261" s="231">
        <f>ROUND(I261*H261,2)</f>
        <v>0</v>
      </c>
      <c r="BL261" s="16" t="s">
        <v>186</v>
      </c>
      <c r="BM261" s="230" t="s">
        <v>905</v>
      </c>
    </row>
    <row r="262" s="2" customFormat="1">
      <c r="A262" s="37"/>
      <c r="B262" s="38"/>
      <c r="C262" s="39"/>
      <c r="D262" s="232" t="s">
        <v>179</v>
      </c>
      <c r="E262" s="39"/>
      <c r="F262" s="233" t="s">
        <v>904</v>
      </c>
      <c r="G262" s="39"/>
      <c r="H262" s="39"/>
      <c r="I262" s="234"/>
      <c r="J262" s="39"/>
      <c r="K262" s="39"/>
      <c r="L262" s="43"/>
      <c r="M262" s="235"/>
      <c r="N262" s="236"/>
      <c r="O262" s="90"/>
      <c r="P262" s="90"/>
      <c r="Q262" s="90"/>
      <c r="R262" s="90"/>
      <c r="S262" s="90"/>
      <c r="T262" s="9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179</v>
      </c>
      <c r="AU262" s="16" t="s">
        <v>89</v>
      </c>
    </row>
    <row r="263" s="2" customFormat="1">
      <c r="A263" s="37"/>
      <c r="B263" s="38"/>
      <c r="C263" s="39"/>
      <c r="D263" s="232" t="s">
        <v>180</v>
      </c>
      <c r="E263" s="39"/>
      <c r="F263" s="237" t="s">
        <v>906</v>
      </c>
      <c r="G263" s="39"/>
      <c r="H263" s="39"/>
      <c r="I263" s="234"/>
      <c r="J263" s="39"/>
      <c r="K263" s="39"/>
      <c r="L263" s="43"/>
      <c r="M263" s="235"/>
      <c r="N263" s="236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180</v>
      </c>
      <c r="AU263" s="16" t="s">
        <v>89</v>
      </c>
    </row>
    <row r="264" s="13" customFormat="1">
      <c r="A264" s="13"/>
      <c r="B264" s="238"/>
      <c r="C264" s="239"/>
      <c r="D264" s="232" t="s">
        <v>182</v>
      </c>
      <c r="E264" s="240" t="s">
        <v>1</v>
      </c>
      <c r="F264" s="241" t="s">
        <v>907</v>
      </c>
      <c r="G264" s="239"/>
      <c r="H264" s="242">
        <v>3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8" t="s">
        <v>182</v>
      </c>
      <c r="AU264" s="248" t="s">
        <v>89</v>
      </c>
      <c r="AV264" s="13" t="s">
        <v>89</v>
      </c>
      <c r="AW264" s="13" t="s">
        <v>33</v>
      </c>
      <c r="AX264" s="13" t="s">
        <v>87</v>
      </c>
      <c r="AY264" s="248" t="s">
        <v>170</v>
      </c>
    </row>
    <row r="265" s="2" customFormat="1" ht="24.15" customHeight="1">
      <c r="A265" s="37"/>
      <c r="B265" s="38"/>
      <c r="C265" s="218" t="s">
        <v>490</v>
      </c>
      <c r="D265" s="218" t="s">
        <v>173</v>
      </c>
      <c r="E265" s="219" t="s">
        <v>536</v>
      </c>
      <c r="F265" s="220" t="s">
        <v>537</v>
      </c>
      <c r="G265" s="221" t="s">
        <v>176</v>
      </c>
      <c r="H265" s="222">
        <v>13</v>
      </c>
      <c r="I265" s="223"/>
      <c r="J265" s="224">
        <f>ROUND(I265*H265,2)</f>
        <v>0</v>
      </c>
      <c r="K265" s="225"/>
      <c r="L265" s="43"/>
      <c r="M265" s="226" t="s">
        <v>1</v>
      </c>
      <c r="N265" s="227" t="s">
        <v>44</v>
      </c>
      <c r="O265" s="90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30" t="s">
        <v>186</v>
      </c>
      <c r="AT265" s="230" t="s">
        <v>173</v>
      </c>
      <c r="AU265" s="230" t="s">
        <v>89</v>
      </c>
      <c r="AY265" s="16" t="s">
        <v>170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6" t="s">
        <v>87</v>
      </c>
      <c r="BK265" s="231">
        <f>ROUND(I265*H265,2)</f>
        <v>0</v>
      </c>
      <c r="BL265" s="16" t="s">
        <v>186</v>
      </c>
      <c r="BM265" s="230" t="s">
        <v>908</v>
      </c>
    </row>
    <row r="266" s="2" customFormat="1">
      <c r="A266" s="37"/>
      <c r="B266" s="38"/>
      <c r="C266" s="39"/>
      <c r="D266" s="232" t="s">
        <v>179</v>
      </c>
      <c r="E266" s="39"/>
      <c r="F266" s="233" t="s">
        <v>537</v>
      </c>
      <c r="G266" s="39"/>
      <c r="H266" s="39"/>
      <c r="I266" s="234"/>
      <c r="J266" s="39"/>
      <c r="K266" s="39"/>
      <c r="L266" s="43"/>
      <c r="M266" s="235"/>
      <c r="N266" s="236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179</v>
      </c>
      <c r="AU266" s="16" t="s">
        <v>89</v>
      </c>
    </row>
    <row r="267" s="2" customFormat="1">
      <c r="A267" s="37"/>
      <c r="B267" s="38"/>
      <c r="C267" s="39"/>
      <c r="D267" s="232" t="s">
        <v>180</v>
      </c>
      <c r="E267" s="39"/>
      <c r="F267" s="237" t="s">
        <v>539</v>
      </c>
      <c r="G267" s="39"/>
      <c r="H267" s="39"/>
      <c r="I267" s="234"/>
      <c r="J267" s="39"/>
      <c r="K267" s="39"/>
      <c r="L267" s="43"/>
      <c r="M267" s="235"/>
      <c r="N267" s="236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180</v>
      </c>
      <c r="AU267" s="16" t="s">
        <v>89</v>
      </c>
    </row>
    <row r="268" s="2" customFormat="1">
      <c r="A268" s="37"/>
      <c r="B268" s="38"/>
      <c r="C268" s="39"/>
      <c r="D268" s="232" t="s">
        <v>193</v>
      </c>
      <c r="E268" s="39"/>
      <c r="F268" s="237" t="s">
        <v>909</v>
      </c>
      <c r="G268" s="39"/>
      <c r="H268" s="39"/>
      <c r="I268" s="234"/>
      <c r="J268" s="39"/>
      <c r="K268" s="39"/>
      <c r="L268" s="43"/>
      <c r="M268" s="235"/>
      <c r="N268" s="236"/>
      <c r="O268" s="90"/>
      <c r="P268" s="90"/>
      <c r="Q268" s="90"/>
      <c r="R268" s="90"/>
      <c r="S268" s="90"/>
      <c r="T268" s="9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193</v>
      </c>
      <c r="AU268" s="16" t="s">
        <v>89</v>
      </c>
    </row>
    <row r="269" s="13" customFormat="1">
      <c r="A269" s="13"/>
      <c r="B269" s="238"/>
      <c r="C269" s="239"/>
      <c r="D269" s="232" t="s">
        <v>182</v>
      </c>
      <c r="E269" s="240" t="s">
        <v>1</v>
      </c>
      <c r="F269" s="241" t="s">
        <v>910</v>
      </c>
      <c r="G269" s="239"/>
      <c r="H269" s="242">
        <v>3</v>
      </c>
      <c r="I269" s="243"/>
      <c r="J269" s="239"/>
      <c r="K269" s="239"/>
      <c r="L269" s="244"/>
      <c r="M269" s="245"/>
      <c r="N269" s="246"/>
      <c r="O269" s="246"/>
      <c r="P269" s="246"/>
      <c r="Q269" s="246"/>
      <c r="R269" s="246"/>
      <c r="S269" s="246"/>
      <c r="T269" s="24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8" t="s">
        <v>182</v>
      </c>
      <c r="AU269" s="248" t="s">
        <v>89</v>
      </c>
      <c r="AV269" s="13" t="s">
        <v>89</v>
      </c>
      <c r="AW269" s="13" t="s">
        <v>33</v>
      </c>
      <c r="AX269" s="13" t="s">
        <v>79</v>
      </c>
      <c r="AY269" s="248" t="s">
        <v>170</v>
      </c>
    </row>
    <row r="270" s="13" customFormat="1">
      <c r="A270" s="13"/>
      <c r="B270" s="238"/>
      <c r="C270" s="239"/>
      <c r="D270" s="232" t="s">
        <v>182</v>
      </c>
      <c r="E270" s="240" t="s">
        <v>1</v>
      </c>
      <c r="F270" s="241" t="s">
        <v>911</v>
      </c>
      <c r="G270" s="239"/>
      <c r="H270" s="242">
        <v>3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8" t="s">
        <v>182</v>
      </c>
      <c r="AU270" s="248" t="s">
        <v>89</v>
      </c>
      <c r="AV270" s="13" t="s">
        <v>89</v>
      </c>
      <c r="AW270" s="13" t="s">
        <v>33</v>
      </c>
      <c r="AX270" s="13" t="s">
        <v>79</v>
      </c>
      <c r="AY270" s="248" t="s">
        <v>170</v>
      </c>
    </row>
    <row r="271" s="13" customFormat="1">
      <c r="A271" s="13"/>
      <c r="B271" s="238"/>
      <c r="C271" s="239"/>
      <c r="D271" s="232" t="s">
        <v>182</v>
      </c>
      <c r="E271" s="240" t="s">
        <v>1</v>
      </c>
      <c r="F271" s="241" t="s">
        <v>912</v>
      </c>
      <c r="G271" s="239"/>
      <c r="H271" s="242">
        <v>3</v>
      </c>
      <c r="I271" s="243"/>
      <c r="J271" s="239"/>
      <c r="K271" s="239"/>
      <c r="L271" s="244"/>
      <c r="M271" s="245"/>
      <c r="N271" s="246"/>
      <c r="O271" s="246"/>
      <c r="P271" s="246"/>
      <c r="Q271" s="246"/>
      <c r="R271" s="246"/>
      <c r="S271" s="246"/>
      <c r="T271" s="24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8" t="s">
        <v>182</v>
      </c>
      <c r="AU271" s="248" t="s">
        <v>89</v>
      </c>
      <c r="AV271" s="13" t="s">
        <v>89</v>
      </c>
      <c r="AW271" s="13" t="s">
        <v>33</v>
      </c>
      <c r="AX271" s="13" t="s">
        <v>79</v>
      </c>
      <c r="AY271" s="248" t="s">
        <v>170</v>
      </c>
    </row>
    <row r="272" s="13" customFormat="1">
      <c r="A272" s="13"/>
      <c r="B272" s="238"/>
      <c r="C272" s="239"/>
      <c r="D272" s="232" t="s">
        <v>182</v>
      </c>
      <c r="E272" s="240" t="s">
        <v>1</v>
      </c>
      <c r="F272" s="241" t="s">
        <v>913</v>
      </c>
      <c r="G272" s="239"/>
      <c r="H272" s="242">
        <v>2</v>
      </c>
      <c r="I272" s="243"/>
      <c r="J272" s="239"/>
      <c r="K272" s="239"/>
      <c r="L272" s="244"/>
      <c r="M272" s="245"/>
      <c r="N272" s="246"/>
      <c r="O272" s="246"/>
      <c r="P272" s="246"/>
      <c r="Q272" s="246"/>
      <c r="R272" s="246"/>
      <c r="S272" s="246"/>
      <c r="T272" s="24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8" t="s">
        <v>182</v>
      </c>
      <c r="AU272" s="248" t="s">
        <v>89</v>
      </c>
      <c r="AV272" s="13" t="s">
        <v>89</v>
      </c>
      <c r="AW272" s="13" t="s">
        <v>33</v>
      </c>
      <c r="AX272" s="13" t="s">
        <v>79</v>
      </c>
      <c r="AY272" s="248" t="s">
        <v>170</v>
      </c>
    </row>
    <row r="273" s="13" customFormat="1">
      <c r="A273" s="13"/>
      <c r="B273" s="238"/>
      <c r="C273" s="239"/>
      <c r="D273" s="232" t="s">
        <v>182</v>
      </c>
      <c r="E273" s="240" t="s">
        <v>1</v>
      </c>
      <c r="F273" s="241" t="s">
        <v>570</v>
      </c>
      <c r="G273" s="239"/>
      <c r="H273" s="242">
        <v>2</v>
      </c>
      <c r="I273" s="243"/>
      <c r="J273" s="239"/>
      <c r="K273" s="239"/>
      <c r="L273" s="244"/>
      <c r="M273" s="245"/>
      <c r="N273" s="246"/>
      <c r="O273" s="246"/>
      <c r="P273" s="246"/>
      <c r="Q273" s="246"/>
      <c r="R273" s="246"/>
      <c r="S273" s="246"/>
      <c r="T273" s="24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8" t="s">
        <v>182</v>
      </c>
      <c r="AU273" s="248" t="s">
        <v>89</v>
      </c>
      <c r="AV273" s="13" t="s">
        <v>89</v>
      </c>
      <c r="AW273" s="13" t="s">
        <v>33</v>
      </c>
      <c r="AX273" s="13" t="s">
        <v>79</v>
      </c>
      <c r="AY273" s="248" t="s">
        <v>170</v>
      </c>
    </row>
    <row r="274" s="2" customFormat="1" ht="24.15" customHeight="1">
      <c r="A274" s="37"/>
      <c r="B274" s="38"/>
      <c r="C274" s="218" t="s">
        <v>497</v>
      </c>
      <c r="D274" s="218" t="s">
        <v>173</v>
      </c>
      <c r="E274" s="219" t="s">
        <v>543</v>
      </c>
      <c r="F274" s="220" t="s">
        <v>544</v>
      </c>
      <c r="G274" s="221" t="s">
        <v>176</v>
      </c>
      <c r="H274" s="222">
        <v>30</v>
      </c>
      <c r="I274" s="223"/>
      <c r="J274" s="224">
        <f>ROUND(I274*H274,2)</f>
        <v>0</v>
      </c>
      <c r="K274" s="225"/>
      <c r="L274" s="43"/>
      <c r="M274" s="226" t="s">
        <v>1</v>
      </c>
      <c r="N274" s="227" t="s">
        <v>44</v>
      </c>
      <c r="O274" s="90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30" t="s">
        <v>186</v>
      </c>
      <c r="AT274" s="230" t="s">
        <v>173</v>
      </c>
      <c r="AU274" s="230" t="s">
        <v>89</v>
      </c>
      <c r="AY274" s="16" t="s">
        <v>170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6" t="s">
        <v>87</v>
      </c>
      <c r="BK274" s="231">
        <f>ROUND(I274*H274,2)</f>
        <v>0</v>
      </c>
      <c r="BL274" s="16" t="s">
        <v>186</v>
      </c>
      <c r="BM274" s="230" t="s">
        <v>914</v>
      </c>
    </row>
    <row r="275" s="2" customFormat="1">
      <c r="A275" s="37"/>
      <c r="B275" s="38"/>
      <c r="C275" s="39"/>
      <c r="D275" s="232" t="s">
        <v>179</v>
      </c>
      <c r="E275" s="39"/>
      <c r="F275" s="233" t="s">
        <v>544</v>
      </c>
      <c r="G275" s="39"/>
      <c r="H275" s="39"/>
      <c r="I275" s="234"/>
      <c r="J275" s="39"/>
      <c r="K275" s="39"/>
      <c r="L275" s="43"/>
      <c r="M275" s="235"/>
      <c r="N275" s="236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179</v>
      </c>
      <c r="AU275" s="16" t="s">
        <v>89</v>
      </c>
    </row>
    <row r="276" s="2" customFormat="1">
      <c r="A276" s="37"/>
      <c r="B276" s="38"/>
      <c r="C276" s="39"/>
      <c r="D276" s="232" t="s">
        <v>180</v>
      </c>
      <c r="E276" s="39"/>
      <c r="F276" s="237" t="s">
        <v>546</v>
      </c>
      <c r="G276" s="39"/>
      <c r="H276" s="39"/>
      <c r="I276" s="234"/>
      <c r="J276" s="39"/>
      <c r="K276" s="39"/>
      <c r="L276" s="43"/>
      <c r="M276" s="235"/>
      <c r="N276" s="236"/>
      <c r="O276" s="90"/>
      <c r="P276" s="90"/>
      <c r="Q276" s="90"/>
      <c r="R276" s="90"/>
      <c r="S276" s="90"/>
      <c r="T276" s="91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6" t="s">
        <v>180</v>
      </c>
      <c r="AU276" s="16" t="s">
        <v>89</v>
      </c>
    </row>
    <row r="277" s="13" customFormat="1">
      <c r="A277" s="13"/>
      <c r="B277" s="238"/>
      <c r="C277" s="239"/>
      <c r="D277" s="232" t="s">
        <v>182</v>
      </c>
      <c r="E277" s="240" t="s">
        <v>1</v>
      </c>
      <c r="F277" s="241" t="s">
        <v>915</v>
      </c>
      <c r="G277" s="239"/>
      <c r="H277" s="242">
        <v>8</v>
      </c>
      <c r="I277" s="243"/>
      <c r="J277" s="239"/>
      <c r="K277" s="239"/>
      <c r="L277" s="244"/>
      <c r="M277" s="245"/>
      <c r="N277" s="246"/>
      <c r="O277" s="246"/>
      <c r="P277" s="246"/>
      <c r="Q277" s="246"/>
      <c r="R277" s="246"/>
      <c r="S277" s="246"/>
      <c r="T277" s="24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8" t="s">
        <v>182</v>
      </c>
      <c r="AU277" s="248" t="s">
        <v>89</v>
      </c>
      <c r="AV277" s="13" t="s">
        <v>89</v>
      </c>
      <c r="AW277" s="13" t="s">
        <v>33</v>
      </c>
      <c r="AX277" s="13" t="s">
        <v>79</v>
      </c>
      <c r="AY277" s="248" t="s">
        <v>170</v>
      </c>
    </row>
    <row r="278" s="13" customFormat="1">
      <c r="A278" s="13"/>
      <c r="B278" s="238"/>
      <c r="C278" s="239"/>
      <c r="D278" s="232" t="s">
        <v>182</v>
      </c>
      <c r="E278" s="240" t="s">
        <v>1</v>
      </c>
      <c r="F278" s="241" t="s">
        <v>916</v>
      </c>
      <c r="G278" s="239"/>
      <c r="H278" s="242">
        <v>5</v>
      </c>
      <c r="I278" s="243"/>
      <c r="J278" s="239"/>
      <c r="K278" s="239"/>
      <c r="L278" s="244"/>
      <c r="M278" s="245"/>
      <c r="N278" s="246"/>
      <c r="O278" s="246"/>
      <c r="P278" s="246"/>
      <c r="Q278" s="246"/>
      <c r="R278" s="246"/>
      <c r="S278" s="246"/>
      <c r="T278" s="24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8" t="s">
        <v>182</v>
      </c>
      <c r="AU278" s="248" t="s">
        <v>89</v>
      </c>
      <c r="AV278" s="13" t="s">
        <v>89</v>
      </c>
      <c r="AW278" s="13" t="s">
        <v>33</v>
      </c>
      <c r="AX278" s="13" t="s">
        <v>79</v>
      </c>
      <c r="AY278" s="248" t="s">
        <v>170</v>
      </c>
    </row>
    <row r="279" s="13" customFormat="1">
      <c r="A279" s="13"/>
      <c r="B279" s="238"/>
      <c r="C279" s="239"/>
      <c r="D279" s="232" t="s">
        <v>182</v>
      </c>
      <c r="E279" s="240" t="s">
        <v>1</v>
      </c>
      <c r="F279" s="241" t="s">
        <v>917</v>
      </c>
      <c r="G279" s="239"/>
      <c r="H279" s="242">
        <v>5</v>
      </c>
      <c r="I279" s="243"/>
      <c r="J279" s="239"/>
      <c r="K279" s="239"/>
      <c r="L279" s="244"/>
      <c r="M279" s="245"/>
      <c r="N279" s="246"/>
      <c r="O279" s="246"/>
      <c r="P279" s="246"/>
      <c r="Q279" s="246"/>
      <c r="R279" s="246"/>
      <c r="S279" s="246"/>
      <c r="T279" s="24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8" t="s">
        <v>182</v>
      </c>
      <c r="AU279" s="248" t="s">
        <v>89</v>
      </c>
      <c r="AV279" s="13" t="s">
        <v>89</v>
      </c>
      <c r="AW279" s="13" t="s">
        <v>33</v>
      </c>
      <c r="AX279" s="13" t="s">
        <v>79</v>
      </c>
      <c r="AY279" s="248" t="s">
        <v>170</v>
      </c>
    </row>
    <row r="280" s="13" customFormat="1">
      <c r="A280" s="13"/>
      <c r="B280" s="238"/>
      <c r="C280" s="239"/>
      <c r="D280" s="232" t="s">
        <v>182</v>
      </c>
      <c r="E280" s="240" t="s">
        <v>1</v>
      </c>
      <c r="F280" s="241" t="s">
        <v>918</v>
      </c>
      <c r="G280" s="239"/>
      <c r="H280" s="242">
        <v>5</v>
      </c>
      <c r="I280" s="243"/>
      <c r="J280" s="239"/>
      <c r="K280" s="239"/>
      <c r="L280" s="244"/>
      <c r="M280" s="245"/>
      <c r="N280" s="246"/>
      <c r="O280" s="246"/>
      <c r="P280" s="246"/>
      <c r="Q280" s="246"/>
      <c r="R280" s="246"/>
      <c r="S280" s="246"/>
      <c r="T280" s="24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8" t="s">
        <v>182</v>
      </c>
      <c r="AU280" s="248" t="s">
        <v>89</v>
      </c>
      <c r="AV280" s="13" t="s">
        <v>89</v>
      </c>
      <c r="AW280" s="13" t="s">
        <v>33</v>
      </c>
      <c r="AX280" s="13" t="s">
        <v>79</v>
      </c>
      <c r="AY280" s="248" t="s">
        <v>170</v>
      </c>
    </row>
    <row r="281" s="13" customFormat="1">
      <c r="A281" s="13"/>
      <c r="B281" s="238"/>
      <c r="C281" s="239"/>
      <c r="D281" s="232" t="s">
        <v>182</v>
      </c>
      <c r="E281" s="240" t="s">
        <v>1</v>
      </c>
      <c r="F281" s="241" t="s">
        <v>919</v>
      </c>
      <c r="G281" s="239"/>
      <c r="H281" s="242">
        <v>6</v>
      </c>
      <c r="I281" s="243"/>
      <c r="J281" s="239"/>
      <c r="K281" s="239"/>
      <c r="L281" s="244"/>
      <c r="M281" s="245"/>
      <c r="N281" s="246"/>
      <c r="O281" s="246"/>
      <c r="P281" s="246"/>
      <c r="Q281" s="246"/>
      <c r="R281" s="246"/>
      <c r="S281" s="246"/>
      <c r="T281" s="24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8" t="s">
        <v>182</v>
      </c>
      <c r="AU281" s="248" t="s">
        <v>89</v>
      </c>
      <c r="AV281" s="13" t="s">
        <v>89</v>
      </c>
      <c r="AW281" s="13" t="s">
        <v>33</v>
      </c>
      <c r="AX281" s="13" t="s">
        <v>79</v>
      </c>
      <c r="AY281" s="248" t="s">
        <v>170</v>
      </c>
    </row>
    <row r="282" s="13" customFormat="1">
      <c r="A282" s="13"/>
      <c r="B282" s="238"/>
      <c r="C282" s="239"/>
      <c r="D282" s="232" t="s">
        <v>182</v>
      </c>
      <c r="E282" s="240" t="s">
        <v>1</v>
      </c>
      <c r="F282" s="241" t="s">
        <v>920</v>
      </c>
      <c r="G282" s="239"/>
      <c r="H282" s="242">
        <v>1</v>
      </c>
      <c r="I282" s="243"/>
      <c r="J282" s="239"/>
      <c r="K282" s="239"/>
      <c r="L282" s="244"/>
      <c r="M282" s="245"/>
      <c r="N282" s="246"/>
      <c r="O282" s="246"/>
      <c r="P282" s="246"/>
      <c r="Q282" s="246"/>
      <c r="R282" s="246"/>
      <c r="S282" s="246"/>
      <c r="T282" s="24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8" t="s">
        <v>182</v>
      </c>
      <c r="AU282" s="248" t="s">
        <v>89</v>
      </c>
      <c r="AV282" s="13" t="s">
        <v>89</v>
      </c>
      <c r="AW282" s="13" t="s">
        <v>33</v>
      </c>
      <c r="AX282" s="13" t="s">
        <v>79</v>
      </c>
      <c r="AY282" s="248" t="s">
        <v>170</v>
      </c>
    </row>
    <row r="283" s="2" customFormat="1" ht="24.15" customHeight="1">
      <c r="A283" s="37"/>
      <c r="B283" s="38"/>
      <c r="C283" s="218" t="s">
        <v>503</v>
      </c>
      <c r="D283" s="218" t="s">
        <v>173</v>
      </c>
      <c r="E283" s="219" t="s">
        <v>580</v>
      </c>
      <c r="F283" s="220" t="s">
        <v>581</v>
      </c>
      <c r="G283" s="221" t="s">
        <v>176</v>
      </c>
      <c r="H283" s="222">
        <v>4</v>
      </c>
      <c r="I283" s="223"/>
      <c r="J283" s="224">
        <f>ROUND(I283*H283,2)</f>
        <v>0</v>
      </c>
      <c r="K283" s="225"/>
      <c r="L283" s="43"/>
      <c r="M283" s="226" t="s">
        <v>1</v>
      </c>
      <c r="N283" s="227" t="s">
        <v>44</v>
      </c>
      <c r="O283" s="90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30" t="s">
        <v>186</v>
      </c>
      <c r="AT283" s="230" t="s">
        <v>173</v>
      </c>
      <c r="AU283" s="230" t="s">
        <v>89</v>
      </c>
      <c r="AY283" s="16" t="s">
        <v>170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6" t="s">
        <v>87</v>
      </c>
      <c r="BK283" s="231">
        <f>ROUND(I283*H283,2)</f>
        <v>0</v>
      </c>
      <c r="BL283" s="16" t="s">
        <v>186</v>
      </c>
      <c r="BM283" s="230" t="s">
        <v>921</v>
      </c>
    </row>
    <row r="284" s="2" customFormat="1">
      <c r="A284" s="37"/>
      <c r="B284" s="38"/>
      <c r="C284" s="39"/>
      <c r="D284" s="232" t="s">
        <v>179</v>
      </c>
      <c r="E284" s="39"/>
      <c r="F284" s="233" t="s">
        <v>581</v>
      </c>
      <c r="G284" s="39"/>
      <c r="H284" s="39"/>
      <c r="I284" s="234"/>
      <c r="J284" s="39"/>
      <c r="K284" s="39"/>
      <c r="L284" s="43"/>
      <c r="M284" s="235"/>
      <c r="N284" s="236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179</v>
      </c>
      <c r="AU284" s="16" t="s">
        <v>89</v>
      </c>
    </row>
    <row r="285" s="2" customFormat="1">
      <c r="A285" s="37"/>
      <c r="B285" s="38"/>
      <c r="C285" s="39"/>
      <c r="D285" s="232" t="s">
        <v>180</v>
      </c>
      <c r="E285" s="39"/>
      <c r="F285" s="237" t="s">
        <v>546</v>
      </c>
      <c r="G285" s="39"/>
      <c r="H285" s="39"/>
      <c r="I285" s="234"/>
      <c r="J285" s="39"/>
      <c r="K285" s="39"/>
      <c r="L285" s="43"/>
      <c r="M285" s="235"/>
      <c r="N285" s="236"/>
      <c r="O285" s="90"/>
      <c r="P285" s="90"/>
      <c r="Q285" s="90"/>
      <c r="R285" s="90"/>
      <c r="S285" s="90"/>
      <c r="T285" s="91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180</v>
      </c>
      <c r="AU285" s="16" t="s">
        <v>89</v>
      </c>
    </row>
    <row r="286" s="13" customFormat="1">
      <c r="A286" s="13"/>
      <c r="B286" s="238"/>
      <c r="C286" s="239"/>
      <c r="D286" s="232" t="s">
        <v>182</v>
      </c>
      <c r="E286" s="240" t="s">
        <v>1</v>
      </c>
      <c r="F286" s="241" t="s">
        <v>922</v>
      </c>
      <c r="G286" s="239"/>
      <c r="H286" s="242">
        <v>4</v>
      </c>
      <c r="I286" s="243"/>
      <c r="J286" s="239"/>
      <c r="K286" s="239"/>
      <c r="L286" s="244"/>
      <c r="M286" s="245"/>
      <c r="N286" s="246"/>
      <c r="O286" s="246"/>
      <c r="P286" s="246"/>
      <c r="Q286" s="246"/>
      <c r="R286" s="246"/>
      <c r="S286" s="246"/>
      <c r="T286" s="24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8" t="s">
        <v>182</v>
      </c>
      <c r="AU286" s="248" t="s">
        <v>89</v>
      </c>
      <c r="AV286" s="13" t="s">
        <v>89</v>
      </c>
      <c r="AW286" s="13" t="s">
        <v>33</v>
      </c>
      <c r="AX286" s="13" t="s">
        <v>87</v>
      </c>
      <c r="AY286" s="248" t="s">
        <v>170</v>
      </c>
    </row>
    <row r="287" s="2" customFormat="1" ht="24.15" customHeight="1">
      <c r="A287" s="37"/>
      <c r="B287" s="38"/>
      <c r="C287" s="218" t="s">
        <v>510</v>
      </c>
      <c r="D287" s="218" t="s">
        <v>173</v>
      </c>
      <c r="E287" s="219" t="s">
        <v>923</v>
      </c>
      <c r="F287" s="220" t="s">
        <v>924</v>
      </c>
      <c r="G287" s="221" t="s">
        <v>176</v>
      </c>
      <c r="H287" s="222">
        <v>5</v>
      </c>
      <c r="I287" s="223"/>
      <c r="J287" s="224">
        <f>ROUND(I287*H287,2)</f>
        <v>0</v>
      </c>
      <c r="K287" s="225"/>
      <c r="L287" s="43"/>
      <c r="M287" s="226" t="s">
        <v>1</v>
      </c>
      <c r="N287" s="227" t="s">
        <v>44</v>
      </c>
      <c r="O287" s="90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30" t="s">
        <v>186</v>
      </c>
      <c r="AT287" s="230" t="s">
        <v>173</v>
      </c>
      <c r="AU287" s="230" t="s">
        <v>89</v>
      </c>
      <c r="AY287" s="16" t="s">
        <v>170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6" t="s">
        <v>87</v>
      </c>
      <c r="BK287" s="231">
        <f>ROUND(I287*H287,2)</f>
        <v>0</v>
      </c>
      <c r="BL287" s="16" t="s">
        <v>186</v>
      </c>
      <c r="BM287" s="230" t="s">
        <v>925</v>
      </c>
    </row>
    <row r="288" s="2" customFormat="1">
      <c r="A288" s="37"/>
      <c r="B288" s="38"/>
      <c r="C288" s="39"/>
      <c r="D288" s="232" t="s">
        <v>179</v>
      </c>
      <c r="E288" s="39"/>
      <c r="F288" s="233" t="s">
        <v>924</v>
      </c>
      <c r="G288" s="39"/>
      <c r="H288" s="39"/>
      <c r="I288" s="234"/>
      <c r="J288" s="39"/>
      <c r="K288" s="39"/>
      <c r="L288" s="43"/>
      <c r="M288" s="235"/>
      <c r="N288" s="236"/>
      <c r="O288" s="90"/>
      <c r="P288" s="90"/>
      <c r="Q288" s="90"/>
      <c r="R288" s="90"/>
      <c r="S288" s="90"/>
      <c r="T288" s="91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179</v>
      </c>
      <c r="AU288" s="16" t="s">
        <v>89</v>
      </c>
    </row>
    <row r="289" s="2" customFormat="1">
      <c r="A289" s="37"/>
      <c r="B289" s="38"/>
      <c r="C289" s="39"/>
      <c r="D289" s="232" t="s">
        <v>180</v>
      </c>
      <c r="E289" s="39"/>
      <c r="F289" s="237" t="s">
        <v>906</v>
      </c>
      <c r="G289" s="39"/>
      <c r="H289" s="39"/>
      <c r="I289" s="234"/>
      <c r="J289" s="39"/>
      <c r="K289" s="39"/>
      <c r="L289" s="43"/>
      <c r="M289" s="235"/>
      <c r="N289" s="236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180</v>
      </c>
      <c r="AU289" s="16" t="s">
        <v>89</v>
      </c>
    </row>
    <row r="290" s="13" customFormat="1">
      <c r="A290" s="13"/>
      <c r="B290" s="238"/>
      <c r="C290" s="239"/>
      <c r="D290" s="232" t="s">
        <v>182</v>
      </c>
      <c r="E290" s="240" t="s">
        <v>1</v>
      </c>
      <c r="F290" s="241" t="s">
        <v>926</v>
      </c>
      <c r="G290" s="239"/>
      <c r="H290" s="242">
        <v>5</v>
      </c>
      <c r="I290" s="243"/>
      <c r="J290" s="239"/>
      <c r="K290" s="239"/>
      <c r="L290" s="244"/>
      <c r="M290" s="245"/>
      <c r="N290" s="246"/>
      <c r="O290" s="246"/>
      <c r="P290" s="246"/>
      <c r="Q290" s="246"/>
      <c r="R290" s="246"/>
      <c r="S290" s="246"/>
      <c r="T290" s="24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8" t="s">
        <v>182</v>
      </c>
      <c r="AU290" s="248" t="s">
        <v>89</v>
      </c>
      <c r="AV290" s="13" t="s">
        <v>89</v>
      </c>
      <c r="AW290" s="13" t="s">
        <v>33</v>
      </c>
      <c r="AX290" s="13" t="s">
        <v>87</v>
      </c>
      <c r="AY290" s="248" t="s">
        <v>170</v>
      </c>
    </row>
    <row r="291" s="2" customFormat="1" ht="37.8" customHeight="1">
      <c r="A291" s="37"/>
      <c r="B291" s="38"/>
      <c r="C291" s="218" t="s">
        <v>517</v>
      </c>
      <c r="D291" s="218" t="s">
        <v>173</v>
      </c>
      <c r="E291" s="219" t="s">
        <v>584</v>
      </c>
      <c r="F291" s="220" t="s">
        <v>585</v>
      </c>
      <c r="G291" s="221" t="s">
        <v>176</v>
      </c>
      <c r="H291" s="222">
        <v>27</v>
      </c>
      <c r="I291" s="223"/>
      <c r="J291" s="224">
        <f>ROUND(I291*H291,2)</f>
        <v>0</v>
      </c>
      <c r="K291" s="225"/>
      <c r="L291" s="43"/>
      <c r="M291" s="226" t="s">
        <v>1</v>
      </c>
      <c r="N291" s="227" t="s">
        <v>44</v>
      </c>
      <c r="O291" s="90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30" t="s">
        <v>186</v>
      </c>
      <c r="AT291" s="230" t="s">
        <v>173</v>
      </c>
      <c r="AU291" s="230" t="s">
        <v>89</v>
      </c>
      <c r="AY291" s="16" t="s">
        <v>170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6" t="s">
        <v>87</v>
      </c>
      <c r="BK291" s="231">
        <f>ROUND(I291*H291,2)</f>
        <v>0</v>
      </c>
      <c r="BL291" s="16" t="s">
        <v>186</v>
      </c>
      <c r="BM291" s="230" t="s">
        <v>927</v>
      </c>
    </row>
    <row r="292" s="2" customFormat="1">
      <c r="A292" s="37"/>
      <c r="B292" s="38"/>
      <c r="C292" s="39"/>
      <c r="D292" s="232" t="s">
        <v>179</v>
      </c>
      <c r="E292" s="39"/>
      <c r="F292" s="233" t="s">
        <v>585</v>
      </c>
      <c r="G292" s="39"/>
      <c r="H292" s="39"/>
      <c r="I292" s="234"/>
      <c r="J292" s="39"/>
      <c r="K292" s="39"/>
      <c r="L292" s="43"/>
      <c r="M292" s="235"/>
      <c r="N292" s="236"/>
      <c r="O292" s="90"/>
      <c r="P292" s="90"/>
      <c r="Q292" s="90"/>
      <c r="R292" s="90"/>
      <c r="S292" s="90"/>
      <c r="T292" s="9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179</v>
      </c>
      <c r="AU292" s="16" t="s">
        <v>89</v>
      </c>
    </row>
    <row r="293" s="2" customFormat="1">
      <c r="A293" s="37"/>
      <c r="B293" s="38"/>
      <c r="C293" s="39"/>
      <c r="D293" s="232" t="s">
        <v>180</v>
      </c>
      <c r="E293" s="39"/>
      <c r="F293" s="237" t="s">
        <v>587</v>
      </c>
      <c r="G293" s="39"/>
      <c r="H293" s="39"/>
      <c r="I293" s="234"/>
      <c r="J293" s="39"/>
      <c r="K293" s="39"/>
      <c r="L293" s="43"/>
      <c r="M293" s="235"/>
      <c r="N293" s="236"/>
      <c r="O293" s="90"/>
      <c r="P293" s="90"/>
      <c r="Q293" s="90"/>
      <c r="R293" s="90"/>
      <c r="S293" s="90"/>
      <c r="T293" s="91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180</v>
      </c>
      <c r="AU293" s="16" t="s">
        <v>89</v>
      </c>
    </row>
    <row r="294" s="13" customFormat="1">
      <c r="A294" s="13"/>
      <c r="B294" s="238"/>
      <c r="C294" s="239"/>
      <c r="D294" s="232" t="s">
        <v>182</v>
      </c>
      <c r="E294" s="240" t="s">
        <v>1</v>
      </c>
      <c r="F294" s="241" t="s">
        <v>928</v>
      </c>
      <c r="G294" s="239"/>
      <c r="H294" s="242">
        <v>27</v>
      </c>
      <c r="I294" s="243"/>
      <c r="J294" s="239"/>
      <c r="K294" s="239"/>
      <c r="L294" s="244"/>
      <c r="M294" s="245"/>
      <c r="N294" s="246"/>
      <c r="O294" s="246"/>
      <c r="P294" s="246"/>
      <c r="Q294" s="246"/>
      <c r="R294" s="246"/>
      <c r="S294" s="246"/>
      <c r="T294" s="24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8" t="s">
        <v>182</v>
      </c>
      <c r="AU294" s="248" t="s">
        <v>89</v>
      </c>
      <c r="AV294" s="13" t="s">
        <v>89</v>
      </c>
      <c r="AW294" s="13" t="s">
        <v>33</v>
      </c>
      <c r="AX294" s="13" t="s">
        <v>87</v>
      </c>
      <c r="AY294" s="248" t="s">
        <v>170</v>
      </c>
    </row>
    <row r="295" s="2" customFormat="1" ht="24.15" customHeight="1">
      <c r="A295" s="37"/>
      <c r="B295" s="38"/>
      <c r="C295" s="218" t="s">
        <v>524</v>
      </c>
      <c r="D295" s="218" t="s">
        <v>173</v>
      </c>
      <c r="E295" s="219" t="s">
        <v>590</v>
      </c>
      <c r="F295" s="220" t="s">
        <v>591</v>
      </c>
      <c r="G295" s="221" t="s">
        <v>176</v>
      </c>
      <c r="H295" s="222">
        <v>7</v>
      </c>
      <c r="I295" s="223"/>
      <c r="J295" s="224">
        <f>ROUND(I295*H295,2)</f>
        <v>0</v>
      </c>
      <c r="K295" s="225"/>
      <c r="L295" s="43"/>
      <c r="M295" s="226" t="s">
        <v>1</v>
      </c>
      <c r="N295" s="227" t="s">
        <v>44</v>
      </c>
      <c r="O295" s="90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30" t="s">
        <v>186</v>
      </c>
      <c r="AT295" s="230" t="s">
        <v>173</v>
      </c>
      <c r="AU295" s="230" t="s">
        <v>89</v>
      </c>
      <c r="AY295" s="16" t="s">
        <v>170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6" t="s">
        <v>87</v>
      </c>
      <c r="BK295" s="231">
        <f>ROUND(I295*H295,2)</f>
        <v>0</v>
      </c>
      <c r="BL295" s="16" t="s">
        <v>186</v>
      </c>
      <c r="BM295" s="230" t="s">
        <v>929</v>
      </c>
    </row>
    <row r="296" s="2" customFormat="1">
      <c r="A296" s="37"/>
      <c r="B296" s="38"/>
      <c r="C296" s="39"/>
      <c r="D296" s="232" t="s">
        <v>179</v>
      </c>
      <c r="E296" s="39"/>
      <c r="F296" s="233" t="s">
        <v>591</v>
      </c>
      <c r="G296" s="39"/>
      <c r="H296" s="39"/>
      <c r="I296" s="234"/>
      <c r="J296" s="39"/>
      <c r="K296" s="39"/>
      <c r="L296" s="43"/>
      <c r="M296" s="235"/>
      <c r="N296" s="236"/>
      <c r="O296" s="90"/>
      <c r="P296" s="90"/>
      <c r="Q296" s="90"/>
      <c r="R296" s="90"/>
      <c r="S296" s="90"/>
      <c r="T296" s="91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179</v>
      </c>
      <c r="AU296" s="16" t="s">
        <v>89</v>
      </c>
    </row>
    <row r="297" s="2" customFormat="1">
      <c r="A297" s="37"/>
      <c r="B297" s="38"/>
      <c r="C297" s="39"/>
      <c r="D297" s="232" t="s">
        <v>180</v>
      </c>
      <c r="E297" s="39"/>
      <c r="F297" s="237" t="s">
        <v>539</v>
      </c>
      <c r="G297" s="39"/>
      <c r="H297" s="39"/>
      <c r="I297" s="234"/>
      <c r="J297" s="39"/>
      <c r="K297" s="39"/>
      <c r="L297" s="43"/>
      <c r="M297" s="235"/>
      <c r="N297" s="236"/>
      <c r="O297" s="90"/>
      <c r="P297" s="90"/>
      <c r="Q297" s="90"/>
      <c r="R297" s="90"/>
      <c r="S297" s="90"/>
      <c r="T297" s="91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180</v>
      </c>
      <c r="AU297" s="16" t="s">
        <v>89</v>
      </c>
    </row>
    <row r="298" s="2" customFormat="1">
      <c r="A298" s="37"/>
      <c r="B298" s="38"/>
      <c r="C298" s="39"/>
      <c r="D298" s="232" t="s">
        <v>193</v>
      </c>
      <c r="E298" s="39"/>
      <c r="F298" s="237" t="s">
        <v>930</v>
      </c>
      <c r="G298" s="39"/>
      <c r="H298" s="39"/>
      <c r="I298" s="234"/>
      <c r="J298" s="39"/>
      <c r="K298" s="39"/>
      <c r="L298" s="43"/>
      <c r="M298" s="235"/>
      <c r="N298" s="236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193</v>
      </c>
      <c r="AU298" s="16" t="s">
        <v>89</v>
      </c>
    </row>
    <row r="299" s="13" customFormat="1">
      <c r="A299" s="13"/>
      <c r="B299" s="238"/>
      <c r="C299" s="239"/>
      <c r="D299" s="232" t="s">
        <v>182</v>
      </c>
      <c r="E299" s="240" t="s">
        <v>1</v>
      </c>
      <c r="F299" s="241" t="s">
        <v>931</v>
      </c>
      <c r="G299" s="239"/>
      <c r="H299" s="242">
        <v>7</v>
      </c>
      <c r="I299" s="243"/>
      <c r="J299" s="239"/>
      <c r="K299" s="239"/>
      <c r="L299" s="244"/>
      <c r="M299" s="245"/>
      <c r="N299" s="246"/>
      <c r="O299" s="246"/>
      <c r="P299" s="246"/>
      <c r="Q299" s="246"/>
      <c r="R299" s="246"/>
      <c r="S299" s="246"/>
      <c r="T299" s="24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8" t="s">
        <v>182</v>
      </c>
      <c r="AU299" s="248" t="s">
        <v>89</v>
      </c>
      <c r="AV299" s="13" t="s">
        <v>89</v>
      </c>
      <c r="AW299" s="13" t="s">
        <v>33</v>
      </c>
      <c r="AX299" s="13" t="s">
        <v>87</v>
      </c>
      <c r="AY299" s="248" t="s">
        <v>170</v>
      </c>
    </row>
    <row r="300" s="2" customFormat="1" ht="24.15" customHeight="1">
      <c r="A300" s="37"/>
      <c r="B300" s="38"/>
      <c r="C300" s="218" t="s">
        <v>530</v>
      </c>
      <c r="D300" s="218" t="s">
        <v>173</v>
      </c>
      <c r="E300" s="219" t="s">
        <v>596</v>
      </c>
      <c r="F300" s="220" t="s">
        <v>597</v>
      </c>
      <c r="G300" s="221" t="s">
        <v>176</v>
      </c>
      <c r="H300" s="222">
        <v>4</v>
      </c>
      <c r="I300" s="223"/>
      <c r="J300" s="224">
        <f>ROUND(I300*H300,2)</f>
        <v>0</v>
      </c>
      <c r="K300" s="225"/>
      <c r="L300" s="43"/>
      <c r="M300" s="226" t="s">
        <v>1</v>
      </c>
      <c r="N300" s="227" t="s">
        <v>44</v>
      </c>
      <c r="O300" s="90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30" t="s">
        <v>186</v>
      </c>
      <c r="AT300" s="230" t="s">
        <v>173</v>
      </c>
      <c r="AU300" s="230" t="s">
        <v>89</v>
      </c>
      <c r="AY300" s="16" t="s">
        <v>170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6" t="s">
        <v>87</v>
      </c>
      <c r="BK300" s="231">
        <f>ROUND(I300*H300,2)</f>
        <v>0</v>
      </c>
      <c r="BL300" s="16" t="s">
        <v>186</v>
      </c>
      <c r="BM300" s="230" t="s">
        <v>932</v>
      </c>
    </row>
    <row r="301" s="2" customFormat="1">
      <c r="A301" s="37"/>
      <c r="B301" s="38"/>
      <c r="C301" s="39"/>
      <c r="D301" s="232" t="s">
        <v>179</v>
      </c>
      <c r="E301" s="39"/>
      <c r="F301" s="233" t="s">
        <v>597</v>
      </c>
      <c r="G301" s="39"/>
      <c r="H301" s="39"/>
      <c r="I301" s="234"/>
      <c r="J301" s="39"/>
      <c r="K301" s="39"/>
      <c r="L301" s="43"/>
      <c r="M301" s="235"/>
      <c r="N301" s="236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179</v>
      </c>
      <c r="AU301" s="16" t="s">
        <v>89</v>
      </c>
    </row>
    <row r="302" s="2" customFormat="1">
      <c r="A302" s="37"/>
      <c r="B302" s="38"/>
      <c r="C302" s="39"/>
      <c r="D302" s="232" t="s">
        <v>180</v>
      </c>
      <c r="E302" s="39"/>
      <c r="F302" s="237" t="s">
        <v>587</v>
      </c>
      <c r="G302" s="39"/>
      <c r="H302" s="39"/>
      <c r="I302" s="234"/>
      <c r="J302" s="39"/>
      <c r="K302" s="39"/>
      <c r="L302" s="43"/>
      <c r="M302" s="235"/>
      <c r="N302" s="236"/>
      <c r="O302" s="90"/>
      <c r="P302" s="90"/>
      <c r="Q302" s="90"/>
      <c r="R302" s="90"/>
      <c r="S302" s="90"/>
      <c r="T302" s="91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180</v>
      </c>
      <c r="AU302" s="16" t="s">
        <v>89</v>
      </c>
    </row>
    <row r="303" s="13" customFormat="1">
      <c r="A303" s="13"/>
      <c r="B303" s="238"/>
      <c r="C303" s="239"/>
      <c r="D303" s="232" t="s">
        <v>182</v>
      </c>
      <c r="E303" s="240" t="s">
        <v>1</v>
      </c>
      <c r="F303" s="241" t="s">
        <v>933</v>
      </c>
      <c r="G303" s="239"/>
      <c r="H303" s="242">
        <v>4</v>
      </c>
      <c r="I303" s="243"/>
      <c r="J303" s="239"/>
      <c r="K303" s="239"/>
      <c r="L303" s="244"/>
      <c r="M303" s="245"/>
      <c r="N303" s="246"/>
      <c r="O303" s="246"/>
      <c r="P303" s="246"/>
      <c r="Q303" s="246"/>
      <c r="R303" s="246"/>
      <c r="S303" s="246"/>
      <c r="T303" s="24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8" t="s">
        <v>182</v>
      </c>
      <c r="AU303" s="248" t="s">
        <v>89</v>
      </c>
      <c r="AV303" s="13" t="s">
        <v>89</v>
      </c>
      <c r="AW303" s="13" t="s">
        <v>33</v>
      </c>
      <c r="AX303" s="13" t="s">
        <v>87</v>
      </c>
      <c r="AY303" s="248" t="s">
        <v>170</v>
      </c>
    </row>
    <row r="304" s="2" customFormat="1" ht="24.15" customHeight="1">
      <c r="A304" s="37"/>
      <c r="B304" s="38"/>
      <c r="C304" s="218" t="s">
        <v>535</v>
      </c>
      <c r="D304" s="218" t="s">
        <v>173</v>
      </c>
      <c r="E304" s="219" t="s">
        <v>600</v>
      </c>
      <c r="F304" s="220" t="s">
        <v>601</v>
      </c>
      <c r="G304" s="221" t="s">
        <v>315</v>
      </c>
      <c r="H304" s="222">
        <v>207.125</v>
      </c>
      <c r="I304" s="223"/>
      <c r="J304" s="224">
        <f>ROUND(I304*H304,2)</f>
        <v>0</v>
      </c>
      <c r="K304" s="225"/>
      <c r="L304" s="43"/>
      <c r="M304" s="226" t="s">
        <v>1</v>
      </c>
      <c r="N304" s="227" t="s">
        <v>44</v>
      </c>
      <c r="O304" s="90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30" t="s">
        <v>186</v>
      </c>
      <c r="AT304" s="230" t="s">
        <v>173</v>
      </c>
      <c r="AU304" s="230" t="s">
        <v>89</v>
      </c>
      <c r="AY304" s="16" t="s">
        <v>170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6" t="s">
        <v>87</v>
      </c>
      <c r="BK304" s="231">
        <f>ROUND(I304*H304,2)</f>
        <v>0</v>
      </c>
      <c r="BL304" s="16" t="s">
        <v>186</v>
      </c>
      <c r="BM304" s="230" t="s">
        <v>934</v>
      </c>
    </row>
    <row r="305" s="2" customFormat="1">
      <c r="A305" s="37"/>
      <c r="B305" s="38"/>
      <c r="C305" s="39"/>
      <c r="D305" s="232" t="s">
        <v>179</v>
      </c>
      <c r="E305" s="39"/>
      <c r="F305" s="233" t="s">
        <v>601</v>
      </c>
      <c r="G305" s="39"/>
      <c r="H305" s="39"/>
      <c r="I305" s="234"/>
      <c r="J305" s="39"/>
      <c r="K305" s="39"/>
      <c r="L305" s="43"/>
      <c r="M305" s="235"/>
      <c r="N305" s="236"/>
      <c r="O305" s="90"/>
      <c r="P305" s="90"/>
      <c r="Q305" s="90"/>
      <c r="R305" s="90"/>
      <c r="S305" s="90"/>
      <c r="T305" s="91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179</v>
      </c>
      <c r="AU305" s="16" t="s">
        <v>89</v>
      </c>
    </row>
    <row r="306" s="2" customFormat="1">
      <c r="A306" s="37"/>
      <c r="B306" s="38"/>
      <c r="C306" s="39"/>
      <c r="D306" s="232" t="s">
        <v>180</v>
      </c>
      <c r="E306" s="39"/>
      <c r="F306" s="237" t="s">
        <v>603</v>
      </c>
      <c r="G306" s="39"/>
      <c r="H306" s="39"/>
      <c r="I306" s="234"/>
      <c r="J306" s="39"/>
      <c r="K306" s="39"/>
      <c r="L306" s="43"/>
      <c r="M306" s="235"/>
      <c r="N306" s="236"/>
      <c r="O306" s="90"/>
      <c r="P306" s="90"/>
      <c r="Q306" s="90"/>
      <c r="R306" s="90"/>
      <c r="S306" s="90"/>
      <c r="T306" s="91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180</v>
      </c>
      <c r="AU306" s="16" t="s">
        <v>89</v>
      </c>
    </row>
    <row r="307" s="13" customFormat="1">
      <c r="A307" s="13"/>
      <c r="B307" s="238"/>
      <c r="C307" s="239"/>
      <c r="D307" s="232" t="s">
        <v>182</v>
      </c>
      <c r="E307" s="240" t="s">
        <v>1</v>
      </c>
      <c r="F307" s="241" t="s">
        <v>935</v>
      </c>
      <c r="G307" s="239"/>
      <c r="H307" s="242">
        <v>34.875</v>
      </c>
      <c r="I307" s="243"/>
      <c r="J307" s="239"/>
      <c r="K307" s="239"/>
      <c r="L307" s="244"/>
      <c r="M307" s="245"/>
      <c r="N307" s="246"/>
      <c r="O307" s="246"/>
      <c r="P307" s="246"/>
      <c r="Q307" s="246"/>
      <c r="R307" s="246"/>
      <c r="S307" s="246"/>
      <c r="T307" s="24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8" t="s">
        <v>182</v>
      </c>
      <c r="AU307" s="248" t="s">
        <v>89</v>
      </c>
      <c r="AV307" s="13" t="s">
        <v>89</v>
      </c>
      <c r="AW307" s="13" t="s">
        <v>33</v>
      </c>
      <c r="AX307" s="13" t="s">
        <v>79</v>
      </c>
      <c r="AY307" s="248" t="s">
        <v>170</v>
      </c>
    </row>
    <row r="308" s="13" customFormat="1">
      <c r="A308" s="13"/>
      <c r="B308" s="238"/>
      <c r="C308" s="239"/>
      <c r="D308" s="232" t="s">
        <v>182</v>
      </c>
      <c r="E308" s="240" t="s">
        <v>1</v>
      </c>
      <c r="F308" s="241" t="s">
        <v>936</v>
      </c>
      <c r="G308" s="239"/>
      <c r="H308" s="242">
        <v>142.5</v>
      </c>
      <c r="I308" s="243"/>
      <c r="J308" s="239"/>
      <c r="K308" s="239"/>
      <c r="L308" s="244"/>
      <c r="M308" s="245"/>
      <c r="N308" s="246"/>
      <c r="O308" s="246"/>
      <c r="P308" s="246"/>
      <c r="Q308" s="246"/>
      <c r="R308" s="246"/>
      <c r="S308" s="246"/>
      <c r="T308" s="247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8" t="s">
        <v>182</v>
      </c>
      <c r="AU308" s="248" t="s">
        <v>89</v>
      </c>
      <c r="AV308" s="13" t="s">
        <v>89</v>
      </c>
      <c r="AW308" s="13" t="s">
        <v>33</v>
      </c>
      <c r="AX308" s="13" t="s">
        <v>79</v>
      </c>
      <c r="AY308" s="248" t="s">
        <v>170</v>
      </c>
    </row>
    <row r="309" s="13" customFormat="1">
      <c r="A309" s="13"/>
      <c r="B309" s="238"/>
      <c r="C309" s="239"/>
      <c r="D309" s="232" t="s">
        <v>182</v>
      </c>
      <c r="E309" s="240" t="s">
        <v>1</v>
      </c>
      <c r="F309" s="241" t="s">
        <v>937</v>
      </c>
      <c r="G309" s="239"/>
      <c r="H309" s="242">
        <v>15.75</v>
      </c>
      <c r="I309" s="243"/>
      <c r="J309" s="239"/>
      <c r="K309" s="239"/>
      <c r="L309" s="244"/>
      <c r="M309" s="245"/>
      <c r="N309" s="246"/>
      <c r="O309" s="246"/>
      <c r="P309" s="246"/>
      <c r="Q309" s="246"/>
      <c r="R309" s="246"/>
      <c r="S309" s="246"/>
      <c r="T309" s="24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8" t="s">
        <v>182</v>
      </c>
      <c r="AU309" s="248" t="s">
        <v>89</v>
      </c>
      <c r="AV309" s="13" t="s">
        <v>89</v>
      </c>
      <c r="AW309" s="13" t="s">
        <v>33</v>
      </c>
      <c r="AX309" s="13" t="s">
        <v>79</v>
      </c>
      <c r="AY309" s="248" t="s">
        <v>170</v>
      </c>
    </row>
    <row r="310" s="13" customFormat="1">
      <c r="A310" s="13"/>
      <c r="B310" s="238"/>
      <c r="C310" s="239"/>
      <c r="D310" s="232" t="s">
        <v>182</v>
      </c>
      <c r="E310" s="240" t="s">
        <v>1</v>
      </c>
      <c r="F310" s="241" t="s">
        <v>938</v>
      </c>
      <c r="G310" s="239"/>
      <c r="H310" s="242">
        <v>14</v>
      </c>
      <c r="I310" s="243"/>
      <c r="J310" s="239"/>
      <c r="K310" s="239"/>
      <c r="L310" s="244"/>
      <c r="M310" s="245"/>
      <c r="N310" s="246"/>
      <c r="O310" s="246"/>
      <c r="P310" s="246"/>
      <c r="Q310" s="246"/>
      <c r="R310" s="246"/>
      <c r="S310" s="246"/>
      <c r="T310" s="24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8" t="s">
        <v>182</v>
      </c>
      <c r="AU310" s="248" t="s">
        <v>89</v>
      </c>
      <c r="AV310" s="13" t="s">
        <v>89</v>
      </c>
      <c r="AW310" s="13" t="s">
        <v>33</v>
      </c>
      <c r="AX310" s="13" t="s">
        <v>79</v>
      </c>
      <c r="AY310" s="248" t="s">
        <v>170</v>
      </c>
    </row>
    <row r="311" s="2" customFormat="1" ht="33" customHeight="1">
      <c r="A311" s="37"/>
      <c r="B311" s="38"/>
      <c r="C311" s="218" t="s">
        <v>542</v>
      </c>
      <c r="D311" s="218" t="s">
        <v>173</v>
      </c>
      <c r="E311" s="219" t="s">
        <v>629</v>
      </c>
      <c r="F311" s="220" t="s">
        <v>630</v>
      </c>
      <c r="G311" s="221" t="s">
        <v>315</v>
      </c>
      <c r="H311" s="222">
        <v>64.625</v>
      </c>
      <c r="I311" s="223"/>
      <c r="J311" s="224">
        <f>ROUND(I311*H311,2)</f>
        <v>0</v>
      </c>
      <c r="K311" s="225"/>
      <c r="L311" s="43"/>
      <c r="M311" s="226" t="s">
        <v>1</v>
      </c>
      <c r="N311" s="227" t="s">
        <v>44</v>
      </c>
      <c r="O311" s="90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30" t="s">
        <v>186</v>
      </c>
      <c r="AT311" s="230" t="s">
        <v>173</v>
      </c>
      <c r="AU311" s="230" t="s">
        <v>89</v>
      </c>
      <c r="AY311" s="16" t="s">
        <v>170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6" t="s">
        <v>87</v>
      </c>
      <c r="BK311" s="231">
        <f>ROUND(I311*H311,2)</f>
        <v>0</v>
      </c>
      <c r="BL311" s="16" t="s">
        <v>186</v>
      </c>
      <c r="BM311" s="230" t="s">
        <v>939</v>
      </c>
    </row>
    <row r="312" s="2" customFormat="1">
      <c r="A312" s="37"/>
      <c r="B312" s="38"/>
      <c r="C312" s="39"/>
      <c r="D312" s="232" t="s">
        <v>179</v>
      </c>
      <c r="E312" s="39"/>
      <c r="F312" s="233" t="s">
        <v>630</v>
      </c>
      <c r="G312" s="39"/>
      <c r="H312" s="39"/>
      <c r="I312" s="234"/>
      <c r="J312" s="39"/>
      <c r="K312" s="39"/>
      <c r="L312" s="43"/>
      <c r="M312" s="235"/>
      <c r="N312" s="236"/>
      <c r="O312" s="90"/>
      <c r="P312" s="90"/>
      <c r="Q312" s="90"/>
      <c r="R312" s="90"/>
      <c r="S312" s="90"/>
      <c r="T312" s="91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6" t="s">
        <v>179</v>
      </c>
      <c r="AU312" s="16" t="s">
        <v>89</v>
      </c>
    </row>
    <row r="313" s="2" customFormat="1">
      <c r="A313" s="37"/>
      <c r="B313" s="38"/>
      <c r="C313" s="39"/>
      <c r="D313" s="232" t="s">
        <v>180</v>
      </c>
      <c r="E313" s="39"/>
      <c r="F313" s="237" t="s">
        <v>603</v>
      </c>
      <c r="G313" s="39"/>
      <c r="H313" s="39"/>
      <c r="I313" s="234"/>
      <c r="J313" s="39"/>
      <c r="K313" s="39"/>
      <c r="L313" s="43"/>
      <c r="M313" s="235"/>
      <c r="N313" s="236"/>
      <c r="O313" s="90"/>
      <c r="P313" s="90"/>
      <c r="Q313" s="90"/>
      <c r="R313" s="90"/>
      <c r="S313" s="90"/>
      <c r="T313" s="91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180</v>
      </c>
      <c r="AU313" s="16" t="s">
        <v>89</v>
      </c>
    </row>
    <row r="314" s="13" customFormat="1">
      <c r="A314" s="13"/>
      <c r="B314" s="238"/>
      <c r="C314" s="239"/>
      <c r="D314" s="232" t="s">
        <v>182</v>
      </c>
      <c r="E314" s="240" t="s">
        <v>1</v>
      </c>
      <c r="F314" s="241" t="s">
        <v>935</v>
      </c>
      <c r="G314" s="239"/>
      <c r="H314" s="242">
        <v>34.875</v>
      </c>
      <c r="I314" s="243"/>
      <c r="J314" s="239"/>
      <c r="K314" s="239"/>
      <c r="L314" s="244"/>
      <c r="M314" s="245"/>
      <c r="N314" s="246"/>
      <c r="O314" s="246"/>
      <c r="P314" s="246"/>
      <c r="Q314" s="246"/>
      <c r="R314" s="246"/>
      <c r="S314" s="246"/>
      <c r="T314" s="24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8" t="s">
        <v>182</v>
      </c>
      <c r="AU314" s="248" t="s">
        <v>89</v>
      </c>
      <c r="AV314" s="13" t="s">
        <v>89</v>
      </c>
      <c r="AW314" s="13" t="s">
        <v>33</v>
      </c>
      <c r="AX314" s="13" t="s">
        <v>79</v>
      </c>
      <c r="AY314" s="248" t="s">
        <v>170</v>
      </c>
    </row>
    <row r="315" s="13" customFormat="1">
      <c r="A315" s="13"/>
      <c r="B315" s="238"/>
      <c r="C315" s="239"/>
      <c r="D315" s="232" t="s">
        <v>182</v>
      </c>
      <c r="E315" s="240" t="s">
        <v>1</v>
      </c>
      <c r="F315" s="241" t="s">
        <v>937</v>
      </c>
      <c r="G315" s="239"/>
      <c r="H315" s="242">
        <v>15.75</v>
      </c>
      <c r="I315" s="243"/>
      <c r="J315" s="239"/>
      <c r="K315" s="239"/>
      <c r="L315" s="244"/>
      <c r="M315" s="245"/>
      <c r="N315" s="246"/>
      <c r="O315" s="246"/>
      <c r="P315" s="246"/>
      <c r="Q315" s="246"/>
      <c r="R315" s="246"/>
      <c r="S315" s="246"/>
      <c r="T315" s="24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8" t="s">
        <v>182</v>
      </c>
      <c r="AU315" s="248" t="s">
        <v>89</v>
      </c>
      <c r="AV315" s="13" t="s">
        <v>89</v>
      </c>
      <c r="AW315" s="13" t="s">
        <v>33</v>
      </c>
      <c r="AX315" s="13" t="s">
        <v>79</v>
      </c>
      <c r="AY315" s="248" t="s">
        <v>170</v>
      </c>
    </row>
    <row r="316" s="13" customFormat="1">
      <c r="A316" s="13"/>
      <c r="B316" s="238"/>
      <c r="C316" s="239"/>
      <c r="D316" s="232" t="s">
        <v>182</v>
      </c>
      <c r="E316" s="240" t="s">
        <v>1</v>
      </c>
      <c r="F316" s="241" t="s">
        <v>938</v>
      </c>
      <c r="G316" s="239"/>
      <c r="H316" s="242">
        <v>14</v>
      </c>
      <c r="I316" s="243"/>
      <c r="J316" s="239"/>
      <c r="K316" s="239"/>
      <c r="L316" s="244"/>
      <c r="M316" s="245"/>
      <c r="N316" s="246"/>
      <c r="O316" s="246"/>
      <c r="P316" s="246"/>
      <c r="Q316" s="246"/>
      <c r="R316" s="246"/>
      <c r="S316" s="246"/>
      <c r="T316" s="24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8" t="s">
        <v>182</v>
      </c>
      <c r="AU316" s="248" t="s">
        <v>89</v>
      </c>
      <c r="AV316" s="13" t="s">
        <v>89</v>
      </c>
      <c r="AW316" s="13" t="s">
        <v>33</v>
      </c>
      <c r="AX316" s="13" t="s">
        <v>79</v>
      </c>
      <c r="AY316" s="248" t="s">
        <v>170</v>
      </c>
    </row>
    <row r="317" s="2" customFormat="1" ht="24.15" customHeight="1">
      <c r="A317" s="37"/>
      <c r="B317" s="38"/>
      <c r="C317" s="218" t="s">
        <v>571</v>
      </c>
      <c r="D317" s="218" t="s">
        <v>173</v>
      </c>
      <c r="E317" s="219" t="s">
        <v>633</v>
      </c>
      <c r="F317" s="220" t="s">
        <v>634</v>
      </c>
      <c r="G317" s="221" t="s">
        <v>315</v>
      </c>
      <c r="H317" s="222">
        <v>142.5</v>
      </c>
      <c r="I317" s="223"/>
      <c r="J317" s="224">
        <f>ROUND(I317*H317,2)</f>
        <v>0</v>
      </c>
      <c r="K317" s="225"/>
      <c r="L317" s="43"/>
      <c r="M317" s="226" t="s">
        <v>1</v>
      </c>
      <c r="N317" s="227" t="s">
        <v>44</v>
      </c>
      <c r="O317" s="90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30" t="s">
        <v>186</v>
      </c>
      <c r="AT317" s="230" t="s">
        <v>173</v>
      </c>
      <c r="AU317" s="230" t="s">
        <v>89</v>
      </c>
      <c r="AY317" s="16" t="s">
        <v>170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6" t="s">
        <v>87</v>
      </c>
      <c r="BK317" s="231">
        <f>ROUND(I317*H317,2)</f>
        <v>0</v>
      </c>
      <c r="BL317" s="16" t="s">
        <v>186</v>
      </c>
      <c r="BM317" s="230" t="s">
        <v>940</v>
      </c>
    </row>
    <row r="318" s="2" customFormat="1">
      <c r="A318" s="37"/>
      <c r="B318" s="38"/>
      <c r="C318" s="39"/>
      <c r="D318" s="232" t="s">
        <v>179</v>
      </c>
      <c r="E318" s="39"/>
      <c r="F318" s="233" t="s">
        <v>634</v>
      </c>
      <c r="G318" s="39"/>
      <c r="H318" s="39"/>
      <c r="I318" s="234"/>
      <c r="J318" s="39"/>
      <c r="K318" s="39"/>
      <c r="L318" s="43"/>
      <c r="M318" s="235"/>
      <c r="N318" s="236"/>
      <c r="O318" s="90"/>
      <c r="P318" s="90"/>
      <c r="Q318" s="90"/>
      <c r="R318" s="90"/>
      <c r="S318" s="90"/>
      <c r="T318" s="91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6" t="s">
        <v>179</v>
      </c>
      <c r="AU318" s="16" t="s">
        <v>89</v>
      </c>
    </row>
    <row r="319" s="2" customFormat="1">
      <c r="A319" s="37"/>
      <c r="B319" s="38"/>
      <c r="C319" s="39"/>
      <c r="D319" s="232" t="s">
        <v>180</v>
      </c>
      <c r="E319" s="39"/>
      <c r="F319" s="237" t="s">
        <v>603</v>
      </c>
      <c r="G319" s="39"/>
      <c r="H319" s="39"/>
      <c r="I319" s="234"/>
      <c r="J319" s="39"/>
      <c r="K319" s="39"/>
      <c r="L319" s="43"/>
      <c r="M319" s="235"/>
      <c r="N319" s="236"/>
      <c r="O319" s="90"/>
      <c r="P319" s="90"/>
      <c r="Q319" s="90"/>
      <c r="R319" s="90"/>
      <c r="S319" s="90"/>
      <c r="T319" s="91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6" t="s">
        <v>180</v>
      </c>
      <c r="AU319" s="16" t="s">
        <v>89</v>
      </c>
    </row>
    <row r="320" s="13" customFormat="1">
      <c r="A320" s="13"/>
      <c r="B320" s="238"/>
      <c r="C320" s="239"/>
      <c r="D320" s="232" t="s">
        <v>182</v>
      </c>
      <c r="E320" s="240" t="s">
        <v>1</v>
      </c>
      <c r="F320" s="241" t="s">
        <v>936</v>
      </c>
      <c r="G320" s="239"/>
      <c r="H320" s="242">
        <v>142.5</v>
      </c>
      <c r="I320" s="243"/>
      <c r="J320" s="239"/>
      <c r="K320" s="239"/>
      <c r="L320" s="244"/>
      <c r="M320" s="245"/>
      <c r="N320" s="246"/>
      <c r="O320" s="246"/>
      <c r="P320" s="246"/>
      <c r="Q320" s="246"/>
      <c r="R320" s="246"/>
      <c r="S320" s="246"/>
      <c r="T320" s="24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8" t="s">
        <v>182</v>
      </c>
      <c r="AU320" s="248" t="s">
        <v>89</v>
      </c>
      <c r="AV320" s="13" t="s">
        <v>89</v>
      </c>
      <c r="AW320" s="13" t="s">
        <v>33</v>
      </c>
      <c r="AX320" s="13" t="s">
        <v>87</v>
      </c>
      <c r="AY320" s="248" t="s">
        <v>170</v>
      </c>
    </row>
    <row r="321" s="2" customFormat="1" ht="24.15" customHeight="1">
      <c r="A321" s="37"/>
      <c r="B321" s="38"/>
      <c r="C321" s="218" t="s">
        <v>579</v>
      </c>
      <c r="D321" s="218" t="s">
        <v>173</v>
      </c>
      <c r="E321" s="219" t="s">
        <v>941</v>
      </c>
      <c r="F321" s="220" t="s">
        <v>942</v>
      </c>
      <c r="G321" s="221" t="s">
        <v>176</v>
      </c>
      <c r="H321" s="222">
        <v>5</v>
      </c>
      <c r="I321" s="223"/>
      <c r="J321" s="224">
        <f>ROUND(I321*H321,2)</f>
        <v>0</v>
      </c>
      <c r="K321" s="225"/>
      <c r="L321" s="43"/>
      <c r="M321" s="226" t="s">
        <v>1</v>
      </c>
      <c r="N321" s="227" t="s">
        <v>44</v>
      </c>
      <c r="O321" s="90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30" t="s">
        <v>186</v>
      </c>
      <c r="AT321" s="230" t="s">
        <v>173</v>
      </c>
      <c r="AU321" s="230" t="s">
        <v>89</v>
      </c>
      <c r="AY321" s="16" t="s">
        <v>170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6" t="s">
        <v>87</v>
      </c>
      <c r="BK321" s="231">
        <f>ROUND(I321*H321,2)</f>
        <v>0</v>
      </c>
      <c r="BL321" s="16" t="s">
        <v>186</v>
      </c>
      <c r="BM321" s="230" t="s">
        <v>943</v>
      </c>
    </row>
    <row r="322" s="2" customFormat="1">
      <c r="A322" s="37"/>
      <c r="B322" s="38"/>
      <c r="C322" s="39"/>
      <c r="D322" s="232" t="s">
        <v>179</v>
      </c>
      <c r="E322" s="39"/>
      <c r="F322" s="233" t="s">
        <v>942</v>
      </c>
      <c r="G322" s="39"/>
      <c r="H322" s="39"/>
      <c r="I322" s="234"/>
      <c r="J322" s="39"/>
      <c r="K322" s="39"/>
      <c r="L322" s="43"/>
      <c r="M322" s="235"/>
      <c r="N322" s="236"/>
      <c r="O322" s="90"/>
      <c r="P322" s="90"/>
      <c r="Q322" s="90"/>
      <c r="R322" s="90"/>
      <c r="S322" s="90"/>
      <c r="T322" s="91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6" t="s">
        <v>179</v>
      </c>
      <c r="AU322" s="16" t="s">
        <v>89</v>
      </c>
    </row>
    <row r="323" s="2" customFormat="1">
      <c r="A323" s="37"/>
      <c r="B323" s="38"/>
      <c r="C323" s="39"/>
      <c r="D323" s="232" t="s">
        <v>180</v>
      </c>
      <c r="E323" s="39"/>
      <c r="F323" s="237" t="s">
        <v>944</v>
      </c>
      <c r="G323" s="39"/>
      <c r="H323" s="39"/>
      <c r="I323" s="234"/>
      <c r="J323" s="39"/>
      <c r="K323" s="39"/>
      <c r="L323" s="43"/>
      <c r="M323" s="235"/>
      <c r="N323" s="236"/>
      <c r="O323" s="90"/>
      <c r="P323" s="90"/>
      <c r="Q323" s="90"/>
      <c r="R323" s="90"/>
      <c r="S323" s="90"/>
      <c r="T323" s="91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6" t="s">
        <v>180</v>
      </c>
      <c r="AU323" s="16" t="s">
        <v>89</v>
      </c>
    </row>
    <row r="324" s="13" customFormat="1">
      <c r="A324" s="13"/>
      <c r="B324" s="238"/>
      <c r="C324" s="239"/>
      <c r="D324" s="232" t="s">
        <v>182</v>
      </c>
      <c r="E324" s="240" t="s">
        <v>1</v>
      </c>
      <c r="F324" s="241" t="s">
        <v>945</v>
      </c>
      <c r="G324" s="239"/>
      <c r="H324" s="242">
        <v>5</v>
      </c>
      <c r="I324" s="243"/>
      <c r="J324" s="239"/>
      <c r="K324" s="239"/>
      <c r="L324" s="244"/>
      <c r="M324" s="245"/>
      <c r="N324" s="246"/>
      <c r="O324" s="246"/>
      <c r="P324" s="246"/>
      <c r="Q324" s="246"/>
      <c r="R324" s="246"/>
      <c r="S324" s="246"/>
      <c r="T324" s="24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8" t="s">
        <v>182</v>
      </c>
      <c r="AU324" s="248" t="s">
        <v>89</v>
      </c>
      <c r="AV324" s="13" t="s">
        <v>89</v>
      </c>
      <c r="AW324" s="13" t="s">
        <v>33</v>
      </c>
      <c r="AX324" s="13" t="s">
        <v>87</v>
      </c>
      <c r="AY324" s="248" t="s">
        <v>170</v>
      </c>
    </row>
    <row r="325" s="2" customFormat="1" ht="16.5" customHeight="1">
      <c r="A325" s="37"/>
      <c r="B325" s="38"/>
      <c r="C325" s="218" t="s">
        <v>583</v>
      </c>
      <c r="D325" s="218" t="s">
        <v>173</v>
      </c>
      <c r="E325" s="219" t="s">
        <v>946</v>
      </c>
      <c r="F325" s="220" t="s">
        <v>947</v>
      </c>
      <c r="G325" s="221" t="s">
        <v>176</v>
      </c>
      <c r="H325" s="222">
        <v>2</v>
      </c>
      <c r="I325" s="223"/>
      <c r="J325" s="224">
        <f>ROUND(I325*H325,2)</f>
        <v>0</v>
      </c>
      <c r="K325" s="225"/>
      <c r="L325" s="43"/>
      <c r="M325" s="226" t="s">
        <v>1</v>
      </c>
      <c r="N325" s="227" t="s">
        <v>44</v>
      </c>
      <c r="O325" s="90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30" t="s">
        <v>186</v>
      </c>
      <c r="AT325" s="230" t="s">
        <v>173</v>
      </c>
      <c r="AU325" s="230" t="s">
        <v>89</v>
      </c>
      <c r="AY325" s="16" t="s">
        <v>170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6" t="s">
        <v>87</v>
      </c>
      <c r="BK325" s="231">
        <f>ROUND(I325*H325,2)</f>
        <v>0</v>
      </c>
      <c r="BL325" s="16" t="s">
        <v>186</v>
      </c>
      <c r="BM325" s="230" t="s">
        <v>948</v>
      </c>
    </row>
    <row r="326" s="2" customFormat="1">
      <c r="A326" s="37"/>
      <c r="B326" s="38"/>
      <c r="C326" s="39"/>
      <c r="D326" s="232" t="s">
        <v>179</v>
      </c>
      <c r="E326" s="39"/>
      <c r="F326" s="233" t="s">
        <v>947</v>
      </c>
      <c r="G326" s="39"/>
      <c r="H326" s="39"/>
      <c r="I326" s="234"/>
      <c r="J326" s="39"/>
      <c r="K326" s="39"/>
      <c r="L326" s="43"/>
      <c r="M326" s="235"/>
      <c r="N326" s="236"/>
      <c r="O326" s="90"/>
      <c r="P326" s="90"/>
      <c r="Q326" s="90"/>
      <c r="R326" s="90"/>
      <c r="S326" s="90"/>
      <c r="T326" s="91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6" t="s">
        <v>179</v>
      </c>
      <c r="AU326" s="16" t="s">
        <v>89</v>
      </c>
    </row>
    <row r="327" s="13" customFormat="1">
      <c r="A327" s="13"/>
      <c r="B327" s="238"/>
      <c r="C327" s="239"/>
      <c r="D327" s="232" t="s">
        <v>182</v>
      </c>
      <c r="E327" s="240" t="s">
        <v>1</v>
      </c>
      <c r="F327" s="241" t="s">
        <v>949</v>
      </c>
      <c r="G327" s="239"/>
      <c r="H327" s="242">
        <v>2</v>
      </c>
      <c r="I327" s="243"/>
      <c r="J327" s="239"/>
      <c r="K327" s="239"/>
      <c r="L327" s="244"/>
      <c r="M327" s="245"/>
      <c r="N327" s="246"/>
      <c r="O327" s="246"/>
      <c r="P327" s="246"/>
      <c r="Q327" s="246"/>
      <c r="R327" s="246"/>
      <c r="S327" s="246"/>
      <c r="T327" s="24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8" t="s">
        <v>182</v>
      </c>
      <c r="AU327" s="248" t="s">
        <v>89</v>
      </c>
      <c r="AV327" s="13" t="s">
        <v>89</v>
      </c>
      <c r="AW327" s="13" t="s">
        <v>33</v>
      </c>
      <c r="AX327" s="13" t="s">
        <v>87</v>
      </c>
      <c r="AY327" s="248" t="s">
        <v>170</v>
      </c>
    </row>
    <row r="328" s="2" customFormat="1" ht="24.15" customHeight="1">
      <c r="A328" s="37"/>
      <c r="B328" s="38"/>
      <c r="C328" s="218" t="s">
        <v>589</v>
      </c>
      <c r="D328" s="218" t="s">
        <v>173</v>
      </c>
      <c r="E328" s="219" t="s">
        <v>643</v>
      </c>
      <c r="F328" s="220" t="s">
        <v>644</v>
      </c>
      <c r="G328" s="221" t="s">
        <v>330</v>
      </c>
      <c r="H328" s="222">
        <v>112</v>
      </c>
      <c r="I328" s="223"/>
      <c r="J328" s="224">
        <f>ROUND(I328*H328,2)</f>
        <v>0</v>
      </c>
      <c r="K328" s="225"/>
      <c r="L328" s="43"/>
      <c r="M328" s="226" t="s">
        <v>1</v>
      </c>
      <c r="N328" s="227" t="s">
        <v>44</v>
      </c>
      <c r="O328" s="90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30" t="s">
        <v>186</v>
      </c>
      <c r="AT328" s="230" t="s">
        <v>173</v>
      </c>
      <c r="AU328" s="230" t="s">
        <v>89</v>
      </c>
      <c r="AY328" s="16" t="s">
        <v>170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6" t="s">
        <v>87</v>
      </c>
      <c r="BK328" s="231">
        <f>ROUND(I328*H328,2)</f>
        <v>0</v>
      </c>
      <c r="BL328" s="16" t="s">
        <v>186</v>
      </c>
      <c r="BM328" s="230" t="s">
        <v>950</v>
      </c>
    </row>
    <row r="329" s="2" customFormat="1">
      <c r="A329" s="37"/>
      <c r="B329" s="38"/>
      <c r="C329" s="39"/>
      <c r="D329" s="232" t="s">
        <v>179</v>
      </c>
      <c r="E329" s="39"/>
      <c r="F329" s="233" t="s">
        <v>644</v>
      </c>
      <c r="G329" s="39"/>
      <c r="H329" s="39"/>
      <c r="I329" s="234"/>
      <c r="J329" s="39"/>
      <c r="K329" s="39"/>
      <c r="L329" s="43"/>
      <c r="M329" s="235"/>
      <c r="N329" s="236"/>
      <c r="O329" s="90"/>
      <c r="P329" s="90"/>
      <c r="Q329" s="90"/>
      <c r="R329" s="90"/>
      <c r="S329" s="90"/>
      <c r="T329" s="91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6" t="s">
        <v>179</v>
      </c>
      <c r="AU329" s="16" t="s">
        <v>89</v>
      </c>
    </row>
    <row r="330" s="2" customFormat="1">
      <c r="A330" s="37"/>
      <c r="B330" s="38"/>
      <c r="C330" s="39"/>
      <c r="D330" s="232" t="s">
        <v>180</v>
      </c>
      <c r="E330" s="39"/>
      <c r="F330" s="237" t="s">
        <v>640</v>
      </c>
      <c r="G330" s="39"/>
      <c r="H330" s="39"/>
      <c r="I330" s="234"/>
      <c r="J330" s="39"/>
      <c r="K330" s="39"/>
      <c r="L330" s="43"/>
      <c r="M330" s="235"/>
      <c r="N330" s="236"/>
      <c r="O330" s="90"/>
      <c r="P330" s="90"/>
      <c r="Q330" s="90"/>
      <c r="R330" s="90"/>
      <c r="S330" s="90"/>
      <c r="T330" s="91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6" t="s">
        <v>180</v>
      </c>
      <c r="AU330" s="16" t="s">
        <v>89</v>
      </c>
    </row>
    <row r="331" s="13" customFormat="1">
      <c r="A331" s="13"/>
      <c r="B331" s="238"/>
      <c r="C331" s="239"/>
      <c r="D331" s="232" t="s">
        <v>182</v>
      </c>
      <c r="E331" s="240" t="s">
        <v>1</v>
      </c>
      <c r="F331" s="241" t="s">
        <v>951</v>
      </c>
      <c r="G331" s="239"/>
      <c r="H331" s="242">
        <v>112</v>
      </c>
      <c r="I331" s="243"/>
      <c r="J331" s="239"/>
      <c r="K331" s="239"/>
      <c r="L331" s="244"/>
      <c r="M331" s="245"/>
      <c r="N331" s="246"/>
      <c r="O331" s="246"/>
      <c r="P331" s="246"/>
      <c r="Q331" s="246"/>
      <c r="R331" s="246"/>
      <c r="S331" s="246"/>
      <c r="T331" s="24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8" t="s">
        <v>182</v>
      </c>
      <c r="AU331" s="248" t="s">
        <v>89</v>
      </c>
      <c r="AV331" s="13" t="s">
        <v>89</v>
      </c>
      <c r="AW331" s="13" t="s">
        <v>33</v>
      </c>
      <c r="AX331" s="13" t="s">
        <v>87</v>
      </c>
      <c r="AY331" s="248" t="s">
        <v>170</v>
      </c>
    </row>
    <row r="332" s="2" customFormat="1" ht="16.5" customHeight="1">
      <c r="A332" s="37"/>
      <c r="B332" s="38"/>
      <c r="C332" s="218" t="s">
        <v>595</v>
      </c>
      <c r="D332" s="218" t="s">
        <v>173</v>
      </c>
      <c r="E332" s="219" t="s">
        <v>952</v>
      </c>
      <c r="F332" s="220" t="s">
        <v>953</v>
      </c>
      <c r="G332" s="221" t="s">
        <v>330</v>
      </c>
      <c r="H332" s="222">
        <v>175</v>
      </c>
      <c r="I332" s="223"/>
      <c r="J332" s="224">
        <f>ROUND(I332*H332,2)</f>
        <v>0</v>
      </c>
      <c r="K332" s="225"/>
      <c r="L332" s="43"/>
      <c r="M332" s="226" t="s">
        <v>1</v>
      </c>
      <c r="N332" s="227" t="s">
        <v>44</v>
      </c>
      <c r="O332" s="90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30" t="s">
        <v>186</v>
      </c>
      <c r="AT332" s="230" t="s">
        <v>173</v>
      </c>
      <c r="AU332" s="230" t="s">
        <v>89</v>
      </c>
      <c r="AY332" s="16" t="s">
        <v>170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6" t="s">
        <v>87</v>
      </c>
      <c r="BK332" s="231">
        <f>ROUND(I332*H332,2)</f>
        <v>0</v>
      </c>
      <c r="BL332" s="16" t="s">
        <v>186</v>
      </c>
      <c r="BM332" s="230" t="s">
        <v>954</v>
      </c>
    </row>
    <row r="333" s="2" customFormat="1">
      <c r="A333" s="37"/>
      <c r="B333" s="38"/>
      <c r="C333" s="39"/>
      <c r="D333" s="232" t="s">
        <v>179</v>
      </c>
      <c r="E333" s="39"/>
      <c r="F333" s="233" t="s">
        <v>953</v>
      </c>
      <c r="G333" s="39"/>
      <c r="H333" s="39"/>
      <c r="I333" s="234"/>
      <c r="J333" s="39"/>
      <c r="K333" s="39"/>
      <c r="L333" s="43"/>
      <c r="M333" s="235"/>
      <c r="N333" s="236"/>
      <c r="O333" s="90"/>
      <c r="P333" s="90"/>
      <c r="Q333" s="90"/>
      <c r="R333" s="90"/>
      <c r="S333" s="90"/>
      <c r="T333" s="91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6" t="s">
        <v>179</v>
      </c>
      <c r="AU333" s="16" t="s">
        <v>89</v>
      </c>
    </row>
    <row r="334" s="2" customFormat="1">
      <c r="A334" s="37"/>
      <c r="B334" s="38"/>
      <c r="C334" s="39"/>
      <c r="D334" s="232" t="s">
        <v>180</v>
      </c>
      <c r="E334" s="39"/>
      <c r="F334" s="237" t="s">
        <v>640</v>
      </c>
      <c r="G334" s="39"/>
      <c r="H334" s="39"/>
      <c r="I334" s="234"/>
      <c r="J334" s="39"/>
      <c r="K334" s="39"/>
      <c r="L334" s="43"/>
      <c r="M334" s="235"/>
      <c r="N334" s="236"/>
      <c r="O334" s="90"/>
      <c r="P334" s="90"/>
      <c r="Q334" s="90"/>
      <c r="R334" s="90"/>
      <c r="S334" s="90"/>
      <c r="T334" s="91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16" t="s">
        <v>180</v>
      </c>
      <c r="AU334" s="16" t="s">
        <v>89</v>
      </c>
    </row>
    <row r="335" s="13" customFormat="1">
      <c r="A335" s="13"/>
      <c r="B335" s="238"/>
      <c r="C335" s="239"/>
      <c r="D335" s="232" t="s">
        <v>182</v>
      </c>
      <c r="E335" s="240" t="s">
        <v>1</v>
      </c>
      <c r="F335" s="241" t="s">
        <v>955</v>
      </c>
      <c r="G335" s="239"/>
      <c r="H335" s="242">
        <v>122</v>
      </c>
      <c r="I335" s="243"/>
      <c r="J335" s="239"/>
      <c r="K335" s="239"/>
      <c r="L335" s="244"/>
      <c r="M335" s="245"/>
      <c r="N335" s="246"/>
      <c r="O335" s="246"/>
      <c r="P335" s="246"/>
      <c r="Q335" s="246"/>
      <c r="R335" s="246"/>
      <c r="S335" s="246"/>
      <c r="T335" s="24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8" t="s">
        <v>182</v>
      </c>
      <c r="AU335" s="248" t="s">
        <v>89</v>
      </c>
      <c r="AV335" s="13" t="s">
        <v>89</v>
      </c>
      <c r="AW335" s="13" t="s">
        <v>33</v>
      </c>
      <c r="AX335" s="13" t="s">
        <v>79</v>
      </c>
      <c r="AY335" s="248" t="s">
        <v>170</v>
      </c>
    </row>
    <row r="336" s="13" customFormat="1">
      <c r="A336" s="13"/>
      <c r="B336" s="238"/>
      <c r="C336" s="239"/>
      <c r="D336" s="232" t="s">
        <v>182</v>
      </c>
      <c r="E336" s="240" t="s">
        <v>1</v>
      </c>
      <c r="F336" s="241" t="s">
        <v>956</v>
      </c>
      <c r="G336" s="239"/>
      <c r="H336" s="242">
        <v>53</v>
      </c>
      <c r="I336" s="243"/>
      <c r="J336" s="239"/>
      <c r="K336" s="239"/>
      <c r="L336" s="244"/>
      <c r="M336" s="245"/>
      <c r="N336" s="246"/>
      <c r="O336" s="246"/>
      <c r="P336" s="246"/>
      <c r="Q336" s="246"/>
      <c r="R336" s="246"/>
      <c r="S336" s="246"/>
      <c r="T336" s="247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8" t="s">
        <v>182</v>
      </c>
      <c r="AU336" s="248" t="s">
        <v>89</v>
      </c>
      <c r="AV336" s="13" t="s">
        <v>89</v>
      </c>
      <c r="AW336" s="13" t="s">
        <v>33</v>
      </c>
      <c r="AX336" s="13" t="s">
        <v>79</v>
      </c>
      <c r="AY336" s="248" t="s">
        <v>170</v>
      </c>
    </row>
    <row r="337" s="2" customFormat="1" ht="24.15" customHeight="1">
      <c r="A337" s="37"/>
      <c r="B337" s="38"/>
      <c r="C337" s="218" t="s">
        <v>599</v>
      </c>
      <c r="D337" s="218" t="s">
        <v>173</v>
      </c>
      <c r="E337" s="219" t="s">
        <v>649</v>
      </c>
      <c r="F337" s="220" t="s">
        <v>650</v>
      </c>
      <c r="G337" s="221" t="s">
        <v>330</v>
      </c>
      <c r="H337" s="222">
        <v>26.5</v>
      </c>
      <c r="I337" s="223"/>
      <c r="J337" s="224">
        <f>ROUND(I337*H337,2)</f>
        <v>0</v>
      </c>
      <c r="K337" s="225"/>
      <c r="L337" s="43"/>
      <c r="M337" s="226" t="s">
        <v>1</v>
      </c>
      <c r="N337" s="227" t="s">
        <v>44</v>
      </c>
      <c r="O337" s="90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30" t="s">
        <v>186</v>
      </c>
      <c r="AT337" s="230" t="s">
        <v>173</v>
      </c>
      <c r="AU337" s="230" t="s">
        <v>89</v>
      </c>
      <c r="AY337" s="16" t="s">
        <v>170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6" t="s">
        <v>87</v>
      </c>
      <c r="BK337" s="231">
        <f>ROUND(I337*H337,2)</f>
        <v>0</v>
      </c>
      <c r="BL337" s="16" t="s">
        <v>186</v>
      </c>
      <c r="BM337" s="230" t="s">
        <v>957</v>
      </c>
    </row>
    <row r="338" s="2" customFormat="1">
      <c r="A338" s="37"/>
      <c r="B338" s="38"/>
      <c r="C338" s="39"/>
      <c r="D338" s="232" t="s">
        <v>179</v>
      </c>
      <c r="E338" s="39"/>
      <c r="F338" s="233" t="s">
        <v>650</v>
      </c>
      <c r="G338" s="39"/>
      <c r="H338" s="39"/>
      <c r="I338" s="234"/>
      <c r="J338" s="39"/>
      <c r="K338" s="39"/>
      <c r="L338" s="43"/>
      <c r="M338" s="235"/>
      <c r="N338" s="236"/>
      <c r="O338" s="90"/>
      <c r="P338" s="90"/>
      <c r="Q338" s="90"/>
      <c r="R338" s="90"/>
      <c r="S338" s="90"/>
      <c r="T338" s="91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6" t="s">
        <v>179</v>
      </c>
      <c r="AU338" s="16" t="s">
        <v>89</v>
      </c>
    </row>
    <row r="339" s="2" customFormat="1">
      <c r="A339" s="37"/>
      <c r="B339" s="38"/>
      <c r="C339" s="39"/>
      <c r="D339" s="232" t="s">
        <v>180</v>
      </c>
      <c r="E339" s="39"/>
      <c r="F339" s="237" t="s">
        <v>652</v>
      </c>
      <c r="G339" s="39"/>
      <c r="H339" s="39"/>
      <c r="I339" s="234"/>
      <c r="J339" s="39"/>
      <c r="K339" s="39"/>
      <c r="L339" s="43"/>
      <c r="M339" s="235"/>
      <c r="N339" s="236"/>
      <c r="O339" s="90"/>
      <c r="P339" s="90"/>
      <c r="Q339" s="90"/>
      <c r="R339" s="90"/>
      <c r="S339" s="90"/>
      <c r="T339" s="91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6" t="s">
        <v>180</v>
      </c>
      <c r="AU339" s="16" t="s">
        <v>89</v>
      </c>
    </row>
    <row r="340" s="13" customFormat="1">
      <c r="A340" s="13"/>
      <c r="B340" s="238"/>
      <c r="C340" s="239"/>
      <c r="D340" s="232" t="s">
        <v>182</v>
      </c>
      <c r="E340" s="240" t="s">
        <v>1</v>
      </c>
      <c r="F340" s="241" t="s">
        <v>958</v>
      </c>
      <c r="G340" s="239"/>
      <c r="H340" s="242">
        <v>26.5</v>
      </c>
      <c r="I340" s="243"/>
      <c r="J340" s="239"/>
      <c r="K340" s="239"/>
      <c r="L340" s="244"/>
      <c r="M340" s="245"/>
      <c r="N340" s="246"/>
      <c r="O340" s="246"/>
      <c r="P340" s="246"/>
      <c r="Q340" s="246"/>
      <c r="R340" s="246"/>
      <c r="S340" s="246"/>
      <c r="T340" s="24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8" t="s">
        <v>182</v>
      </c>
      <c r="AU340" s="248" t="s">
        <v>89</v>
      </c>
      <c r="AV340" s="13" t="s">
        <v>89</v>
      </c>
      <c r="AW340" s="13" t="s">
        <v>33</v>
      </c>
      <c r="AX340" s="13" t="s">
        <v>87</v>
      </c>
      <c r="AY340" s="248" t="s">
        <v>170</v>
      </c>
    </row>
    <row r="341" s="12" customFormat="1" ht="25.92" customHeight="1">
      <c r="A341" s="12"/>
      <c r="B341" s="202"/>
      <c r="C341" s="203"/>
      <c r="D341" s="204" t="s">
        <v>78</v>
      </c>
      <c r="E341" s="205" t="s">
        <v>184</v>
      </c>
      <c r="F341" s="205" t="s">
        <v>185</v>
      </c>
      <c r="G341" s="203"/>
      <c r="H341" s="203"/>
      <c r="I341" s="206"/>
      <c r="J341" s="207">
        <f>BK341</f>
        <v>0</v>
      </c>
      <c r="K341" s="203"/>
      <c r="L341" s="208"/>
      <c r="M341" s="209"/>
      <c r="N341" s="210"/>
      <c r="O341" s="210"/>
      <c r="P341" s="211">
        <f>SUM(P342:P354)</f>
        <v>0</v>
      </c>
      <c r="Q341" s="210"/>
      <c r="R341" s="211">
        <f>SUM(R342:R354)</f>
        <v>0</v>
      </c>
      <c r="S341" s="210"/>
      <c r="T341" s="212">
        <f>SUM(T342:T354)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13" t="s">
        <v>186</v>
      </c>
      <c r="AT341" s="214" t="s">
        <v>78</v>
      </c>
      <c r="AU341" s="214" t="s">
        <v>79</v>
      </c>
      <c r="AY341" s="213" t="s">
        <v>170</v>
      </c>
      <c r="BK341" s="215">
        <f>SUM(BK342:BK354)</f>
        <v>0</v>
      </c>
    </row>
    <row r="342" s="2" customFormat="1" ht="37.8" customHeight="1">
      <c r="A342" s="37"/>
      <c r="B342" s="38"/>
      <c r="C342" s="218" t="s">
        <v>628</v>
      </c>
      <c r="D342" s="218" t="s">
        <v>173</v>
      </c>
      <c r="E342" s="219" t="s">
        <v>807</v>
      </c>
      <c r="F342" s="220" t="s">
        <v>662</v>
      </c>
      <c r="G342" s="221" t="s">
        <v>663</v>
      </c>
      <c r="H342" s="222">
        <v>400.13999999999999</v>
      </c>
      <c r="I342" s="223"/>
      <c r="J342" s="224">
        <f>ROUND(I342*H342,2)</f>
        <v>0</v>
      </c>
      <c r="K342" s="225"/>
      <c r="L342" s="43"/>
      <c r="M342" s="226" t="s">
        <v>1</v>
      </c>
      <c r="N342" s="227" t="s">
        <v>44</v>
      </c>
      <c r="O342" s="90"/>
      <c r="P342" s="228">
        <f>O342*H342</f>
        <v>0</v>
      </c>
      <c r="Q342" s="228">
        <v>0</v>
      </c>
      <c r="R342" s="228">
        <f>Q342*H342</f>
        <v>0</v>
      </c>
      <c r="S342" s="228">
        <v>0</v>
      </c>
      <c r="T342" s="229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30" t="s">
        <v>190</v>
      </c>
      <c r="AT342" s="230" t="s">
        <v>173</v>
      </c>
      <c r="AU342" s="230" t="s">
        <v>87</v>
      </c>
      <c r="AY342" s="16" t="s">
        <v>170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6" t="s">
        <v>87</v>
      </c>
      <c r="BK342" s="231">
        <f>ROUND(I342*H342,2)</f>
        <v>0</v>
      </c>
      <c r="BL342" s="16" t="s">
        <v>190</v>
      </c>
      <c r="BM342" s="230" t="s">
        <v>959</v>
      </c>
    </row>
    <row r="343" s="2" customFormat="1">
      <c r="A343" s="37"/>
      <c r="B343" s="38"/>
      <c r="C343" s="39"/>
      <c r="D343" s="232" t="s">
        <v>179</v>
      </c>
      <c r="E343" s="39"/>
      <c r="F343" s="233" t="s">
        <v>665</v>
      </c>
      <c r="G343" s="39"/>
      <c r="H343" s="39"/>
      <c r="I343" s="234"/>
      <c r="J343" s="39"/>
      <c r="K343" s="39"/>
      <c r="L343" s="43"/>
      <c r="M343" s="235"/>
      <c r="N343" s="236"/>
      <c r="O343" s="90"/>
      <c r="P343" s="90"/>
      <c r="Q343" s="90"/>
      <c r="R343" s="90"/>
      <c r="S343" s="90"/>
      <c r="T343" s="91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16" t="s">
        <v>179</v>
      </c>
      <c r="AU343" s="16" t="s">
        <v>87</v>
      </c>
    </row>
    <row r="344" s="2" customFormat="1">
      <c r="A344" s="37"/>
      <c r="B344" s="38"/>
      <c r="C344" s="39"/>
      <c r="D344" s="232" t="s">
        <v>193</v>
      </c>
      <c r="E344" s="39"/>
      <c r="F344" s="237" t="s">
        <v>666</v>
      </c>
      <c r="G344" s="39"/>
      <c r="H344" s="39"/>
      <c r="I344" s="234"/>
      <c r="J344" s="39"/>
      <c r="K344" s="39"/>
      <c r="L344" s="43"/>
      <c r="M344" s="235"/>
      <c r="N344" s="236"/>
      <c r="O344" s="90"/>
      <c r="P344" s="90"/>
      <c r="Q344" s="90"/>
      <c r="R344" s="90"/>
      <c r="S344" s="90"/>
      <c r="T344" s="91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16" t="s">
        <v>193</v>
      </c>
      <c r="AU344" s="16" t="s">
        <v>87</v>
      </c>
    </row>
    <row r="345" s="13" customFormat="1">
      <c r="A345" s="13"/>
      <c r="B345" s="238"/>
      <c r="C345" s="239"/>
      <c r="D345" s="232" t="s">
        <v>182</v>
      </c>
      <c r="E345" s="240" t="s">
        <v>1</v>
      </c>
      <c r="F345" s="241" t="s">
        <v>960</v>
      </c>
      <c r="G345" s="239"/>
      <c r="H345" s="242">
        <v>157.31999999999999</v>
      </c>
      <c r="I345" s="243"/>
      <c r="J345" s="239"/>
      <c r="K345" s="239"/>
      <c r="L345" s="244"/>
      <c r="M345" s="245"/>
      <c r="N345" s="246"/>
      <c r="O345" s="246"/>
      <c r="P345" s="246"/>
      <c r="Q345" s="246"/>
      <c r="R345" s="246"/>
      <c r="S345" s="246"/>
      <c r="T345" s="24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8" t="s">
        <v>182</v>
      </c>
      <c r="AU345" s="248" t="s">
        <v>87</v>
      </c>
      <c r="AV345" s="13" t="s">
        <v>89</v>
      </c>
      <c r="AW345" s="13" t="s">
        <v>33</v>
      </c>
      <c r="AX345" s="13" t="s">
        <v>79</v>
      </c>
      <c r="AY345" s="248" t="s">
        <v>170</v>
      </c>
    </row>
    <row r="346" s="13" customFormat="1">
      <c r="A346" s="13"/>
      <c r="B346" s="238"/>
      <c r="C346" s="239"/>
      <c r="D346" s="232" t="s">
        <v>182</v>
      </c>
      <c r="E346" s="240" t="s">
        <v>1</v>
      </c>
      <c r="F346" s="241" t="s">
        <v>961</v>
      </c>
      <c r="G346" s="239"/>
      <c r="H346" s="242">
        <v>242.81999999999999</v>
      </c>
      <c r="I346" s="243"/>
      <c r="J346" s="239"/>
      <c r="K346" s="239"/>
      <c r="L346" s="244"/>
      <c r="M346" s="245"/>
      <c r="N346" s="246"/>
      <c r="O346" s="246"/>
      <c r="P346" s="246"/>
      <c r="Q346" s="246"/>
      <c r="R346" s="246"/>
      <c r="S346" s="246"/>
      <c r="T346" s="247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8" t="s">
        <v>182</v>
      </c>
      <c r="AU346" s="248" t="s">
        <v>87</v>
      </c>
      <c r="AV346" s="13" t="s">
        <v>89</v>
      </c>
      <c r="AW346" s="13" t="s">
        <v>33</v>
      </c>
      <c r="AX346" s="13" t="s">
        <v>79</v>
      </c>
      <c r="AY346" s="248" t="s">
        <v>170</v>
      </c>
    </row>
    <row r="347" s="2" customFormat="1" ht="37.8" customHeight="1">
      <c r="A347" s="37"/>
      <c r="B347" s="38"/>
      <c r="C347" s="218" t="s">
        <v>632</v>
      </c>
      <c r="D347" s="218" t="s">
        <v>173</v>
      </c>
      <c r="E347" s="219" t="s">
        <v>962</v>
      </c>
      <c r="F347" s="220" t="s">
        <v>662</v>
      </c>
      <c r="G347" s="221" t="s">
        <v>663</v>
      </c>
      <c r="H347" s="222">
        <v>1624.5709999999999</v>
      </c>
      <c r="I347" s="223"/>
      <c r="J347" s="224">
        <f>ROUND(I347*H347,2)</f>
        <v>0</v>
      </c>
      <c r="K347" s="225"/>
      <c r="L347" s="43"/>
      <c r="M347" s="226" t="s">
        <v>1</v>
      </c>
      <c r="N347" s="227" t="s">
        <v>44</v>
      </c>
      <c r="O347" s="90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30" t="s">
        <v>190</v>
      </c>
      <c r="AT347" s="230" t="s">
        <v>173</v>
      </c>
      <c r="AU347" s="230" t="s">
        <v>87</v>
      </c>
      <c r="AY347" s="16" t="s">
        <v>170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6" t="s">
        <v>87</v>
      </c>
      <c r="BK347" s="231">
        <f>ROUND(I347*H347,2)</f>
        <v>0</v>
      </c>
      <c r="BL347" s="16" t="s">
        <v>190</v>
      </c>
      <c r="BM347" s="230" t="s">
        <v>963</v>
      </c>
    </row>
    <row r="348" s="2" customFormat="1">
      <c r="A348" s="37"/>
      <c r="B348" s="38"/>
      <c r="C348" s="39"/>
      <c r="D348" s="232" t="s">
        <v>179</v>
      </c>
      <c r="E348" s="39"/>
      <c r="F348" s="233" t="s">
        <v>665</v>
      </c>
      <c r="G348" s="39"/>
      <c r="H348" s="39"/>
      <c r="I348" s="234"/>
      <c r="J348" s="39"/>
      <c r="K348" s="39"/>
      <c r="L348" s="43"/>
      <c r="M348" s="235"/>
      <c r="N348" s="236"/>
      <c r="O348" s="90"/>
      <c r="P348" s="90"/>
      <c r="Q348" s="90"/>
      <c r="R348" s="90"/>
      <c r="S348" s="90"/>
      <c r="T348" s="91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16" t="s">
        <v>179</v>
      </c>
      <c r="AU348" s="16" t="s">
        <v>87</v>
      </c>
    </row>
    <row r="349" s="2" customFormat="1">
      <c r="A349" s="37"/>
      <c r="B349" s="38"/>
      <c r="C349" s="39"/>
      <c r="D349" s="232" t="s">
        <v>193</v>
      </c>
      <c r="E349" s="39"/>
      <c r="F349" s="237" t="s">
        <v>666</v>
      </c>
      <c r="G349" s="39"/>
      <c r="H349" s="39"/>
      <c r="I349" s="234"/>
      <c r="J349" s="39"/>
      <c r="K349" s="39"/>
      <c r="L349" s="43"/>
      <c r="M349" s="235"/>
      <c r="N349" s="236"/>
      <c r="O349" s="90"/>
      <c r="P349" s="90"/>
      <c r="Q349" s="90"/>
      <c r="R349" s="90"/>
      <c r="S349" s="90"/>
      <c r="T349" s="91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193</v>
      </c>
      <c r="AU349" s="16" t="s">
        <v>87</v>
      </c>
    </row>
    <row r="350" s="13" customFormat="1">
      <c r="A350" s="13"/>
      <c r="B350" s="238"/>
      <c r="C350" s="239"/>
      <c r="D350" s="232" t="s">
        <v>182</v>
      </c>
      <c r="E350" s="240" t="s">
        <v>1</v>
      </c>
      <c r="F350" s="241" t="s">
        <v>964</v>
      </c>
      <c r="G350" s="239"/>
      <c r="H350" s="242">
        <v>1624.5709999999999</v>
      </c>
      <c r="I350" s="243"/>
      <c r="J350" s="239"/>
      <c r="K350" s="239"/>
      <c r="L350" s="244"/>
      <c r="M350" s="245"/>
      <c r="N350" s="246"/>
      <c r="O350" s="246"/>
      <c r="P350" s="246"/>
      <c r="Q350" s="246"/>
      <c r="R350" s="246"/>
      <c r="S350" s="246"/>
      <c r="T350" s="24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8" t="s">
        <v>182</v>
      </c>
      <c r="AU350" s="248" t="s">
        <v>87</v>
      </c>
      <c r="AV350" s="13" t="s">
        <v>89</v>
      </c>
      <c r="AW350" s="13" t="s">
        <v>33</v>
      </c>
      <c r="AX350" s="13" t="s">
        <v>87</v>
      </c>
      <c r="AY350" s="248" t="s">
        <v>170</v>
      </c>
    </row>
    <row r="351" s="2" customFormat="1" ht="37.8" customHeight="1">
      <c r="A351" s="37"/>
      <c r="B351" s="38"/>
      <c r="C351" s="218" t="s">
        <v>636</v>
      </c>
      <c r="D351" s="218" t="s">
        <v>173</v>
      </c>
      <c r="E351" s="219" t="s">
        <v>965</v>
      </c>
      <c r="F351" s="220" t="s">
        <v>662</v>
      </c>
      <c r="G351" s="221" t="s">
        <v>663</v>
      </c>
      <c r="H351" s="222">
        <v>2500.5599999999999</v>
      </c>
      <c r="I351" s="223"/>
      <c r="J351" s="224">
        <f>ROUND(I351*H351,2)</f>
        <v>0</v>
      </c>
      <c r="K351" s="225"/>
      <c r="L351" s="43"/>
      <c r="M351" s="226" t="s">
        <v>1</v>
      </c>
      <c r="N351" s="227" t="s">
        <v>44</v>
      </c>
      <c r="O351" s="90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30" t="s">
        <v>190</v>
      </c>
      <c r="AT351" s="230" t="s">
        <v>173</v>
      </c>
      <c r="AU351" s="230" t="s">
        <v>87</v>
      </c>
      <c r="AY351" s="16" t="s">
        <v>170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6" t="s">
        <v>87</v>
      </c>
      <c r="BK351" s="231">
        <f>ROUND(I351*H351,2)</f>
        <v>0</v>
      </c>
      <c r="BL351" s="16" t="s">
        <v>190</v>
      </c>
      <c r="BM351" s="230" t="s">
        <v>966</v>
      </c>
    </row>
    <row r="352" s="2" customFormat="1">
      <c r="A352" s="37"/>
      <c r="B352" s="38"/>
      <c r="C352" s="39"/>
      <c r="D352" s="232" t="s">
        <v>179</v>
      </c>
      <c r="E352" s="39"/>
      <c r="F352" s="233" t="s">
        <v>665</v>
      </c>
      <c r="G352" s="39"/>
      <c r="H352" s="39"/>
      <c r="I352" s="234"/>
      <c r="J352" s="39"/>
      <c r="K352" s="39"/>
      <c r="L352" s="43"/>
      <c r="M352" s="235"/>
      <c r="N352" s="236"/>
      <c r="O352" s="90"/>
      <c r="P352" s="90"/>
      <c r="Q352" s="90"/>
      <c r="R352" s="90"/>
      <c r="S352" s="90"/>
      <c r="T352" s="91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16" t="s">
        <v>179</v>
      </c>
      <c r="AU352" s="16" t="s">
        <v>87</v>
      </c>
    </row>
    <row r="353" s="2" customFormat="1">
      <c r="A353" s="37"/>
      <c r="B353" s="38"/>
      <c r="C353" s="39"/>
      <c r="D353" s="232" t="s">
        <v>193</v>
      </c>
      <c r="E353" s="39"/>
      <c r="F353" s="237" t="s">
        <v>666</v>
      </c>
      <c r="G353" s="39"/>
      <c r="H353" s="39"/>
      <c r="I353" s="234"/>
      <c r="J353" s="39"/>
      <c r="K353" s="39"/>
      <c r="L353" s="43"/>
      <c r="M353" s="235"/>
      <c r="N353" s="236"/>
      <c r="O353" s="90"/>
      <c r="P353" s="90"/>
      <c r="Q353" s="90"/>
      <c r="R353" s="90"/>
      <c r="S353" s="90"/>
      <c r="T353" s="91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16" t="s">
        <v>193</v>
      </c>
      <c r="AU353" s="16" t="s">
        <v>87</v>
      </c>
    </row>
    <row r="354" s="13" customFormat="1">
      <c r="A354" s="13"/>
      <c r="B354" s="238"/>
      <c r="C354" s="239"/>
      <c r="D354" s="232" t="s">
        <v>182</v>
      </c>
      <c r="E354" s="240" t="s">
        <v>1</v>
      </c>
      <c r="F354" s="241" t="s">
        <v>967</v>
      </c>
      <c r="G354" s="239"/>
      <c r="H354" s="242">
        <v>2500.5599999999999</v>
      </c>
      <c r="I354" s="243"/>
      <c r="J354" s="239"/>
      <c r="K354" s="239"/>
      <c r="L354" s="244"/>
      <c r="M354" s="262"/>
      <c r="N354" s="263"/>
      <c r="O354" s="263"/>
      <c r="P354" s="263"/>
      <c r="Q354" s="263"/>
      <c r="R354" s="263"/>
      <c r="S354" s="263"/>
      <c r="T354" s="26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8" t="s">
        <v>182</v>
      </c>
      <c r="AU354" s="248" t="s">
        <v>87</v>
      </c>
      <c r="AV354" s="13" t="s">
        <v>89</v>
      </c>
      <c r="AW354" s="13" t="s">
        <v>33</v>
      </c>
      <c r="AX354" s="13" t="s">
        <v>87</v>
      </c>
      <c r="AY354" s="248" t="s">
        <v>170</v>
      </c>
    </row>
    <row r="355" s="2" customFormat="1" ht="6.96" customHeight="1">
      <c r="A355" s="37"/>
      <c r="B355" s="65"/>
      <c r="C355" s="66"/>
      <c r="D355" s="66"/>
      <c r="E355" s="66"/>
      <c r="F355" s="66"/>
      <c r="G355" s="66"/>
      <c r="H355" s="66"/>
      <c r="I355" s="66"/>
      <c r="J355" s="66"/>
      <c r="K355" s="66"/>
      <c r="L355" s="43"/>
      <c r="M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</row>
  </sheetData>
  <sheetProtection sheet="1" autoFilter="0" formatColumns="0" formatRows="0" objects="1" scenarios="1" spinCount="100000" saltValue="X0xed85dOJzS/FCY1Lh/Js9sngSRLPzT+sJWDLcBSS4igttUnHSmXG4hTtNSjV5l6GRLsyw+L9xHZ6K8rJFAKA==" hashValue="L9CbsFn8MeA+EfhiSeN2n1DJwvhBsxiIcfnJaWHiRj9nX6ANBCsIEfwo7L3UsTTqF0J9SUvVHHg8uQ691Opt3g==" algorithmName="SHA-512" password="CC35"/>
  <autoFilter ref="C122:K35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968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ROUND((SUM(BE124:BE242)),  2)</f>
        <v>0</v>
      </c>
      <c r="G33" s="37"/>
      <c r="H33" s="37"/>
      <c r="I33" s="154">
        <v>0.20999999999999999</v>
      </c>
      <c r="J33" s="153">
        <f>ROUND(((SUM(BE124:BE242))*I33),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ROUND((SUM(BF124:BF242)),  2)</f>
        <v>0</v>
      </c>
      <c r="G34" s="37"/>
      <c r="H34" s="37"/>
      <c r="I34" s="154">
        <v>0.14999999999999999</v>
      </c>
      <c r="J34" s="153">
        <f>ROUND(((SUM(BF124:BF242))*I34),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ROUND((SUM(BG124:BG242)),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ROUND((SUM(BH124:BH242)),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ROUND((SUM(BI124:BI242)),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402 - Veřejné osvětlení ul. Horoušanská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FORVIA CZ,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J136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8"/>
      <c r="C100" s="179"/>
      <c r="D100" s="180" t="s">
        <v>152</v>
      </c>
      <c r="E100" s="181"/>
      <c r="F100" s="181"/>
      <c r="G100" s="181"/>
      <c r="H100" s="181"/>
      <c r="I100" s="181"/>
      <c r="J100" s="182">
        <f>J142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4"/>
      <c r="C101" s="185"/>
      <c r="D101" s="186" t="s">
        <v>969</v>
      </c>
      <c r="E101" s="187"/>
      <c r="F101" s="187"/>
      <c r="G101" s="187"/>
      <c r="H101" s="187"/>
      <c r="I101" s="187"/>
      <c r="J101" s="188">
        <f>J143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970</v>
      </c>
      <c r="E102" s="187"/>
      <c r="F102" s="187"/>
      <c r="G102" s="187"/>
      <c r="H102" s="187"/>
      <c r="I102" s="187"/>
      <c r="J102" s="188">
        <f>J185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971</v>
      </c>
      <c r="E103" s="187"/>
      <c r="F103" s="187"/>
      <c r="G103" s="187"/>
      <c r="H103" s="187"/>
      <c r="I103" s="187"/>
      <c r="J103" s="188">
        <f>J216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8"/>
      <c r="C104" s="179"/>
      <c r="D104" s="180" t="s">
        <v>154</v>
      </c>
      <c r="E104" s="181"/>
      <c r="F104" s="181"/>
      <c r="G104" s="181"/>
      <c r="H104" s="181"/>
      <c r="I104" s="181"/>
      <c r="J104" s="182">
        <f>J230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155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Přeložka komunikace II/611 - Nehvizdy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145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SO 402 - Veřejné osvětlení ul. Horoušanská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 xml:space="preserve"> </v>
      </c>
      <c r="G118" s="39"/>
      <c r="H118" s="39"/>
      <c r="I118" s="31" t="s">
        <v>22</v>
      </c>
      <c r="J118" s="78" t="str">
        <f>IF(J12="","",J12)</f>
        <v>18. 12. 2025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>KSÚS Středočeského kraje, p.o.</v>
      </c>
      <c r="G120" s="39"/>
      <c r="H120" s="39"/>
      <c r="I120" s="31" t="s">
        <v>32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30</v>
      </c>
      <c r="D121" s="39"/>
      <c r="E121" s="39"/>
      <c r="F121" s="26" t="str">
        <f>IF(E18="","",E18)</f>
        <v>Vyplň údaj</v>
      </c>
      <c r="G121" s="39"/>
      <c r="H121" s="39"/>
      <c r="I121" s="31" t="s">
        <v>34</v>
      </c>
      <c r="J121" s="35" t="str">
        <f>E24</f>
        <v>FORVIA CZ, s.r.o.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156</v>
      </c>
      <c r="D123" s="193" t="s">
        <v>64</v>
      </c>
      <c r="E123" s="193" t="s">
        <v>60</v>
      </c>
      <c r="F123" s="193" t="s">
        <v>61</v>
      </c>
      <c r="G123" s="193" t="s">
        <v>157</v>
      </c>
      <c r="H123" s="193" t="s">
        <v>158</v>
      </c>
      <c r="I123" s="193" t="s">
        <v>159</v>
      </c>
      <c r="J123" s="194" t="s">
        <v>149</v>
      </c>
      <c r="K123" s="195" t="s">
        <v>160</v>
      </c>
      <c r="L123" s="196"/>
      <c r="M123" s="99" t="s">
        <v>1</v>
      </c>
      <c r="N123" s="100" t="s">
        <v>43</v>
      </c>
      <c r="O123" s="100" t="s">
        <v>161</v>
      </c>
      <c r="P123" s="100" t="s">
        <v>162</v>
      </c>
      <c r="Q123" s="100" t="s">
        <v>163</v>
      </c>
      <c r="R123" s="100" t="s">
        <v>164</v>
      </c>
      <c r="S123" s="100" t="s">
        <v>165</v>
      </c>
      <c r="T123" s="101" t="s">
        <v>166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167</v>
      </c>
      <c r="D124" s="39"/>
      <c r="E124" s="39"/>
      <c r="F124" s="39"/>
      <c r="G124" s="39"/>
      <c r="H124" s="39"/>
      <c r="I124" s="39"/>
      <c r="J124" s="197">
        <f>BK124</f>
        <v>0</v>
      </c>
      <c r="K124" s="39"/>
      <c r="L124" s="43"/>
      <c r="M124" s="102"/>
      <c r="N124" s="198"/>
      <c r="O124" s="103"/>
      <c r="P124" s="199">
        <f>P125+P142+P230</f>
        <v>0</v>
      </c>
      <c r="Q124" s="103"/>
      <c r="R124" s="199">
        <f>R125+R142+R230</f>
        <v>0</v>
      </c>
      <c r="S124" s="103"/>
      <c r="T124" s="200">
        <f>T125+T142+T230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78</v>
      </c>
      <c r="AU124" s="16" t="s">
        <v>151</v>
      </c>
      <c r="BK124" s="201">
        <f>BK125+BK142+BK230</f>
        <v>0</v>
      </c>
    </row>
    <row r="125" s="12" customFormat="1" ht="25.92" customHeight="1">
      <c r="A125" s="12"/>
      <c r="B125" s="202"/>
      <c r="C125" s="203"/>
      <c r="D125" s="204" t="s">
        <v>78</v>
      </c>
      <c r="E125" s="205" t="s">
        <v>302</v>
      </c>
      <c r="F125" s="205" t="s">
        <v>303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P126+P136</f>
        <v>0</v>
      </c>
      <c r="Q125" s="210"/>
      <c r="R125" s="211">
        <f>R126+R136</f>
        <v>0</v>
      </c>
      <c r="S125" s="210"/>
      <c r="T125" s="212">
        <f>T126+T136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87</v>
      </c>
      <c r="AT125" s="214" t="s">
        <v>78</v>
      </c>
      <c r="AU125" s="214" t="s">
        <v>79</v>
      </c>
      <c r="AY125" s="213" t="s">
        <v>170</v>
      </c>
      <c r="BK125" s="215">
        <f>BK126+BK136</f>
        <v>0</v>
      </c>
    </row>
    <row r="126" s="12" customFormat="1" ht="22.8" customHeight="1">
      <c r="A126" s="12"/>
      <c r="B126" s="202"/>
      <c r="C126" s="203"/>
      <c r="D126" s="204" t="s">
        <v>78</v>
      </c>
      <c r="E126" s="216" t="s">
        <v>87</v>
      </c>
      <c r="F126" s="216" t="s">
        <v>304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SUM(P127:P135)</f>
        <v>0</v>
      </c>
      <c r="Q126" s="210"/>
      <c r="R126" s="211">
        <f>SUM(R127:R135)</f>
        <v>0</v>
      </c>
      <c r="S126" s="210"/>
      <c r="T126" s="212">
        <f>SUM(T127:T135)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87</v>
      </c>
      <c r="AY126" s="213" t="s">
        <v>170</v>
      </c>
      <c r="BK126" s="215">
        <f>SUM(BK127:BK135)</f>
        <v>0</v>
      </c>
    </row>
    <row r="127" s="2" customFormat="1" ht="24.15" customHeight="1">
      <c r="A127" s="37"/>
      <c r="B127" s="38"/>
      <c r="C127" s="218" t="s">
        <v>87</v>
      </c>
      <c r="D127" s="218" t="s">
        <v>173</v>
      </c>
      <c r="E127" s="219" t="s">
        <v>972</v>
      </c>
      <c r="F127" s="220" t="s">
        <v>973</v>
      </c>
      <c r="G127" s="221" t="s">
        <v>307</v>
      </c>
      <c r="H127" s="222">
        <v>144.80000000000001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44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177</v>
      </c>
      <c r="AT127" s="230" t="s">
        <v>173</v>
      </c>
      <c r="AU127" s="230" t="s">
        <v>89</v>
      </c>
      <c r="AY127" s="16" t="s">
        <v>170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87</v>
      </c>
      <c r="BK127" s="231">
        <f>ROUND(I127*H127,2)</f>
        <v>0</v>
      </c>
      <c r="BL127" s="16" t="s">
        <v>177</v>
      </c>
      <c r="BM127" s="230" t="s">
        <v>974</v>
      </c>
    </row>
    <row r="128" s="2" customFormat="1">
      <c r="A128" s="37"/>
      <c r="B128" s="38"/>
      <c r="C128" s="39"/>
      <c r="D128" s="232" t="s">
        <v>179</v>
      </c>
      <c r="E128" s="39"/>
      <c r="F128" s="233" t="s">
        <v>973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179</v>
      </c>
      <c r="AU128" s="16" t="s">
        <v>89</v>
      </c>
    </row>
    <row r="129" s="2" customFormat="1">
      <c r="A129" s="37"/>
      <c r="B129" s="38"/>
      <c r="C129" s="39"/>
      <c r="D129" s="232" t="s">
        <v>180</v>
      </c>
      <c r="E129" s="39"/>
      <c r="F129" s="237" t="s">
        <v>361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180</v>
      </c>
      <c r="AU129" s="16" t="s">
        <v>89</v>
      </c>
    </row>
    <row r="130" s="13" customFormat="1">
      <c r="A130" s="13"/>
      <c r="B130" s="238"/>
      <c r="C130" s="239"/>
      <c r="D130" s="232" t="s">
        <v>182</v>
      </c>
      <c r="E130" s="240" t="s">
        <v>1</v>
      </c>
      <c r="F130" s="241" t="s">
        <v>975</v>
      </c>
      <c r="G130" s="239"/>
      <c r="H130" s="242">
        <v>113.59999999999999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182</v>
      </c>
      <c r="AU130" s="248" t="s">
        <v>89</v>
      </c>
      <c r="AV130" s="13" t="s">
        <v>89</v>
      </c>
      <c r="AW130" s="13" t="s">
        <v>33</v>
      </c>
      <c r="AX130" s="13" t="s">
        <v>79</v>
      </c>
      <c r="AY130" s="248" t="s">
        <v>170</v>
      </c>
    </row>
    <row r="131" s="13" customFormat="1">
      <c r="A131" s="13"/>
      <c r="B131" s="238"/>
      <c r="C131" s="239"/>
      <c r="D131" s="232" t="s">
        <v>182</v>
      </c>
      <c r="E131" s="240" t="s">
        <v>1</v>
      </c>
      <c r="F131" s="241" t="s">
        <v>976</v>
      </c>
      <c r="G131" s="239"/>
      <c r="H131" s="242">
        <v>31.199999999999999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182</v>
      </c>
      <c r="AU131" s="248" t="s">
        <v>89</v>
      </c>
      <c r="AV131" s="13" t="s">
        <v>89</v>
      </c>
      <c r="AW131" s="13" t="s">
        <v>33</v>
      </c>
      <c r="AX131" s="13" t="s">
        <v>79</v>
      </c>
      <c r="AY131" s="248" t="s">
        <v>170</v>
      </c>
    </row>
    <row r="132" s="2" customFormat="1" ht="16.5" customHeight="1">
      <c r="A132" s="37"/>
      <c r="B132" s="38"/>
      <c r="C132" s="218" t="s">
        <v>89</v>
      </c>
      <c r="D132" s="218" t="s">
        <v>173</v>
      </c>
      <c r="E132" s="219" t="s">
        <v>695</v>
      </c>
      <c r="F132" s="220" t="s">
        <v>696</v>
      </c>
      <c r="G132" s="221" t="s">
        <v>307</v>
      </c>
      <c r="H132" s="222">
        <v>19.399999999999999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44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186</v>
      </c>
      <c r="AT132" s="230" t="s">
        <v>173</v>
      </c>
      <c r="AU132" s="230" t="s">
        <v>89</v>
      </c>
      <c r="AY132" s="16" t="s">
        <v>170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87</v>
      </c>
      <c r="BK132" s="231">
        <f>ROUND(I132*H132,2)</f>
        <v>0</v>
      </c>
      <c r="BL132" s="16" t="s">
        <v>186</v>
      </c>
      <c r="BM132" s="230" t="s">
        <v>977</v>
      </c>
    </row>
    <row r="133" s="2" customFormat="1">
      <c r="A133" s="37"/>
      <c r="B133" s="38"/>
      <c r="C133" s="39"/>
      <c r="D133" s="232" t="s">
        <v>179</v>
      </c>
      <c r="E133" s="39"/>
      <c r="F133" s="233" t="s">
        <v>696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179</v>
      </c>
      <c r="AU133" s="16" t="s">
        <v>89</v>
      </c>
    </row>
    <row r="134" s="2" customFormat="1">
      <c r="A134" s="37"/>
      <c r="B134" s="38"/>
      <c r="C134" s="39"/>
      <c r="D134" s="232" t="s">
        <v>180</v>
      </c>
      <c r="E134" s="39"/>
      <c r="F134" s="237" t="s">
        <v>698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180</v>
      </c>
      <c r="AU134" s="16" t="s">
        <v>89</v>
      </c>
    </row>
    <row r="135" s="13" customFormat="1">
      <c r="A135" s="13"/>
      <c r="B135" s="238"/>
      <c r="C135" s="239"/>
      <c r="D135" s="232" t="s">
        <v>182</v>
      </c>
      <c r="E135" s="240" t="s">
        <v>1</v>
      </c>
      <c r="F135" s="241" t="s">
        <v>978</v>
      </c>
      <c r="G135" s="239"/>
      <c r="H135" s="242">
        <v>19.399999999999999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182</v>
      </c>
      <c r="AU135" s="248" t="s">
        <v>89</v>
      </c>
      <c r="AV135" s="13" t="s">
        <v>89</v>
      </c>
      <c r="AW135" s="13" t="s">
        <v>33</v>
      </c>
      <c r="AX135" s="13" t="s">
        <v>87</v>
      </c>
      <c r="AY135" s="248" t="s">
        <v>170</v>
      </c>
    </row>
    <row r="136" s="12" customFormat="1" ht="22.8" customHeight="1">
      <c r="A136" s="12"/>
      <c r="B136" s="202"/>
      <c r="C136" s="203"/>
      <c r="D136" s="204" t="s">
        <v>78</v>
      </c>
      <c r="E136" s="216" t="s">
        <v>89</v>
      </c>
      <c r="F136" s="216" t="s">
        <v>399</v>
      </c>
      <c r="G136" s="203"/>
      <c r="H136" s="203"/>
      <c r="I136" s="206"/>
      <c r="J136" s="217">
        <f>BK136</f>
        <v>0</v>
      </c>
      <c r="K136" s="203"/>
      <c r="L136" s="208"/>
      <c r="M136" s="209"/>
      <c r="N136" s="210"/>
      <c r="O136" s="210"/>
      <c r="P136" s="211">
        <f>SUM(P137:P141)</f>
        <v>0</v>
      </c>
      <c r="Q136" s="210"/>
      <c r="R136" s="211">
        <f>SUM(R137:R141)</f>
        <v>0</v>
      </c>
      <c r="S136" s="210"/>
      <c r="T136" s="212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87</v>
      </c>
      <c r="AT136" s="214" t="s">
        <v>78</v>
      </c>
      <c r="AU136" s="214" t="s">
        <v>87</v>
      </c>
      <c r="AY136" s="213" t="s">
        <v>170</v>
      </c>
      <c r="BK136" s="215">
        <f>SUM(BK137:BK141)</f>
        <v>0</v>
      </c>
    </row>
    <row r="137" s="2" customFormat="1" ht="16.5" customHeight="1">
      <c r="A137" s="37"/>
      <c r="B137" s="38"/>
      <c r="C137" s="218" t="s">
        <v>196</v>
      </c>
      <c r="D137" s="218" t="s">
        <v>173</v>
      </c>
      <c r="E137" s="219" t="s">
        <v>979</v>
      </c>
      <c r="F137" s="220" t="s">
        <v>980</v>
      </c>
      <c r="G137" s="221" t="s">
        <v>307</v>
      </c>
      <c r="H137" s="222">
        <v>7.7999999999999998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44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186</v>
      </c>
      <c r="AT137" s="230" t="s">
        <v>173</v>
      </c>
      <c r="AU137" s="230" t="s">
        <v>89</v>
      </c>
      <c r="AY137" s="16" t="s">
        <v>170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87</v>
      </c>
      <c r="BK137" s="231">
        <f>ROUND(I137*H137,2)</f>
        <v>0</v>
      </c>
      <c r="BL137" s="16" t="s">
        <v>186</v>
      </c>
      <c r="BM137" s="230" t="s">
        <v>981</v>
      </c>
    </row>
    <row r="138" s="2" customFormat="1">
      <c r="A138" s="37"/>
      <c r="B138" s="38"/>
      <c r="C138" s="39"/>
      <c r="D138" s="232" t="s">
        <v>179</v>
      </c>
      <c r="E138" s="39"/>
      <c r="F138" s="233" t="s">
        <v>980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179</v>
      </c>
      <c r="AU138" s="16" t="s">
        <v>89</v>
      </c>
    </row>
    <row r="139" s="2" customFormat="1">
      <c r="A139" s="37"/>
      <c r="B139" s="38"/>
      <c r="C139" s="39"/>
      <c r="D139" s="232" t="s">
        <v>180</v>
      </c>
      <c r="E139" s="39"/>
      <c r="F139" s="237" t="s">
        <v>982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180</v>
      </c>
      <c r="AU139" s="16" t="s">
        <v>89</v>
      </c>
    </row>
    <row r="140" s="13" customFormat="1">
      <c r="A140" s="13"/>
      <c r="B140" s="238"/>
      <c r="C140" s="239"/>
      <c r="D140" s="232" t="s">
        <v>182</v>
      </c>
      <c r="E140" s="240" t="s">
        <v>1</v>
      </c>
      <c r="F140" s="241" t="s">
        <v>983</v>
      </c>
      <c r="G140" s="239"/>
      <c r="H140" s="242">
        <v>5.2000000000000002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182</v>
      </c>
      <c r="AU140" s="248" t="s">
        <v>89</v>
      </c>
      <c r="AV140" s="13" t="s">
        <v>89</v>
      </c>
      <c r="AW140" s="13" t="s">
        <v>33</v>
      </c>
      <c r="AX140" s="13" t="s">
        <v>79</v>
      </c>
      <c r="AY140" s="248" t="s">
        <v>170</v>
      </c>
    </row>
    <row r="141" s="13" customFormat="1">
      <c r="A141" s="13"/>
      <c r="B141" s="238"/>
      <c r="C141" s="239"/>
      <c r="D141" s="232" t="s">
        <v>182</v>
      </c>
      <c r="E141" s="240" t="s">
        <v>1</v>
      </c>
      <c r="F141" s="241" t="s">
        <v>984</v>
      </c>
      <c r="G141" s="239"/>
      <c r="H141" s="242">
        <v>2.6000000000000001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182</v>
      </c>
      <c r="AU141" s="248" t="s">
        <v>89</v>
      </c>
      <c r="AV141" s="13" t="s">
        <v>89</v>
      </c>
      <c r="AW141" s="13" t="s">
        <v>33</v>
      </c>
      <c r="AX141" s="13" t="s">
        <v>79</v>
      </c>
      <c r="AY141" s="248" t="s">
        <v>170</v>
      </c>
    </row>
    <row r="142" s="12" customFormat="1" ht="25.92" customHeight="1">
      <c r="A142" s="12"/>
      <c r="B142" s="202"/>
      <c r="C142" s="203"/>
      <c r="D142" s="204" t="s">
        <v>78</v>
      </c>
      <c r="E142" s="205" t="s">
        <v>168</v>
      </c>
      <c r="F142" s="205" t="s">
        <v>169</v>
      </c>
      <c r="G142" s="203"/>
      <c r="H142" s="203"/>
      <c r="I142" s="206"/>
      <c r="J142" s="207">
        <f>BK142</f>
        <v>0</v>
      </c>
      <c r="K142" s="203"/>
      <c r="L142" s="208"/>
      <c r="M142" s="209"/>
      <c r="N142" s="210"/>
      <c r="O142" s="210"/>
      <c r="P142" s="211">
        <f>P143+P185+P216</f>
        <v>0</v>
      </c>
      <c r="Q142" s="210"/>
      <c r="R142" s="211">
        <f>R143+R185+R216</f>
        <v>0</v>
      </c>
      <c r="S142" s="210"/>
      <c r="T142" s="212">
        <f>T143+T185+T216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89</v>
      </c>
      <c r="AT142" s="214" t="s">
        <v>78</v>
      </c>
      <c r="AU142" s="214" t="s">
        <v>79</v>
      </c>
      <c r="AY142" s="213" t="s">
        <v>170</v>
      </c>
      <c r="BK142" s="215">
        <f>BK143+BK185+BK216</f>
        <v>0</v>
      </c>
    </row>
    <row r="143" s="12" customFormat="1" ht="22.8" customHeight="1">
      <c r="A143" s="12"/>
      <c r="B143" s="202"/>
      <c r="C143" s="203"/>
      <c r="D143" s="204" t="s">
        <v>78</v>
      </c>
      <c r="E143" s="216" t="s">
        <v>985</v>
      </c>
      <c r="F143" s="216" t="s">
        <v>986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SUM(P144:P184)</f>
        <v>0</v>
      </c>
      <c r="Q143" s="210"/>
      <c r="R143" s="211">
        <f>SUM(R144:R184)</f>
        <v>0</v>
      </c>
      <c r="S143" s="210"/>
      <c r="T143" s="212">
        <f>SUM(T144:T184)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89</v>
      </c>
      <c r="AT143" s="214" t="s">
        <v>78</v>
      </c>
      <c r="AU143" s="214" t="s">
        <v>87</v>
      </c>
      <c r="AY143" s="213" t="s">
        <v>170</v>
      </c>
      <c r="BK143" s="215">
        <f>SUM(BK144:BK184)</f>
        <v>0</v>
      </c>
    </row>
    <row r="144" s="2" customFormat="1" ht="24.15" customHeight="1">
      <c r="A144" s="37"/>
      <c r="B144" s="38"/>
      <c r="C144" s="218" t="s">
        <v>186</v>
      </c>
      <c r="D144" s="218" t="s">
        <v>173</v>
      </c>
      <c r="E144" s="219" t="s">
        <v>987</v>
      </c>
      <c r="F144" s="220" t="s">
        <v>988</v>
      </c>
      <c r="G144" s="221" t="s">
        <v>330</v>
      </c>
      <c r="H144" s="222">
        <v>358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44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177</v>
      </c>
      <c r="AT144" s="230" t="s">
        <v>173</v>
      </c>
      <c r="AU144" s="230" t="s">
        <v>89</v>
      </c>
      <c r="AY144" s="16" t="s">
        <v>170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87</v>
      </c>
      <c r="BK144" s="231">
        <f>ROUND(I144*H144,2)</f>
        <v>0</v>
      </c>
      <c r="BL144" s="16" t="s">
        <v>177</v>
      </c>
      <c r="BM144" s="230" t="s">
        <v>989</v>
      </c>
    </row>
    <row r="145" s="2" customFormat="1">
      <c r="A145" s="37"/>
      <c r="B145" s="38"/>
      <c r="C145" s="39"/>
      <c r="D145" s="232" t="s">
        <v>179</v>
      </c>
      <c r="E145" s="39"/>
      <c r="F145" s="233" t="s">
        <v>988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179</v>
      </c>
      <c r="AU145" s="16" t="s">
        <v>89</v>
      </c>
    </row>
    <row r="146" s="2" customFormat="1">
      <c r="A146" s="37"/>
      <c r="B146" s="38"/>
      <c r="C146" s="39"/>
      <c r="D146" s="232" t="s">
        <v>180</v>
      </c>
      <c r="E146" s="39"/>
      <c r="F146" s="237" t="s">
        <v>990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180</v>
      </c>
      <c r="AU146" s="16" t="s">
        <v>89</v>
      </c>
    </row>
    <row r="147" s="13" customFormat="1">
      <c r="A147" s="13"/>
      <c r="B147" s="238"/>
      <c r="C147" s="239"/>
      <c r="D147" s="232" t="s">
        <v>182</v>
      </c>
      <c r="E147" s="240" t="s">
        <v>1</v>
      </c>
      <c r="F147" s="241" t="s">
        <v>991</v>
      </c>
      <c r="G147" s="239"/>
      <c r="H147" s="242">
        <v>358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182</v>
      </c>
      <c r="AU147" s="248" t="s">
        <v>89</v>
      </c>
      <c r="AV147" s="13" t="s">
        <v>89</v>
      </c>
      <c r="AW147" s="13" t="s">
        <v>33</v>
      </c>
      <c r="AX147" s="13" t="s">
        <v>87</v>
      </c>
      <c r="AY147" s="248" t="s">
        <v>170</v>
      </c>
    </row>
    <row r="148" s="2" customFormat="1" ht="24.15" customHeight="1">
      <c r="A148" s="37"/>
      <c r="B148" s="38"/>
      <c r="C148" s="218" t="s">
        <v>209</v>
      </c>
      <c r="D148" s="218" t="s">
        <v>173</v>
      </c>
      <c r="E148" s="219" t="s">
        <v>992</v>
      </c>
      <c r="F148" s="220" t="s">
        <v>993</v>
      </c>
      <c r="G148" s="221" t="s">
        <v>176</v>
      </c>
      <c r="H148" s="222">
        <v>20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44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177</v>
      </c>
      <c r="AT148" s="230" t="s">
        <v>173</v>
      </c>
      <c r="AU148" s="230" t="s">
        <v>89</v>
      </c>
      <c r="AY148" s="16" t="s">
        <v>170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87</v>
      </c>
      <c r="BK148" s="231">
        <f>ROUND(I148*H148,2)</f>
        <v>0</v>
      </c>
      <c r="BL148" s="16" t="s">
        <v>177</v>
      </c>
      <c r="BM148" s="230" t="s">
        <v>994</v>
      </c>
    </row>
    <row r="149" s="2" customFormat="1">
      <c r="A149" s="37"/>
      <c r="B149" s="38"/>
      <c r="C149" s="39"/>
      <c r="D149" s="232" t="s">
        <v>179</v>
      </c>
      <c r="E149" s="39"/>
      <c r="F149" s="233" t="s">
        <v>993</v>
      </c>
      <c r="G149" s="39"/>
      <c r="H149" s="39"/>
      <c r="I149" s="234"/>
      <c r="J149" s="39"/>
      <c r="K149" s="39"/>
      <c r="L149" s="43"/>
      <c r="M149" s="235"/>
      <c r="N149" s="236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179</v>
      </c>
      <c r="AU149" s="16" t="s">
        <v>89</v>
      </c>
    </row>
    <row r="150" s="2" customFormat="1">
      <c r="A150" s="37"/>
      <c r="B150" s="38"/>
      <c r="C150" s="39"/>
      <c r="D150" s="232" t="s">
        <v>180</v>
      </c>
      <c r="E150" s="39"/>
      <c r="F150" s="237" t="s">
        <v>995</v>
      </c>
      <c r="G150" s="39"/>
      <c r="H150" s="39"/>
      <c r="I150" s="234"/>
      <c r="J150" s="39"/>
      <c r="K150" s="39"/>
      <c r="L150" s="43"/>
      <c r="M150" s="235"/>
      <c r="N150" s="236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180</v>
      </c>
      <c r="AU150" s="16" t="s">
        <v>89</v>
      </c>
    </row>
    <row r="151" s="13" customFormat="1">
      <c r="A151" s="13"/>
      <c r="B151" s="238"/>
      <c r="C151" s="239"/>
      <c r="D151" s="232" t="s">
        <v>182</v>
      </c>
      <c r="E151" s="240" t="s">
        <v>1</v>
      </c>
      <c r="F151" s="241" t="s">
        <v>996</v>
      </c>
      <c r="G151" s="239"/>
      <c r="H151" s="242">
        <v>20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182</v>
      </c>
      <c r="AU151" s="248" t="s">
        <v>89</v>
      </c>
      <c r="AV151" s="13" t="s">
        <v>89</v>
      </c>
      <c r="AW151" s="13" t="s">
        <v>33</v>
      </c>
      <c r="AX151" s="13" t="s">
        <v>87</v>
      </c>
      <c r="AY151" s="248" t="s">
        <v>170</v>
      </c>
    </row>
    <row r="152" s="2" customFormat="1" ht="24.15" customHeight="1">
      <c r="A152" s="37"/>
      <c r="B152" s="38"/>
      <c r="C152" s="218" t="s">
        <v>216</v>
      </c>
      <c r="D152" s="218" t="s">
        <v>173</v>
      </c>
      <c r="E152" s="219" t="s">
        <v>997</v>
      </c>
      <c r="F152" s="220" t="s">
        <v>998</v>
      </c>
      <c r="G152" s="221" t="s">
        <v>176</v>
      </c>
      <c r="H152" s="222">
        <v>10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44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177</v>
      </c>
      <c r="AT152" s="230" t="s">
        <v>173</v>
      </c>
      <c r="AU152" s="230" t="s">
        <v>89</v>
      </c>
      <c r="AY152" s="16" t="s">
        <v>170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87</v>
      </c>
      <c r="BK152" s="231">
        <f>ROUND(I152*H152,2)</f>
        <v>0</v>
      </c>
      <c r="BL152" s="16" t="s">
        <v>177</v>
      </c>
      <c r="BM152" s="230" t="s">
        <v>999</v>
      </c>
    </row>
    <row r="153" s="2" customFormat="1">
      <c r="A153" s="37"/>
      <c r="B153" s="38"/>
      <c r="C153" s="39"/>
      <c r="D153" s="232" t="s">
        <v>179</v>
      </c>
      <c r="E153" s="39"/>
      <c r="F153" s="233" t="s">
        <v>998</v>
      </c>
      <c r="G153" s="39"/>
      <c r="H153" s="39"/>
      <c r="I153" s="234"/>
      <c r="J153" s="39"/>
      <c r="K153" s="39"/>
      <c r="L153" s="43"/>
      <c r="M153" s="235"/>
      <c r="N153" s="236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179</v>
      </c>
      <c r="AU153" s="16" t="s">
        <v>89</v>
      </c>
    </row>
    <row r="154" s="2" customFormat="1">
      <c r="A154" s="37"/>
      <c r="B154" s="38"/>
      <c r="C154" s="39"/>
      <c r="D154" s="232" t="s">
        <v>180</v>
      </c>
      <c r="E154" s="39"/>
      <c r="F154" s="237" t="s">
        <v>1000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180</v>
      </c>
      <c r="AU154" s="16" t="s">
        <v>89</v>
      </c>
    </row>
    <row r="155" s="13" customFormat="1">
      <c r="A155" s="13"/>
      <c r="B155" s="238"/>
      <c r="C155" s="239"/>
      <c r="D155" s="232" t="s">
        <v>182</v>
      </c>
      <c r="E155" s="240" t="s">
        <v>1</v>
      </c>
      <c r="F155" s="241" t="s">
        <v>1001</v>
      </c>
      <c r="G155" s="239"/>
      <c r="H155" s="242">
        <v>10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182</v>
      </c>
      <c r="AU155" s="248" t="s">
        <v>89</v>
      </c>
      <c r="AV155" s="13" t="s">
        <v>89</v>
      </c>
      <c r="AW155" s="13" t="s">
        <v>33</v>
      </c>
      <c r="AX155" s="13" t="s">
        <v>87</v>
      </c>
      <c r="AY155" s="248" t="s">
        <v>170</v>
      </c>
    </row>
    <row r="156" s="2" customFormat="1" ht="24.15" customHeight="1">
      <c r="A156" s="37"/>
      <c r="B156" s="38"/>
      <c r="C156" s="218" t="s">
        <v>222</v>
      </c>
      <c r="D156" s="218" t="s">
        <v>173</v>
      </c>
      <c r="E156" s="219" t="s">
        <v>1002</v>
      </c>
      <c r="F156" s="220" t="s">
        <v>1003</v>
      </c>
      <c r="G156" s="221" t="s">
        <v>176</v>
      </c>
      <c r="H156" s="222">
        <v>10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44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177</v>
      </c>
      <c r="AT156" s="230" t="s">
        <v>173</v>
      </c>
      <c r="AU156" s="230" t="s">
        <v>89</v>
      </c>
      <c r="AY156" s="16" t="s">
        <v>170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87</v>
      </c>
      <c r="BK156" s="231">
        <f>ROUND(I156*H156,2)</f>
        <v>0</v>
      </c>
      <c r="BL156" s="16" t="s">
        <v>177</v>
      </c>
      <c r="BM156" s="230" t="s">
        <v>1004</v>
      </c>
    </row>
    <row r="157" s="2" customFormat="1">
      <c r="A157" s="37"/>
      <c r="B157" s="38"/>
      <c r="C157" s="39"/>
      <c r="D157" s="232" t="s">
        <v>179</v>
      </c>
      <c r="E157" s="39"/>
      <c r="F157" s="233" t="s">
        <v>1003</v>
      </c>
      <c r="G157" s="39"/>
      <c r="H157" s="39"/>
      <c r="I157" s="234"/>
      <c r="J157" s="39"/>
      <c r="K157" s="39"/>
      <c r="L157" s="43"/>
      <c r="M157" s="235"/>
      <c r="N157" s="236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179</v>
      </c>
      <c r="AU157" s="16" t="s">
        <v>89</v>
      </c>
    </row>
    <row r="158" s="2" customFormat="1">
      <c r="A158" s="37"/>
      <c r="B158" s="38"/>
      <c r="C158" s="39"/>
      <c r="D158" s="232" t="s">
        <v>180</v>
      </c>
      <c r="E158" s="39"/>
      <c r="F158" s="237" t="s">
        <v>1005</v>
      </c>
      <c r="G158" s="39"/>
      <c r="H158" s="39"/>
      <c r="I158" s="234"/>
      <c r="J158" s="39"/>
      <c r="K158" s="39"/>
      <c r="L158" s="43"/>
      <c r="M158" s="235"/>
      <c r="N158" s="236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180</v>
      </c>
      <c r="AU158" s="16" t="s">
        <v>89</v>
      </c>
    </row>
    <row r="159" s="13" customFormat="1">
      <c r="A159" s="13"/>
      <c r="B159" s="238"/>
      <c r="C159" s="239"/>
      <c r="D159" s="232" t="s">
        <v>182</v>
      </c>
      <c r="E159" s="240" t="s">
        <v>1</v>
      </c>
      <c r="F159" s="241" t="s">
        <v>1006</v>
      </c>
      <c r="G159" s="239"/>
      <c r="H159" s="242">
        <v>10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182</v>
      </c>
      <c r="AU159" s="248" t="s">
        <v>89</v>
      </c>
      <c r="AV159" s="13" t="s">
        <v>89</v>
      </c>
      <c r="AW159" s="13" t="s">
        <v>33</v>
      </c>
      <c r="AX159" s="13" t="s">
        <v>87</v>
      </c>
      <c r="AY159" s="248" t="s">
        <v>170</v>
      </c>
    </row>
    <row r="160" s="2" customFormat="1" ht="24.15" customHeight="1">
      <c r="A160" s="37"/>
      <c r="B160" s="38"/>
      <c r="C160" s="218" t="s">
        <v>228</v>
      </c>
      <c r="D160" s="218" t="s">
        <v>173</v>
      </c>
      <c r="E160" s="219" t="s">
        <v>1007</v>
      </c>
      <c r="F160" s="220" t="s">
        <v>1008</v>
      </c>
      <c r="G160" s="221" t="s">
        <v>176</v>
      </c>
      <c r="H160" s="222">
        <v>1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44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177</v>
      </c>
      <c r="AT160" s="230" t="s">
        <v>173</v>
      </c>
      <c r="AU160" s="230" t="s">
        <v>89</v>
      </c>
      <c r="AY160" s="16" t="s">
        <v>170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87</v>
      </c>
      <c r="BK160" s="231">
        <f>ROUND(I160*H160,2)</f>
        <v>0</v>
      </c>
      <c r="BL160" s="16" t="s">
        <v>177</v>
      </c>
      <c r="BM160" s="230" t="s">
        <v>1009</v>
      </c>
    </row>
    <row r="161" s="2" customFormat="1">
      <c r="A161" s="37"/>
      <c r="B161" s="38"/>
      <c r="C161" s="39"/>
      <c r="D161" s="232" t="s">
        <v>179</v>
      </c>
      <c r="E161" s="39"/>
      <c r="F161" s="233" t="s">
        <v>1008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179</v>
      </c>
      <c r="AU161" s="16" t="s">
        <v>89</v>
      </c>
    </row>
    <row r="162" s="2" customFormat="1">
      <c r="A162" s="37"/>
      <c r="B162" s="38"/>
      <c r="C162" s="39"/>
      <c r="D162" s="232" t="s">
        <v>180</v>
      </c>
      <c r="E162" s="39"/>
      <c r="F162" s="237" t="s">
        <v>1010</v>
      </c>
      <c r="G162" s="39"/>
      <c r="H162" s="39"/>
      <c r="I162" s="234"/>
      <c r="J162" s="39"/>
      <c r="K162" s="39"/>
      <c r="L162" s="43"/>
      <c r="M162" s="235"/>
      <c r="N162" s="236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180</v>
      </c>
      <c r="AU162" s="16" t="s">
        <v>89</v>
      </c>
    </row>
    <row r="163" s="13" customFormat="1">
      <c r="A163" s="13"/>
      <c r="B163" s="238"/>
      <c r="C163" s="239"/>
      <c r="D163" s="232" t="s">
        <v>182</v>
      </c>
      <c r="E163" s="240" t="s">
        <v>1</v>
      </c>
      <c r="F163" s="241" t="s">
        <v>1011</v>
      </c>
      <c r="G163" s="239"/>
      <c r="H163" s="242">
        <v>1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182</v>
      </c>
      <c r="AU163" s="248" t="s">
        <v>89</v>
      </c>
      <c r="AV163" s="13" t="s">
        <v>89</v>
      </c>
      <c r="AW163" s="13" t="s">
        <v>33</v>
      </c>
      <c r="AX163" s="13" t="s">
        <v>79</v>
      </c>
      <c r="AY163" s="248" t="s">
        <v>170</v>
      </c>
    </row>
    <row r="164" s="2" customFormat="1" ht="24.15" customHeight="1">
      <c r="A164" s="37"/>
      <c r="B164" s="38"/>
      <c r="C164" s="218" t="s">
        <v>235</v>
      </c>
      <c r="D164" s="218" t="s">
        <v>173</v>
      </c>
      <c r="E164" s="219" t="s">
        <v>1012</v>
      </c>
      <c r="F164" s="220" t="s">
        <v>1013</v>
      </c>
      <c r="G164" s="221" t="s">
        <v>176</v>
      </c>
      <c r="H164" s="222">
        <v>9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44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177</v>
      </c>
      <c r="AT164" s="230" t="s">
        <v>173</v>
      </c>
      <c r="AU164" s="230" t="s">
        <v>89</v>
      </c>
      <c r="AY164" s="16" t="s">
        <v>170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87</v>
      </c>
      <c r="BK164" s="231">
        <f>ROUND(I164*H164,2)</f>
        <v>0</v>
      </c>
      <c r="BL164" s="16" t="s">
        <v>177</v>
      </c>
      <c r="BM164" s="230" t="s">
        <v>1014</v>
      </c>
    </row>
    <row r="165" s="2" customFormat="1">
      <c r="A165" s="37"/>
      <c r="B165" s="38"/>
      <c r="C165" s="39"/>
      <c r="D165" s="232" t="s">
        <v>179</v>
      </c>
      <c r="E165" s="39"/>
      <c r="F165" s="233" t="s">
        <v>1013</v>
      </c>
      <c r="G165" s="39"/>
      <c r="H165" s="39"/>
      <c r="I165" s="234"/>
      <c r="J165" s="39"/>
      <c r="K165" s="39"/>
      <c r="L165" s="43"/>
      <c r="M165" s="235"/>
      <c r="N165" s="236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179</v>
      </c>
      <c r="AU165" s="16" t="s">
        <v>89</v>
      </c>
    </row>
    <row r="166" s="2" customFormat="1">
      <c r="A166" s="37"/>
      <c r="B166" s="38"/>
      <c r="C166" s="39"/>
      <c r="D166" s="232" t="s">
        <v>180</v>
      </c>
      <c r="E166" s="39"/>
      <c r="F166" s="237" t="s">
        <v>1010</v>
      </c>
      <c r="G166" s="39"/>
      <c r="H166" s="39"/>
      <c r="I166" s="234"/>
      <c r="J166" s="39"/>
      <c r="K166" s="39"/>
      <c r="L166" s="43"/>
      <c r="M166" s="235"/>
      <c r="N166" s="236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180</v>
      </c>
      <c r="AU166" s="16" t="s">
        <v>89</v>
      </c>
    </row>
    <row r="167" s="13" customFormat="1">
      <c r="A167" s="13"/>
      <c r="B167" s="238"/>
      <c r="C167" s="239"/>
      <c r="D167" s="232" t="s">
        <v>182</v>
      </c>
      <c r="E167" s="240" t="s">
        <v>1</v>
      </c>
      <c r="F167" s="241" t="s">
        <v>1015</v>
      </c>
      <c r="G167" s="239"/>
      <c r="H167" s="242">
        <v>9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182</v>
      </c>
      <c r="AU167" s="248" t="s">
        <v>89</v>
      </c>
      <c r="AV167" s="13" t="s">
        <v>89</v>
      </c>
      <c r="AW167" s="13" t="s">
        <v>33</v>
      </c>
      <c r="AX167" s="13" t="s">
        <v>87</v>
      </c>
      <c r="AY167" s="248" t="s">
        <v>170</v>
      </c>
    </row>
    <row r="168" s="2" customFormat="1" ht="33" customHeight="1">
      <c r="A168" s="37"/>
      <c r="B168" s="38"/>
      <c r="C168" s="218" t="s">
        <v>242</v>
      </c>
      <c r="D168" s="218" t="s">
        <v>173</v>
      </c>
      <c r="E168" s="219" t="s">
        <v>1016</v>
      </c>
      <c r="F168" s="220" t="s">
        <v>1017</v>
      </c>
      <c r="G168" s="221" t="s">
        <v>176</v>
      </c>
      <c r="H168" s="222">
        <v>1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44</v>
      </c>
      <c r="O168" s="90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177</v>
      </c>
      <c r="AT168" s="230" t="s">
        <v>173</v>
      </c>
      <c r="AU168" s="230" t="s">
        <v>89</v>
      </c>
      <c r="AY168" s="16" t="s">
        <v>170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87</v>
      </c>
      <c r="BK168" s="231">
        <f>ROUND(I168*H168,2)</f>
        <v>0</v>
      </c>
      <c r="BL168" s="16" t="s">
        <v>177</v>
      </c>
      <c r="BM168" s="230" t="s">
        <v>1018</v>
      </c>
    </row>
    <row r="169" s="2" customFormat="1">
      <c r="A169" s="37"/>
      <c r="B169" s="38"/>
      <c r="C169" s="39"/>
      <c r="D169" s="232" t="s">
        <v>179</v>
      </c>
      <c r="E169" s="39"/>
      <c r="F169" s="233" t="s">
        <v>1017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179</v>
      </c>
      <c r="AU169" s="16" t="s">
        <v>89</v>
      </c>
    </row>
    <row r="170" s="2" customFormat="1">
      <c r="A170" s="37"/>
      <c r="B170" s="38"/>
      <c r="C170" s="39"/>
      <c r="D170" s="232" t="s">
        <v>180</v>
      </c>
      <c r="E170" s="39"/>
      <c r="F170" s="237" t="s">
        <v>1019</v>
      </c>
      <c r="G170" s="39"/>
      <c r="H170" s="39"/>
      <c r="I170" s="234"/>
      <c r="J170" s="39"/>
      <c r="K170" s="39"/>
      <c r="L170" s="43"/>
      <c r="M170" s="235"/>
      <c r="N170" s="236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180</v>
      </c>
      <c r="AU170" s="16" t="s">
        <v>89</v>
      </c>
    </row>
    <row r="171" s="13" customFormat="1">
      <c r="A171" s="13"/>
      <c r="B171" s="238"/>
      <c r="C171" s="239"/>
      <c r="D171" s="232" t="s">
        <v>182</v>
      </c>
      <c r="E171" s="240" t="s">
        <v>1</v>
      </c>
      <c r="F171" s="241" t="s">
        <v>1020</v>
      </c>
      <c r="G171" s="239"/>
      <c r="H171" s="242">
        <v>1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182</v>
      </c>
      <c r="AU171" s="248" t="s">
        <v>89</v>
      </c>
      <c r="AV171" s="13" t="s">
        <v>89</v>
      </c>
      <c r="AW171" s="13" t="s">
        <v>33</v>
      </c>
      <c r="AX171" s="13" t="s">
        <v>87</v>
      </c>
      <c r="AY171" s="248" t="s">
        <v>170</v>
      </c>
    </row>
    <row r="172" s="2" customFormat="1" ht="24.15" customHeight="1">
      <c r="A172" s="37"/>
      <c r="B172" s="38"/>
      <c r="C172" s="218" t="s">
        <v>248</v>
      </c>
      <c r="D172" s="218" t="s">
        <v>173</v>
      </c>
      <c r="E172" s="219" t="s">
        <v>1021</v>
      </c>
      <c r="F172" s="220" t="s">
        <v>1022</v>
      </c>
      <c r="G172" s="221" t="s">
        <v>176</v>
      </c>
      <c r="H172" s="222">
        <v>1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44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177</v>
      </c>
      <c r="AT172" s="230" t="s">
        <v>173</v>
      </c>
      <c r="AU172" s="230" t="s">
        <v>89</v>
      </c>
      <c r="AY172" s="16" t="s">
        <v>170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87</v>
      </c>
      <c r="BK172" s="231">
        <f>ROUND(I172*H172,2)</f>
        <v>0</v>
      </c>
      <c r="BL172" s="16" t="s">
        <v>177</v>
      </c>
      <c r="BM172" s="230" t="s">
        <v>1023</v>
      </c>
    </row>
    <row r="173" s="2" customFormat="1">
      <c r="A173" s="37"/>
      <c r="B173" s="38"/>
      <c r="C173" s="39"/>
      <c r="D173" s="232" t="s">
        <v>179</v>
      </c>
      <c r="E173" s="39"/>
      <c r="F173" s="233" t="s">
        <v>1022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179</v>
      </c>
      <c r="AU173" s="16" t="s">
        <v>89</v>
      </c>
    </row>
    <row r="174" s="2" customFormat="1">
      <c r="A174" s="37"/>
      <c r="B174" s="38"/>
      <c r="C174" s="39"/>
      <c r="D174" s="232" t="s">
        <v>180</v>
      </c>
      <c r="E174" s="39"/>
      <c r="F174" s="237" t="s">
        <v>1024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180</v>
      </c>
      <c r="AU174" s="16" t="s">
        <v>89</v>
      </c>
    </row>
    <row r="175" s="13" customFormat="1">
      <c r="A175" s="13"/>
      <c r="B175" s="238"/>
      <c r="C175" s="239"/>
      <c r="D175" s="232" t="s">
        <v>182</v>
      </c>
      <c r="E175" s="240" t="s">
        <v>1</v>
      </c>
      <c r="F175" s="241" t="s">
        <v>1025</v>
      </c>
      <c r="G175" s="239"/>
      <c r="H175" s="242">
        <v>1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182</v>
      </c>
      <c r="AU175" s="248" t="s">
        <v>89</v>
      </c>
      <c r="AV175" s="13" t="s">
        <v>89</v>
      </c>
      <c r="AW175" s="13" t="s">
        <v>33</v>
      </c>
      <c r="AX175" s="13" t="s">
        <v>87</v>
      </c>
      <c r="AY175" s="248" t="s">
        <v>170</v>
      </c>
    </row>
    <row r="176" s="2" customFormat="1" ht="16.5" customHeight="1">
      <c r="A176" s="37"/>
      <c r="B176" s="38"/>
      <c r="C176" s="218" t="s">
        <v>254</v>
      </c>
      <c r="D176" s="218" t="s">
        <v>173</v>
      </c>
      <c r="E176" s="219" t="s">
        <v>1026</v>
      </c>
      <c r="F176" s="220" t="s">
        <v>1027</v>
      </c>
      <c r="G176" s="221" t="s">
        <v>1028</v>
      </c>
      <c r="H176" s="222">
        <v>4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44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177</v>
      </c>
      <c r="AT176" s="230" t="s">
        <v>173</v>
      </c>
      <c r="AU176" s="230" t="s">
        <v>89</v>
      </c>
      <c r="AY176" s="16" t="s">
        <v>170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87</v>
      </c>
      <c r="BK176" s="231">
        <f>ROUND(I176*H176,2)</f>
        <v>0</v>
      </c>
      <c r="BL176" s="16" t="s">
        <v>177</v>
      </c>
      <c r="BM176" s="230" t="s">
        <v>1029</v>
      </c>
    </row>
    <row r="177" s="2" customFormat="1">
      <c r="A177" s="37"/>
      <c r="B177" s="38"/>
      <c r="C177" s="39"/>
      <c r="D177" s="232" t="s">
        <v>179</v>
      </c>
      <c r="E177" s="39"/>
      <c r="F177" s="233" t="s">
        <v>1027</v>
      </c>
      <c r="G177" s="39"/>
      <c r="H177" s="39"/>
      <c r="I177" s="234"/>
      <c r="J177" s="39"/>
      <c r="K177" s="39"/>
      <c r="L177" s="43"/>
      <c r="M177" s="235"/>
      <c r="N177" s="236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179</v>
      </c>
      <c r="AU177" s="16" t="s">
        <v>89</v>
      </c>
    </row>
    <row r="178" s="2" customFormat="1">
      <c r="A178" s="37"/>
      <c r="B178" s="38"/>
      <c r="C178" s="39"/>
      <c r="D178" s="232" t="s">
        <v>180</v>
      </c>
      <c r="E178" s="39"/>
      <c r="F178" s="237" t="s">
        <v>1030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180</v>
      </c>
      <c r="AU178" s="16" t="s">
        <v>89</v>
      </c>
    </row>
    <row r="179" s="13" customFormat="1">
      <c r="A179" s="13"/>
      <c r="B179" s="238"/>
      <c r="C179" s="239"/>
      <c r="D179" s="232" t="s">
        <v>182</v>
      </c>
      <c r="E179" s="240" t="s">
        <v>1</v>
      </c>
      <c r="F179" s="241" t="s">
        <v>186</v>
      </c>
      <c r="G179" s="239"/>
      <c r="H179" s="242">
        <v>4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182</v>
      </c>
      <c r="AU179" s="248" t="s">
        <v>89</v>
      </c>
      <c r="AV179" s="13" t="s">
        <v>89</v>
      </c>
      <c r="AW179" s="13" t="s">
        <v>33</v>
      </c>
      <c r="AX179" s="13" t="s">
        <v>87</v>
      </c>
      <c r="AY179" s="248" t="s">
        <v>170</v>
      </c>
    </row>
    <row r="180" s="2" customFormat="1" ht="21.75" customHeight="1">
      <c r="A180" s="37"/>
      <c r="B180" s="38"/>
      <c r="C180" s="218" t="s">
        <v>261</v>
      </c>
      <c r="D180" s="218" t="s">
        <v>173</v>
      </c>
      <c r="E180" s="219" t="s">
        <v>1031</v>
      </c>
      <c r="F180" s="220" t="s">
        <v>1032</v>
      </c>
      <c r="G180" s="221" t="s">
        <v>307</v>
      </c>
      <c r="H180" s="222">
        <v>8.0269999999999992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44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177</v>
      </c>
      <c r="AT180" s="230" t="s">
        <v>173</v>
      </c>
      <c r="AU180" s="230" t="s">
        <v>89</v>
      </c>
      <c r="AY180" s="16" t="s">
        <v>170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87</v>
      </c>
      <c r="BK180" s="231">
        <f>ROUND(I180*H180,2)</f>
        <v>0</v>
      </c>
      <c r="BL180" s="16" t="s">
        <v>177</v>
      </c>
      <c r="BM180" s="230" t="s">
        <v>1033</v>
      </c>
    </row>
    <row r="181" s="2" customFormat="1">
      <c r="A181" s="37"/>
      <c r="B181" s="38"/>
      <c r="C181" s="39"/>
      <c r="D181" s="232" t="s">
        <v>179</v>
      </c>
      <c r="E181" s="39"/>
      <c r="F181" s="233" t="s">
        <v>1032</v>
      </c>
      <c r="G181" s="39"/>
      <c r="H181" s="39"/>
      <c r="I181" s="234"/>
      <c r="J181" s="39"/>
      <c r="K181" s="39"/>
      <c r="L181" s="43"/>
      <c r="M181" s="235"/>
      <c r="N181" s="236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179</v>
      </c>
      <c r="AU181" s="16" t="s">
        <v>89</v>
      </c>
    </row>
    <row r="182" s="2" customFormat="1">
      <c r="A182" s="37"/>
      <c r="B182" s="38"/>
      <c r="C182" s="39"/>
      <c r="D182" s="232" t="s">
        <v>180</v>
      </c>
      <c r="E182" s="39"/>
      <c r="F182" s="237" t="s">
        <v>1034</v>
      </c>
      <c r="G182" s="39"/>
      <c r="H182" s="39"/>
      <c r="I182" s="234"/>
      <c r="J182" s="39"/>
      <c r="K182" s="39"/>
      <c r="L182" s="43"/>
      <c r="M182" s="235"/>
      <c r="N182" s="236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180</v>
      </c>
      <c r="AU182" s="16" t="s">
        <v>89</v>
      </c>
    </row>
    <row r="183" s="13" customFormat="1">
      <c r="A183" s="13"/>
      <c r="B183" s="238"/>
      <c r="C183" s="239"/>
      <c r="D183" s="232" t="s">
        <v>182</v>
      </c>
      <c r="E183" s="240" t="s">
        <v>1</v>
      </c>
      <c r="F183" s="241" t="s">
        <v>1035</v>
      </c>
      <c r="G183" s="239"/>
      <c r="H183" s="242">
        <v>0.53900000000000003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182</v>
      </c>
      <c r="AU183" s="248" t="s">
        <v>89</v>
      </c>
      <c r="AV183" s="13" t="s">
        <v>89</v>
      </c>
      <c r="AW183" s="13" t="s">
        <v>33</v>
      </c>
      <c r="AX183" s="13" t="s">
        <v>79</v>
      </c>
      <c r="AY183" s="248" t="s">
        <v>170</v>
      </c>
    </row>
    <row r="184" s="13" customFormat="1">
      <c r="A184" s="13"/>
      <c r="B184" s="238"/>
      <c r="C184" s="239"/>
      <c r="D184" s="232" t="s">
        <v>182</v>
      </c>
      <c r="E184" s="240" t="s">
        <v>1</v>
      </c>
      <c r="F184" s="241" t="s">
        <v>1036</v>
      </c>
      <c r="G184" s="239"/>
      <c r="H184" s="242">
        <v>7.4880000000000004</v>
      </c>
      <c r="I184" s="243"/>
      <c r="J184" s="239"/>
      <c r="K184" s="239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182</v>
      </c>
      <c r="AU184" s="248" t="s">
        <v>89</v>
      </c>
      <c r="AV184" s="13" t="s">
        <v>89</v>
      </c>
      <c r="AW184" s="13" t="s">
        <v>33</v>
      </c>
      <c r="AX184" s="13" t="s">
        <v>79</v>
      </c>
      <c r="AY184" s="248" t="s">
        <v>170</v>
      </c>
    </row>
    <row r="185" s="12" customFormat="1" ht="22.8" customHeight="1">
      <c r="A185" s="12"/>
      <c r="B185" s="202"/>
      <c r="C185" s="203"/>
      <c r="D185" s="204" t="s">
        <v>78</v>
      </c>
      <c r="E185" s="216" t="s">
        <v>1037</v>
      </c>
      <c r="F185" s="216" t="s">
        <v>1038</v>
      </c>
      <c r="G185" s="203"/>
      <c r="H185" s="203"/>
      <c r="I185" s="206"/>
      <c r="J185" s="217">
        <f>BK185</f>
        <v>0</v>
      </c>
      <c r="K185" s="203"/>
      <c r="L185" s="208"/>
      <c r="M185" s="209"/>
      <c r="N185" s="210"/>
      <c r="O185" s="210"/>
      <c r="P185" s="211">
        <f>SUM(P186:P215)</f>
        <v>0</v>
      </c>
      <c r="Q185" s="210"/>
      <c r="R185" s="211">
        <f>SUM(R186:R215)</f>
        <v>0</v>
      </c>
      <c r="S185" s="210"/>
      <c r="T185" s="212">
        <f>SUM(T186:T215)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3" t="s">
        <v>89</v>
      </c>
      <c r="AT185" s="214" t="s">
        <v>78</v>
      </c>
      <c r="AU185" s="214" t="s">
        <v>87</v>
      </c>
      <c r="AY185" s="213" t="s">
        <v>170</v>
      </c>
      <c r="BK185" s="215">
        <f>SUM(BK186:BK215)</f>
        <v>0</v>
      </c>
    </row>
    <row r="186" s="2" customFormat="1" ht="24.15" customHeight="1">
      <c r="A186" s="37"/>
      <c r="B186" s="38"/>
      <c r="C186" s="218" t="s">
        <v>267</v>
      </c>
      <c r="D186" s="218" t="s">
        <v>173</v>
      </c>
      <c r="E186" s="219" t="s">
        <v>1039</v>
      </c>
      <c r="F186" s="220" t="s">
        <v>1040</v>
      </c>
      <c r="G186" s="221" t="s">
        <v>176</v>
      </c>
      <c r="H186" s="222">
        <v>1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44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177</v>
      </c>
      <c r="AT186" s="230" t="s">
        <v>173</v>
      </c>
      <c r="AU186" s="230" t="s">
        <v>89</v>
      </c>
      <c r="AY186" s="16" t="s">
        <v>170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87</v>
      </c>
      <c r="BK186" s="231">
        <f>ROUND(I186*H186,2)</f>
        <v>0</v>
      </c>
      <c r="BL186" s="16" t="s">
        <v>177</v>
      </c>
      <c r="BM186" s="230" t="s">
        <v>1041</v>
      </c>
    </row>
    <row r="187" s="2" customFormat="1">
      <c r="A187" s="37"/>
      <c r="B187" s="38"/>
      <c r="C187" s="39"/>
      <c r="D187" s="232" t="s">
        <v>179</v>
      </c>
      <c r="E187" s="39"/>
      <c r="F187" s="233" t="s">
        <v>1040</v>
      </c>
      <c r="G187" s="39"/>
      <c r="H187" s="39"/>
      <c r="I187" s="234"/>
      <c r="J187" s="39"/>
      <c r="K187" s="39"/>
      <c r="L187" s="43"/>
      <c r="M187" s="235"/>
      <c r="N187" s="236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179</v>
      </c>
      <c r="AU187" s="16" t="s">
        <v>89</v>
      </c>
    </row>
    <row r="188" s="2" customFormat="1">
      <c r="A188" s="37"/>
      <c r="B188" s="38"/>
      <c r="C188" s="39"/>
      <c r="D188" s="232" t="s">
        <v>180</v>
      </c>
      <c r="E188" s="39"/>
      <c r="F188" s="237" t="s">
        <v>1042</v>
      </c>
      <c r="G188" s="39"/>
      <c r="H188" s="39"/>
      <c r="I188" s="234"/>
      <c r="J188" s="39"/>
      <c r="K188" s="39"/>
      <c r="L188" s="43"/>
      <c r="M188" s="235"/>
      <c r="N188" s="236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180</v>
      </c>
      <c r="AU188" s="16" t="s">
        <v>89</v>
      </c>
    </row>
    <row r="189" s="13" customFormat="1">
      <c r="A189" s="13"/>
      <c r="B189" s="238"/>
      <c r="C189" s="239"/>
      <c r="D189" s="232" t="s">
        <v>182</v>
      </c>
      <c r="E189" s="240" t="s">
        <v>1</v>
      </c>
      <c r="F189" s="241" t="s">
        <v>87</v>
      </c>
      <c r="G189" s="239"/>
      <c r="H189" s="242">
        <v>1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182</v>
      </c>
      <c r="AU189" s="248" t="s">
        <v>89</v>
      </c>
      <c r="AV189" s="13" t="s">
        <v>89</v>
      </c>
      <c r="AW189" s="13" t="s">
        <v>33</v>
      </c>
      <c r="AX189" s="13" t="s">
        <v>87</v>
      </c>
      <c r="AY189" s="248" t="s">
        <v>170</v>
      </c>
    </row>
    <row r="190" s="2" customFormat="1" ht="21.75" customHeight="1">
      <c r="A190" s="37"/>
      <c r="B190" s="38"/>
      <c r="C190" s="218" t="s">
        <v>8</v>
      </c>
      <c r="D190" s="218" t="s">
        <v>173</v>
      </c>
      <c r="E190" s="219" t="s">
        <v>1043</v>
      </c>
      <c r="F190" s="220" t="s">
        <v>1044</v>
      </c>
      <c r="G190" s="221" t="s">
        <v>176</v>
      </c>
      <c r="H190" s="222">
        <v>10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44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177</v>
      </c>
      <c r="AT190" s="230" t="s">
        <v>173</v>
      </c>
      <c r="AU190" s="230" t="s">
        <v>89</v>
      </c>
      <c r="AY190" s="16" t="s">
        <v>170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87</v>
      </c>
      <c r="BK190" s="231">
        <f>ROUND(I190*H190,2)</f>
        <v>0</v>
      </c>
      <c r="BL190" s="16" t="s">
        <v>177</v>
      </c>
      <c r="BM190" s="230" t="s">
        <v>1045</v>
      </c>
    </row>
    <row r="191" s="2" customFormat="1">
      <c r="A191" s="37"/>
      <c r="B191" s="38"/>
      <c r="C191" s="39"/>
      <c r="D191" s="232" t="s">
        <v>179</v>
      </c>
      <c r="E191" s="39"/>
      <c r="F191" s="233" t="s">
        <v>1046</v>
      </c>
      <c r="G191" s="39"/>
      <c r="H191" s="39"/>
      <c r="I191" s="234"/>
      <c r="J191" s="39"/>
      <c r="K191" s="39"/>
      <c r="L191" s="43"/>
      <c r="M191" s="235"/>
      <c r="N191" s="236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179</v>
      </c>
      <c r="AU191" s="16" t="s">
        <v>89</v>
      </c>
    </row>
    <row r="192" s="2" customFormat="1">
      <c r="A192" s="37"/>
      <c r="B192" s="38"/>
      <c r="C192" s="39"/>
      <c r="D192" s="232" t="s">
        <v>180</v>
      </c>
      <c r="E192" s="39"/>
      <c r="F192" s="237" t="s">
        <v>1047</v>
      </c>
      <c r="G192" s="39"/>
      <c r="H192" s="39"/>
      <c r="I192" s="234"/>
      <c r="J192" s="39"/>
      <c r="K192" s="39"/>
      <c r="L192" s="43"/>
      <c r="M192" s="235"/>
      <c r="N192" s="236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180</v>
      </c>
      <c r="AU192" s="16" t="s">
        <v>89</v>
      </c>
    </row>
    <row r="193" s="13" customFormat="1">
      <c r="A193" s="13"/>
      <c r="B193" s="238"/>
      <c r="C193" s="239"/>
      <c r="D193" s="232" t="s">
        <v>182</v>
      </c>
      <c r="E193" s="240" t="s">
        <v>1</v>
      </c>
      <c r="F193" s="241" t="s">
        <v>1048</v>
      </c>
      <c r="G193" s="239"/>
      <c r="H193" s="242">
        <v>1</v>
      </c>
      <c r="I193" s="243"/>
      <c r="J193" s="239"/>
      <c r="K193" s="239"/>
      <c r="L193" s="244"/>
      <c r="M193" s="245"/>
      <c r="N193" s="246"/>
      <c r="O193" s="246"/>
      <c r="P193" s="246"/>
      <c r="Q193" s="246"/>
      <c r="R193" s="246"/>
      <c r="S193" s="246"/>
      <c r="T193" s="24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8" t="s">
        <v>182</v>
      </c>
      <c r="AU193" s="248" t="s">
        <v>89</v>
      </c>
      <c r="AV193" s="13" t="s">
        <v>89</v>
      </c>
      <c r="AW193" s="13" t="s">
        <v>33</v>
      </c>
      <c r="AX193" s="13" t="s">
        <v>79</v>
      </c>
      <c r="AY193" s="248" t="s">
        <v>170</v>
      </c>
    </row>
    <row r="194" s="13" customFormat="1">
      <c r="A194" s="13"/>
      <c r="B194" s="238"/>
      <c r="C194" s="239"/>
      <c r="D194" s="232" t="s">
        <v>182</v>
      </c>
      <c r="E194" s="240" t="s">
        <v>1</v>
      </c>
      <c r="F194" s="241" t="s">
        <v>1049</v>
      </c>
      <c r="G194" s="239"/>
      <c r="H194" s="242">
        <v>9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182</v>
      </c>
      <c r="AU194" s="248" t="s">
        <v>89</v>
      </c>
      <c r="AV194" s="13" t="s">
        <v>89</v>
      </c>
      <c r="AW194" s="13" t="s">
        <v>33</v>
      </c>
      <c r="AX194" s="13" t="s">
        <v>79</v>
      </c>
      <c r="AY194" s="248" t="s">
        <v>170</v>
      </c>
    </row>
    <row r="195" s="2" customFormat="1" ht="16.5" customHeight="1">
      <c r="A195" s="37"/>
      <c r="B195" s="38"/>
      <c r="C195" s="218" t="s">
        <v>177</v>
      </c>
      <c r="D195" s="218" t="s">
        <v>173</v>
      </c>
      <c r="E195" s="219" t="s">
        <v>1050</v>
      </c>
      <c r="F195" s="220" t="s">
        <v>1051</v>
      </c>
      <c r="G195" s="221" t="s">
        <v>176</v>
      </c>
      <c r="H195" s="222">
        <v>10</v>
      </c>
      <c r="I195" s="223"/>
      <c r="J195" s="224">
        <f>ROUND(I195*H195,2)</f>
        <v>0</v>
      </c>
      <c r="K195" s="225"/>
      <c r="L195" s="43"/>
      <c r="M195" s="226" t="s">
        <v>1</v>
      </c>
      <c r="N195" s="227" t="s">
        <v>44</v>
      </c>
      <c r="O195" s="90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177</v>
      </c>
      <c r="AT195" s="230" t="s">
        <v>173</v>
      </c>
      <c r="AU195" s="230" t="s">
        <v>89</v>
      </c>
      <c r="AY195" s="16" t="s">
        <v>170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87</v>
      </c>
      <c r="BK195" s="231">
        <f>ROUND(I195*H195,2)</f>
        <v>0</v>
      </c>
      <c r="BL195" s="16" t="s">
        <v>177</v>
      </c>
      <c r="BM195" s="230" t="s">
        <v>1052</v>
      </c>
    </row>
    <row r="196" s="2" customFormat="1">
      <c r="A196" s="37"/>
      <c r="B196" s="38"/>
      <c r="C196" s="39"/>
      <c r="D196" s="232" t="s">
        <v>179</v>
      </c>
      <c r="E196" s="39"/>
      <c r="F196" s="233" t="s">
        <v>1051</v>
      </c>
      <c r="G196" s="39"/>
      <c r="H196" s="39"/>
      <c r="I196" s="234"/>
      <c r="J196" s="39"/>
      <c r="K196" s="39"/>
      <c r="L196" s="43"/>
      <c r="M196" s="235"/>
      <c r="N196" s="236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179</v>
      </c>
      <c r="AU196" s="16" t="s">
        <v>89</v>
      </c>
    </row>
    <row r="197" s="2" customFormat="1">
      <c r="A197" s="37"/>
      <c r="B197" s="38"/>
      <c r="C197" s="39"/>
      <c r="D197" s="232" t="s">
        <v>180</v>
      </c>
      <c r="E197" s="39"/>
      <c r="F197" s="237" t="s">
        <v>1053</v>
      </c>
      <c r="G197" s="39"/>
      <c r="H197" s="39"/>
      <c r="I197" s="234"/>
      <c r="J197" s="39"/>
      <c r="K197" s="39"/>
      <c r="L197" s="43"/>
      <c r="M197" s="235"/>
      <c r="N197" s="236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180</v>
      </c>
      <c r="AU197" s="16" t="s">
        <v>89</v>
      </c>
    </row>
    <row r="198" s="13" customFormat="1">
      <c r="A198" s="13"/>
      <c r="B198" s="238"/>
      <c r="C198" s="239"/>
      <c r="D198" s="232" t="s">
        <v>182</v>
      </c>
      <c r="E198" s="240" t="s">
        <v>1</v>
      </c>
      <c r="F198" s="241" t="s">
        <v>1048</v>
      </c>
      <c r="G198" s="239"/>
      <c r="H198" s="242">
        <v>1</v>
      </c>
      <c r="I198" s="243"/>
      <c r="J198" s="239"/>
      <c r="K198" s="239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182</v>
      </c>
      <c r="AU198" s="248" t="s">
        <v>89</v>
      </c>
      <c r="AV198" s="13" t="s">
        <v>89</v>
      </c>
      <c r="AW198" s="13" t="s">
        <v>33</v>
      </c>
      <c r="AX198" s="13" t="s">
        <v>79</v>
      </c>
      <c r="AY198" s="248" t="s">
        <v>170</v>
      </c>
    </row>
    <row r="199" s="13" customFormat="1">
      <c r="A199" s="13"/>
      <c r="B199" s="238"/>
      <c r="C199" s="239"/>
      <c r="D199" s="232" t="s">
        <v>182</v>
      </c>
      <c r="E199" s="240" t="s">
        <v>1</v>
      </c>
      <c r="F199" s="241" t="s">
        <v>1049</v>
      </c>
      <c r="G199" s="239"/>
      <c r="H199" s="242">
        <v>9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182</v>
      </c>
      <c r="AU199" s="248" t="s">
        <v>89</v>
      </c>
      <c r="AV199" s="13" t="s">
        <v>89</v>
      </c>
      <c r="AW199" s="13" t="s">
        <v>33</v>
      </c>
      <c r="AX199" s="13" t="s">
        <v>79</v>
      </c>
      <c r="AY199" s="248" t="s">
        <v>170</v>
      </c>
    </row>
    <row r="200" s="2" customFormat="1" ht="16.5" customHeight="1">
      <c r="A200" s="37"/>
      <c r="B200" s="38"/>
      <c r="C200" s="218" t="s">
        <v>392</v>
      </c>
      <c r="D200" s="218" t="s">
        <v>173</v>
      </c>
      <c r="E200" s="219" t="s">
        <v>1054</v>
      </c>
      <c r="F200" s="220" t="s">
        <v>1055</v>
      </c>
      <c r="G200" s="221" t="s">
        <v>176</v>
      </c>
      <c r="H200" s="222">
        <v>10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44</v>
      </c>
      <c r="O200" s="90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177</v>
      </c>
      <c r="AT200" s="230" t="s">
        <v>173</v>
      </c>
      <c r="AU200" s="230" t="s">
        <v>89</v>
      </c>
      <c r="AY200" s="16" t="s">
        <v>170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87</v>
      </c>
      <c r="BK200" s="231">
        <f>ROUND(I200*H200,2)</f>
        <v>0</v>
      </c>
      <c r="BL200" s="16" t="s">
        <v>177</v>
      </c>
      <c r="BM200" s="230" t="s">
        <v>1056</v>
      </c>
    </row>
    <row r="201" s="2" customFormat="1">
      <c r="A201" s="37"/>
      <c r="B201" s="38"/>
      <c r="C201" s="39"/>
      <c r="D201" s="232" t="s">
        <v>179</v>
      </c>
      <c r="E201" s="39"/>
      <c r="F201" s="233" t="s">
        <v>1057</v>
      </c>
      <c r="G201" s="39"/>
      <c r="H201" s="39"/>
      <c r="I201" s="234"/>
      <c r="J201" s="39"/>
      <c r="K201" s="39"/>
      <c r="L201" s="43"/>
      <c r="M201" s="235"/>
      <c r="N201" s="236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179</v>
      </c>
      <c r="AU201" s="16" t="s">
        <v>89</v>
      </c>
    </row>
    <row r="202" s="2" customFormat="1">
      <c r="A202" s="37"/>
      <c r="B202" s="38"/>
      <c r="C202" s="39"/>
      <c r="D202" s="232" t="s">
        <v>180</v>
      </c>
      <c r="E202" s="39"/>
      <c r="F202" s="237" t="s">
        <v>1047</v>
      </c>
      <c r="G202" s="39"/>
      <c r="H202" s="39"/>
      <c r="I202" s="234"/>
      <c r="J202" s="39"/>
      <c r="K202" s="39"/>
      <c r="L202" s="43"/>
      <c r="M202" s="235"/>
      <c r="N202" s="236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180</v>
      </c>
      <c r="AU202" s="16" t="s">
        <v>89</v>
      </c>
    </row>
    <row r="203" s="13" customFormat="1">
      <c r="A203" s="13"/>
      <c r="B203" s="238"/>
      <c r="C203" s="239"/>
      <c r="D203" s="232" t="s">
        <v>182</v>
      </c>
      <c r="E203" s="240" t="s">
        <v>1</v>
      </c>
      <c r="F203" s="241" t="s">
        <v>1058</v>
      </c>
      <c r="G203" s="239"/>
      <c r="H203" s="242">
        <v>10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182</v>
      </c>
      <c r="AU203" s="248" t="s">
        <v>89</v>
      </c>
      <c r="AV203" s="13" t="s">
        <v>89</v>
      </c>
      <c r="AW203" s="13" t="s">
        <v>33</v>
      </c>
      <c r="AX203" s="13" t="s">
        <v>87</v>
      </c>
      <c r="AY203" s="248" t="s">
        <v>170</v>
      </c>
    </row>
    <row r="204" s="2" customFormat="1" ht="16.5" customHeight="1">
      <c r="A204" s="37"/>
      <c r="B204" s="38"/>
      <c r="C204" s="218" t="s">
        <v>400</v>
      </c>
      <c r="D204" s="218" t="s">
        <v>173</v>
      </c>
      <c r="E204" s="219" t="s">
        <v>1059</v>
      </c>
      <c r="F204" s="220" t="s">
        <v>1060</v>
      </c>
      <c r="G204" s="221" t="s">
        <v>176</v>
      </c>
      <c r="H204" s="222">
        <v>10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44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177</v>
      </c>
      <c r="AT204" s="230" t="s">
        <v>173</v>
      </c>
      <c r="AU204" s="230" t="s">
        <v>89</v>
      </c>
      <c r="AY204" s="16" t="s">
        <v>170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87</v>
      </c>
      <c r="BK204" s="231">
        <f>ROUND(I204*H204,2)</f>
        <v>0</v>
      </c>
      <c r="BL204" s="16" t="s">
        <v>177</v>
      </c>
      <c r="BM204" s="230" t="s">
        <v>1061</v>
      </c>
    </row>
    <row r="205" s="2" customFormat="1">
      <c r="A205" s="37"/>
      <c r="B205" s="38"/>
      <c r="C205" s="39"/>
      <c r="D205" s="232" t="s">
        <v>179</v>
      </c>
      <c r="E205" s="39"/>
      <c r="F205" s="233" t="s">
        <v>1060</v>
      </c>
      <c r="G205" s="39"/>
      <c r="H205" s="39"/>
      <c r="I205" s="234"/>
      <c r="J205" s="39"/>
      <c r="K205" s="39"/>
      <c r="L205" s="43"/>
      <c r="M205" s="235"/>
      <c r="N205" s="236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179</v>
      </c>
      <c r="AU205" s="16" t="s">
        <v>89</v>
      </c>
    </row>
    <row r="206" s="2" customFormat="1">
      <c r="A206" s="37"/>
      <c r="B206" s="38"/>
      <c r="C206" s="39"/>
      <c r="D206" s="232" t="s">
        <v>180</v>
      </c>
      <c r="E206" s="39"/>
      <c r="F206" s="237" t="s">
        <v>1053</v>
      </c>
      <c r="G206" s="39"/>
      <c r="H206" s="39"/>
      <c r="I206" s="234"/>
      <c r="J206" s="39"/>
      <c r="K206" s="39"/>
      <c r="L206" s="43"/>
      <c r="M206" s="235"/>
      <c r="N206" s="236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180</v>
      </c>
      <c r="AU206" s="16" t="s">
        <v>89</v>
      </c>
    </row>
    <row r="207" s="13" customFormat="1">
      <c r="A207" s="13"/>
      <c r="B207" s="238"/>
      <c r="C207" s="239"/>
      <c r="D207" s="232" t="s">
        <v>182</v>
      </c>
      <c r="E207" s="240" t="s">
        <v>1</v>
      </c>
      <c r="F207" s="241" t="s">
        <v>1058</v>
      </c>
      <c r="G207" s="239"/>
      <c r="H207" s="242">
        <v>10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182</v>
      </c>
      <c r="AU207" s="248" t="s">
        <v>89</v>
      </c>
      <c r="AV207" s="13" t="s">
        <v>89</v>
      </c>
      <c r="AW207" s="13" t="s">
        <v>33</v>
      </c>
      <c r="AX207" s="13" t="s">
        <v>87</v>
      </c>
      <c r="AY207" s="248" t="s">
        <v>170</v>
      </c>
    </row>
    <row r="208" s="2" customFormat="1" ht="24.15" customHeight="1">
      <c r="A208" s="37"/>
      <c r="B208" s="38"/>
      <c r="C208" s="218" t="s">
        <v>408</v>
      </c>
      <c r="D208" s="218" t="s">
        <v>173</v>
      </c>
      <c r="E208" s="219" t="s">
        <v>1062</v>
      </c>
      <c r="F208" s="220" t="s">
        <v>1063</v>
      </c>
      <c r="G208" s="221" t="s">
        <v>330</v>
      </c>
      <c r="H208" s="222">
        <v>358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44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177</v>
      </c>
      <c r="AT208" s="230" t="s">
        <v>173</v>
      </c>
      <c r="AU208" s="230" t="s">
        <v>89</v>
      </c>
      <c r="AY208" s="16" t="s">
        <v>170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87</v>
      </c>
      <c r="BK208" s="231">
        <f>ROUND(I208*H208,2)</f>
        <v>0</v>
      </c>
      <c r="BL208" s="16" t="s">
        <v>177</v>
      </c>
      <c r="BM208" s="230" t="s">
        <v>1064</v>
      </c>
    </row>
    <row r="209" s="2" customFormat="1">
      <c r="A209" s="37"/>
      <c r="B209" s="38"/>
      <c r="C209" s="39"/>
      <c r="D209" s="232" t="s">
        <v>179</v>
      </c>
      <c r="E209" s="39"/>
      <c r="F209" s="233" t="s">
        <v>1065</v>
      </c>
      <c r="G209" s="39"/>
      <c r="H209" s="39"/>
      <c r="I209" s="234"/>
      <c r="J209" s="39"/>
      <c r="K209" s="39"/>
      <c r="L209" s="43"/>
      <c r="M209" s="235"/>
      <c r="N209" s="236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179</v>
      </c>
      <c r="AU209" s="16" t="s">
        <v>89</v>
      </c>
    </row>
    <row r="210" s="2" customFormat="1">
      <c r="A210" s="37"/>
      <c r="B210" s="38"/>
      <c r="C210" s="39"/>
      <c r="D210" s="232" t="s">
        <v>180</v>
      </c>
      <c r="E210" s="39"/>
      <c r="F210" s="237" t="s">
        <v>1066</v>
      </c>
      <c r="G210" s="39"/>
      <c r="H210" s="39"/>
      <c r="I210" s="234"/>
      <c r="J210" s="39"/>
      <c r="K210" s="39"/>
      <c r="L210" s="43"/>
      <c r="M210" s="235"/>
      <c r="N210" s="236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180</v>
      </c>
      <c r="AU210" s="16" t="s">
        <v>89</v>
      </c>
    </row>
    <row r="211" s="13" customFormat="1">
      <c r="A211" s="13"/>
      <c r="B211" s="238"/>
      <c r="C211" s="239"/>
      <c r="D211" s="232" t="s">
        <v>182</v>
      </c>
      <c r="E211" s="240" t="s">
        <v>1</v>
      </c>
      <c r="F211" s="241" t="s">
        <v>1067</v>
      </c>
      <c r="G211" s="239"/>
      <c r="H211" s="242">
        <v>358</v>
      </c>
      <c r="I211" s="243"/>
      <c r="J211" s="239"/>
      <c r="K211" s="239"/>
      <c r="L211" s="244"/>
      <c r="M211" s="245"/>
      <c r="N211" s="246"/>
      <c r="O211" s="246"/>
      <c r="P211" s="246"/>
      <c r="Q211" s="246"/>
      <c r="R211" s="246"/>
      <c r="S211" s="246"/>
      <c r="T211" s="24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8" t="s">
        <v>182</v>
      </c>
      <c r="AU211" s="248" t="s">
        <v>89</v>
      </c>
      <c r="AV211" s="13" t="s">
        <v>89</v>
      </c>
      <c r="AW211" s="13" t="s">
        <v>33</v>
      </c>
      <c r="AX211" s="13" t="s">
        <v>87</v>
      </c>
      <c r="AY211" s="248" t="s">
        <v>170</v>
      </c>
    </row>
    <row r="212" s="2" customFormat="1" ht="24.15" customHeight="1">
      <c r="A212" s="37"/>
      <c r="B212" s="38"/>
      <c r="C212" s="218" t="s">
        <v>415</v>
      </c>
      <c r="D212" s="218" t="s">
        <v>173</v>
      </c>
      <c r="E212" s="219" t="s">
        <v>1068</v>
      </c>
      <c r="F212" s="220" t="s">
        <v>1069</v>
      </c>
      <c r="G212" s="221" t="s">
        <v>330</v>
      </c>
      <c r="H212" s="222">
        <v>358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44</v>
      </c>
      <c r="O212" s="90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177</v>
      </c>
      <c r="AT212" s="230" t="s">
        <v>173</v>
      </c>
      <c r="AU212" s="230" t="s">
        <v>89</v>
      </c>
      <c r="AY212" s="16" t="s">
        <v>170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87</v>
      </c>
      <c r="BK212" s="231">
        <f>ROUND(I212*H212,2)</f>
        <v>0</v>
      </c>
      <c r="BL212" s="16" t="s">
        <v>177</v>
      </c>
      <c r="BM212" s="230" t="s">
        <v>1070</v>
      </c>
    </row>
    <row r="213" s="2" customFormat="1">
      <c r="A213" s="37"/>
      <c r="B213" s="38"/>
      <c r="C213" s="39"/>
      <c r="D213" s="232" t="s">
        <v>179</v>
      </c>
      <c r="E213" s="39"/>
      <c r="F213" s="233" t="s">
        <v>1069</v>
      </c>
      <c r="G213" s="39"/>
      <c r="H213" s="39"/>
      <c r="I213" s="234"/>
      <c r="J213" s="39"/>
      <c r="K213" s="39"/>
      <c r="L213" s="43"/>
      <c r="M213" s="235"/>
      <c r="N213" s="236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179</v>
      </c>
      <c r="AU213" s="16" t="s">
        <v>89</v>
      </c>
    </row>
    <row r="214" s="2" customFormat="1">
      <c r="A214" s="37"/>
      <c r="B214" s="38"/>
      <c r="C214" s="39"/>
      <c r="D214" s="232" t="s">
        <v>180</v>
      </c>
      <c r="E214" s="39"/>
      <c r="F214" s="237" t="s">
        <v>1071</v>
      </c>
      <c r="G214" s="39"/>
      <c r="H214" s="39"/>
      <c r="I214" s="234"/>
      <c r="J214" s="39"/>
      <c r="K214" s="39"/>
      <c r="L214" s="43"/>
      <c r="M214" s="235"/>
      <c r="N214" s="236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180</v>
      </c>
      <c r="AU214" s="16" t="s">
        <v>89</v>
      </c>
    </row>
    <row r="215" s="13" customFormat="1">
      <c r="A215" s="13"/>
      <c r="B215" s="238"/>
      <c r="C215" s="239"/>
      <c r="D215" s="232" t="s">
        <v>182</v>
      </c>
      <c r="E215" s="240" t="s">
        <v>1</v>
      </c>
      <c r="F215" s="241" t="s">
        <v>1067</v>
      </c>
      <c r="G215" s="239"/>
      <c r="H215" s="242">
        <v>358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182</v>
      </c>
      <c r="AU215" s="248" t="s">
        <v>89</v>
      </c>
      <c r="AV215" s="13" t="s">
        <v>89</v>
      </c>
      <c r="AW215" s="13" t="s">
        <v>33</v>
      </c>
      <c r="AX215" s="13" t="s">
        <v>87</v>
      </c>
      <c r="AY215" s="248" t="s">
        <v>170</v>
      </c>
    </row>
    <row r="216" s="12" customFormat="1" ht="22.8" customHeight="1">
      <c r="A216" s="12"/>
      <c r="B216" s="202"/>
      <c r="C216" s="203"/>
      <c r="D216" s="204" t="s">
        <v>78</v>
      </c>
      <c r="E216" s="216" t="s">
        <v>1072</v>
      </c>
      <c r="F216" s="216" t="s">
        <v>1073</v>
      </c>
      <c r="G216" s="203"/>
      <c r="H216" s="203"/>
      <c r="I216" s="206"/>
      <c r="J216" s="217">
        <f>BK216</f>
        <v>0</v>
      </c>
      <c r="K216" s="203"/>
      <c r="L216" s="208"/>
      <c r="M216" s="209"/>
      <c r="N216" s="210"/>
      <c r="O216" s="210"/>
      <c r="P216" s="211">
        <f>SUM(P217:P229)</f>
        <v>0</v>
      </c>
      <c r="Q216" s="210"/>
      <c r="R216" s="211">
        <f>SUM(R217:R229)</f>
        <v>0</v>
      </c>
      <c r="S216" s="210"/>
      <c r="T216" s="212">
        <f>SUM(T217:T229)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3" t="s">
        <v>89</v>
      </c>
      <c r="AT216" s="214" t="s">
        <v>78</v>
      </c>
      <c r="AU216" s="214" t="s">
        <v>87</v>
      </c>
      <c r="AY216" s="213" t="s">
        <v>170</v>
      </c>
      <c r="BK216" s="215">
        <f>SUM(BK217:BK229)</f>
        <v>0</v>
      </c>
    </row>
    <row r="217" s="2" customFormat="1" ht="24.15" customHeight="1">
      <c r="A217" s="37"/>
      <c r="B217" s="38"/>
      <c r="C217" s="218" t="s">
        <v>7</v>
      </c>
      <c r="D217" s="218" t="s">
        <v>173</v>
      </c>
      <c r="E217" s="219" t="s">
        <v>1074</v>
      </c>
      <c r="F217" s="220" t="s">
        <v>1075</v>
      </c>
      <c r="G217" s="221" t="s">
        <v>330</v>
      </c>
      <c r="H217" s="222">
        <v>65</v>
      </c>
      <c r="I217" s="223"/>
      <c r="J217" s="224">
        <f>ROUND(I217*H217,2)</f>
        <v>0</v>
      </c>
      <c r="K217" s="225"/>
      <c r="L217" s="43"/>
      <c r="M217" s="226" t="s">
        <v>1</v>
      </c>
      <c r="N217" s="227" t="s">
        <v>44</v>
      </c>
      <c r="O217" s="90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177</v>
      </c>
      <c r="AT217" s="230" t="s">
        <v>173</v>
      </c>
      <c r="AU217" s="230" t="s">
        <v>89</v>
      </c>
      <c r="AY217" s="16" t="s">
        <v>170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87</v>
      </c>
      <c r="BK217" s="231">
        <f>ROUND(I217*H217,2)</f>
        <v>0</v>
      </c>
      <c r="BL217" s="16" t="s">
        <v>177</v>
      </c>
      <c r="BM217" s="230" t="s">
        <v>1076</v>
      </c>
    </row>
    <row r="218" s="2" customFormat="1">
      <c r="A218" s="37"/>
      <c r="B218" s="38"/>
      <c r="C218" s="39"/>
      <c r="D218" s="232" t="s">
        <v>179</v>
      </c>
      <c r="E218" s="39"/>
      <c r="F218" s="233" t="s">
        <v>1075</v>
      </c>
      <c r="G218" s="39"/>
      <c r="H218" s="39"/>
      <c r="I218" s="234"/>
      <c r="J218" s="39"/>
      <c r="K218" s="39"/>
      <c r="L218" s="43"/>
      <c r="M218" s="235"/>
      <c r="N218" s="236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179</v>
      </c>
      <c r="AU218" s="16" t="s">
        <v>89</v>
      </c>
    </row>
    <row r="219" s="2" customFormat="1">
      <c r="A219" s="37"/>
      <c r="B219" s="38"/>
      <c r="C219" s="39"/>
      <c r="D219" s="232" t="s">
        <v>180</v>
      </c>
      <c r="E219" s="39"/>
      <c r="F219" s="237" t="s">
        <v>1077</v>
      </c>
      <c r="G219" s="39"/>
      <c r="H219" s="39"/>
      <c r="I219" s="234"/>
      <c r="J219" s="39"/>
      <c r="K219" s="39"/>
      <c r="L219" s="43"/>
      <c r="M219" s="235"/>
      <c r="N219" s="236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180</v>
      </c>
      <c r="AU219" s="16" t="s">
        <v>89</v>
      </c>
    </row>
    <row r="220" s="13" customFormat="1">
      <c r="A220" s="13"/>
      <c r="B220" s="238"/>
      <c r="C220" s="239"/>
      <c r="D220" s="232" t="s">
        <v>182</v>
      </c>
      <c r="E220" s="240" t="s">
        <v>1</v>
      </c>
      <c r="F220" s="241" t="s">
        <v>1078</v>
      </c>
      <c r="G220" s="239"/>
      <c r="H220" s="242">
        <v>65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182</v>
      </c>
      <c r="AU220" s="248" t="s">
        <v>89</v>
      </c>
      <c r="AV220" s="13" t="s">
        <v>89</v>
      </c>
      <c r="AW220" s="13" t="s">
        <v>33</v>
      </c>
      <c r="AX220" s="13" t="s">
        <v>87</v>
      </c>
      <c r="AY220" s="248" t="s">
        <v>170</v>
      </c>
    </row>
    <row r="221" s="2" customFormat="1" ht="24.15" customHeight="1">
      <c r="A221" s="37"/>
      <c r="B221" s="38"/>
      <c r="C221" s="218" t="s">
        <v>429</v>
      </c>
      <c r="D221" s="218" t="s">
        <v>173</v>
      </c>
      <c r="E221" s="219" t="s">
        <v>1079</v>
      </c>
      <c r="F221" s="220" t="s">
        <v>1080</v>
      </c>
      <c r="G221" s="221" t="s">
        <v>330</v>
      </c>
      <c r="H221" s="222">
        <v>284</v>
      </c>
      <c r="I221" s="223"/>
      <c r="J221" s="224">
        <f>ROUND(I221*H221,2)</f>
        <v>0</v>
      </c>
      <c r="K221" s="225"/>
      <c r="L221" s="43"/>
      <c r="M221" s="226" t="s">
        <v>1</v>
      </c>
      <c r="N221" s="227" t="s">
        <v>44</v>
      </c>
      <c r="O221" s="90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0" t="s">
        <v>177</v>
      </c>
      <c r="AT221" s="230" t="s">
        <v>173</v>
      </c>
      <c r="AU221" s="230" t="s">
        <v>89</v>
      </c>
      <c r="AY221" s="16" t="s">
        <v>170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6" t="s">
        <v>87</v>
      </c>
      <c r="BK221" s="231">
        <f>ROUND(I221*H221,2)</f>
        <v>0</v>
      </c>
      <c r="BL221" s="16" t="s">
        <v>177</v>
      </c>
      <c r="BM221" s="230" t="s">
        <v>1081</v>
      </c>
    </row>
    <row r="222" s="2" customFormat="1">
      <c r="A222" s="37"/>
      <c r="B222" s="38"/>
      <c r="C222" s="39"/>
      <c r="D222" s="232" t="s">
        <v>179</v>
      </c>
      <c r="E222" s="39"/>
      <c r="F222" s="233" t="s">
        <v>1080</v>
      </c>
      <c r="G222" s="39"/>
      <c r="H222" s="39"/>
      <c r="I222" s="234"/>
      <c r="J222" s="39"/>
      <c r="K222" s="39"/>
      <c r="L222" s="43"/>
      <c r="M222" s="235"/>
      <c r="N222" s="236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179</v>
      </c>
      <c r="AU222" s="16" t="s">
        <v>89</v>
      </c>
    </row>
    <row r="223" s="2" customFormat="1">
      <c r="A223" s="37"/>
      <c r="B223" s="38"/>
      <c r="C223" s="39"/>
      <c r="D223" s="232" t="s">
        <v>180</v>
      </c>
      <c r="E223" s="39"/>
      <c r="F223" s="237" t="s">
        <v>1082</v>
      </c>
      <c r="G223" s="39"/>
      <c r="H223" s="39"/>
      <c r="I223" s="234"/>
      <c r="J223" s="39"/>
      <c r="K223" s="39"/>
      <c r="L223" s="43"/>
      <c r="M223" s="235"/>
      <c r="N223" s="236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180</v>
      </c>
      <c r="AU223" s="16" t="s">
        <v>89</v>
      </c>
    </row>
    <row r="224" s="13" customFormat="1">
      <c r="A224" s="13"/>
      <c r="B224" s="238"/>
      <c r="C224" s="239"/>
      <c r="D224" s="232" t="s">
        <v>182</v>
      </c>
      <c r="E224" s="240" t="s">
        <v>1</v>
      </c>
      <c r="F224" s="241" t="s">
        <v>1083</v>
      </c>
      <c r="G224" s="239"/>
      <c r="H224" s="242">
        <v>284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182</v>
      </c>
      <c r="AU224" s="248" t="s">
        <v>89</v>
      </c>
      <c r="AV224" s="13" t="s">
        <v>89</v>
      </c>
      <c r="AW224" s="13" t="s">
        <v>33</v>
      </c>
      <c r="AX224" s="13" t="s">
        <v>87</v>
      </c>
      <c r="AY224" s="248" t="s">
        <v>170</v>
      </c>
    </row>
    <row r="225" s="2" customFormat="1" ht="37.8" customHeight="1">
      <c r="A225" s="37"/>
      <c r="B225" s="38"/>
      <c r="C225" s="218" t="s">
        <v>437</v>
      </c>
      <c r="D225" s="218" t="s">
        <v>173</v>
      </c>
      <c r="E225" s="219" t="s">
        <v>1084</v>
      </c>
      <c r="F225" s="220" t="s">
        <v>1085</v>
      </c>
      <c r="G225" s="221" t="s">
        <v>330</v>
      </c>
      <c r="H225" s="222">
        <v>336</v>
      </c>
      <c r="I225" s="223"/>
      <c r="J225" s="224">
        <f>ROUND(I225*H225,2)</f>
        <v>0</v>
      </c>
      <c r="K225" s="225"/>
      <c r="L225" s="43"/>
      <c r="M225" s="226" t="s">
        <v>1</v>
      </c>
      <c r="N225" s="227" t="s">
        <v>44</v>
      </c>
      <c r="O225" s="90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0" t="s">
        <v>177</v>
      </c>
      <c r="AT225" s="230" t="s">
        <v>173</v>
      </c>
      <c r="AU225" s="230" t="s">
        <v>89</v>
      </c>
      <c r="AY225" s="16" t="s">
        <v>170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6" t="s">
        <v>87</v>
      </c>
      <c r="BK225" s="231">
        <f>ROUND(I225*H225,2)</f>
        <v>0</v>
      </c>
      <c r="BL225" s="16" t="s">
        <v>177</v>
      </c>
      <c r="BM225" s="230" t="s">
        <v>1086</v>
      </c>
    </row>
    <row r="226" s="2" customFormat="1">
      <c r="A226" s="37"/>
      <c r="B226" s="38"/>
      <c r="C226" s="39"/>
      <c r="D226" s="232" t="s">
        <v>179</v>
      </c>
      <c r="E226" s="39"/>
      <c r="F226" s="233" t="s">
        <v>1085</v>
      </c>
      <c r="G226" s="39"/>
      <c r="H226" s="39"/>
      <c r="I226" s="234"/>
      <c r="J226" s="39"/>
      <c r="K226" s="39"/>
      <c r="L226" s="43"/>
      <c r="M226" s="235"/>
      <c r="N226" s="236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179</v>
      </c>
      <c r="AU226" s="16" t="s">
        <v>89</v>
      </c>
    </row>
    <row r="227" s="2" customFormat="1">
      <c r="A227" s="37"/>
      <c r="B227" s="38"/>
      <c r="C227" s="39"/>
      <c r="D227" s="232" t="s">
        <v>180</v>
      </c>
      <c r="E227" s="39"/>
      <c r="F227" s="237" t="s">
        <v>1087</v>
      </c>
      <c r="G227" s="39"/>
      <c r="H227" s="39"/>
      <c r="I227" s="234"/>
      <c r="J227" s="39"/>
      <c r="K227" s="39"/>
      <c r="L227" s="43"/>
      <c r="M227" s="235"/>
      <c r="N227" s="236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180</v>
      </c>
      <c r="AU227" s="16" t="s">
        <v>89</v>
      </c>
    </row>
    <row r="228" s="13" customFormat="1">
      <c r="A228" s="13"/>
      <c r="B228" s="238"/>
      <c r="C228" s="239"/>
      <c r="D228" s="232" t="s">
        <v>182</v>
      </c>
      <c r="E228" s="240" t="s">
        <v>1</v>
      </c>
      <c r="F228" s="241" t="s">
        <v>1088</v>
      </c>
      <c r="G228" s="239"/>
      <c r="H228" s="242">
        <v>284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182</v>
      </c>
      <c r="AU228" s="248" t="s">
        <v>89</v>
      </c>
      <c r="AV228" s="13" t="s">
        <v>89</v>
      </c>
      <c r="AW228" s="13" t="s">
        <v>33</v>
      </c>
      <c r="AX228" s="13" t="s">
        <v>79</v>
      </c>
      <c r="AY228" s="248" t="s">
        <v>170</v>
      </c>
    </row>
    <row r="229" s="13" customFormat="1">
      <c r="A229" s="13"/>
      <c r="B229" s="238"/>
      <c r="C229" s="239"/>
      <c r="D229" s="232" t="s">
        <v>182</v>
      </c>
      <c r="E229" s="240" t="s">
        <v>1</v>
      </c>
      <c r="F229" s="241" t="s">
        <v>1089</v>
      </c>
      <c r="G229" s="239"/>
      <c r="H229" s="242">
        <v>52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8" t="s">
        <v>182</v>
      </c>
      <c r="AU229" s="248" t="s">
        <v>89</v>
      </c>
      <c r="AV229" s="13" t="s">
        <v>89</v>
      </c>
      <c r="AW229" s="13" t="s">
        <v>33</v>
      </c>
      <c r="AX229" s="13" t="s">
        <v>79</v>
      </c>
      <c r="AY229" s="248" t="s">
        <v>170</v>
      </c>
    </row>
    <row r="230" s="12" customFormat="1" ht="25.92" customHeight="1">
      <c r="A230" s="12"/>
      <c r="B230" s="202"/>
      <c r="C230" s="203"/>
      <c r="D230" s="204" t="s">
        <v>78</v>
      </c>
      <c r="E230" s="205" t="s">
        <v>184</v>
      </c>
      <c r="F230" s="205" t="s">
        <v>185</v>
      </c>
      <c r="G230" s="203"/>
      <c r="H230" s="203"/>
      <c r="I230" s="206"/>
      <c r="J230" s="207">
        <f>BK230</f>
        <v>0</v>
      </c>
      <c r="K230" s="203"/>
      <c r="L230" s="208"/>
      <c r="M230" s="209"/>
      <c r="N230" s="210"/>
      <c r="O230" s="210"/>
      <c r="P230" s="211">
        <f>SUM(P231:P242)</f>
        <v>0</v>
      </c>
      <c r="Q230" s="210"/>
      <c r="R230" s="211">
        <f>SUM(R231:R242)</f>
        <v>0</v>
      </c>
      <c r="S230" s="210"/>
      <c r="T230" s="212">
        <f>SUM(T231:T242)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3" t="s">
        <v>186</v>
      </c>
      <c r="AT230" s="214" t="s">
        <v>78</v>
      </c>
      <c r="AU230" s="214" t="s">
        <v>79</v>
      </c>
      <c r="AY230" s="213" t="s">
        <v>170</v>
      </c>
      <c r="BK230" s="215">
        <f>SUM(BK231:BK242)</f>
        <v>0</v>
      </c>
    </row>
    <row r="231" s="2" customFormat="1" ht="24.15" customHeight="1">
      <c r="A231" s="37"/>
      <c r="B231" s="38"/>
      <c r="C231" s="218" t="s">
        <v>444</v>
      </c>
      <c r="D231" s="218" t="s">
        <v>173</v>
      </c>
      <c r="E231" s="219" t="s">
        <v>1090</v>
      </c>
      <c r="F231" s="220" t="s">
        <v>1091</v>
      </c>
      <c r="G231" s="221" t="s">
        <v>663</v>
      </c>
      <c r="H231" s="222">
        <v>275.12</v>
      </c>
      <c r="I231" s="223"/>
      <c r="J231" s="224">
        <f>ROUND(I231*H231,2)</f>
        <v>0</v>
      </c>
      <c r="K231" s="225"/>
      <c r="L231" s="43"/>
      <c r="M231" s="226" t="s">
        <v>1</v>
      </c>
      <c r="N231" s="227" t="s">
        <v>44</v>
      </c>
      <c r="O231" s="90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190</v>
      </c>
      <c r="AT231" s="230" t="s">
        <v>173</v>
      </c>
      <c r="AU231" s="230" t="s">
        <v>87</v>
      </c>
      <c r="AY231" s="16" t="s">
        <v>170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87</v>
      </c>
      <c r="BK231" s="231">
        <f>ROUND(I231*H231,2)</f>
        <v>0</v>
      </c>
      <c r="BL231" s="16" t="s">
        <v>190</v>
      </c>
      <c r="BM231" s="230" t="s">
        <v>1092</v>
      </c>
    </row>
    <row r="232" s="2" customFormat="1">
      <c r="A232" s="37"/>
      <c r="B232" s="38"/>
      <c r="C232" s="39"/>
      <c r="D232" s="232" t="s">
        <v>179</v>
      </c>
      <c r="E232" s="39"/>
      <c r="F232" s="233" t="s">
        <v>1091</v>
      </c>
      <c r="G232" s="39"/>
      <c r="H232" s="39"/>
      <c r="I232" s="234"/>
      <c r="J232" s="39"/>
      <c r="K232" s="39"/>
      <c r="L232" s="43"/>
      <c r="M232" s="235"/>
      <c r="N232" s="236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179</v>
      </c>
      <c r="AU232" s="16" t="s">
        <v>87</v>
      </c>
    </row>
    <row r="233" s="2" customFormat="1">
      <c r="A233" s="37"/>
      <c r="B233" s="38"/>
      <c r="C233" s="39"/>
      <c r="D233" s="232" t="s">
        <v>180</v>
      </c>
      <c r="E233" s="39"/>
      <c r="F233" s="237" t="s">
        <v>1093</v>
      </c>
      <c r="G233" s="39"/>
      <c r="H233" s="39"/>
      <c r="I233" s="234"/>
      <c r="J233" s="39"/>
      <c r="K233" s="39"/>
      <c r="L233" s="43"/>
      <c r="M233" s="235"/>
      <c r="N233" s="236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180</v>
      </c>
      <c r="AU233" s="16" t="s">
        <v>87</v>
      </c>
    </row>
    <row r="234" s="13" customFormat="1">
      <c r="A234" s="13"/>
      <c r="B234" s="238"/>
      <c r="C234" s="239"/>
      <c r="D234" s="232" t="s">
        <v>182</v>
      </c>
      <c r="E234" s="240" t="s">
        <v>1</v>
      </c>
      <c r="F234" s="241" t="s">
        <v>1094</v>
      </c>
      <c r="G234" s="239"/>
      <c r="H234" s="242">
        <v>275.12</v>
      </c>
      <c r="I234" s="243"/>
      <c r="J234" s="239"/>
      <c r="K234" s="239"/>
      <c r="L234" s="244"/>
      <c r="M234" s="245"/>
      <c r="N234" s="246"/>
      <c r="O234" s="246"/>
      <c r="P234" s="246"/>
      <c r="Q234" s="246"/>
      <c r="R234" s="246"/>
      <c r="S234" s="246"/>
      <c r="T234" s="24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8" t="s">
        <v>182</v>
      </c>
      <c r="AU234" s="248" t="s">
        <v>87</v>
      </c>
      <c r="AV234" s="13" t="s">
        <v>89</v>
      </c>
      <c r="AW234" s="13" t="s">
        <v>33</v>
      </c>
      <c r="AX234" s="13" t="s">
        <v>87</v>
      </c>
      <c r="AY234" s="248" t="s">
        <v>170</v>
      </c>
    </row>
    <row r="235" s="2" customFormat="1" ht="24.15" customHeight="1">
      <c r="A235" s="37"/>
      <c r="B235" s="38"/>
      <c r="C235" s="218" t="s">
        <v>449</v>
      </c>
      <c r="D235" s="218" t="s">
        <v>173</v>
      </c>
      <c r="E235" s="219" t="s">
        <v>1095</v>
      </c>
      <c r="F235" s="220" t="s">
        <v>224</v>
      </c>
      <c r="G235" s="221" t="s">
        <v>189</v>
      </c>
      <c r="H235" s="222">
        <v>1</v>
      </c>
      <c r="I235" s="223"/>
      <c r="J235" s="224">
        <f>ROUND(I235*H235,2)</f>
        <v>0</v>
      </c>
      <c r="K235" s="225"/>
      <c r="L235" s="43"/>
      <c r="M235" s="226" t="s">
        <v>1</v>
      </c>
      <c r="N235" s="227" t="s">
        <v>44</v>
      </c>
      <c r="O235" s="90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190</v>
      </c>
      <c r="AT235" s="230" t="s">
        <v>173</v>
      </c>
      <c r="AU235" s="230" t="s">
        <v>87</v>
      </c>
      <c r="AY235" s="16" t="s">
        <v>170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87</v>
      </c>
      <c r="BK235" s="231">
        <f>ROUND(I235*H235,2)</f>
        <v>0</v>
      </c>
      <c r="BL235" s="16" t="s">
        <v>190</v>
      </c>
      <c r="BM235" s="230" t="s">
        <v>1096</v>
      </c>
    </row>
    <row r="236" s="2" customFormat="1">
      <c r="A236" s="37"/>
      <c r="B236" s="38"/>
      <c r="C236" s="39"/>
      <c r="D236" s="232" t="s">
        <v>179</v>
      </c>
      <c r="E236" s="39"/>
      <c r="F236" s="233" t="s">
        <v>224</v>
      </c>
      <c r="G236" s="39"/>
      <c r="H236" s="39"/>
      <c r="I236" s="234"/>
      <c r="J236" s="39"/>
      <c r="K236" s="39"/>
      <c r="L236" s="43"/>
      <c r="M236" s="235"/>
      <c r="N236" s="236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179</v>
      </c>
      <c r="AU236" s="16" t="s">
        <v>87</v>
      </c>
    </row>
    <row r="237" s="2" customFormat="1">
      <c r="A237" s="37"/>
      <c r="B237" s="38"/>
      <c r="C237" s="39"/>
      <c r="D237" s="232" t="s">
        <v>180</v>
      </c>
      <c r="E237" s="39"/>
      <c r="F237" s="237" t="s">
        <v>226</v>
      </c>
      <c r="G237" s="39"/>
      <c r="H237" s="39"/>
      <c r="I237" s="234"/>
      <c r="J237" s="39"/>
      <c r="K237" s="39"/>
      <c r="L237" s="43"/>
      <c r="M237" s="235"/>
      <c r="N237" s="236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180</v>
      </c>
      <c r="AU237" s="16" t="s">
        <v>87</v>
      </c>
    </row>
    <row r="238" s="13" customFormat="1">
      <c r="A238" s="13"/>
      <c r="B238" s="238"/>
      <c r="C238" s="239"/>
      <c r="D238" s="232" t="s">
        <v>182</v>
      </c>
      <c r="E238" s="240" t="s">
        <v>1</v>
      </c>
      <c r="F238" s="241" t="s">
        <v>1097</v>
      </c>
      <c r="G238" s="239"/>
      <c r="H238" s="242">
        <v>1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8" t="s">
        <v>182</v>
      </c>
      <c r="AU238" s="248" t="s">
        <v>87</v>
      </c>
      <c r="AV238" s="13" t="s">
        <v>89</v>
      </c>
      <c r="AW238" s="13" t="s">
        <v>33</v>
      </c>
      <c r="AX238" s="13" t="s">
        <v>87</v>
      </c>
      <c r="AY238" s="248" t="s">
        <v>170</v>
      </c>
    </row>
    <row r="239" s="2" customFormat="1" ht="24.15" customHeight="1">
      <c r="A239" s="37"/>
      <c r="B239" s="38"/>
      <c r="C239" s="218" t="s">
        <v>459</v>
      </c>
      <c r="D239" s="218" t="s">
        <v>173</v>
      </c>
      <c r="E239" s="219" t="s">
        <v>1098</v>
      </c>
      <c r="F239" s="220" t="s">
        <v>1099</v>
      </c>
      <c r="G239" s="221" t="s">
        <v>189</v>
      </c>
      <c r="H239" s="222">
        <v>1</v>
      </c>
      <c r="I239" s="223"/>
      <c r="J239" s="224">
        <f>ROUND(I239*H239,2)</f>
        <v>0</v>
      </c>
      <c r="K239" s="225"/>
      <c r="L239" s="43"/>
      <c r="M239" s="226" t="s">
        <v>1</v>
      </c>
      <c r="N239" s="227" t="s">
        <v>44</v>
      </c>
      <c r="O239" s="90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190</v>
      </c>
      <c r="AT239" s="230" t="s">
        <v>173</v>
      </c>
      <c r="AU239" s="230" t="s">
        <v>87</v>
      </c>
      <c r="AY239" s="16" t="s">
        <v>170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87</v>
      </c>
      <c r="BK239" s="231">
        <f>ROUND(I239*H239,2)</f>
        <v>0</v>
      </c>
      <c r="BL239" s="16" t="s">
        <v>190</v>
      </c>
      <c r="BM239" s="230" t="s">
        <v>1100</v>
      </c>
    </row>
    <row r="240" s="2" customFormat="1">
      <c r="A240" s="37"/>
      <c r="B240" s="38"/>
      <c r="C240" s="39"/>
      <c r="D240" s="232" t="s">
        <v>179</v>
      </c>
      <c r="E240" s="39"/>
      <c r="F240" s="233" t="s">
        <v>1099</v>
      </c>
      <c r="G240" s="39"/>
      <c r="H240" s="39"/>
      <c r="I240" s="234"/>
      <c r="J240" s="39"/>
      <c r="K240" s="39"/>
      <c r="L240" s="43"/>
      <c r="M240" s="235"/>
      <c r="N240" s="236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179</v>
      </c>
      <c r="AU240" s="16" t="s">
        <v>87</v>
      </c>
    </row>
    <row r="241" s="2" customFormat="1">
      <c r="A241" s="37"/>
      <c r="B241" s="38"/>
      <c r="C241" s="39"/>
      <c r="D241" s="232" t="s">
        <v>180</v>
      </c>
      <c r="E241" s="39"/>
      <c r="F241" s="237" t="s">
        <v>206</v>
      </c>
      <c r="G241" s="39"/>
      <c r="H241" s="39"/>
      <c r="I241" s="234"/>
      <c r="J241" s="39"/>
      <c r="K241" s="39"/>
      <c r="L241" s="43"/>
      <c r="M241" s="235"/>
      <c r="N241" s="236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180</v>
      </c>
      <c r="AU241" s="16" t="s">
        <v>87</v>
      </c>
    </row>
    <row r="242" s="13" customFormat="1">
      <c r="A242" s="13"/>
      <c r="B242" s="238"/>
      <c r="C242" s="239"/>
      <c r="D242" s="232" t="s">
        <v>182</v>
      </c>
      <c r="E242" s="240" t="s">
        <v>1</v>
      </c>
      <c r="F242" s="241" t="s">
        <v>1101</v>
      </c>
      <c r="G242" s="239"/>
      <c r="H242" s="242">
        <v>1</v>
      </c>
      <c r="I242" s="243"/>
      <c r="J242" s="239"/>
      <c r="K242" s="239"/>
      <c r="L242" s="244"/>
      <c r="M242" s="262"/>
      <c r="N242" s="263"/>
      <c r="O242" s="263"/>
      <c r="P242" s="263"/>
      <c r="Q242" s="263"/>
      <c r="R242" s="263"/>
      <c r="S242" s="263"/>
      <c r="T242" s="26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182</v>
      </c>
      <c r="AU242" s="248" t="s">
        <v>87</v>
      </c>
      <c r="AV242" s="13" t="s">
        <v>89</v>
      </c>
      <c r="AW242" s="13" t="s">
        <v>33</v>
      </c>
      <c r="AX242" s="13" t="s">
        <v>87</v>
      </c>
      <c r="AY242" s="248" t="s">
        <v>170</v>
      </c>
    </row>
    <row r="243" s="2" customFormat="1" ht="6.96" customHeight="1">
      <c r="A243" s="37"/>
      <c r="B243" s="65"/>
      <c r="C243" s="66"/>
      <c r="D243" s="66"/>
      <c r="E243" s="66"/>
      <c r="F243" s="66"/>
      <c r="G243" s="66"/>
      <c r="H243" s="66"/>
      <c r="I243" s="66"/>
      <c r="J243" s="66"/>
      <c r="K243" s="66"/>
      <c r="L243" s="43"/>
      <c r="M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</row>
  </sheetData>
  <sheetProtection sheet="1" autoFilter="0" formatColumns="0" formatRows="0" objects="1" scenarios="1" spinCount="100000" saltValue="gYQxQF9PZwTkGwLpbn91CcgWzZ1JMjNAgKOhWilI1LnRCQT/xbhu6209sqFStP+2O5Kl5rZEHPO4Uz9Gqo06Hw==" hashValue="E8mxlqlpP89k+EiHoSDCb4fwPqP3Zkc7RUF82Y+AI0WX4U9/Q6TZhog3ksIv2rqRN8grljCWBW8egUB2z4lKyg==" algorithmName="SHA-512" password="CC35"/>
  <autoFilter ref="C123:K24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1102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ROUND((SUM(BE123:BE183)),  2)</f>
        <v>0</v>
      </c>
      <c r="G33" s="37"/>
      <c r="H33" s="37"/>
      <c r="I33" s="154">
        <v>0.20999999999999999</v>
      </c>
      <c r="J33" s="153">
        <f>ROUND(((SUM(BE123:BE183))*I33),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ROUND((SUM(BF123:BF183)),  2)</f>
        <v>0</v>
      </c>
      <c r="G34" s="37"/>
      <c r="H34" s="37"/>
      <c r="I34" s="154">
        <v>0.14999999999999999</v>
      </c>
      <c r="J34" s="153">
        <f>ROUND(((SUM(BF123:BF183))*I34),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ROUND((SUM(BG123:BG183)),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ROUND((SUM(BH123:BH183)),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ROUND((SUM(BI123:BI183)),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404 - Ochrana kabelového vedení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FORVIA CZ,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8"/>
      <c r="C99" s="179"/>
      <c r="D99" s="180" t="s">
        <v>152</v>
      </c>
      <c r="E99" s="181"/>
      <c r="F99" s="181"/>
      <c r="G99" s="181"/>
      <c r="H99" s="181"/>
      <c r="I99" s="181"/>
      <c r="J99" s="182">
        <f>J134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4"/>
      <c r="C100" s="185"/>
      <c r="D100" s="186" t="s">
        <v>969</v>
      </c>
      <c r="E100" s="187"/>
      <c r="F100" s="187"/>
      <c r="G100" s="187"/>
      <c r="H100" s="187"/>
      <c r="I100" s="187"/>
      <c r="J100" s="188">
        <f>J135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970</v>
      </c>
      <c r="E101" s="187"/>
      <c r="F101" s="187"/>
      <c r="G101" s="187"/>
      <c r="H101" s="187"/>
      <c r="I101" s="187"/>
      <c r="J101" s="188">
        <f>J148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971</v>
      </c>
      <c r="E102" s="187"/>
      <c r="F102" s="187"/>
      <c r="G102" s="187"/>
      <c r="H102" s="187"/>
      <c r="I102" s="187"/>
      <c r="J102" s="188">
        <f>J157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154</v>
      </c>
      <c r="E103" s="181"/>
      <c r="F103" s="181"/>
      <c r="G103" s="181"/>
      <c r="H103" s="181"/>
      <c r="I103" s="181"/>
      <c r="J103" s="182">
        <f>J171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155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Přeložka komunikace II/611 - Nehvizdy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145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SO 404 - Ochrana kabelového vedení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 xml:space="preserve"> </v>
      </c>
      <c r="G117" s="39"/>
      <c r="H117" s="39"/>
      <c r="I117" s="31" t="s">
        <v>22</v>
      </c>
      <c r="J117" s="78" t="str">
        <f>IF(J12="","",J12)</f>
        <v>18. 12. 2025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>KSÚS Středočeského kraje, p.o.</v>
      </c>
      <c r="G119" s="39"/>
      <c r="H119" s="39"/>
      <c r="I119" s="31" t="s">
        <v>32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30</v>
      </c>
      <c r="D120" s="39"/>
      <c r="E120" s="39"/>
      <c r="F120" s="26" t="str">
        <f>IF(E18="","",E18)</f>
        <v>Vyplň údaj</v>
      </c>
      <c r="G120" s="39"/>
      <c r="H120" s="39"/>
      <c r="I120" s="31" t="s">
        <v>34</v>
      </c>
      <c r="J120" s="35" t="str">
        <f>E24</f>
        <v>FORVIA CZ, s.r.o.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156</v>
      </c>
      <c r="D122" s="193" t="s">
        <v>64</v>
      </c>
      <c r="E122" s="193" t="s">
        <v>60</v>
      </c>
      <c r="F122" s="193" t="s">
        <v>61</v>
      </c>
      <c r="G122" s="193" t="s">
        <v>157</v>
      </c>
      <c r="H122" s="193" t="s">
        <v>158</v>
      </c>
      <c r="I122" s="193" t="s">
        <v>159</v>
      </c>
      <c r="J122" s="194" t="s">
        <v>149</v>
      </c>
      <c r="K122" s="195" t="s">
        <v>160</v>
      </c>
      <c r="L122" s="196"/>
      <c r="M122" s="99" t="s">
        <v>1</v>
      </c>
      <c r="N122" s="100" t="s">
        <v>43</v>
      </c>
      <c r="O122" s="100" t="s">
        <v>161</v>
      </c>
      <c r="P122" s="100" t="s">
        <v>162</v>
      </c>
      <c r="Q122" s="100" t="s">
        <v>163</v>
      </c>
      <c r="R122" s="100" t="s">
        <v>164</v>
      </c>
      <c r="S122" s="100" t="s">
        <v>165</v>
      </c>
      <c r="T122" s="101" t="s">
        <v>166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167</v>
      </c>
      <c r="D123" s="39"/>
      <c r="E123" s="39"/>
      <c r="F123" s="39"/>
      <c r="G123" s="39"/>
      <c r="H123" s="39"/>
      <c r="I123" s="39"/>
      <c r="J123" s="197">
        <f>BK123</f>
        <v>0</v>
      </c>
      <c r="K123" s="39"/>
      <c r="L123" s="43"/>
      <c r="M123" s="102"/>
      <c r="N123" s="198"/>
      <c r="O123" s="103"/>
      <c r="P123" s="199">
        <f>P124+P134+P171</f>
        <v>0</v>
      </c>
      <c r="Q123" s="103"/>
      <c r="R123" s="199">
        <f>R124+R134+R171</f>
        <v>0</v>
      </c>
      <c r="S123" s="103"/>
      <c r="T123" s="200">
        <f>T124+T134+T171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78</v>
      </c>
      <c r="AU123" s="16" t="s">
        <v>151</v>
      </c>
      <c r="BK123" s="201">
        <f>BK124+BK134+BK171</f>
        <v>0</v>
      </c>
    </row>
    <row r="124" s="12" customFormat="1" ht="25.92" customHeight="1">
      <c r="A124" s="12"/>
      <c r="B124" s="202"/>
      <c r="C124" s="203"/>
      <c r="D124" s="204" t="s">
        <v>78</v>
      </c>
      <c r="E124" s="205" t="s">
        <v>302</v>
      </c>
      <c r="F124" s="205" t="s">
        <v>303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</f>
        <v>0</v>
      </c>
      <c r="Q124" s="210"/>
      <c r="R124" s="211">
        <f>R125</f>
        <v>0</v>
      </c>
      <c r="S124" s="210"/>
      <c r="T124" s="212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87</v>
      </c>
      <c r="AT124" s="214" t="s">
        <v>78</v>
      </c>
      <c r="AU124" s="214" t="s">
        <v>79</v>
      </c>
      <c r="AY124" s="213" t="s">
        <v>170</v>
      </c>
      <c r="BK124" s="215">
        <f>BK125</f>
        <v>0</v>
      </c>
    </row>
    <row r="125" s="12" customFormat="1" ht="22.8" customHeight="1">
      <c r="A125" s="12"/>
      <c r="B125" s="202"/>
      <c r="C125" s="203"/>
      <c r="D125" s="204" t="s">
        <v>78</v>
      </c>
      <c r="E125" s="216" t="s">
        <v>87</v>
      </c>
      <c r="F125" s="216" t="s">
        <v>304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SUM(P126:P133)</f>
        <v>0</v>
      </c>
      <c r="Q125" s="210"/>
      <c r="R125" s="211">
        <f>SUM(R126:R133)</f>
        <v>0</v>
      </c>
      <c r="S125" s="210"/>
      <c r="T125" s="212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87</v>
      </c>
      <c r="AT125" s="214" t="s">
        <v>78</v>
      </c>
      <c r="AU125" s="214" t="s">
        <v>87</v>
      </c>
      <c r="AY125" s="213" t="s">
        <v>170</v>
      </c>
      <c r="BK125" s="215">
        <f>SUM(BK126:BK133)</f>
        <v>0</v>
      </c>
    </row>
    <row r="126" s="2" customFormat="1" ht="24.15" customHeight="1">
      <c r="A126" s="37"/>
      <c r="B126" s="38"/>
      <c r="C126" s="218" t="s">
        <v>87</v>
      </c>
      <c r="D126" s="218" t="s">
        <v>173</v>
      </c>
      <c r="E126" s="219" t="s">
        <v>972</v>
      </c>
      <c r="F126" s="220" t="s">
        <v>973</v>
      </c>
      <c r="G126" s="221" t="s">
        <v>307</v>
      </c>
      <c r="H126" s="222">
        <v>72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44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177</v>
      </c>
      <c r="AT126" s="230" t="s">
        <v>173</v>
      </c>
      <c r="AU126" s="230" t="s">
        <v>89</v>
      </c>
      <c r="AY126" s="16" t="s">
        <v>170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87</v>
      </c>
      <c r="BK126" s="231">
        <f>ROUND(I126*H126,2)</f>
        <v>0</v>
      </c>
      <c r="BL126" s="16" t="s">
        <v>177</v>
      </c>
      <c r="BM126" s="230" t="s">
        <v>1103</v>
      </c>
    </row>
    <row r="127" s="2" customFormat="1">
      <c r="A127" s="37"/>
      <c r="B127" s="38"/>
      <c r="C127" s="39"/>
      <c r="D127" s="232" t="s">
        <v>179</v>
      </c>
      <c r="E127" s="39"/>
      <c r="F127" s="233" t="s">
        <v>973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179</v>
      </c>
      <c r="AU127" s="16" t="s">
        <v>89</v>
      </c>
    </row>
    <row r="128" s="2" customFormat="1">
      <c r="A128" s="37"/>
      <c r="B128" s="38"/>
      <c r="C128" s="39"/>
      <c r="D128" s="232" t="s">
        <v>180</v>
      </c>
      <c r="E128" s="39"/>
      <c r="F128" s="237" t="s">
        <v>361</v>
      </c>
      <c r="G128" s="39"/>
      <c r="H128" s="39"/>
      <c r="I128" s="234"/>
      <c r="J128" s="39"/>
      <c r="K128" s="39"/>
      <c r="L128" s="43"/>
      <c r="M128" s="235"/>
      <c r="N128" s="236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180</v>
      </c>
      <c r="AU128" s="16" t="s">
        <v>89</v>
      </c>
    </row>
    <row r="129" s="13" customFormat="1">
      <c r="A129" s="13"/>
      <c r="B129" s="238"/>
      <c r="C129" s="239"/>
      <c r="D129" s="232" t="s">
        <v>182</v>
      </c>
      <c r="E129" s="240" t="s">
        <v>1</v>
      </c>
      <c r="F129" s="241" t="s">
        <v>1104</v>
      </c>
      <c r="G129" s="239"/>
      <c r="H129" s="242">
        <v>72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8" t="s">
        <v>182</v>
      </c>
      <c r="AU129" s="248" t="s">
        <v>89</v>
      </c>
      <c r="AV129" s="13" t="s">
        <v>89</v>
      </c>
      <c r="AW129" s="13" t="s">
        <v>33</v>
      </c>
      <c r="AX129" s="13" t="s">
        <v>87</v>
      </c>
      <c r="AY129" s="248" t="s">
        <v>170</v>
      </c>
    </row>
    <row r="130" s="2" customFormat="1" ht="16.5" customHeight="1">
      <c r="A130" s="37"/>
      <c r="B130" s="38"/>
      <c r="C130" s="218" t="s">
        <v>89</v>
      </c>
      <c r="D130" s="218" t="s">
        <v>173</v>
      </c>
      <c r="E130" s="219" t="s">
        <v>695</v>
      </c>
      <c r="F130" s="220" t="s">
        <v>696</v>
      </c>
      <c r="G130" s="221" t="s">
        <v>307</v>
      </c>
      <c r="H130" s="222">
        <v>12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44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186</v>
      </c>
      <c r="AT130" s="230" t="s">
        <v>173</v>
      </c>
      <c r="AU130" s="230" t="s">
        <v>89</v>
      </c>
      <c r="AY130" s="16" t="s">
        <v>170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87</v>
      </c>
      <c r="BK130" s="231">
        <f>ROUND(I130*H130,2)</f>
        <v>0</v>
      </c>
      <c r="BL130" s="16" t="s">
        <v>186</v>
      </c>
      <c r="BM130" s="230" t="s">
        <v>1105</v>
      </c>
    </row>
    <row r="131" s="2" customFormat="1">
      <c r="A131" s="37"/>
      <c r="B131" s="38"/>
      <c r="C131" s="39"/>
      <c r="D131" s="232" t="s">
        <v>179</v>
      </c>
      <c r="E131" s="39"/>
      <c r="F131" s="233" t="s">
        <v>696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179</v>
      </c>
      <c r="AU131" s="16" t="s">
        <v>89</v>
      </c>
    </row>
    <row r="132" s="2" customFormat="1">
      <c r="A132" s="37"/>
      <c r="B132" s="38"/>
      <c r="C132" s="39"/>
      <c r="D132" s="232" t="s">
        <v>180</v>
      </c>
      <c r="E132" s="39"/>
      <c r="F132" s="237" t="s">
        <v>698</v>
      </c>
      <c r="G132" s="39"/>
      <c r="H132" s="39"/>
      <c r="I132" s="234"/>
      <c r="J132" s="39"/>
      <c r="K132" s="39"/>
      <c r="L132" s="43"/>
      <c r="M132" s="235"/>
      <c r="N132" s="236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180</v>
      </c>
      <c r="AU132" s="16" t="s">
        <v>89</v>
      </c>
    </row>
    <row r="133" s="13" customFormat="1">
      <c r="A133" s="13"/>
      <c r="B133" s="238"/>
      <c r="C133" s="239"/>
      <c r="D133" s="232" t="s">
        <v>182</v>
      </c>
      <c r="E133" s="240" t="s">
        <v>1</v>
      </c>
      <c r="F133" s="241" t="s">
        <v>1106</v>
      </c>
      <c r="G133" s="239"/>
      <c r="H133" s="242">
        <v>12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182</v>
      </c>
      <c r="AU133" s="248" t="s">
        <v>89</v>
      </c>
      <c r="AV133" s="13" t="s">
        <v>89</v>
      </c>
      <c r="AW133" s="13" t="s">
        <v>33</v>
      </c>
      <c r="AX133" s="13" t="s">
        <v>87</v>
      </c>
      <c r="AY133" s="248" t="s">
        <v>170</v>
      </c>
    </row>
    <row r="134" s="12" customFormat="1" ht="25.92" customHeight="1">
      <c r="A134" s="12"/>
      <c r="B134" s="202"/>
      <c r="C134" s="203"/>
      <c r="D134" s="204" t="s">
        <v>78</v>
      </c>
      <c r="E134" s="205" t="s">
        <v>168</v>
      </c>
      <c r="F134" s="205" t="s">
        <v>169</v>
      </c>
      <c r="G134" s="203"/>
      <c r="H134" s="203"/>
      <c r="I134" s="206"/>
      <c r="J134" s="207">
        <f>BK134</f>
        <v>0</v>
      </c>
      <c r="K134" s="203"/>
      <c r="L134" s="208"/>
      <c r="M134" s="209"/>
      <c r="N134" s="210"/>
      <c r="O134" s="210"/>
      <c r="P134" s="211">
        <f>P135+P148+P157</f>
        <v>0</v>
      </c>
      <c r="Q134" s="210"/>
      <c r="R134" s="211">
        <f>R135+R148+R157</f>
        <v>0</v>
      </c>
      <c r="S134" s="210"/>
      <c r="T134" s="212">
        <f>T135+T148+T157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89</v>
      </c>
      <c r="AT134" s="214" t="s">
        <v>78</v>
      </c>
      <c r="AU134" s="214" t="s">
        <v>79</v>
      </c>
      <c r="AY134" s="213" t="s">
        <v>170</v>
      </c>
      <c r="BK134" s="215">
        <f>BK135+BK148+BK157</f>
        <v>0</v>
      </c>
    </row>
    <row r="135" s="12" customFormat="1" ht="22.8" customHeight="1">
      <c r="A135" s="12"/>
      <c r="B135" s="202"/>
      <c r="C135" s="203"/>
      <c r="D135" s="204" t="s">
        <v>78</v>
      </c>
      <c r="E135" s="216" t="s">
        <v>985</v>
      </c>
      <c r="F135" s="216" t="s">
        <v>986</v>
      </c>
      <c r="G135" s="203"/>
      <c r="H135" s="203"/>
      <c r="I135" s="206"/>
      <c r="J135" s="217">
        <f>BK135</f>
        <v>0</v>
      </c>
      <c r="K135" s="203"/>
      <c r="L135" s="208"/>
      <c r="M135" s="209"/>
      <c r="N135" s="210"/>
      <c r="O135" s="210"/>
      <c r="P135" s="211">
        <f>SUM(P136:P147)</f>
        <v>0</v>
      </c>
      <c r="Q135" s="210"/>
      <c r="R135" s="211">
        <f>SUM(R136:R147)</f>
        <v>0</v>
      </c>
      <c r="S135" s="210"/>
      <c r="T135" s="212">
        <f>SUM(T136:T147)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89</v>
      </c>
      <c r="AT135" s="214" t="s">
        <v>78</v>
      </c>
      <c r="AU135" s="214" t="s">
        <v>87</v>
      </c>
      <c r="AY135" s="213" t="s">
        <v>170</v>
      </c>
      <c r="BK135" s="215">
        <f>SUM(BK136:BK147)</f>
        <v>0</v>
      </c>
    </row>
    <row r="136" s="2" customFormat="1" ht="24.15" customHeight="1">
      <c r="A136" s="37"/>
      <c r="B136" s="38"/>
      <c r="C136" s="218" t="s">
        <v>196</v>
      </c>
      <c r="D136" s="218" t="s">
        <v>173</v>
      </c>
      <c r="E136" s="219" t="s">
        <v>987</v>
      </c>
      <c r="F136" s="220" t="s">
        <v>988</v>
      </c>
      <c r="G136" s="221" t="s">
        <v>330</v>
      </c>
      <c r="H136" s="222">
        <v>5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44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177</v>
      </c>
      <c r="AT136" s="230" t="s">
        <v>173</v>
      </c>
      <c r="AU136" s="230" t="s">
        <v>89</v>
      </c>
      <c r="AY136" s="16" t="s">
        <v>170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87</v>
      </c>
      <c r="BK136" s="231">
        <f>ROUND(I136*H136,2)</f>
        <v>0</v>
      </c>
      <c r="BL136" s="16" t="s">
        <v>177</v>
      </c>
      <c r="BM136" s="230" t="s">
        <v>1107</v>
      </c>
    </row>
    <row r="137" s="2" customFormat="1">
      <c r="A137" s="37"/>
      <c r="B137" s="38"/>
      <c r="C137" s="39"/>
      <c r="D137" s="232" t="s">
        <v>179</v>
      </c>
      <c r="E137" s="39"/>
      <c r="F137" s="233" t="s">
        <v>1108</v>
      </c>
      <c r="G137" s="39"/>
      <c r="H137" s="39"/>
      <c r="I137" s="234"/>
      <c r="J137" s="39"/>
      <c r="K137" s="39"/>
      <c r="L137" s="43"/>
      <c r="M137" s="235"/>
      <c r="N137" s="236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179</v>
      </c>
      <c r="AU137" s="16" t="s">
        <v>89</v>
      </c>
    </row>
    <row r="138" s="2" customFormat="1">
      <c r="A138" s="37"/>
      <c r="B138" s="38"/>
      <c r="C138" s="39"/>
      <c r="D138" s="232" t="s">
        <v>180</v>
      </c>
      <c r="E138" s="39"/>
      <c r="F138" s="237" t="s">
        <v>990</v>
      </c>
      <c r="G138" s="39"/>
      <c r="H138" s="39"/>
      <c r="I138" s="234"/>
      <c r="J138" s="39"/>
      <c r="K138" s="39"/>
      <c r="L138" s="43"/>
      <c r="M138" s="235"/>
      <c r="N138" s="236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180</v>
      </c>
      <c r="AU138" s="16" t="s">
        <v>89</v>
      </c>
    </row>
    <row r="139" s="13" customFormat="1">
      <c r="A139" s="13"/>
      <c r="B139" s="238"/>
      <c r="C139" s="239"/>
      <c r="D139" s="232" t="s">
        <v>182</v>
      </c>
      <c r="E139" s="240" t="s">
        <v>1</v>
      </c>
      <c r="F139" s="241" t="s">
        <v>1109</v>
      </c>
      <c r="G139" s="239"/>
      <c r="H139" s="242">
        <v>5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182</v>
      </c>
      <c r="AU139" s="248" t="s">
        <v>89</v>
      </c>
      <c r="AV139" s="13" t="s">
        <v>89</v>
      </c>
      <c r="AW139" s="13" t="s">
        <v>33</v>
      </c>
      <c r="AX139" s="13" t="s">
        <v>87</v>
      </c>
      <c r="AY139" s="248" t="s">
        <v>170</v>
      </c>
    </row>
    <row r="140" s="2" customFormat="1" ht="24.15" customHeight="1">
      <c r="A140" s="37"/>
      <c r="B140" s="38"/>
      <c r="C140" s="218" t="s">
        <v>186</v>
      </c>
      <c r="D140" s="218" t="s">
        <v>173</v>
      </c>
      <c r="E140" s="219" t="s">
        <v>992</v>
      </c>
      <c r="F140" s="220" t="s">
        <v>993</v>
      </c>
      <c r="G140" s="221" t="s">
        <v>176</v>
      </c>
      <c r="H140" s="222">
        <v>2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44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177</v>
      </c>
      <c r="AT140" s="230" t="s">
        <v>173</v>
      </c>
      <c r="AU140" s="230" t="s">
        <v>89</v>
      </c>
      <c r="AY140" s="16" t="s">
        <v>170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87</v>
      </c>
      <c r="BK140" s="231">
        <f>ROUND(I140*H140,2)</f>
        <v>0</v>
      </c>
      <c r="BL140" s="16" t="s">
        <v>177</v>
      </c>
      <c r="BM140" s="230" t="s">
        <v>1110</v>
      </c>
    </row>
    <row r="141" s="2" customFormat="1">
      <c r="A141" s="37"/>
      <c r="B141" s="38"/>
      <c r="C141" s="39"/>
      <c r="D141" s="232" t="s">
        <v>179</v>
      </c>
      <c r="E141" s="39"/>
      <c r="F141" s="233" t="s">
        <v>993</v>
      </c>
      <c r="G141" s="39"/>
      <c r="H141" s="39"/>
      <c r="I141" s="234"/>
      <c r="J141" s="39"/>
      <c r="K141" s="39"/>
      <c r="L141" s="43"/>
      <c r="M141" s="235"/>
      <c r="N141" s="236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179</v>
      </c>
      <c r="AU141" s="16" t="s">
        <v>89</v>
      </c>
    </row>
    <row r="142" s="2" customFormat="1">
      <c r="A142" s="37"/>
      <c r="B142" s="38"/>
      <c r="C142" s="39"/>
      <c r="D142" s="232" t="s">
        <v>180</v>
      </c>
      <c r="E142" s="39"/>
      <c r="F142" s="237" t="s">
        <v>995</v>
      </c>
      <c r="G142" s="39"/>
      <c r="H142" s="39"/>
      <c r="I142" s="234"/>
      <c r="J142" s="39"/>
      <c r="K142" s="39"/>
      <c r="L142" s="43"/>
      <c r="M142" s="235"/>
      <c r="N142" s="236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180</v>
      </c>
      <c r="AU142" s="16" t="s">
        <v>89</v>
      </c>
    </row>
    <row r="143" s="13" customFormat="1">
      <c r="A143" s="13"/>
      <c r="B143" s="238"/>
      <c r="C143" s="239"/>
      <c r="D143" s="232" t="s">
        <v>182</v>
      </c>
      <c r="E143" s="240" t="s">
        <v>1</v>
      </c>
      <c r="F143" s="241" t="s">
        <v>1111</v>
      </c>
      <c r="G143" s="239"/>
      <c r="H143" s="242">
        <v>2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182</v>
      </c>
      <c r="AU143" s="248" t="s">
        <v>89</v>
      </c>
      <c r="AV143" s="13" t="s">
        <v>89</v>
      </c>
      <c r="AW143" s="13" t="s">
        <v>33</v>
      </c>
      <c r="AX143" s="13" t="s">
        <v>87</v>
      </c>
      <c r="AY143" s="248" t="s">
        <v>170</v>
      </c>
    </row>
    <row r="144" s="2" customFormat="1" ht="24.15" customHeight="1">
      <c r="A144" s="37"/>
      <c r="B144" s="38"/>
      <c r="C144" s="218" t="s">
        <v>209</v>
      </c>
      <c r="D144" s="218" t="s">
        <v>173</v>
      </c>
      <c r="E144" s="219" t="s">
        <v>997</v>
      </c>
      <c r="F144" s="220" t="s">
        <v>998</v>
      </c>
      <c r="G144" s="221" t="s">
        <v>176</v>
      </c>
      <c r="H144" s="222">
        <v>8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44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177</v>
      </c>
      <c r="AT144" s="230" t="s">
        <v>173</v>
      </c>
      <c r="AU144" s="230" t="s">
        <v>89</v>
      </c>
      <c r="AY144" s="16" t="s">
        <v>170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87</v>
      </c>
      <c r="BK144" s="231">
        <f>ROUND(I144*H144,2)</f>
        <v>0</v>
      </c>
      <c r="BL144" s="16" t="s">
        <v>177</v>
      </c>
      <c r="BM144" s="230" t="s">
        <v>1112</v>
      </c>
    </row>
    <row r="145" s="2" customFormat="1">
      <c r="A145" s="37"/>
      <c r="B145" s="38"/>
      <c r="C145" s="39"/>
      <c r="D145" s="232" t="s">
        <v>179</v>
      </c>
      <c r="E145" s="39"/>
      <c r="F145" s="233" t="s">
        <v>998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179</v>
      </c>
      <c r="AU145" s="16" t="s">
        <v>89</v>
      </c>
    </row>
    <row r="146" s="2" customFormat="1">
      <c r="A146" s="37"/>
      <c r="B146" s="38"/>
      <c r="C146" s="39"/>
      <c r="D146" s="232" t="s">
        <v>180</v>
      </c>
      <c r="E146" s="39"/>
      <c r="F146" s="237" t="s">
        <v>1000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180</v>
      </c>
      <c r="AU146" s="16" t="s">
        <v>89</v>
      </c>
    </row>
    <row r="147" s="13" customFormat="1">
      <c r="A147" s="13"/>
      <c r="B147" s="238"/>
      <c r="C147" s="239"/>
      <c r="D147" s="232" t="s">
        <v>182</v>
      </c>
      <c r="E147" s="240" t="s">
        <v>1</v>
      </c>
      <c r="F147" s="241" t="s">
        <v>1113</v>
      </c>
      <c r="G147" s="239"/>
      <c r="H147" s="242">
        <v>8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182</v>
      </c>
      <c r="AU147" s="248" t="s">
        <v>89</v>
      </c>
      <c r="AV147" s="13" t="s">
        <v>89</v>
      </c>
      <c r="AW147" s="13" t="s">
        <v>33</v>
      </c>
      <c r="AX147" s="13" t="s">
        <v>87</v>
      </c>
      <c r="AY147" s="248" t="s">
        <v>170</v>
      </c>
    </row>
    <row r="148" s="12" customFormat="1" ht="22.8" customHeight="1">
      <c r="A148" s="12"/>
      <c r="B148" s="202"/>
      <c r="C148" s="203"/>
      <c r="D148" s="204" t="s">
        <v>78</v>
      </c>
      <c r="E148" s="216" t="s">
        <v>1037</v>
      </c>
      <c r="F148" s="216" t="s">
        <v>1038</v>
      </c>
      <c r="G148" s="203"/>
      <c r="H148" s="203"/>
      <c r="I148" s="206"/>
      <c r="J148" s="217">
        <f>BK148</f>
        <v>0</v>
      </c>
      <c r="K148" s="203"/>
      <c r="L148" s="208"/>
      <c r="M148" s="209"/>
      <c r="N148" s="210"/>
      <c r="O148" s="210"/>
      <c r="P148" s="211">
        <f>SUM(P149:P156)</f>
        <v>0</v>
      </c>
      <c r="Q148" s="210"/>
      <c r="R148" s="211">
        <f>SUM(R149:R156)</f>
        <v>0</v>
      </c>
      <c r="S148" s="210"/>
      <c r="T148" s="212">
        <f>SUM(T149:T156)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89</v>
      </c>
      <c r="AT148" s="214" t="s">
        <v>78</v>
      </c>
      <c r="AU148" s="214" t="s">
        <v>87</v>
      </c>
      <c r="AY148" s="213" t="s">
        <v>170</v>
      </c>
      <c r="BK148" s="215">
        <f>SUM(BK149:BK156)</f>
        <v>0</v>
      </c>
    </row>
    <row r="149" s="2" customFormat="1" ht="24.15" customHeight="1">
      <c r="A149" s="37"/>
      <c r="B149" s="38"/>
      <c r="C149" s="218" t="s">
        <v>216</v>
      </c>
      <c r="D149" s="218" t="s">
        <v>173</v>
      </c>
      <c r="E149" s="219" t="s">
        <v>1062</v>
      </c>
      <c r="F149" s="220" t="s">
        <v>1063</v>
      </c>
      <c r="G149" s="221" t="s">
        <v>330</v>
      </c>
      <c r="H149" s="222">
        <v>5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44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177</v>
      </c>
      <c r="AT149" s="230" t="s">
        <v>173</v>
      </c>
      <c r="AU149" s="230" t="s">
        <v>89</v>
      </c>
      <c r="AY149" s="16" t="s">
        <v>170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87</v>
      </c>
      <c r="BK149" s="231">
        <f>ROUND(I149*H149,2)</f>
        <v>0</v>
      </c>
      <c r="BL149" s="16" t="s">
        <v>177</v>
      </c>
      <c r="BM149" s="230" t="s">
        <v>1114</v>
      </c>
    </row>
    <row r="150" s="2" customFormat="1">
      <c r="A150" s="37"/>
      <c r="B150" s="38"/>
      <c r="C150" s="39"/>
      <c r="D150" s="232" t="s">
        <v>179</v>
      </c>
      <c r="E150" s="39"/>
      <c r="F150" s="233" t="s">
        <v>1065</v>
      </c>
      <c r="G150" s="39"/>
      <c r="H150" s="39"/>
      <c r="I150" s="234"/>
      <c r="J150" s="39"/>
      <c r="K150" s="39"/>
      <c r="L150" s="43"/>
      <c r="M150" s="235"/>
      <c r="N150" s="236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179</v>
      </c>
      <c r="AU150" s="16" t="s">
        <v>89</v>
      </c>
    </row>
    <row r="151" s="2" customFormat="1">
      <c r="A151" s="37"/>
      <c r="B151" s="38"/>
      <c r="C151" s="39"/>
      <c r="D151" s="232" t="s">
        <v>180</v>
      </c>
      <c r="E151" s="39"/>
      <c r="F151" s="237" t="s">
        <v>1066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180</v>
      </c>
      <c r="AU151" s="16" t="s">
        <v>89</v>
      </c>
    </row>
    <row r="152" s="13" customFormat="1">
      <c r="A152" s="13"/>
      <c r="B152" s="238"/>
      <c r="C152" s="239"/>
      <c r="D152" s="232" t="s">
        <v>182</v>
      </c>
      <c r="E152" s="240" t="s">
        <v>1</v>
      </c>
      <c r="F152" s="241" t="s">
        <v>1115</v>
      </c>
      <c r="G152" s="239"/>
      <c r="H152" s="242">
        <v>5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182</v>
      </c>
      <c r="AU152" s="248" t="s">
        <v>89</v>
      </c>
      <c r="AV152" s="13" t="s">
        <v>89</v>
      </c>
      <c r="AW152" s="13" t="s">
        <v>33</v>
      </c>
      <c r="AX152" s="13" t="s">
        <v>87</v>
      </c>
      <c r="AY152" s="248" t="s">
        <v>170</v>
      </c>
    </row>
    <row r="153" s="2" customFormat="1" ht="24.15" customHeight="1">
      <c r="A153" s="37"/>
      <c r="B153" s="38"/>
      <c r="C153" s="218" t="s">
        <v>222</v>
      </c>
      <c r="D153" s="218" t="s">
        <v>173</v>
      </c>
      <c r="E153" s="219" t="s">
        <v>1068</v>
      </c>
      <c r="F153" s="220" t="s">
        <v>1069</v>
      </c>
      <c r="G153" s="221" t="s">
        <v>330</v>
      </c>
      <c r="H153" s="222">
        <v>5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44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177</v>
      </c>
      <c r="AT153" s="230" t="s">
        <v>173</v>
      </c>
      <c r="AU153" s="230" t="s">
        <v>89</v>
      </c>
      <c r="AY153" s="16" t="s">
        <v>170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87</v>
      </c>
      <c r="BK153" s="231">
        <f>ROUND(I153*H153,2)</f>
        <v>0</v>
      </c>
      <c r="BL153" s="16" t="s">
        <v>177</v>
      </c>
      <c r="BM153" s="230" t="s">
        <v>1116</v>
      </c>
    </row>
    <row r="154" s="2" customFormat="1">
      <c r="A154" s="37"/>
      <c r="B154" s="38"/>
      <c r="C154" s="39"/>
      <c r="D154" s="232" t="s">
        <v>179</v>
      </c>
      <c r="E154" s="39"/>
      <c r="F154" s="233" t="s">
        <v>1069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179</v>
      </c>
      <c r="AU154" s="16" t="s">
        <v>89</v>
      </c>
    </row>
    <row r="155" s="2" customFormat="1">
      <c r="A155" s="37"/>
      <c r="B155" s="38"/>
      <c r="C155" s="39"/>
      <c r="D155" s="232" t="s">
        <v>180</v>
      </c>
      <c r="E155" s="39"/>
      <c r="F155" s="237" t="s">
        <v>1071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180</v>
      </c>
      <c r="AU155" s="16" t="s">
        <v>89</v>
      </c>
    </row>
    <row r="156" s="13" customFormat="1">
      <c r="A156" s="13"/>
      <c r="B156" s="238"/>
      <c r="C156" s="239"/>
      <c r="D156" s="232" t="s">
        <v>182</v>
      </c>
      <c r="E156" s="240" t="s">
        <v>1</v>
      </c>
      <c r="F156" s="241" t="s">
        <v>1115</v>
      </c>
      <c r="G156" s="239"/>
      <c r="H156" s="242">
        <v>5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182</v>
      </c>
      <c r="AU156" s="248" t="s">
        <v>89</v>
      </c>
      <c r="AV156" s="13" t="s">
        <v>89</v>
      </c>
      <c r="AW156" s="13" t="s">
        <v>33</v>
      </c>
      <c r="AX156" s="13" t="s">
        <v>87</v>
      </c>
      <c r="AY156" s="248" t="s">
        <v>170</v>
      </c>
    </row>
    <row r="157" s="12" customFormat="1" ht="22.8" customHeight="1">
      <c r="A157" s="12"/>
      <c r="B157" s="202"/>
      <c r="C157" s="203"/>
      <c r="D157" s="204" t="s">
        <v>78</v>
      </c>
      <c r="E157" s="216" t="s">
        <v>1072</v>
      </c>
      <c r="F157" s="216" t="s">
        <v>1073</v>
      </c>
      <c r="G157" s="203"/>
      <c r="H157" s="203"/>
      <c r="I157" s="206"/>
      <c r="J157" s="217">
        <f>BK157</f>
        <v>0</v>
      </c>
      <c r="K157" s="203"/>
      <c r="L157" s="208"/>
      <c r="M157" s="209"/>
      <c r="N157" s="210"/>
      <c r="O157" s="210"/>
      <c r="P157" s="211">
        <f>SUM(P158:P170)</f>
        <v>0</v>
      </c>
      <c r="Q157" s="210"/>
      <c r="R157" s="211">
        <f>SUM(R158:R170)</f>
        <v>0</v>
      </c>
      <c r="S157" s="210"/>
      <c r="T157" s="212">
        <f>SUM(T158:T170)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89</v>
      </c>
      <c r="AT157" s="214" t="s">
        <v>78</v>
      </c>
      <c r="AU157" s="214" t="s">
        <v>87</v>
      </c>
      <c r="AY157" s="213" t="s">
        <v>170</v>
      </c>
      <c r="BK157" s="215">
        <f>SUM(BK158:BK170)</f>
        <v>0</v>
      </c>
    </row>
    <row r="158" s="2" customFormat="1" ht="24.15" customHeight="1">
      <c r="A158" s="37"/>
      <c r="B158" s="38"/>
      <c r="C158" s="218" t="s">
        <v>228</v>
      </c>
      <c r="D158" s="218" t="s">
        <v>173</v>
      </c>
      <c r="E158" s="219" t="s">
        <v>1074</v>
      </c>
      <c r="F158" s="220" t="s">
        <v>1075</v>
      </c>
      <c r="G158" s="221" t="s">
        <v>330</v>
      </c>
      <c r="H158" s="222">
        <v>60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44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177</v>
      </c>
      <c r="AT158" s="230" t="s">
        <v>173</v>
      </c>
      <c r="AU158" s="230" t="s">
        <v>89</v>
      </c>
      <c r="AY158" s="16" t="s">
        <v>170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87</v>
      </c>
      <c r="BK158" s="231">
        <f>ROUND(I158*H158,2)</f>
        <v>0</v>
      </c>
      <c r="BL158" s="16" t="s">
        <v>177</v>
      </c>
      <c r="BM158" s="230" t="s">
        <v>1117</v>
      </c>
    </row>
    <row r="159" s="2" customFormat="1">
      <c r="A159" s="37"/>
      <c r="B159" s="38"/>
      <c r="C159" s="39"/>
      <c r="D159" s="232" t="s">
        <v>179</v>
      </c>
      <c r="E159" s="39"/>
      <c r="F159" s="233" t="s">
        <v>1075</v>
      </c>
      <c r="G159" s="39"/>
      <c r="H159" s="39"/>
      <c r="I159" s="234"/>
      <c r="J159" s="39"/>
      <c r="K159" s="39"/>
      <c r="L159" s="43"/>
      <c r="M159" s="235"/>
      <c r="N159" s="236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179</v>
      </c>
      <c r="AU159" s="16" t="s">
        <v>89</v>
      </c>
    </row>
    <row r="160" s="2" customFormat="1">
      <c r="A160" s="37"/>
      <c r="B160" s="38"/>
      <c r="C160" s="39"/>
      <c r="D160" s="232" t="s">
        <v>180</v>
      </c>
      <c r="E160" s="39"/>
      <c r="F160" s="237" t="s">
        <v>1077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180</v>
      </c>
      <c r="AU160" s="16" t="s">
        <v>89</v>
      </c>
    </row>
    <row r="161" s="13" customFormat="1">
      <c r="A161" s="13"/>
      <c r="B161" s="238"/>
      <c r="C161" s="239"/>
      <c r="D161" s="232" t="s">
        <v>182</v>
      </c>
      <c r="E161" s="240" t="s">
        <v>1</v>
      </c>
      <c r="F161" s="241" t="s">
        <v>1118</v>
      </c>
      <c r="G161" s="239"/>
      <c r="H161" s="242">
        <v>60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182</v>
      </c>
      <c r="AU161" s="248" t="s">
        <v>89</v>
      </c>
      <c r="AV161" s="13" t="s">
        <v>89</v>
      </c>
      <c r="AW161" s="13" t="s">
        <v>33</v>
      </c>
      <c r="AX161" s="13" t="s">
        <v>87</v>
      </c>
      <c r="AY161" s="248" t="s">
        <v>170</v>
      </c>
    </row>
    <row r="162" s="2" customFormat="1" ht="24.15" customHeight="1">
      <c r="A162" s="37"/>
      <c r="B162" s="38"/>
      <c r="C162" s="218" t="s">
        <v>235</v>
      </c>
      <c r="D162" s="218" t="s">
        <v>173</v>
      </c>
      <c r="E162" s="219" t="s">
        <v>1119</v>
      </c>
      <c r="F162" s="220" t="s">
        <v>1120</v>
      </c>
      <c r="G162" s="221" t="s">
        <v>330</v>
      </c>
      <c r="H162" s="222">
        <v>60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44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177</v>
      </c>
      <c r="AT162" s="230" t="s">
        <v>173</v>
      </c>
      <c r="AU162" s="230" t="s">
        <v>89</v>
      </c>
      <c r="AY162" s="16" t="s">
        <v>170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87</v>
      </c>
      <c r="BK162" s="231">
        <f>ROUND(I162*H162,2)</f>
        <v>0</v>
      </c>
      <c r="BL162" s="16" t="s">
        <v>177</v>
      </c>
      <c r="BM162" s="230" t="s">
        <v>1121</v>
      </c>
    </row>
    <row r="163" s="2" customFormat="1">
      <c r="A163" s="37"/>
      <c r="B163" s="38"/>
      <c r="C163" s="39"/>
      <c r="D163" s="232" t="s">
        <v>179</v>
      </c>
      <c r="E163" s="39"/>
      <c r="F163" s="233" t="s">
        <v>1120</v>
      </c>
      <c r="G163" s="39"/>
      <c r="H163" s="39"/>
      <c r="I163" s="234"/>
      <c r="J163" s="39"/>
      <c r="K163" s="39"/>
      <c r="L163" s="43"/>
      <c r="M163" s="235"/>
      <c r="N163" s="236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179</v>
      </c>
      <c r="AU163" s="16" t="s">
        <v>89</v>
      </c>
    </row>
    <row r="164" s="2" customFormat="1">
      <c r="A164" s="37"/>
      <c r="B164" s="38"/>
      <c r="C164" s="39"/>
      <c r="D164" s="232" t="s">
        <v>180</v>
      </c>
      <c r="E164" s="39"/>
      <c r="F164" s="237" t="s">
        <v>1077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180</v>
      </c>
      <c r="AU164" s="16" t="s">
        <v>89</v>
      </c>
    </row>
    <row r="165" s="13" customFormat="1">
      <c r="A165" s="13"/>
      <c r="B165" s="238"/>
      <c r="C165" s="239"/>
      <c r="D165" s="232" t="s">
        <v>182</v>
      </c>
      <c r="E165" s="240" t="s">
        <v>1</v>
      </c>
      <c r="F165" s="241" t="s">
        <v>1122</v>
      </c>
      <c r="G165" s="239"/>
      <c r="H165" s="242">
        <v>25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182</v>
      </c>
      <c r="AU165" s="248" t="s">
        <v>89</v>
      </c>
      <c r="AV165" s="13" t="s">
        <v>89</v>
      </c>
      <c r="AW165" s="13" t="s">
        <v>33</v>
      </c>
      <c r="AX165" s="13" t="s">
        <v>79</v>
      </c>
      <c r="AY165" s="248" t="s">
        <v>170</v>
      </c>
    </row>
    <row r="166" s="13" customFormat="1">
      <c r="A166" s="13"/>
      <c r="B166" s="238"/>
      <c r="C166" s="239"/>
      <c r="D166" s="232" t="s">
        <v>182</v>
      </c>
      <c r="E166" s="240" t="s">
        <v>1</v>
      </c>
      <c r="F166" s="241" t="s">
        <v>1123</v>
      </c>
      <c r="G166" s="239"/>
      <c r="H166" s="242">
        <v>35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182</v>
      </c>
      <c r="AU166" s="248" t="s">
        <v>89</v>
      </c>
      <c r="AV166" s="13" t="s">
        <v>89</v>
      </c>
      <c r="AW166" s="13" t="s">
        <v>33</v>
      </c>
      <c r="AX166" s="13" t="s">
        <v>79</v>
      </c>
      <c r="AY166" s="248" t="s">
        <v>170</v>
      </c>
    </row>
    <row r="167" s="2" customFormat="1" ht="37.8" customHeight="1">
      <c r="A167" s="37"/>
      <c r="B167" s="38"/>
      <c r="C167" s="218" t="s">
        <v>242</v>
      </c>
      <c r="D167" s="218" t="s">
        <v>173</v>
      </c>
      <c r="E167" s="219" t="s">
        <v>1084</v>
      </c>
      <c r="F167" s="220" t="s">
        <v>1085</v>
      </c>
      <c r="G167" s="221" t="s">
        <v>330</v>
      </c>
      <c r="H167" s="222">
        <v>120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44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177</v>
      </c>
      <c r="AT167" s="230" t="s">
        <v>173</v>
      </c>
      <c r="AU167" s="230" t="s">
        <v>89</v>
      </c>
      <c r="AY167" s="16" t="s">
        <v>170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87</v>
      </c>
      <c r="BK167" s="231">
        <f>ROUND(I167*H167,2)</f>
        <v>0</v>
      </c>
      <c r="BL167" s="16" t="s">
        <v>177</v>
      </c>
      <c r="BM167" s="230" t="s">
        <v>1124</v>
      </c>
    </row>
    <row r="168" s="2" customFormat="1">
      <c r="A168" s="37"/>
      <c r="B168" s="38"/>
      <c r="C168" s="39"/>
      <c r="D168" s="232" t="s">
        <v>179</v>
      </c>
      <c r="E168" s="39"/>
      <c r="F168" s="233" t="s">
        <v>1085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179</v>
      </c>
      <c r="AU168" s="16" t="s">
        <v>89</v>
      </c>
    </row>
    <row r="169" s="2" customFormat="1">
      <c r="A169" s="37"/>
      <c r="B169" s="38"/>
      <c r="C169" s="39"/>
      <c r="D169" s="232" t="s">
        <v>180</v>
      </c>
      <c r="E169" s="39"/>
      <c r="F169" s="237" t="s">
        <v>1087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180</v>
      </c>
      <c r="AU169" s="16" t="s">
        <v>89</v>
      </c>
    </row>
    <row r="170" s="13" customFormat="1">
      <c r="A170" s="13"/>
      <c r="B170" s="238"/>
      <c r="C170" s="239"/>
      <c r="D170" s="232" t="s">
        <v>182</v>
      </c>
      <c r="E170" s="240" t="s">
        <v>1</v>
      </c>
      <c r="F170" s="241" t="s">
        <v>1125</v>
      </c>
      <c r="G170" s="239"/>
      <c r="H170" s="242">
        <v>120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182</v>
      </c>
      <c r="AU170" s="248" t="s">
        <v>89</v>
      </c>
      <c r="AV170" s="13" t="s">
        <v>89</v>
      </c>
      <c r="AW170" s="13" t="s">
        <v>33</v>
      </c>
      <c r="AX170" s="13" t="s">
        <v>87</v>
      </c>
      <c r="AY170" s="248" t="s">
        <v>170</v>
      </c>
    </row>
    <row r="171" s="12" customFormat="1" ht="25.92" customHeight="1">
      <c r="A171" s="12"/>
      <c r="B171" s="202"/>
      <c r="C171" s="203"/>
      <c r="D171" s="204" t="s">
        <v>78</v>
      </c>
      <c r="E171" s="205" t="s">
        <v>184</v>
      </c>
      <c r="F171" s="205" t="s">
        <v>185</v>
      </c>
      <c r="G171" s="203"/>
      <c r="H171" s="203"/>
      <c r="I171" s="206"/>
      <c r="J171" s="207">
        <f>BK171</f>
        <v>0</v>
      </c>
      <c r="K171" s="203"/>
      <c r="L171" s="208"/>
      <c r="M171" s="209"/>
      <c r="N171" s="210"/>
      <c r="O171" s="210"/>
      <c r="P171" s="211">
        <f>SUM(P172:P183)</f>
        <v>0</v>
      </c>
      <c r="Q171" s="210"/>
      <c r="R171" s="211">
        <f>SUM(R172:R183)</f>
        <v>0</v>
      </c>
      <c r="S171" s="210"/>
      <c r="T171" s="212">
        <f>SUM(T172:T183)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186</v>
      </c>
      <c r="AT171" s="214" t="s">
        <v>78</v>
      </c>
      <c r="AU171" s="214" t="s">
        <v>79</v>
      </c>
      <c r="AY171" s="213" t="s">
        <v>170</v>
      </c>
      <c r="BK171" s="215">
        <f>SUM(BK172:BK183)</f>
        <v>0</v>
      </c>
    </row>
    <row r="172" s="2" customFormat="1" ht="24.15" customHeight="1">
      <c r="A172" s="37"/>
      <c r="B172" s="38"/>
      <c r="C172" s="218" t="s">
        <v>248</v>
      </c>
      <c r="D172" s="218" t="s">
        <v>173</v>
      </c>
      <c r="E172" s="219" t="s">
        <v>1090</v>
      </c>
      <c r="F172" s="220" t="s">
        <v>1091</v>
      </c>
      <c r="G172" s="221" t="s">
        <v>663</v>
      </c>
      <c r="H172" s="222">
        <v>22.800000000000001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44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190</v>
      </c>
      <c r="AT172" s="230" t="s">
        <v>173</v>
      </c>
      <c r="AU172" s="230" t="s">
        <v>87</v>
      </c>
      <c r="AY172" s="16" t="s">
        <v>170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87</v>
      </c>
      <c r="BK172" s="231">
        <f>ROUND(I172*H172,2)</f>
        <v>0</v>
      </c>
      <c r="BL172" s="16" t="s">
        <v>190</v>
      </c>
      <c r="BM172" s="230" t="s">
        <v>1126</v>
      </c>
    </row>
    <row r="173" s="2" customFormat="1">
      <c r="A173" s="37"/>
      <c r="B173" s="38"/>
      <c r="C173" s="39"/>
      <c r="D173" s="232" t="s">
        <v>179</v>
      </c>
      <c r="E173" s="39"/>
      <c r="F173" s="233" t="s">
        <v>1091</v>
      </c>
      <c r="G173" s="39"/>
      <c r="H173" s="39"/>
      <c r="I173" s="234"/>
      <c r="J173" s="39"/>
      <c r="K173" s="39"/>
      <c r="L173" s="43"/>
      <c r="M173" s="235"/>
      <c r="N173" s="236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179</v>
      </c>
      <c r="AU173" s="16" t="s">
        <v>87</v>
      </c>
    </row>
    <row r="174" s="2" customFormat="1">
      <c r="A174" s="37"/>
      <c r="B174" s="38"/>
      <c r="C174" s="39"/>
      <c r="D174" s="232" t="s">
        <v>180</v>
      </c>
      <c r="E174" s="39"/>
      <c r="F174" s="237" t="s">
        <v>1093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180</v>
      </c>
      <c r="AU174" s="16" t="s">
        <v>87</v>
      </c>
    </row>
    <row r="175" s="13" customFormat="1">
      <c r="A175" s="13"/>
      <c r="B175" s="238"/>
      <c r="C175" s="239"/>
      <c r="D175" s="232" t="s">
        <v>182</v>
      </c>
      <c r="E175" s="240" t="s">
        <v>1</v>
      </c>
      <c r="F175" s="241" t="s">
        <v>1127</v>
      </c>
      <c r="G175" s="239"/>
      <c r="H175" s="242">
        <v>22.800000000000001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182</v>
      </c>
      <c r="AU175" s="248" t="s">
        <v>87</v>
      </c>
      <c r="AV175" s="13" t="s">
        <v>89</v>
      </c>
      <c r="AW175" s="13" t="s">
        <v>33</v>
      </c>
      <c r="AX175" s="13" t="s">
        <v>87</v>
      </c>
      <c r="AY175" s="248" t="s">
        <v>170</v>
      </c>
    </row>
    <row r="176" s="2" customFormat="1" ht="24.15" customHeight="1">
      <c r="A176" s="37"/>
      <c r="B176" s="38"/>
      <c r="C176" s="218" t="s">
        <v>254</v>
      </c>
      <c r="D176" s="218" t="s">
        <v>173</v>
      </c>
      <c r="E176" s="219" t="s">
        <v>1095</v>
      </c>
      <c r="F176" s="220" t="s">
        <v>224</v>
      </c>
      <c r="G176" s="221" t="s">
        <v>189</v>
      </c>
      <c r="H176" s="222">
        <v>1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44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190</v>
      </c>
      <c r="AT176" s="230" t="s">
        <v>173</v>
      </c>
      <c r="AU176" s="230" t="s">
        <v>87</v>
      </c>
      <c r="AY176" s="16" t="s">
        <v>170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87</v>
      </c>
      <c r="BK176" s="231">
        <f>ROUND(I176*H176,2)</f>
        <v>0</v>
      </c>
      <c r="BL176" s="16" t="s">
        <v>190</v>
      </c>
      <c r="BM176" s="230" t="s">
        <v>1128</v>
      </c>
    </row>
    <row r="177" s="2" customFormat="1">
      <c r="A177" s="37"/>
      <c r="B177" s="38"/>
      <c r="C177" s="39"/>
      <c r="D177" s="232" t="s">
        <v>179</v>
      </c>
      <c r="E177" s="39"/>
      <c r="F177" s="233" t="s">
        <v>224</v>
      </c>
      <c r="G177" s="39"/>
      <c r="H177" s="39"/>
      <c r="I177" s="234"/>
      <c r="J177" s="39"/>
      <c r="K177" s="39"/>
      <c r="L177" s="43"/>
      <c r="M177" s="235"/>
      <c r="N177" s="236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179</v>
      </c>
      <c r="AU177" s="16" t="s">
        <v>87</v>
      </c>
    </row>
    <row r="178" s="2" customFormat="1">
      <c r="A178" s="37"/>
      <c r="B178" s="38"/>
      <c r="C178" s="39"/>
      <c r="D178" s="232" t="s">
        <v>180</v>
      </c>
      <c r="E178" s="39"/>
      <c r="F178" s="237" t="s">
        <v>226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180</v>
      </c>
      <c r="AU178" s="16" t="s">
        <v>87</v>
      </c>
    </row>
    <row r="179" s="13" customFormat="1">
      <c r="A179" s="13"/>
      <c r="B179" s="238"/>
      <c r="C179" s="239"/>
      <c r="D179" s="232" t="s">
        <v>182</v>
      </c>
      <c r="E179" s="240" t="s">
        <v>1</v>
      </c>
      <c r="F179" s="241" t="s">
        <v>1097</v>
      </c>
      <c r="G179" s="239"/>
      <c r="H179" s="242">
        <v>1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182</v>
      </c>
      <c r="AU179" s="248" t="s">
        <v>87</v>
      </c>
      <c r="AV179" s="13" t="s">
        <v>89</v>
      </c>
      <c r="AW179" s="13" t="s">
        <v>33</v>
      </c>
      <c r="AX179" s="13" t="s">
        <v>87</v>
      </c>
      <c r="AY179" s="248" t="s">
        <v>170</v>
      </c>
    </row>
    <row r="180" s="2" customFormat="1" ht="24.15" customHeight="1">
      <c r="A180" s="37"/>
      <c r="B180" s="38"/>
      <c r="C180" s="218" t="s">
        <v>261</v>
      </c>
      <c r="D180" s="218" t="s">
        <v>173</v>
      </c>
      <c r="E180" s="219" t="s">
        <v>1098</v>
      </c>
      <c r="F180" s="220" t="s">
        <v>1099</v>
      </c>
      <c r="G180" s="221" t="s">
        <v>189</v>
      </c>
      <c r="H180" s="222">
        <v>1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44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190</v>
      </c>
      <c r="AT180" s="230" t="s">
        <v>173</v>
      </c>
      <c r="AU180" s="230" t="s">
        <v>87</v>
      </c>
      <c r="AY180" s="16" t="s">
        <v>170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87</v>
      </c>
      <c r="BK180" s="231">
        <f>ROUND(I180*H180,2)</f>
        <v>0</v>
      </c>
      <c r="BL180" s="16" t="s">
        <v>190</v>
      </c>
      <c r="BM180" s="230" t="s">
        <v>1129</v>
      </c>
    </row>
    <row r="181" s="2" customFormat="1">
      <c r="A181" s="37"/>
      <c r="B181" s="38"/>
      <c r="C181" s="39"/>
      <c r="D181" s="232" t="s">
        <v>179</v>
      </c>
      <c r="E181" s="39"/>
      <c r="F181" s="233" t="s">
        <v>1099</v>
      </c>
      <c r="G181" s="39"/>
      <c r="H181" s="39"/>
      <c r="I181" s="234"/>
      <c r="J181" s="39"/>
      <c r="K181" s="39"/>
      <c r="L181" s="43"/>
      <c r="M181" s="235"/>
      <c r="N181" s="236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179</v>
      </c>
      <c r="AU181" s="16" t="s">
        <v>87</v>
      </c>
    </row>
    <row r="182" s="2" customFormat="1">
      <c r="A182" s="37"/>
      <c r="B182" s="38"/>
      <c r="C182" s="39"/>
      <c r="D182" s="232" t="s">
        <v>180</v>
      </c>
      <c r="E182" s="39"/>
      <c r="F182" s="237" t="s">
        <v>206</v>
      </c>
      <c r="G182" s="39"/>
      <c r="H182" s="39"/>
      <c r="I182" s="234"/>
      <c r="J182" s="39"/>
      <c r="K182" s="39"/>
      <c r="L182" s="43"/>
      <c r="M182" s="235"/>
      <c r="N182" s="236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180</v>
      </c>
      <c r="AU182" s="16" t="s">
        <v>87</v>
      </c>
    </row>
    <row r="183" s="13" customFormat="1">
      <c r="A183" s="13"/>
      <c r="B183" s="238"/>
      <c r="C183" s="239"/>
      <c r="D183" s="232" t="s">
        <v>182</v>
      </c>
      <c r="E183" s="240" t="s">
        <v>1</v>
      </c>
      <c r="F183" s="241" t="s">
        <v>1101</v>
      </c>
      <c r="G183" s="239"/>
      <c r="H183" s="242">
        <v>1</v>
      </c>
      <c r="I183" s="243"/>
      <c r="J183" s="239"/>
      <c r="K183" s="239"/>
      <c r="L183" s="244"/>
      <c r="M183" s="262"/>
      <c r="N183" s="263"/>
      <c r="O183" s="263"/>
      <c r="P183" s="263"/>
      <c r="Q183" s="263"/>
      <c r="R183" s="263"/>
      <c r="S183" s="263"/>
      <c r="T183" s="26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182</v>
      </c>
      <c r="AU183" s="248" t="s">
        <v>87</v>
      </c>
      <c r="AV183" s="13" t="s">
        <v>89</v>
      </c>
      <c r="AW183" s="13" t="s">
        <v>33</v>
      </c>
      <c r="AX183" s="13" t="s">
        <v>87</v>
      </c>
      <c r="AY183" s="248" t="s">
        <v>170</v>
      </c>
    </row>
    <row r="184" s="2" customFormat="1" ht="6.96" customHeight="1">
      <c r="A184" s="37"/>
      <c r="B184" s="65"/>
      <c r="C184" s="66"/>
      <c r="D184" s="66"/>
      <c r="E184" s="66"/>
      <c r="F184" s="66"/>
      <c r="G184" s="66"/>
      <c r="H184" s="66"/>
      <c r="I184" s="66"/>
      <c r="J184" s="66"/>
      <c r="K184" s="66"/>
      <c r="L184" s="43"/>
      <c r="M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</row>
  </sheetData>
  <sheetProtection sheet="1" autoFilter="0" formatColumns="0" formatRows="0" objects="1" scenarios="1" spinCount="100000" saltValue="ssfIqpw4oGYl9q28Ba9ehasp9pOtEOHuXBrU+DBx0DSe+FoN4ZM7utsP4yJ95z1M/Wzbax2DBfQFpq1YJcc7HA==" hashValue="vQfSCUZNckvqVJFisbMA8QUSDuLC3D/dxDXJ7/hbAHSsUGSk7sEERkT+X5S9eNkKvuAiwRxLNIOhbO4DvUsNcg==" algorithmName="SHA-512" password="CC35"/>
  <autoFilter ref="C122:K18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1130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ROUND((SUM(BE125:BE252)),  2)</f>
        <v>0</v>
      </c>
      <c r="G33" s="37"/>
      <c r="H33" s="37"/>
      <c r="I33" s="154">
        <v>0.20999999999999999</v>
      </c>
      <c r="J33" s="153">
        <f>ROUND(((SUM(BE125:BE252))*I33),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ROUND((SUM(BF125:BF252)),  2)</f>
        <v>0</v>
      </c>
      <c r="G34" s="37"/>
      <c r="H34" s="37"/>
      <c r="I34" s="154">
        <v>0.14999999999999999</v>
      </c>
      <c r="J34" s="153">
        <f>ROUND(((SUM(BF125:BF252))*I34),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ROUND((SUM(BG125:BG252)),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ROUND((SUM(BH125:BH252)),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ROUND((SUM(BI125:BI252)),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405 - Veřejné osvětlení OK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FORVIA CZ,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298</v>
      </c>
      <c r="E99" s="187"/>
      <c r="F99" s="187"/>
      <c r="G99" s="187"/>
      <c r="H99" s="187"/>
      <c r="I99" s="187"/>
      <c r="J99" s="188">
        <f>J137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300</v>
      </c>
      <c r="E100" s="187"/>
      <c r="F100" s="187"/>
      <c r="G100" s="187"/>
      <c r="H100" s="187"/>
      <c r="I100" s="187"/>
      <c r="J100" s="188">
        <f>J143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8"/>
      <c r="C101" s="179"/>
      <c r="D101" s="180" t="s">
        <v>152</v>
      </c>
      <c r="E101" s="181"/>
      <c r="F101" s="181"/>
      <c r="G101" s="181"/>
      <c r="H101" s="181"/>
      <c r="I101" s="181"/>
      <c r="J101" s="182">
        <f>J148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4"/>
      <c r="C102" s="185"/>
      <c r="D102" s="186" t="s">
        <v>969</v>
      </c>
      <c r="E102" s="187"/>
      <c r="F102" s="187"/>
      <c r="G102" s="187"/>
      <c r="H102" s="187"/>
      <c r="I102" s="187"/>
      <c r="J102" s="188">
        <f>J149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970</v>
      </c>
      <c r="E103" s="187"/>
      <c r="F103" s="187"/>
      <c r="G103" s="187"/>
      <c r="H103" s="187"/>
      <c r="I103" s="187"/>
      <c r="J103" s="188">
        <f>J197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971</v>
      </c>
      <c r="E104" s="187"/>
      <c r="F104" s="187"/>
      <c r="G104" s="187"/>
      <c r="H104" s="187"/>
      <c r="I104" s="187"/>
      <c r="J104" s="188">
        <f>J226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154</v>
      </c>
      <c r="E105" s="181"/>
      <c r="F105" s="181"/>
      <c r="G105" s="181"/>
      <c r="H105" s="181"/>
      <c r="I105" s="181"/>
      <c r="J105" s="182">
        <f>J240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155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Přeložka komunikace II/611 - Nehvizdy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145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 405 - Veřejné osvětlení OK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 xml:space="preserve"> </v>
      </c>
      <c r="G119" s="39"/>
      <c r="H119" s="39"/>
      <c r="I119" s="31" t="s">
        <v>22</v>
      </c>
      <c r="J119" s="78" t="str">
        <f>IF(J12="","",J12)</f>
        <v>18. 12. 2025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>KSÚS Středočeského kraje, p.o.</v>
      </c>
      <c r="G121" s="39"/>
      <c r="H121" s="39"/>
      <c r="I121" s="31" t="s">
        <v>32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30</v>
      </c>
      <c r="D122" s="39"/>
      <c r="E122" s="39"/>
      <c r="F122" s="26" t="str">
        <f>IF(E18="","",E18)</f>
        <v>Vyplň údaj</v>
      </c>
      <c r="G122" s="39"/>
      <c r="H122" s="39"/>
      <c r="I122" s="31" t="s">
        <v>34</v>
      </c>
      <c r="J122" s="35" t="str">
        <f>E24</f>
        <v>FORVIA CZ,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156</v>
      </c>
      <c r="D124" s="193" t="s">
        <v>64</v>
      </c>
      <c r="E124" s="193" t="s">
        <v>60</v>
      </c>
      <c r="F124" s="193" t="s">
        <v>61</v>
      </c>
      <c r="G124" s="193" t="s">
        <v>157</v>
      </c>
      <c r="H124" s="193" t="s">
        <v>158</v>
      </c>
      <c r="I124" s="193" t="s">
        <v>159</v>
      </c>
      <c r="J124" s="194" t="s">
        <v>149</v>
      </c>
      <c r="K124" s="195" t="s">
        <v>160</v>
      </c>
      <c r="L124" s="196"/>
      <c r="M124" s="99" t="s">
        <v>1</v>
      </c>
      <c r="N124" s="100" t="s">
        <v>43</v>
      </c>
      <c r="O124" s="100" t="s">
        <v>161</v>
      </c>
      <c r="P124" s="100" t="s">
        <v>162</v>
      </c>
      <c r="Q124" s="100" t="s">
        <v>163</v>
      </c>
      <c r="R124" s="100" t="s">
        <v>164</v>
      </c>
      <c r="S124" s="100" t="s">
        <v>165</v>
      </c>
      <c r="T124" s="101" t="s">
        <v>166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167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P126+P148+P240</f>
        <v>0</v>
      </c>
      <c r="Q125" s="103"/>
      <c r="R125" s="199">
        <f>R126+R148+R240</f>
        <v>0</v>
      </c>
      <c r="S125" s="103"/>
      <c r="T125" s="200">
        <f>T126+T148+T240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151</v>
      </c>
      <c r="BK125" s="201">
        <f>BK126+BK148+BK240</f>
        <v>0</v>
      </c>
    </row>
    <row r="126" s="12" customFormat="1" ht="25.92" customHeight="1">
      <c r="A126" s="12"/>
      <c r="B126" s="202"/>
      <c r="C126" s="203"/>
      <c r="D126" s="204" t="s">
        <v>78</v>
      </c>
      <c r="E126" s="205" t="s">
        <v>302</v>
      </c>
      <c r="F126" s="205" t="s">
        <v>303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P127+P137+P143</f>
        <v>0</v>
      </c>
      <c r="Q126" s="210"/>
      <c r="R126" s="211">
        <f>R127+R137+R143</f>
        <v>0</v>
      </c>
      <c r="S126" s="210"/>
      <c r="T126" s="212">
        <f>T127+T137+T143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79</v>
      </c>
      <c r="AY126" s="213" t="s">
        <v>170</v>
      </c>
      <c r="BK126" s="215">
        <f>BK127+BK137+BK143</f>
        <v>0</v>
      </c>
    </row>
    <row r="127" s="12" customFormat="1" ht="22.8" customHeight="1">
      <c r="A127" s="12"/>
      <c r="B127" s="202"/>
      <c r="C127" s="203"/>
      <c r="D127" s="204" t="s">
        <v>78</v>
      </c>
      <c r="E127" s="216" t="s">
        <v>87</v>
      </c>
      <c r="F127" s="216" t="s">
        <v>304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SUM(P128:P136)</f>
        <v>0</v>
      </c>
      <c r="Q127" s="210"/>
      <c r="R127" s="211">
        <f>SUM(R128:R136)</f>
        <v>0</v>
      </c>
      <c r="S127" s="210"/>
      <c r="T127" s="212">
        <f>SUM(T128:T136)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87</v>
      </c>
      <c r="AT127" s="214" t="s">
        <v>78</v>
      </c>
      <c r="AU127" s="214" t="s">
        <v>87</v>
      </c>
      <c r="AY127" s="213" t="s">
        <v>170</v>
      </c>
      <c r="BK127" s="215">
        <f>SUM(BK128:BK136)</f>
        <v>0</v>
      </c>
    </row>
    <row r="128" s="2" customFormat="1" ht="24.15" customHeight="1">
      <c r="A128" s="37"/>
      <c r="B128" s="38"/>
      <c r="C128" s="218" t="s">
        <v>87</v>
      </c>
      <c r="D128" s="218" t="s">
        <v>173</v>
      </c>
      <c r="E128" s="219" t="s">
        <v>972</v>
      </c>
      <c r="F128" s="220" t="s">
        <v>973</v>
      </c>
      <c r="G128" s="221" t="s">
        <v>307</v>
      </c>
      <c r="H128" s="222">
        <v>552.60000000000002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44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177</v>
      </c>
      <c r="AT128" s="230" t="s">
        <v>173</v>
      </c>
      <c r="AU128" s="230" t="s">
        <v>89</v>
      </c>
      <c r="AY128" s="16" t="s">
        <v>170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87</v>
      </c>
      <c r="BK128" s="231">
        <f>ROUND(I128*H128,2)</f>
        <v>0</v>
      </c>
      <c r="BL128" s="16" t="s">
        <v>177</v>
      </c>
      <c r="BM128" s="230" t="s">
        <v>1131</v>
      </c>
    </row>
    <row r="129" s="2" customFormat="1">
      <c r="A129" s="37"/>
      <c r="B129" s="38"/>
      <c r="C129" s="39"/>
      <c r="D129" s="232" t="s">
        <v>179</v>
      </c>
      <c r="E129" s="39"/>
      <c r="F129" s="233" t="s">
        <v>973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179</v>
      </c>
      <c r="AU129" s="16" t="s">
        <v>89</v>
      </c>
    </row>
    <row r="130" s="2" customFormat="1">
      <c r="A130" s="37"/>
      <c r="B130" s="38"/>
      <c r="C130" s="39"/>
      <c r="D130" s="232" t="s">
        <v>180</v>
      </c>
      <c r="E130" s="39"/>
      <c r="F130" s="237" t="s">
        <v>361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180</v>
      </c>
      <c r="AU130" s="16" t="s">
        <v>89</v>
      </c>
    </row>
    <row r="131" s="13" customFormat="1">
      <c r="A131" s="13"/>
      <c r="B131" s="238"/>
      <c r="C131" s="239"/>
      <c r="D131" s="232" t="s">
        <v>182</v>
      </c>
      <c r="E131" s="240" t="s">
        <v>1</v>
      </c>
      <c r="F131" s="241" t="s">
        <v>1132</v>
      </c>
      <c r="G131" s="239"/>
      <c r="H131" s="242">
        <v>294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182</v>
      </c>
      <c r="AU131" s="248" t="s">
        <v>89</v>
      </c>
      <c r="AV131" s="13" t="s">
        <v>89</v>
      </c>
      <c r="AW131" s="13" t="s">
        <v>33</v>
      </c>
      <c r="AX131" s="13" t="s">
        <v>79</v>
      </c>
      <c r="AY131" s="248" t="s">
        <v>170</v>
      </c>
    </row>
    <row r="132" s="13" customFormat="1">
      <c r="A132" s="13"/>
      <c r="B132" s="238"/>
      <c r="C132" s="239"/>
      <c r="D132" s="232" t="s">
        <v>182</v>
      </c>
      <c r="E132" s="240" t="s">
        <v>1</v>
      </c>
      <c r="F132" s="241" t="s">
        <v>1133</v>
      </c>
      <c r="G132" s="239"/>
      <c r="H132" s="242">
        <v>258.60000000000002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182</v>
      </c>
      <c r="AU132" s="248" t="s">
        <v>89</v>
      </c>
      <c r="AV132" s="13" t="s">
        <v>89</v>
      </c>
      <c r="AW132" s="13" t="s">
        <v>33</v>
      </c>
      <c r="AX132" s="13" t="s">
        <v>79</v>
      </c>
      <c r="AY132" s="248" t="s">
        <v>170</v>
      </c>
    </row>
    <row r="133" s="2" customFormat="1" ht="16.5" customHeight="1">
      <c r="A133" s="37"/>
      <c r="B133" s="38"/>
      <c r="C133" s="218" t="s">
        <v>89</v>
      </c>
      <c r="D133" s="218" t="s">
        <v>173</v>
      </c>
      <c r="E133" s="219" t="s">
        <v>695</v>
      </c>
      <c r="F133" s="220" t="s">
        <v>696</v>
      </c>
      <c r="G133" s="221" t="s">
        <v>307</v>
      </c>
      <c r="H133" s="222">
        <v>79.849999999999994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44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186</v>
      </c>
      <c r="AT133" s="230" t="s">
        <v>173</v>
      </c>
      <c r="AU133" s="230" t="s">
        <v>89</v>
      </c>
      <c r="AY133" s="16" t="s">
        <v>170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87</v>
      </c>
      <c r="BK133" s="231">
        <f>ROUND(I133*H133,2)</f>
        <v>0</v>
      </c>
      <c r="BL133" s="16" t="s">
        <v>186</v>
      </c>
      <c r="BM133" s="230" t="s">
        <v>1134</v>
      </c>
    </row>
    <row r="134" s="2" customFormat="1">
      <c r="A134" s="37"/>
      <c r="B134" s="38"/>
      <c r="C134" s="39"/>
      <c r="D134" s="232" t="s">
        <v>179</v>
      </c>
      <c r="E134" s="39"/>
      <c r="F134" s="233" t="s">
        <v>696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179</v>
      </c>
      <c r="AU134" s="16" t="s">
        <v>89</v>
      </c>
    </row>
    <row r="135" s="2" customFormat="1">
      <c r="A135" s="37"/>
      <c r="B135" s="38"/>
      <c r="C135" s="39"/>
      <c r="D135" s="232" t="s">
        <v>180</v>
      </c>
      <c r="E135" s="39"/>
      <c r="F135" s="237" t="s">
        <v>698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180</v>
      </c>
      <c r="AU135" s="16" t="s">
        <v>89</v>
      </c>
    </row>
    <row r="136" s="13" customFormat="1">
      <c r="A136" s="13"/>
      <c r="B136" s="238"/>
      <c r="C136" s="239"/>
      <c r="D136" s="232" t="s">
        <v>182</v>
      </c>
      <c r="E136" s="240" t="s">
        <v>1</v>
      </c>
      <c r="F136" s="241" t="s">
        <v>1135</v>
      </c>
      <c r="G136" s="239"/>
      <c r="H136" s="242">
        <v>79.849999999999994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182</v>
      </c>
      <c r="AU136" s="248" t="s">
        <v>89</v>
      </c>
      <c r="AV136" s="13" t="s">
        <v>89</v>
      </c>
      <c r="AW136" s="13" t="s">
        <v>33</v>
      </c>
      <c r="AX136" s="13" t="s">
        <v>87</v>
      </c>
      <c r="AY136" s="248" t="s">
        <v>170</v>
      </c>
    </row>
    <row r="137" s="12" customFormat="1" ht="22.8" customHeight="1">
      <c r="A137" s="12"/>
      <c r="B137" s="202"/>
      <c r="C137" s="203"/>
      <c r="D137" s="204" t="s">
        <v>78</v>
      </c>
      <c r="E137" s="216" t="s">
        <v>89</v>
      </c>
      <c r="F137" s="216" t="s">
        <v>399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SUM(P138:P142)</f>
        <v>0</v>
      </c>
      <c r="Q137" s="210"/>
      <c r="R137" s="211">
        <f>SUM(R138:R142)</f>
        <v>0</v>
      </c>
      <c r="S137" s="210"/>
      <c r="T137" s="212">
        <f>SUM(T138:T142)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87</v>
      </c>
      <c r="AT137" s="214" t="s">
        <v>78</v>
      </c>
      <c r="AU137" s="214" t="s">
        <v>87</v>
      </c>
      <c r="AY137" s="213" t="s">
        <v>170</v>
      </c>
      <c r="BK137" s="215">
        <f>SUM(BK138:BK142)</f>
        <v>0</v>
      </c>
    </row>
    <row r="138" s="2" customFormat="1" ht="16.5" customHeight="1">
      <c r="A138" s="37"/>
      <c r="B138" s="38"/>
      <c r="C138" s="218" t="s">
        <v>196</v>
      </c>
      <c r="D138" s="218" t="s">
        <v>173</v>
      </c>
      <c r="E138" s="219" t="s">
        <v>979</v>
      </c>
      <c r="F138" s="220" t="s">
        <v>980</v>
      </c>
      <c r="G138" s="221" t="s">
        <v>307</v>
      </c>
      <c r="H138" s="222">
        <v>79.5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44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186</v>
      </c>
      <c r="AT138" s="230" t="s">
        <v>173</v>
      </c>
      <c r="AU138" s="230" t="s">
        <v>89</v>
      </c>
      <c r="AY138" s="16" t="s">
        <v>170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87</v>
      </c>
      <c r="BK138" s="231">
        <f>ROUND(I138*H138,2)</f>
        <v>0</v>
      </c>
      <c r="BL138" s="16" t="s">
        <v>186</v>
      </c>
      <c r="BM138" s="230" t="s">
        <v>1136</v>
      </c>
    </row>
    <row r="139" s="2" customFormat="1">
      <c r="A139" s="37"/>
      <c r="B139" s="38"/>
      <c r="C139" s="39"/>
      <c r="D139" s="232" t="s">
        <v>179</v>
      </c>
      <c r="E139" s="39"/>
      <c r="F139" s="233" t="s">
        <v>980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179</v>
      </c>
      <c r="AU139" s="16" t="s">
        <v>89</v>
      </c>
    </row>
    <row r="140" s="2" customFormat="1">
      <c r="A140" s="37"/>
      <c r="B140" s="38"/>
      <c r="C140" s="39"/>
      <c r="D140" s="232" t="s">
        <v>180</v>
      </c>
      <c r="E140" s="39"/>
      <c r="F140" s="237" t="s">
        <v>982</v>
      </c>
      <c r="G140" s="39"/>
      <c r="H140" s="39"/>
      <c r="I140" s="234"/>
      <c r="J140" s="39"/>
      <c r="K140" s="39"/>
      <c r="L140" s="43"/>
      <c r="M140" s="235"/>
      <c r="N140" s="236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180</v>
      </c>
      <c r="AU140" s="16" t="s">
        <v>89</v>
      </c>
    </row>
    <row r="141" s="13" customFormat="1">
      <c r="A141" s="13"/>
      <c r="B141" s="238"/>
      <c r="C141" s="239"/>
      <c r="D141" s="232" t="s">
        <v>182</v>
      </c>
      <c r="E141" s="240" t="s">
        <v>1</v>
      </c>
      <c r="F141" s="241" t="s">
        <v>1137</v>
      </c>
      <c r="G141" s="239"/>
      <c r="H141" s="242">
        <v>77.5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182</v>
      </c>
      <c r="AU141" s="248" t="s">
        <v>89</v>
      </c>
      <c r="AV141" s="13" t="s">
        <v>89</v>
      </c>
      <c r="AW141" s="13" t="s">
        <v>33</v>
      </c>
      <c r="AX141" s="13" t="s">
        <v>79</v>
      </c>
      <c r="AY141" s="248" t="s">
        <v>170</v>
      </c>
    </row>
    <row r="142" s="13" customFormat="1">
      <c r="A142" s="13"/>
      <c r="B142" s="238"/>
      <c r="C142" s="239"/>
      <c r="D142" s="232" t="s">
        <v>182</v>
      </c>
      <c r="E142" s="240" t="s">
        <v>1</v>
      </c>
      <c r="F142" s="241" t="s">
        <v>1138</v>
      </c>
      <c r="G142" s="239"/>
      <c r="H142" s="242">
        <v>2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182</v>
      </c>
      <c r="AU142" s="248" t="s">
        <v>89</v>
      </c>
      <c r="AV142" s="13" t="s">
        <v>89</v>
      </c>
      <c r="AW142" s="13" t="s">
        <v>33</v>
      </c>
      <c r="AX142" s="13" t="s">
        <v>79</v>
      </c>
      <c r="AY142" s="248" t="s">
        <v>170</v>
      </c>
    </row>
    <row r="143" s="12" customFormat="1" ht="22.8" customHeight="1">
      <c r="A143" s="12"/>
      <c r="B143" s="202"/>
      <c r="C143" s="203"/>
      <c r="D143" s="204" t="s">
        <v>78</v>
      </c>
      <c r="E143" s="216" t="s">
        <v>228</v>
      </c>
      <c r="F143" s="216" t="s">
        <v>509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SUM(P144:P147)</f>
        <v>0</v>
      </c>
      <c r="Q143" s="210"/>
      <c r="R143" s="211">
        <f>SUM(R144:R147)</f>
        <v>0</v>
      </c>
      <c r="S143" s="210"/>
      <c r="T143" s="212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87</v>
      </c>
      <c r="AT143" s="214" t="s">
        <v>78</v>
      </c>
      <c r="AU143" s="214" t="s">
        <v>87</v>
      </c>
      <c r="AY143" s="213" t="s">
        <v>170</v>
      </c>
      <c r="BK143" s="215">
        <f>SUM(BK144:BK147)</f>
        <v>0</v>
      </c>
    </row>
    <row r="144" s="2" customFormat="1" ht="24.15" customHeight="1">
      <c r="A144" s="37"/>
      <c r="B144" s="38"/>
      <c r="C144" s="218" t="s">
        <v>186</v>
      </c>
      <c r="D144" s="218" t="s">
        <v>173</v>
      </c>
      <c r="E144" s="219" t="s">
        <v>1139</v>
      </c>
      <c r="F144" s="220" t="s">
        <v>1140</v>
      </c>
      <c r="G144" s="221" t="s">
        <v>330</v>
      </c>
      <c r="H144" s="222">
        <v>9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44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186</v>
      </c>
      <c r="AT144" s="230" t="s">
        <v>173</v>
      </c>
      <c r="AU144" s="230" t="s">
        <v>89</v>
      </c>
      <c r="AY144" s="16" t="s">
        <v>170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87</v>
      </c>
      <c r="BK144" s="231">
        <f>ROUND(I144*H144,2)</f>
        <v>0</v>
      </c>
      <c r="BL144" s="16" t="s">
        <v>186</v>
      </c>
      <c r="BM144" s="230" t="s">
        <v>1141</v>
      </c>
    </row>
    <row r="145" s="2" customFormat="1">
      <c r="A145" s="37"/>
      <c r="B145" s="38"/>
      <c r="C145" s="39"/>
      <c r="D145" s="232" t="s">
        <v>179</v>
      </c>
      <c r="E145" s="39"/>
      <c r="F145" s="233" t="s">
        <v>1140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179</v>
      </c>
      <c r="AU145" s="16" t="s">
        <v>89</v>
      </c>
    </row>
    <row r="146" s="2" customFormat="1">
      <c r="A146" s="37"/>
      <c r="B146" s="38"/>
      <c r="C146" s="39"/>
      <c r="D146" s="232" t="s">
        <v>180</v>
      </c>
      <c r="E146" s="39"/>
      <c r="F146" s="237" t="s">
        <v>1142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180</v>
      </c>
      <c r="AU146" s="16" t="s">
        <v>89</v>
      </c>
    </row>
    <row r="147" s="13" customFormat="1">
      <c r="A147" s="13"/>
      <c r="B147" s="238"/>
      <c r="C147" s="239"/>
      <c r="D147" s="232" t="s">
        <v>182</v>
      </c>
      <c r="E147" s="240" t="s">
        <v>1</v>
      </c>
      <c r="F147" s="241" t="s">
        <v>1143</v>
      </c>
      <c r="G147" s="239"/>
      <c r="H147" s="242">
        <v>9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182</v>
      </c>
      <c r="AU147" s="248" t="s">
        <v>89</v>
      </c>
      <c r="AV147" s="13" t="s">
        <v>89</v>
      </c>
      <c r="AW147" s="13" t="s">
        <v>33</v>
      </c>
      <c r="AX147" s="13" t="s">
        <v>87</v>
      </c>
      <c r="AY147" s="248" t="s">
        <v>170</v>
      </c>
    </row>
    <row r="148" s="12" customFormat="1" ht="25.92" customHeight="1">
      <c r="A148" s="12"/>
      <c r="B148" s="202"/>
      <c r="C148" s="203"/>
      <c r="D148" s="204" t="s">
        <v>78</v>
      </c>
      <c r="E148" s="205" t="s">
        <v>168</v>
      </c>
      <c r="F148" s="205" t="s">
        <v>169</v>
      </c>
      <c r="G148" s="203"/>
      <c r="H148" s="203"/>
      <c r="I148" s="206"/>
      <c r="J148" s="207">
        <f>BK148</f>
        <v>0</v>
      </c>
      <c r="K148" s="203"/>
      <c r="L148" s="208"/>
      <c r="M148" s="209"/>
      <c r="N148" s="210"/>
      <c r="O148" s="210"/>
      <c r="P148" s="211">
        <f>P149+P197+P226</f>
        <v>0</v>
      </c>
      <c r="Q148" s="210"/>
      <c r="R148" s="211">
        <f>R149+R197+R226</f>
        <v>0</v>
      </c>
      <c r="S148" s="210"/>
      <c r="T148" s="212">
        <f>T149+T197+T226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89</v>
      </c>
      <c r="AT148" s="214" t="s">
        <v>78</v>
      </c>
      <c r="AU148" s="214" t="s">
        <v>79</v>
      </c>
      <c r="AY148" s="213" t="s">
        <v>170</v>
      </c>
      <c r="BK148" s="215">
        <f>BK149+BK197+BK226</f>
        <v>0</v>
      </c>
    </row>
    <row r="149" s="12" customFormat="1" ht="22.8" customHeight="1">
      <c r="A149" s="12"/>
      <c r="B149" s="202"/>
      <c r="C149" s="203"/>
      <c r="D149" s="204" t="s">
        <v>78</v>
      </c>
      <c r="E149" s="216" t="s">
        <v>985</v>
      </c>
      <c r="F149" s="216" t="s">
        <v>986</v>
      </c>
      <c r="G149" s="203"/>
      <c r="H149" s="203"/>
      <c r="I149" s="206"/>
      <c r="J149" s="217">
        <f>BK149</f>
        <v>0</v>
      </c>
      <c r="K149" s="203"/>
      <c r="L149" s="208"/>
      <c r="M149" s="209"/>
      <c r="N149" s="210"/>
      <c r="O149" s="210"/>
      <c r="P149" s="211">
        <f>SUM(P150:P196)</f>
        <v>0</v>
      </c>
      <c r="Q149" s="210"/>
      <c r="R149" s="211">
        <f>SUM(R150:R196)</f>
        <v>0</v>
      </c>
      <c r="S149" s="210"/>
      <c r="T149" s="212">
        <f>SUM(T150:T196)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89</v>
      </c>
      <c r="AT149" s="214" t="s">
        <v>78</v>
      </c>
      <c r="AU149" s="214" t="s">
        <v>87</v>
      </c>
      <c r="AY149" s="213" t="s">
        <v>170</v>
      </c>
      <c r="BK149" s="215">
        <f>SUM(BK150:BK196)</f>
        <v>0</v>
      </c>
    </row>
    <row r="150" s="2" customFormat="1" ht="24.15" customHeight="1">
      <c r="A150" s="37"/>
      <c r="B150" s="38"/>
      <c r="C150" s="218" t="s">
        <v>209</v>
      </c>
      <c r="D150" s="218" t="s">
        <v>173</v>
      </c>
      <c r="E150" s="219" t="s">
        <v>987</v>
      </c>
      <c r="F150" s="220" t="s">
        <v>988</v>
      </c>
      <c r="G150" s="221" t="s">
        <v>330</v>
      </c>
      <c r="H150" s="222">
        <v>422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44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177</v>
      </c>
      <c r="AT150" s="230" t="s">
        <v>173</v>
      </c>
      <c r="AU150" s="230" t="s">
        <v>89</v>
      </c>
      <c r="AY150" s="16" t="s">
        <v>170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87</v>
      </c>
      <c r="BK150" s="231">
        <f>ROUND(I150*H150,2)</f>
        <v>0</v>
      </c>
      <c r="BL150" s="16" t="s">
        <v>177</v>
      </c>
      <c r="BM150" s="230" t="s">
        <v>1144</v>
      </c>
    </row>
    <row r="151" s="2" customFormat="1">
      <c r="A151" s="37"/>
      <c r="B151" s="38"/>
      <c r="C151" s="39"/>
      <c r="D151" s="232" t="s">
        <v>179</v>
      </c>
      <c r="E151" s="39"/>
      <c r="F151" s="233" t="s">
        <v>988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179</v>
      </c>
      <c r="AU151" s="16" t="s">
        <v>89</v>
      </c>
    </row>
    <row r="152" s="2" customFormat="1">
      <c r="A152" s="37"/>
      <c r="B152" s="38"/>
      <c r="C152" s="39"/>
      <c r="D152" s="232" t="s">
        <v>180</v>
      </c>
      <c r="E152" s="39"/>
      <c r="F152" s="237" t="s">
        <v>990</v>
      </c>
      <c r="G152" s="39"/>
      <c r="H152" s="39"/>
      <c r="I152" s="234"/>
      <c r="J152" s="39"/>
      <c r="K152" s="39"/>
      <c r="L152" s="43"/>
      <c r="M152" s="235"/>
      <c r="N152" s="23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180</v>
      </c>
      <c r="AU152" s="16" t="s">
        <v>89</v>
      </c>
    </row>
    <row r="153" s="13" customFormat="1">
      <c r="A153" s="13"/>
      <c r="B153" s="238"/>
      <c r="C153" s="239"/>
      <c r="D153" s="232" t="s">
        <v>182</v>
      </c>
      <c r="E153" s="240" t="s">
        <v>1</v>
      </c>
      <c r="F153" s="241" t="s">
        <v>1145</v>
      </c>
      <c r="G153" s="239"/>
      <c r="H153" s="242">
        <v>422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182</v>
      </c>
      <c r="AU153" s="248" t="s">
        <v>89</v>
      </c>
      <c r="AV153" s="13" t="s">
        <v>89</v>
      </c>
      <c r="AW153" s="13" t="s">
        <v>33</v>
      </c>
      <c r="AX153" s="13" t="s">
        <v>87</v>
      </c>
      <c r="AY153" s="248" t="s">
        <v>170</v>
      </c>
    </row>
    <row r="154" s="2" customFormat="1" ht="24.15" customHeight="1">
      <c r="A154" s="37"/>
      <c r="B154" s="38"/>
      <c r="C154" s="218" t="s">
        <v>216</v>
      </c>
      <c r="D154" s="218" t="s">
        <v>173</v>
      </c>
      <c r="E154" s="219" t="s">
        <v>1146</v>
      </c>
      <c r="F154" s="220" t="s">
        <v>1147</v>
      </c>
      <c r="G154" s="221" t="s">
        <v>330</v>
      </c>
      <c r="H154" s="222">
        <v>790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44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177</v>
      </c>
      <c r="AT154" s="230" t="s">
        <v>173</v>
      </c>
      <c r="AU154" s="230" t="s">
        <v>89</v>
      </c>
      <c r="AY154" s="16" t="s">
        <v>170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87</v>
      </c>
      <c r="BK154" s="231">
        <f>ROUND(I154*H154,2)</f>
        <v>0</v>
      </c>
      <c r="BL154" s="16" t="s">
        <v>177</v>
      </c>
      <c r="BM154" s="230" t="s">
        <v>1148</v>
      </c>
    </row>
    <row r="155" s="2" customFormat="1">
      <c r="A155" s="37"/>
      <c r="B155" s="38"/>
      <c r="C155" s="39"/>
      <c r="D155" s="232" t="s">
        <v>179</v>
      </c>
      <c r="E155" s="39"/>
      <c r="F155" s="233" t="s">
        <v>1147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179</v>
      </c>
      <c r="AU155" s="16" t="s">
        <v>89</v>
      </c>
    </row>
    <row r="156" s="2" customFormat="1">
      <c r="A156" s="37"/>
      <c r="B156" s="38"/>
      <c r="C156" s="39"/>
      <c r="D156" s="232" t="s">
        <v>180</v>
      </c>
      <c r="E156" s="39"/>
      <c r="F156" s="237" t="s">
        <v>990</v>
      </c>
      <c r="G156" s="39"/>
      <c r="H156" s="39"/>
      <c r="I156" s="234"/>
      <c r="J156" s="39"/>
      <c r="K156" s="39"/>
      <c r="L156" s="43"/>
      <c r="M156" s="235"/>
      <c r="N156" s="236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180</v>
      </c>
      <c r="AU156" s="16" t="s">
        <v>89</v>
      </c>
    </row>
    <row r="157" s="13" customFormat="1">
      <c r="A157" s="13"/>
      <c r="B157" s="238"/>
      <c r="C157" s="239"/>
      <c r="D157" s="232" t="s">
        <v>182</v>
      </c>
      <c r="E157" s="240" t="s">
        <v>1</v>
      </c>
      <c r="F157" s="241" t="s">
        <v>1149</v>
      </c>
      <c r="G157" s="239"/>
      <c r="H157" s="242">
        <v>790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182</v>
      </c>
      <c r="AU157" s="248" t="s">
        <v>89</v>
      </c>
      <c r="AV157" s="13" t="s">
        <v>89</v>
      </c>
      <c r="AW157" s="13" t="s">
        <v>33</v>
      </c>
      <c r="AX157" s="13" t="s">
        <v>87</v>
      </c>
      <c r="AY157" s="248" t="s">
        <v>170</v>
      </c>
    </row>
    <row r="158" s="2" customFormat="1" ht="24.15" customHeight="1">
      <c r="A158" s="37"/>
      <c r="B158" s="38"/>
      <c r="C158" s="218" t="s">
        <v>222</v>
      </c>
      <c r="D158" s="218" t="s">
        <v>173</v>
      </c>
      <c r="E158" s="219" t="s">
        <v>992</v>
      </c>
      <c r="F158" s="220" t="s">
        <v>993</v>
      </c>
      <c r="G158" s="221" t="s">
        <v>176</v>
      </c>
      <c r="H158" s="222">
        <v>46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44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177</v>
      </c>
      <c r="AT158" s="230" t="s">
        <v>173</v>
      </c>
      <c r="AU158" s="230" t="s">
        <v>89</v>
      </c>
      <c r="AY158" s="16" t="s">
        <v>170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87</v>
      </c>
      <c r="BK158" s="231">
        <f>ROUND(I158*H158,2)</f>
        <v>0</v>
      </c>
      <c r="BL158" s="16" t="s">
        <v>177</v>
      </c>
      <c r="BM158" s="230" t="s">
        <v>1150</v>
      </c>
    </row>
    <row r="159" s="2" customFormat="1">
      <c r="A159" s="37"/>
      <c r="B159" s="38"/>
      <c r="C159" s="39"/>
      <c r="D159" s="232" t="s">
        <v>179</v>
      </c>
      <c r="E159" s="39"/>
      <c r="F159" s="233" t="s">
        <v>993</v>
      </c>
      <c r="G159" s="39"/>
      <c r="H159" s="39"/>
      <c r="I159" s="234"/>
      <c r="J159" s="39"/>
      <c r="K159" s="39"/>
      <c r="L159" s="43"/>
      <c r="M159" s="235"/>
      <c r="N159" s="236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179</v>
      </c>
      <c r="AU159" s="16" t="s">
        <v>89</v>
      </c>
    </row>
    <row r="160" s="2" customFormat="1">
      <c r="A160" s="37"/>
      <c r="B160" s="38"/>
      <c r="C160" s="39"/>
      <c r="D160" s="232" t="s">
        <v>180</v>
      </c>
      <c r="E160" s="39"/>
      <c r="F160" s="237" t="s">
        <v>995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180</v>
      </c>
      <c r="AU160" s="16" t="s">
        <v>89</v>
      </c>
    </row>
    <row r="161" s="13" customFormat="1">
      <c r="A161" s="13"/>
      <c r="B161" s="238"/>
      <c r="C161" s="239"/>
      <c r="D161" s="232" t="s">
        <v>182</v>
      </c>
      <c r="E161" s="240" t="s">
        <v>1</v>
      </c>
      <c r="F161" s="241" t="s">
        <v>1151</v>
      </c>
      <c r="G161" s="239"/>
      <c r="H161" s="242">
        <v>46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182</v>
      </c>
      <c r="AU161" s="248" t="s">
        <v>89</v>
      </c>
      <c r="AV161" s="13" t="s">
        <v>89</v>
      </c>
      <c r="AW161" s="13" t="s">
        <v>33</v>
      </c>
      <c r="AX161" s="13" t="s">
        <v>87</v>
      </c>
      <c r="AY161" s="248" t="s">
        <v>170</v>
      </c>
    </row>
    <row r="162" s="2" customFormat="1" ht="24.15" customHeight="1">
      <c r="A162" s="37"/>
      <c r="B162" s="38"/>
      <c r="C162" s="218" t="s">
        <v>228</v>
      </c>
      <c r="D162" s="218" t="s">
        <v>173</v>
      </c>
      <c r="E162" s="219" t="s">
        <v>997</v>
      </c>
      <c r="F162" s="220" t="s">
        <v>998</v>
      </c>
      <c r="G162" s="221" t="s">
        <v>176</v>
      </c>
      <c r="H162" s="222">
        <v>20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44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177</v>
      </c>
      <c r="AT162" s="230" t="s">
        <v>173</v>
      </c>
      <c r="AU162" s="230" t="s">
        <v>89</v>
      </c>
      <c r="AY162" s="16" t="s">
        <v>170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87</v>
      </c>
      <c r="BK162" s="231">
        <f>ROUND(I162*H162,2)</f>
        <v>0</v>
      </c>
      <c r="BL162" s="16" t="s">
        <v>177</v>
      </c>
      <c r="BM162" s="230" t="s">
        <v>1152</v>
      </c>
    </row>
    <row r="163" s="2" customFormat="1">
      <c r="A163" s="37"/>
      <c r="B163" s="38"/>
      <c r="C163" s="39"/>
      <c r="D163" s="232" t="s">
        <v>179</v>
      </c>
      <c r="E163" s="39"/>
      <c r="F163" s="233" t="s">
        <v>998</v>
      </c>
      <c r="G163" s="39"/>
      <c r="H163" s="39"/>
      <c r="I163" s="234"/>
      <c r="J163" s="39"/>
      <c r="K163" s="39"/>
      <c r="L163" s="43"/>
      <c r="M163" s="235"/>
      <c r="N163" s="236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179</v>
      </c>
      <c r="AU163" s="16" t="s">
        <v>89</v>
      </c>
    </row>
    <row r="164" s="2" customFormat="1">
      <c r="A164" s="37"/>
      <c r="B164" s="38"/>
      <c r="C164" s="39"/>
      <c r="D164" s="232" t="s">
        <v>180</v>
      </c>
      <c r="E164" s="39"/>
      <c r="F164" s="237" t="s">
        <v>1000</v>
      </c>
      <c r="G164" s="39"/>
      <c r="H164" s="39"/>
      <c r="I164" s="234"/>
      <c r="J164" s="39"/>
      <c r="K164" s="39"/>
      <c r="L164" s="43"/>
      <c r="M164" s="235"/>
      <c r="N164" s="236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180</v>
      </c>
      <c r="AU164" s="16" t="s">
        <v>89</v>
      </c>
    </row>
    <row r="165" s="13" customFormat="1">
      <c r="A165" s="13"/>
      <c r="B165" s="238"/>
      <c r="C165" s="239"/>
      <c r="D165" s="232" t="s">
        <v>182</v>
      </c>
      <c r="E165" s="240" t="s">
        <v>1</v>
      </c>
      <c r="F165" s="241" t="s">
        <v>1153</v>
      </c>
      <c r="G165" s="239"/>
      <c r="H165" s="242">
        <v>20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182</v>
      </c>
      <c r="AU165" s="248" t="s">
        <v>89</v>
      </c>
      <c r="AV165" s="13" t="s">
        <v>89</v>
      </c>
      <c r="AW165" s="13" t="s">
        <v>33</v>
      </c>
      <c r="AX165" s="13" t="s">
        <v>87</v>
      </c>
      <c r="AY165" s="248" t="s">
        <v>170</v>
      </c>
    </row>
    <row r="166" s="2" customFormat="1" ht="24.15" customHeight="1">
      <c r="A166" s="37"/>
      <c r="B166" s="38"/>
      <c r="C166" s="218" t="s">
        <v>235</v>
      </c>
      <c r="D166" s="218" t="s">
        <v>173</v>
      </c>
      <c r="E166" s="219" t="s">
        <v>1002</v>
      </c>
      <c r="F166" s="220" t="s">
        <v>1003</v>
      </c>
      <c r="G166" s="221" t="s">
        <v>176</v>
      </c>
      <c r="H166" s="222">
        <v>23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44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177</v>
      </c>
      <c r="AT166" s="230" t="s">
        <v>173</v>
      </c>
      <c r="AU166" s="230" t="s">
        <v>89</v>
      </c>
      <c r="AY166" s="16" t="s">
        <v>170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87</v>
      </c>
      <c r="BK166" s="231">
        <f>ROUND(I166*H166,2)</f>
        <v>0</v>
      </c>
      <c r="BL166" s="16" t="s">
        <v>177</v>
      </c>
      <c r="BM166" s="230" t="s">
        <v>1154</v>
      </c>
    </row>
    <row r="167" s="2" customFormat="1">
      <c r="A167" s="37"/>
      <c r="B167" s="38"/>
      <c r="C167" s="39"/>
      <c r="D167" s="232" t="s">
        <v>179</v>
      </c>
      <c r="E167" s="39"/>
      <c r="F167" s="233" t="s">
        <v>1003</v>
      </c>
      <c r="G167" s="39"/>
      <c r="H167" s="39"/>
      <c r="I167" s="234"/>
      <c r="J167" s="39"/>
      <c r="K167" s="39"/>
      <c r="L167" s="43"/>
      <c r="M167" s="235"/>
      <c r="N167" s="236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179</v>
      </c>
      <c r="AU167" s="16" t="s">
        <v>89</v>
      </c>
    </row>
    <row r="168" s="2" customFormat="1">
      <c r="A168" s="37"/>
      <c r="B168" s="38"/>
      <c r="C168" s="39"/>
      <c r="D168" s="232" t="s">
        <v>180</v>
      </c>
      <c r="E168" s="39"/>
      <c r="F168" s="237" t="s">
        <v>1005</v>
      </c>
      <c r="G168" s="39"/>
      <c r="H168" s="39"/>
      <c r="I168" s="234"/>
      <c r="J168" s="39"/>
      <c r="K168" s="39"/>
      <c r="L168" s="43"/>
      <c r="M168" s="235"/>
      <c r="N168" s="236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180</v>
      </c>
      <c r="AU168" s="16" t="s">
        <v>89</v>
      </c>
    </row>
    <row r="169" s="13" customFormat="1">
      <c r="A169" s="13"/>
      <c r="B169" s="238"/>
      <c r="C169" s="239"/>
      <c r="D169" s="232" t="s">
        <v>182</v>
      </c>
      <c r="E169" s="240" t="s">
        <v>1</v>
      </c>
      <c r="F169" s="241" t="s">
        <v>1155</v>
      </c>
      <c r="G169" s="239"/>
      <c r="H169" s="242">
        <v>23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182</v>
      </c>
      <c r="AU169" s="248" t="s">
        <v>89</v>
      </c>
      <c r="AV169" s="13" t="s">
        <v>89</v>
      </c>
      <c r="AW169" s="13" t="s">
        <v>33</v>
      </c>
      <c r="AX169" s="13" t="s">
        <v>87</v>
      </c>
      <c r="AY169" s="248" t="s">
        <v>170</v>
      </c>
    </row>
    <row r="170" s="2" customFormat="1" ht="24.15" customHeight="1">
      <c r="A170" s="37"/>
      <c r="B170" s="38"/>
      <c r="C170" s="218" t="s">
        <v>242</v>
      </c>
      <c r="D170" s="218" t="s">
        <v>173</v>
      </c>
      <c r="E170" s="219" t="s">
        <v>1007</v>
      </c>
      <c r="F170" s="220" t="s">
        <v>1008</v>
      </c>
      <c r="G170" s="221" t="s">
        <v>176</v>
      </c>
      <c r="H170" s="222">
        <v>23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44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177</v>
      </c>
      <c r="AT170" s="230" t="s">
        <v>173</v>
      </c>
      <c r="AU170" s="230" t="s">
        <v>89</v>
      </c>
      <c r="AY170" s="16" t="s">
        <v>170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87</v>
      </c>
      <c r="BK170" s="231">
        <f>ROUND(I170*H170,2)</f>
        <v>0</v>
      </c>
      <c r="BL170" s="16" t="s">
        <v>177</v>
      </c>
      <c r="BM170" s="230" t="s">
        <v>1156</v>
      </c>
    </row>
    <row r="171" s="2" customFormat="1">
      <c r="A171" s="37"/>
      <c r="B171" s="38"/>
      <c r="C171" s="39"/>
      <c r="D171" s="232" t="s">
        <v>179</v>
      </c>
      <c r="E171" s="39"/>
      <c r="F171" s="233" t="s">
        <v>1008</v>
      </c>
      <c r="G171" s="39"/>
      <c r="H171" s="39"/>
      <c r="I171" s="234"/>
      <c r="J171" s="39"/>
      <c r="K171" s="39"/>
      <c r="L171" s="43"/>
      <c r="M171" s="235"/>
      <c r="N171" s="236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179</v>
      </c>
      <c r="AU171" s="16" t="s">
        <v>89</v>
      </c>
    </row>
    <row r="172" s="2" customFormat="1">
      <c r="A172" s="37"/>
      <c r="B172" s="38"/>
      <c r="C172" s="39"/>
      <c r="D172" s="232" t="s">
        <v>180</v>
      </c>
      <c r="E172" s="39"/>
      <c r="F172" s="237" t="s">
        <v>1010</v>
      </c>
      <c r="G172" s="39"/>
      <c r="H172" s="39"/>
      <c r="I172" s="234"/>
      <c r="J172" s="39"/>
      <c r="K172" s="39"/>
      <c r="L172" s="43"/>
      <c r="M172" s="235"/>
      <c r="N172" s="236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180</v>
      </c>
      <c r="AU172" s="16" t="s">
        <v>89</v>
      </c>
    </row>
    <row r="173" s="13" customFormat="1">
      <c r="A173" s="13"/>
      <c r="B173" s="238"/>
      <c r="C173" s="239"/>
      <c r="D173" s="232" t="s">
        <v>182</v>
      </c>
      <c r="E173" s="240" t="s">
        <v>1</v>
      </c>
      <c r="F173" s="241" t="s">
        <v>1157</v>
      </c>
      <c r="G173" s="239"/>
      <c r="H173" s="242">
        <v>9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182</v>
      </c>
      <c r="AU173" s="248" t="s">
        <v>89</v>
      </c>
      <c r="AV173" s="13" t="s">
        <v>89</v>
      </c>
      <c r="AW173" s="13" t="s">
        <v>33</v>
      </c>
      <c r="AX173" s="13" t="s">
        <v>79</v>
      </c>
      <c r="AY173" s="248" t="s">
        <v>170</v>
      </c>
    </row>
    <row r="174" s="13" customFormat="1">
      <c r="A174" s="13"/>
      <c r="B174" s="238"/>
      <c r="C174" s="239"/>
      <c r="D174" s="232" t="s">
        <v>182</v>
      </c>
      <c r="E174" s="240" t="s">
        <v>1</v>
      </c>
      <c r="F174" s="241" t="s">
        <v>1158</v>
      </c>
      <c r="G174" s="239"/>
      <c r="H174" s="242">
        <v>6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182</v>
      </c>
      <c r="AU174" s="248" t="s">
        <v>89</v>
      </c>
      <c r="AV174" s="13" t="s">
        <v>89</v>
      </c>
      <c r="AW174" s="13" t="s">
        <v>33</v>
      </c>
      <c r="AX174" s="13" t="s">
        <v>79</v>
      </c>
      <c r="AY174" s="248" t="s">
        <v>170</v>
      </c>
    </row>
    <row r="175" s="13" customFormat="1">
      <c r="A175" s="13"/>
      <c r="B175" s="238"/>
      <c r="C175" s="239"/>
      <c r="D175" s="232" t="s">
        <v>182</v>
      </c>
      <c r="E175" s="240" t="s">
        <v>1</v>
      </c>
      <c r="F175" s="241" t="s">
        <v>1159</v>
      </c>
      <c r="G175" s="239"/>
      <c r="H175" s="242">
        <v>4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182</v>
      </c>
      <c r="AU175" s="248" t="s">
        <v>89</v>
      </c>
      <c r="AV175" s="13" t="s">
        <v>89</v>
      </c>
      <c r="AW175" s="13" t="s">
        <v>33</v>
      </c>
      <c r="AX175" s="13" t="s">
        <v>79</v>
      </c>
      <c r="AY175" s="248" t="s">
        <v>170</v>
      </c>
    </row>
    <row r="176" s="13" customFormat="1">
      <c r="A176" s="13"/>
      <c r="B176" s="238"/>
      <c r="C176" s="239"/>
      <c r="D176" s="232" t="s">
        <v>182</v>
      </c>
      <c r="E176" s="240" t="s">
        <v>1</v>
      </c>
      <c r="F176" s="241" t="s">
        <v>1160</v>
      </c>
      <c r="G176" s="239"/>
      <c r="H176" s="242">
        <v>4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182</v>
      </c>
      <c r="AU176" s="248" t="s">
        <v>89</v>
      </c>
      <c r="AV176" s="13" t="s">
        <v>89</v>
      </c>
      <c r="AW176" s="13" t="s">
        <v>33</v>
      </c>
      <c r="AX176" s="13" t="s">
        <v>79</v>
      </c>
      <c r="AY176" s="248" t="s">
        <v>170</v>
      </c>
    </row>
    <row r="177" s="2" customFormat="1" ht="24.15" customHeight="1">
      <c r="A177" s="37"/>
      <c r="B177" s="38"/>
      <c r="C177" s="218" t="s">
        <v>248</v>
      </c>
      <c r="D177" s="218" t="s">
        <v>173</v>
      </c>
      <c r="E177" s="219" t="s">
        <v>1161</v>
      </c>
      <c r="F177" s="220" t="s">
        <v>1162</v>
      </c>
      <c r="G177" s="221" t="s">
        <v>176</v>
      </c>
      <c r="H177" s="222">
        <v>1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44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177</v>
      </c>
      <c r="AT177" s="230" t="s">
        <v>173</v>
      </c>
      <c r="AU177" s="230" t="s">
        <v>89</v>
      </c>
      <c r="AY177" s="16" t="s">
        <v>170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87</v>
      </c>
      <c r="BK177" s="231">
        <f>ROUND(I177*H177,2)</f>
        <v>0</v>
      </c>
      <c r="BL177" s="16" t="s">
        <v>177</v>
      </c>
      <c r="BM177" s="230" t="s">
        <v>1163</v>
      </c>
    </row>
    <row r="178" s="2" customFormat="1">
      <c r="A178" s="37"/>
      <c r="B178" s="38"/>
      <c r="C178" s="39"/>
      <c r="D178" s="232" t="s">
        <v>179</v>
      </c>
      <c r="E178" s="39"/>
      <c r="F178" s="233" t="s">
        <v>1162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179</v>
      </c>
      <c r="AU178" s="16" t="s">
        <v>89</v>
      </c>
    </row>
    <row r="179" s="2" customFormat="1">
      <c r="A179" s="37"/>
      <c r="B179" s="38"/>
      <c r="C179" s="39"/>
      <c r="D179" s="232" t="s">
        <v>180</v>
      </c>
      <c r="E179" s="39"/>
      <c r="F179" s="237" t="s">
        <v>1164</v>
      </c>
      <c r="G179" s="39"/>
      <c r="H179" s="39"/>
      <c r="I179" s="234"/>
      <c r="J179" s="39"/>
      <c r="K179" s="39"/>
      <c r="L179" s="43"/>
      <c r="M179" s="235"/>
      <c r="N179" s="236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180</v>
      </c>
      <c r="AU179" s="16" t="s">
        <v>89</v>
      </c>
    </row>
    <row r="180" s="13" customFormat="1">
      <c r="A180" s="13"/>
      <c r="B180" s="238"/>
      <c r="C180" s="239"/>
      <c r="D180" s="232" t="s">
        <v>182</v>
      </c>
      <c r="E180" s="240" t="s">
        <v>1</v>
      </c>
      <c r="F180" s="241" t="s">
        <v>1165</v>
      </c>
      <c r="G180" s="239"/>
      <c r="H180" s="242">
        <v>1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182</v>
      </c>
      <c r="AU180" s="248" t="s">
        <v>89</v>
      </c>
      <c r="AV180" s="13" t="s">
        <v>89</v>
      </c>
      <c r="AW180" s="13" t="s">
        <v>33</v>
      </c>
      <c r="AX180" s="13" t="s">
        <v>87</v>
      </c>
      <c r="AY180" s="248" t="s">
        <v>170</v>
      </c>
    </row>
    <row r="181" s="2" customFormat="1" ht="16.5" customHeight="1">
      <c r="A181" s="37"/>
      <c r="B181" s="38"/>
      <c r="C181" s="218" t="s">
        <v>254</v>
      </c>
      <c r="D181" s="218" t="s">
        <v>173</v>
      </c>
      <c r="E181" s="219" t="s">
        <v>1166</v>
      </c>
      <c r="F181" s="220" t="s">
        <v>1167</v>
      </c>
      <c r="G181" s="221" t="s">
        <v>176</v>
      </c>
      <c r="H181" s="222">
        <v>1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44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177</v>
      </c>
      <c r="AT181" s="230" t="s">
        <v>173</v>
      </c>
      <c r="AU181" s="230" t="s">
        <v>89</v>
      </c>
      <c r="AY181" s="16" t="s">
        <v>170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87</v>
      </c>
      <c r="BK181" s="231">
        <f>ROUND(I181*H181,2)</f>
        <v>0</v>
      </c>
      <c r="BL181" s="16" t="s">
        <v>177</v>
      </c>
      <c r="BM181" s="230" t="s">
        <v>1168</v>
      </c>
    </row>
    <row r="182" s="2" customFormat="1">
      <c r="A182" s="37"/>
      <c r="B182" s="38"/>
      <c r="C182" s="39"/>
      <c r="D182" s="232" t="s">
        <v>179</v>
      </c>
      <c r="E182" s="39"/>
      <c r="F182" s="233" t="s">
        <v>1167</v>
      </c>
      <c r="G182" s="39"/>
      <c r="H182" s="39"/>
      <c r="I182" s="234"/>
      <c r="J182" s="39"/>
      <c r="K182" s="39"/>
      <c r="L182" s="43"/>
      <c r="M182" s="235"/>
      <c r="N182" s="236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179</v>
      </c>
      <c r="AU182" s="16" t="s">
        <v>89</v>
      </c>
    </row>
    <row r="183" s="2" customFormat="1">
      <c r="A183" s="37"/>
      <c r="B183" s="38"/>
      <c r="C183" s="39"/>
      <c r="D183" s="232" t="s">
        <v>180</v>
      </c>
      <c r="E183" s="39"/>
      <c r="F183" s="237" t="s">
        <v>1164</v>
      </c>
      <c r="G183" s="39"/>
      <c r="H183" s="39"/>
      <c r="I183" s="234"/>
      <c r="J183" s="39"/>
      <c r="K183" s="39"/>
      <c r="L183" s="43"/>
      <c r="M183" s="235"/>
      <c r="N183" s="236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180</v>
      </c>
      <c r="AU183" s="16" t="s">
        <v>89</v>
      </c>
    </row>
    <row r="184" s="13" customFormat="1">
      <c r="A184" s="13"/>
      <c r="B184" s="238"/>
      <c r="C184" s="239"/>
      <c r="D184" s="232" t="s">
        <v>182</v>
      </c>
      <c r="E184" s="240" t="s">
        <v>1</v>
      </c>
      <c r="F184" s="241" t="s">
        <v>1169</v>
      </c>
      <c r="G184" s="239"/>
      <c r="H184" s="242">
        <v>1</v>
      </c>
      <c r="I184" s="243"/>
      <c r="J184" s="239"/>
      <c r="K184" s="239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182</v>
      </c>
      <c r="AU184" s="248" t="s">
        <v>89</v>
      </c>
      <c r="AV184" s="13" t="s">
        <v>89</v>
      </c>
      <c r="AW184" s="13" t="s">
        <v>33</v>
      </c>
      <c r="AX184" s="13" t="s">
        <v>87</v>
      </c>
      <c r="AY184" s="248" t="s">
        <v>170</v>
      </c>
    </row>
    <row r="185" s="2" customFormat="1" ht="24.15" customHeight="1">
      <c r="A185" s="37"/>
      <c r="B185" s="38"/>
      <c r="C185" s="218" t="s">
        <v>261</v>
      </c>
      <c r="D185" s="218" t="s">
        <v>173</v>
      </c>
      <c r="E185" s="219" t="s">
        <v>1021</v>
      </c>
      <c r="F185" s="220" t="s">
        <v>1022</v>
      </c>
      <c r="G185" s="221" t="s">
        <v>176</v>
      </c>
      <c r="H185" s="222">
        <v>1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44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177</v>
      </c>
      <c r="AT185" s="230" t="s">
        <v>173</v>
      </c>
      <c r="AU185" s="230" t="s">
        <v>89</v>
      </c>
      <c r="AY185" s="16" t="s">
        <v>170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87</v>
      </c>
      <c r="BK185" s="231">
        <f>ROUND(I185*H185,2)</f>
        <v>0</v>
      </c>
      <c r="BL185" s="16" t="s">
        <v>177</v>
      </c>
      <c r="BM185" s="230" t="s">
        <v>1170</v>
      </c>
    </row>
    <row r="186" s="2" customFormat="1">
      <c r="A186" s="37"/>
      <c r="B186" s="38"/>
      <c r="C186" s="39"/>
      <c r="D186" s="232" t="s">
        <v>179</v>
      </c>
      <c r="E186" s="39"/>
      <c r="F186" s="233" t="s">
        <v>1022</v>
      </c>
      <c r="G186" s="39"/>
      <c r="H186" s="39"/>
      <c r="I186" s="234"/>
      <c r="J186" s="39"/>
      <c r="K186" s="39"/>
      <c r="L186" s="43"/>
      <c r="M186" s="235"/>
      <c r="N186" s="236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179</v>
      </c>
      <c r="AU186" s="16" t="s">
        <v>89</v>
      </c>
    </row>
    <row r="187" s="2" customFormat="1">
      <c r="A187" s="37"/>
      <c r="B187" s="38"/>
      <c r="C187" s="39"/>
      <c r="D187" s="232" t="s">
        <v>180</v>
      </c>
      <c r="E187" s="39"/>
      <c r="F187" s="237" t="s">
        <v>1024</v>
      </c>
      <c r="G187" s="39"/>
      <c r="H187" s="39"/>
      <c r="I187" s="234"/>
      <c r="J187" s="39"/>
      <c r="K187" s="39"/>
      <c r="L187" s="43"/>
      <c r="M187" s="235"/>
      <c r="N187" s="236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180</v>
      </c>
      <c r="AU187" s="16" t="s">
        <v>89</v>
      </c>
    </row>
    <row r="188" s="13" customFormat="1">
      <c r="A188" s="13"/>
      <c r="B188" s="238"/>
      <c r="C188" s="239"/>
      <c r="D188" s="232" t="s">
        <v>182</v>
      </c>
      <c r="E188" s="240" t="s">
        <v>1</v>
      </c>
      <c r="F188" s="241" t="s">
        <v>1025</v>
      </c>
      <c r="G188" s="239"/>
      <c r="H188" s="242">
        <v>1</v>
      </c>
      <c r="I188" s="243"/>
      <c r="J188" s="239"/>
      <c r="K188" s="239"/>
      <c r="L188" s="244"/>
      <c r="M188" s="245"/>
      <c r="N188" s="246"/>
      <c r="O188" s="246"/>
      <c r="P188" s="246"/>
      <c r="Q188" s="246"/>
      <c r="R188" s="246"/>
      <c r="S188" s="246"/>
      <c r="T188" s="24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8" t="s">
        <v>182</v>
      </c>
      <c r="AU188" s="248" t="s">
        <v>89</v>
      </c>
      <c r="AV188" s="13" t="s">
        <v>89</v>
      </c>
      <c r="AW188" s="13" t="s">
        <v>33</v>
      </c>
      <c r="AX188" s="13" t="s">
        <v>87</v>
      </c>
      <c r="AY188" s="248" t="s">
        <v>170</v>
      </c>
    </row>
    <row r="189" s="2" customFormat="1" ht="16.5" customHeight="1">
      <c r="A189" s="37"/>
      <c r="B189" s="38"/>
      <c r="C189" s="218" t="s">
        <v>267</v>
      </c>
      <c r="D189" s="218" t="s">
        <v>173</v>
      </c>
      <c r="E189" s="219" t="s">
        <v>1026</v>
      </c>
      <c r="F189" s="220" t="s">
        <v>1027</v>
      </c>
      <c r="G189" s="221" t="s">
        <v>1028</v>
      </c>
      <c r="H189" s="222">
        <v>8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44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177</v>
      </c>
      <c r="AT189" s="230" t="s">
        <v>173</v>
      </c>
      <c r="AU189" s="230" t="s">
        <v>89</v>
      </c>
      <c r="AY189" s="16" t="s">
        <v>170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87</v>
      </c>
      <c r="BK189" s="231">
        <f>ROUND(I189*H189,2)</f>
        <v>0</v>
      </c>
      <c r="BL189" s="16" t="s">
        <v>177</v>
      </c>
      <c r="BM189" s="230" t="s">
        <v>1171</v>
      </c>
    </row>
    <row r="190" s="2" customFormat="1">
      <c r="A190" s="37"/>
      <c r="B190" s="38"/>
      <c r="C190" s="39"/>
      <c r="D190" s="232" t="s">
        <v>179</v>
      </c>
      <c r="E190" s="39"/>
      <c r="F190" s="233" t="s">
        <v>1027</v>
      </c>
      <c r="G190" s="39"/>
      <c r="H190" s="39"/>
      <c r="I190" s="234"/>
      <c r="J190" s="39"/>
      <c r="K190" s="39"/>
      <c r="L190" s="43"/>
      <c r="M190" s="235"/>
      <c r="N190" s="236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179</v>
      </c>
      <c r="AU190" s="16" t="s">
        <v>89</v>
      </c>
    </row>
    <row r="191" s="2" customFormat="1">
      <c r="A191" s="37"/>
      <c r="B191" s="38"/>
      <c r="C191" s="39"/>
      <c r="D191" s="232" t="s">
        <v>180</v>
      </c>
      <c r="E191" s="39"/>
      <c r="F191" s="237" t="s">
        <v>1030</v>
      </c>
      <c r="G191" s="39"/>
      <c r="H191" s="39"/>
      <c r="I191" s="234"/>
      <c r="J191" s="39"/>
      <c r="K191" s="39"/>
      <c r="L191" s="43"/>
      <c r="M191" s="235"/>
      <c r="N191" s="236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180</v>
      </c>
      <c r="AU191" s="16" t="s">
        <v>89</v>
      </c>
    </row>
    <row r="192" s="13" customFormat="1">
      <c r="A192" s="13"/>
      <c r="B192" s="238"/>
      <c r="C192" s="239"/>
      <c r="D192" s="232" t="s">
        <v>182</v>
      </c>
      <c r="E192" s="240" t="s">
        <v>1</v>
      </c>
      <c r="F192" s="241" t="s">
        <v>228</v>
      </c>
      <c r="G192" s="239"/>
      <c r="H192" s="242">
        <v>8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182</v>
      </c>
      <c r="AU192" s="248" t="s">
        <v>89</v>
      </c>
      <c r="AV192" s="13" t="s">
        <v>89</v>
      </c>
      <c r="AW192" s="13" t="s">
        <v>33</v>
      </c>
      <c r="AX192" s="13" t="s">
        <v>87</v>
      </c>
      <c r="AY192" s="248" t="s">
        <v>170</v>
      </c>
    </row>
    <row r="193" s="2" customFormat="1" ht="21.75" customHeight="1">
      <c r="A193" s="37"/>
      <c r="B193" s="38"/>
      <c r="C193" s="218" t="s">
        <v>8</v>
      </c>
      <c r="D193" s="218" t="s">
        <v>173</v>
      </c>
      <c r="E193" s="219" t="s">
        <v>1031</v>
      </c>
      <c r="F193" s="220" t="s">
        <v>1032</v>
      </c>
      <c r="G193" s="221" t="s">
        <v>307</v>
      </c>
      <c r="H193" s="222">
        <v>12.397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44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177</v>
      </c>
      <c r="AT193" s="230" t="s">
        <v>173</v>
      </c>
      <c r="AU193" s="230" t="s">
        <v>89</v>
      </c>
      <c r="AY193" s="16" t="s">
        <v>170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87</v>
      </c>
      <c r="BK193" s="231">
        <f>ROUND(I193*H193,2)</f>
        <v>0</v>
      </c>
      <c r="BL193" s="16" t="s">
        <v>177</v>
      </c>
      <c r="BM193" s="230" t="s">
        <v>1172</v>
      </c>
    </row>
    <row r="194" s="2" customFormat="1">
      <c r="A194" s="37"/>
      <c r="B194" s="38"/>
      <c r="C194" s="39"/>
      <c r="D194" s="232" t="s">
        <v>179</v>
      </c>
      <c r="E194" s="39"/>
      <c r="F194" s="233" t="s">
        <v>1032</v>
      </c>
      <c r="G194" s="39"/>
      <c r="H194" s="39"/>
      <c r="I194" s="234"/>
      <c r="J194" s="39"/>
      <c r="K194" s="39"/>
      <c r="L194" s="43"/>
      <c r="M194" s="235"/>
      <c r="N194" s="236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179</v>
      </c>
      <c r="AU194" s="16" t="s">
        <v>89</v>
      </c>
    </row>
    <row r="195" s="2" customFormat="1">
      <c r="A195" s="37"/>
      <c r="B195" s="38"/>
      <c r="C195" s="39"/>
      <c r="D195" s="232" t="s">
        <v>180</v>
      </c>
      <c r="E195" s="39"/>
      <c r="F195" s="237" t="s">
        <v>1034</v>
      </c>
      <c r="G195" s="39"/>
      <c r="H195" s="39"/>
      <c r="I195" s="234"/>
      <c r="J195" s="39"/>
      <c r="K195" s="39"/>
      <c r="L195" s="43"/>
      <c r="M195" s="235"/>
      <c r="N195" s="236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180</v>
      </c>
      <c r="AU195" s="16" t="s">
        <v>89</v>
      </c>
    </row>
    <row r="196" s="13" customFormat="1">
      <c r="A196" s="13"/>
      <c r="B196" s="238"/>
      <c r="C196" s="239"/>
      <c r="D196" s="232" t="s">
        <v>182</v>
      </c>
      <c r="E196" s="240" t="s">
        <v>1</v>
      </c>
      <c r="F196" s="241" t="s">
        <v>1173</v>
      </c>
      <c r="G196" s="239"/>
      <c r="H196" s="242">
        <v>12.397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182</v>
      </c>
      <c r="AU196" s="248" t="s">
        <v>89</v>
      </c>
      <c r="AV196" s="13" t="s">
        <v>89</v>
      </c>
      <c r="AW196" s="13" t="s">
        <v>33</v>
      </c>
      <c r="AX196" s="13" t="s">
        <v>87</v>
      </c>
      <c r="AY196" s="248" t="s">
        <v>170</v>
      </c>
    </row>
    <row r="197" s="12" customFormat="1" ht="22.8" customHeight="1">
      <c r="A197" s="12"/>
      <c r="B197" s="202"/>
      <c r="C197" s="203"/>
      <c r="D197" s="204" t="s">
        <v>78</v>
      </c>
      <c r="E197" s="216" t="s">
        <v>1037</v>
      </c>
      <c r="F197" s="216" t="s">
        <v>1038</v>
      </c>
      <c r="G197" s="203"/>
      <c r="H197" s="203"/>
      <c r="I197" s="206"/>
      <c r="J197" s="217">
        <f>BK197</f>
        <v>0</v>
      </c>
      <c r="K197" s="203"/>
      <c r="L197" s="208"/>
      <c r="M197" s="209"/>
      <c r="N197" s="210"/>
      <c r="O197" s="210"/>
      <c r="P197" s="211">
        <f>SUM(P198:P225)</f>
        <v>0</v>
      </c>
      <c r="Q197" s="210"/>
      <c r="R197" s="211">
        <f>SUM(R198:R225)</f>
        <v>0</v>
      </c>
      <c r="S197" s="210"/>
      <c r="T197" s="212">
        <f>SUM(T198:T225)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3" t="s">
        <v>89</v>
      </c>
      <c r="AT197" s="214" t="s">
        <v>78</v>
      </c>
      <c r="AU197" s="214" t="s">
        <v>87</v>
      </c>
      <c r="AY197" s="213" t="s">
        <v>170</v>
      </c>
      <c r="BK197" s="215">
        <f>SUM(BK198:BK225)</f>
        <v>0</v>
      </c>
    </row>
    <row r="198" s="2" customFormat="1" ht="24.15" customHeight="1">
      <c r="A198" s="37"/>
      <c r="B198" s="38"/>
      <c r="C198" s="218" t="s">
        <v>177</v>
      </c>
      <c r="D198" s="218" t="s">
        <v>173</v>
      </c>
      <c r="E198" s="219" t="s">
        <v>1039</v>
      </c>
      <c r="F198" s="220" t="s">
        <v>1040</v>
      </c>
      <c r="G198" s="221" t="s">
        <v>176</v>
      </c>
      <c r="H198" s="222">
        <v>1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44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177</v>
      </c>
      <c r="AT198" s="230" t="s">
        <v>173</v>
      </c>
      <c r="AU198" s="230" t="s">
        <v>89</v>
      </c>
      <c r="AY198" s="16" t="s">
        <v>170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87</v>
      </c>
      <c r="BK198" s="231">
        <f>ROUND(I198*H198,2)</f>
        <v>0</v>
      </c>
      <c r="BL198" s="16" t="s">
        <v>177</v>
      </c>
      <c r="BM198" s="230" t="s">
        <v>1174</v>
      </c>
    </row>
    <row r="199" s="2" customFormat="1">
      <c r="A199" s="37"/>
      <c r="B199" s="38"/>
      <c r="C199" s="39"/>
      <c r="D199" s="232" t="s">
        <v>179</v>
      </c>
      <c r="E199" s="39"/>
      <c r="F199" s="233" t="s">
        <v>1040</v>
      </c>
      <c r="G199" s="39"/>
      <c r="H199" s="39"/>
      <c r="I199" s="234"/>
      <c r="J199" s="39"/>
      <c r="K199" s="39"/>
      <c r="L199" s="43"/>
      <c r="M199" s="235"/>
      <c r="N199" s="236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179</v>
      </c>
      <c r="AU199" s="16" t="s">
        <v>89</v>
      </c>
    </row>
    <row r="200" s="2" customFormat="1">
      <c r="A200" s="37"/>
      <c r="B200" s="38"/>
      <c r="C200" s="39"/>
      <c r="D200" s="232" t="s">
        <v>180</v>
      </c>
      <c r="E200" s="39"/>
      <c r="F200" s="237" t="s">
        <v>1042</v>
      </c>
      <c r="G200" s="39"/>
      <c r="H200" s="39"/>
      <c r="I200" s="234"/>
      <c r="J200" s="39"/>
      <c r="K200" s="39"/>
      <c r="L200" s="43"/>
      <c r="M200" s="235"/>
      <c r="N200" s="236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180</v>
      </c>
      <c r="AU200" s="16" t="s">
        <v>89</v>
      </c>
    </row>
    <row r="201" s="13" customFormat="1">
      <c r="A201" s="13"/>
      <c r="B201" s="238"/>
      <c r="C201" s="239"/>
      <c r="D201" s="232" t="s">
        <v>182</v>
      </c>
      <c r="E201" s="240" t="s">
        <v>1</v>
      </c>
      <c r="F201" s="241" t="s">
        <v>87</v>
      </c>
      <c r="G201" s="239"/>
      <c r="H201" s="242">
        <v>1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182</v>
      </c>
      <c r="AU201" s="248" t="s">
        <v>89</v>
      </c>
      <c r="AV201" s="13" t="s">
        <v>89</v>
      </c>
      <c r="AW201" s="13" t="s">
        <v>33</v>
      </c>
      <c r="AX201" s="13" t="s">
        <v>87</v>
      </c>
      <c r="AY201" s="248" t="s">
        <v>170</v>
      </c>
    </row>
    <row r="202" s="2" customFormat="1" ht="21.75" customHeight="1">
      <c r="A202" s="37"/>
      <c r="B202" s="38"/>
      <c r="C202" s="218" t="s">
        <v>392</v>
      </c>
      <c r="D202" s="218" t="s">
        <v>173</v>
      </c>
      <c r="E202" s="219" t="s">
        <v>1043</v>
      </c>
      <c r="F202" s="220" t="s">
        <v>1044</v>
      </c>
      <c r="G202" s="221" t="s">
        <v>176</v>
      </c>
      <c r="H202" s="222">
        <v>23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44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177</v>
      </c>
      <c r="AT202" s="230" t="s">
        <v>173</v>
      </c>
      <c r="AU202" s="230" t="s">
        <v>89</v>
      </c>
      <c r="AY202" s="16" t="s">
        <v>170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87</v>
      </c>
      <c r="BK202" s="231">
        <f>ROUND(I202*H202,2)</f>
        <v>0</v>
      </c>
      <c r="BL202" s="16" t="s">
        <v>177</v>
      </c>
      <c r="BM202" s="230" t="s">
        <v>1175</v>
      </c>
    </row>
    <row r="203" s="2" customFormat="1">
      <c r="A203" s="37"/>
      <c r="B203" s="38"/>
      <c r="C203" s="39"/>
      <c r="D203" s="232" t="s">
        <v>179</v>
      </c>
      <c r="E203" s="39"/>
      <c r="F203" s="233" t="s">
        <v>1046</v>
      </c>
      <c r="G203" s="39"/>
      <c r="H203" s="39"/>
      <c r="I203" s="234"/>
      <c r="J203" s="39"/>
      <c r="K203" s="39"/>
      <c r="L203" s="43"/>
      <c r="M203" s="235"/>
      <c r="N203" s="236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179</v>
      </c>
      <c r="AU203" s="16" t="s">
        <v>89</v>
      </c>
    </row>
    <row r="204" s="2" customFormat="1">
      <c r="A204" s="37"/>
      <c r="B204" s="38"/>
      <c r="C204" s="39"/>
      <c r="D204" s="232" t="s">
        <v>180</v>
      </c>
      <c r="E204" s="39"/>
      <c r="F204" s="237" t="s">
        <v>1047</v>
      </c>
      <c r="G204" s="39"/>
      <c r="H204" s="39"/>
      <c r="I204" s="234"/>
      <c r="J204" s="39"/>
      <c r="K204" s="39"/>
      <c r="L204" s="43"/>
      <c r="M204" s="235"/>
      <c r="N204" s="236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180</v>
      </c>
      <c r="AU204" s="16" t="s">
        <v>89</v>
      </c>
    </row>
    <row r="205" s="13" customFormat="1">
      <c r="A205" s="13"/>
      <c r="B205" s="238"/>
      <c r="C205" s="239"/>
      <c r="D205" s="232" t="s">
        <v>182</v>
      </c>
      <c r="E205" s="240" t="s">
        <v>1</v>
      </c>
      <c r="F205" s="241" t="s">
        <v>1176</v>
      </c>
      <c r="G205" s="239"/>
      <c r="H205" s="242">
        <v>23</v>
      </c>
      <c r="I205" s="243"/>
      <c r="J205" s="239"/>
      <c r="K205" s="239"/>
      <c r="L205" s="244"/>
      <c r="M205" s="245"/>
      <c r="N205" s="246"/>
      <c r="O205" s="246"/>
      <c r="P205" s="246"/>
      <c r="Q205" s="246"/>
      <c r="R205" s="246"/>
      <c r="S205" s="246"/>
      <c r="T205" s="24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8" t="s">
        <v>182</v>
      </c>
      <c r="AU205" s="248" t="s">
        <v>89</v>
      </c>
      <c r="AV205" s="13" t="s">
        <v>89</v>
      </c>
      <c r="AW205" s="13" t="s">
        <v>33</v>
      </c>
      <c r="AX205" s="13" t="s">
        <v>87</v>
      </c>
      <c r="AY205" s="248" t="s">
        <v>170</v>
      </c>
    </row>
    <row r="206" s="2" customFormat="1" ht="16.5" customHeight="1">
      <c r="A206" s="37"/>
      <c r="B206" s="38"/>
      <c r="C206" s="218" t="s">
        <v>400</v>
      </c>
      <c r="D206" s="218" t="s">
        <v>173</v>
      </c>
      <c r="E206" s="219" t="s">
        <v>1050</v>
      </c>
      <c r="F206" s="220" t="s">
        <v>1051</v>
      </c>
      <c r="G206" s="221" t="s">
        <v>176</v>
      </c>
      <c r="H206" s="222">
        <v>23</v>
      </c>
      <c r="I206" s="223"/>
      <c r="J206" s="224">
        <f>ROUND(I206*H206,2)</f>
        <v>0</v>
      </c>
      <c r="K206" s="225"/>
      <c r="L206" s="43"/>
      <c r="M206" s="226" t="s">
        <v>1</v>
      </c>
      <c r="N206" s="227" t="s">
        <v>44</v>
      </c>
      <c r="O206" s="90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177</v>
      </c>
      <c r="AT206" s="230" t="s">
        <v>173</v>
      </c>
      <c r="AU206" s="230" t="s">
        <v>89</v>
      </c>
      <c r="AY206" s="16" t="s">
        <v>170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87</v>
      </c>
      <c r="BK206" s="231">
        <f>ROUND(I206*H206,2)</f>
        <v>0</v>
      </c>
      <c r="BL206" s="16" t="s">
        <v>177</v>
      </c>
      <c r="BM206" s="230" t="s">
        <v>1177</v>
      </c>
    </row>
    <row r="207" s="2" customFormat="1">
      <c r="A207" s="37"/>
      <c r="B207" s="38"/>
      <c r="C207" s="39"/>
      <c r="D207" s="232" t="s">
        <v>179</v>
      </c>
      <c r="E207" s="39"/>
      <c r="F207" s="233" t="s">
        <v>1051</v>
      </c>
      <c r="G207" s="39"/>
      <c r="H207" s="39"/>
      <c r="I207" s="234"/>
      <c r="J207" s="39"/>
      <c r="K207" s="39"/>
      <c r="L207" s="43"/>
      <c r="M207" s="235"/>
      <c r="N207" s="236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179</v>
      </c>
      <c r="AU207" s="16" t="s">
        <v>89</v>
      </c>
    </row>
    <row r="208" s="2" customFormat="1">
      <c r="A208" s="37"/>
      <c r="B208" s="38"/>
      <c r="C208" s="39"/>
      <c r="D208" s="232" t="s">
        <v>180</v>
      </c>
      <c r="E208" s="39"/>
      <c r="F208" s="237" t="s">
        <v>1053</v>
      </c>
      <c r="G208" s="39"/>
      <c r="H208" s="39"/>
      <c r="I208" s="234"/>
      <c r="J208" s="39"/>
      <c r="K208" s="39"/>
      <c r="L208" s="43"/>
      <c r="M208" s="235"/>
      <c r="N208" s="236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180</v>
      </c>
      <c r="AU208" s="16" t="s">
        <v>89</v>
      </c>
    </row>
    <row r="209" s="13" customFormat="1">
      <c r="A209" s="13"/>
      <c r="B209" s="238"/>
      <c r="C209" s="239"/>
      <c r="D209" s="232" t="s">
        <v>182</v>
      </c>
      <c r="E209" s="240" t="s">
        <v>1</v>
      </c>
      <c r="F209" s="241" t="s">
        <v>1176</v>
      </c>
      <c r="G209" s="239"/>
      <c r="H209" s="242">
        <v>23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182</v>
      </c>
      <c r="AU209" s="248" t="s">
        <v>89</v>
      </c>
      <c r="AV209" s="13" t="s">
        <v>89</v>
      </c>
      <c r="AW209" s="13" t="s">
        <v>33</v>
      </c>
      <c r="AX209" s="13" t="s">
        <v>87</v>
      </c>
      <c r="AY209" s="248" t="s">
        <v>170</v>
      </c>
    </row>
    <row r="210" s="2" customFormat="1" ht="16.5" customHeight="1">
      <c r="A210" s="37"/>
      <c r="B210" s="38"/>
      <c r="C210" s="218" t="s">
        <v>408</v>
      </c>
      <c r="D210" s="218" t="s">
        <v>173</v>
      </c>
      <c r="E210" s="219" t="s">
        <v>1054</v>
      </c>
      <c r="F210" s="220" t="s">
        <v>1055</v>
      </c>
      <c r="G210" s="221" t="s">
        <v>176</v>
      </c>
      <c r="H210" s="222">
        <v>23</v>
      </c>
      <c r="I210" s="223"/>
      <c r="J210" s="224">
        <f>ROUND(I210*H210,2)</f>
        <v>0</v>
      </c>
      <c r="K210" s="225"/>
      <c r="L210" s="43"/>
      <c r="M210" s="226" t="s">
        <v>1</v>
      </c>
      <c r="N210" s="227" t="s">
        <v>44</v>
      </c>
      <c r="O210" s="90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177</v>
      </c>
      <c r="AT210" s="230" t="s">
        <v>173</v>
      </c>
      <c r="AU210" s="230" t="s">
        <v>89</v>
      </c>
      <c r="AY210" s="16" t="s">
        <v>170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87</v>
      </c>
      <c r="BK210" s="231">
        <f>ROUND(I210*H210,2)</f>
        <v>0</v>
      </c>
      <c r="BL210" s="16" t="s">
        <v>177</v>
      </c>
      <c r="BM210" s="230" t="s">
        <v>1178</v>
      </c>
    </row>
    <row r="211" s="2" customFormat="1">
      <c r="A211" s="37"/>
      <c r="B211" s="38"/>
      <c r="C211" s="39"/>
      <c r="D211" s="232" t="s">
        <v>179</v>
      </c>
      <c r="E211" s="39"/>
      <c r="F211" s="233" t="s">
        <v>1057</v>
      </c>
      <c r="G211" s="39"/>
      <c r="H211" s="39"/>
      <c r="I211" s="234"/>
      <c r="J211" s="39"/>
      <c r="K211" s="39"/>
      <c r="L211" s="43"/>
      <c r="M211" s="235"/>
      <c r="N211" s="236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179</v>
      </c>
      <c r="AU211" s="16" t="s">
        <v>89</v>
      </c>
    </row>
    <row r="212" s="2" customFormat="1">
      <c r="A212" s="37"/>
      <c r="B212" s="38"/>
      <c r="C212" s="39"/>
      <c r="D212" s="232" t="s">
        <v>180</v>
      </c>
      <c r="E212" s="39"/>
      <c r="F212" s="237" t="s">
        <v>1047</v>
      </c>
      <c r="G212" s="39"/>
      <c r="H212" s="39"/>
      <c r="I212" s="234"/>
      <c r="J212" s="39"/>
      <c r="K212" s="39"/>
      <c r="L212" s="43"/>
      <c r="M212" s="235"/>
      <c r="N212" s="236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180</v>
      </c>
      <c r="AU212" s="16" t="s">
        <v>89</v>
      </c>
    </row>
    <row r="213" s="13" customFormat="1">
      <c r="A213" s="13"/>
      <c r="B213" s="238"/>
      <c r="C213" s="239"/>
      <c r="D213" s="232" t="s">
        <v>182</v>
      </c>
      <c r="E213" s="240" t="s">
        <v>1</v>
      </c>
      <c r="F213" s="241" t="s">
        <v>1179</v>
      </c>
      <c r="G213" s="239"/>
      <c r="H213" s="242">
        <v>23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182</v>
      </c>
      <c r="AU213" s="248" t="s">
        <v>89</v>
      </c>
      <c r="AV213" s="13" t="s">
        <v>89</v>
      </c>
      <c r="AW213" s="13" t="s">
        <v>33</v>
      </c>
      <c r="AX213" s="13" t="s">
        <v>87</v>
      </c>
      <c r="AY213" s="248" t="s">
        <v>170</v>
      </c>
    </row>
    <row r="214" s="2" customFormat="1" ht="16.5" customHeight="1">
      <c r="A214" s="37"/>
      <c r="B214" s="38"/>
      <c r="C214" s="218" t="s">
        <v>415</v>
      </c>
      <c r="D214" s="218" t="s">
        <v>173</v>
      </c>
      <c r="E214" s="219" t="s">
        <v>1059</v>
      </c>
      <c r="F214" s="220" t="s">
        <v>1060</v>
      </c>
      <c r="G214" s="221" t="s">
        <v>176</v>
      </c>
      <c r="H214" s="222">
        <v>23</v>
      </c>
      <c r="I214" s="223"/>
      <c r="J214" s="224">
        <f>ROUND(I214*H214,2)</f>
        <v>0</v>
      </c>
      <c r="K214" s="225"/>
      <c r="L214" s="43"/>
      <c r="M214" s="226" t="s">
        <v>1</v>
      </c>
      <c r="N214" s="227" t="s">
        <v>44</v>
      </c>
      <c r="O214" s="90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177</v>
      </c>
      <c r="AT214" s="230" t="s">
        <v>173</v>
      </c>
      <c r="AU214" s="230" t="s">
        <v>89</v>
      </c>
      <c r="AY214" s="16" t="s">
        <v>170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87</v>
      </c>
      <c r="BK214" s="231">
        <f>ROUND(I214*H214,2)</f>
        <v>0</v>
      </c>
      <c r="BL214" s="16" t="s">
        <v>177</v>
      </c>
      <c r="BM214" s="230" t="s">
        <v>1180</v>
      </c>
    </row>
    <row r="215" s="2" customFormat="1">
      <c r="A215" s="37"/>
      <c r="B215" s="38"/>
      <c r="C215" s="39"/>
      <c r="D215" s="232" t="s">
        <v>179</v>
      </c>
      <c r="E215" s="39"/>
      <c r="F215" s="233" t="s">
        <v>1060</v>
      </c>
      <c r="G215" s="39"/>
      <c r="H215" s="39"/>
      <c r="I215" s="234"/>
      <c r="J215" s="39"/>
      <c r="K215" s="39"/>
      <c r="L215" s="43"/>
      <c r="M215" s="235"/>
      <c r="N215" s="236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179</v>
      </c>
      <c r="AU215" s="16" t="s">
        <v>89</v>
      </c>
    </row>
    <row r="216" s="2" customFormat="1">
      <c r="A216" s="37"/>
      <c r="B216" s="38"/>
      <c r="C216" s="39"/>
      <c r="D216" s="232" t="s">
        <v>180</v>
      </c>
      <c r="E216" s="39"/>
      <c r="F216" s="237" t="s">
        <v>1053</v>
      </c>
      <c r="G216" s="39"/>
      <c r="H216" s="39"/>
      <c r="I216" s="234"/>
      <c r="J216" s="39"/>
      <c r="K216" s="39"/>
      <c r="L216" s="43"/>
      <c r="M216" s="235"/>
      <c r="N216" s="236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180</v>
      </c>
      <c r="AU216" s="16" t="s">
        <v>89</v>
      </c>
    </row>
    <row r="217" s="13" customFormat="1">
      <c r="A217" s="13"/>
      <c r="B217" s="238"/>
      <c r="C217" s="239"/>
      <c r="D217" s="232" t="s">
        <v>182</v>
      </c>
      <c r="E217" s="240" t="s">
        <v>1</v>
      </c>
      <c r="F217" s="241" t="s">
        <v>1179</v>
      </c>
      <c r="G217" s="239"/>
      <c r="H217" s="242">
        <v>23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182</v>
      </c>
      <c r="AU217" s="248" t="s">
        <v>89</v>
      </c>
      <c r="AV217" s="13" t="s">
        <v>89</v>
      </c>
      <c r="AW217" s="13" t="s">
        <v>33</v>
      </c>
      <c r="AX217" s="13" t="s">
        <v>87</v>
      </c>
      <c r="AY217" s="248" t="s">
        <v>170</v>
      </c>
    </row>
    <row r="218" s="2" customFormat="1" ht="24.15" customHeight="1">
      <c r="A218" s="37"/>
      <c r="B218" s="38"/>
      <c r="C218" s="218" t="s">
        <v>7</v>
      </c>
      <c r="D218" s="218" t="s">
        <v>173</v>
      </c>
      <c r="E218" s="219" t="s">
        <v>1062</v>
      </c>
      <c r="F218" s="220" t="s">
        <v>1063</v>
      </c>
      <c r="G218" s="221" t="s">
        <v>330</v>
      </c>
      <c r="H218" s="222">
        <v>1212</v>
      </c>
      <c r="I218" s="223"/>
      <c r="J218" s="224">
        <f>ROUND(I218*H218,2)</f>
        <v>0</v>
      </c>
      <c r="K218" s="225"/>
      <c r="L218" s="43"/>
      <c r="M218" s="226" t="s">
        <v>1</v>
      </c>
      <c r="N218" s="227" t="s">
        <v>44</v>
      </c>
      <c r="O218" s="90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177</v>
      </c>
      <c r="AT218" s="230" t="s">
        <v>173</v>
      </c>
      <c r="AU218" s="230" t="s">
        <v>89</v>
      </c>
      <c r="AY218" s="16" t="s">
        <v>170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87</v>
      </c>
      <c r="BK218" s="231">
        <f>ROUND(I218*H218,2)</f>
        <v>0</v>
      </c>
      <c r="BL218" s="16" t="s">
        <v>177</v>
      </c>
      <c r="BM218" s="230" t="s">
        <v>1181</v>
      </c>
    </row>
    <row r="219" s="2" customFormat="1">
      <c r="A219" s="37"/>
      <c r="B219" s="38"/>
      <c r="C219" s="39"/>
      <c r="D219" s="232" t="s">
        <v>179</v>
      </c>
      <c r="E219" s="39"/>
      <c r="F219" s="233" t="s">
        <v>1065</v>
      </c>
      <c r="G219" s="39"/>
      <c r="H219" s="39"/>
      <c r="I219" s="234"/>
      <c r="J219" s="39"/>
      <c r="K219" s="39"/>
      <c r="L219" s="43"/>
      <c r="M219" s="235"/>
      <c r="N219" s="236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179</v>
      </c>
      <c r="AU219" s="16" t="s">
        <v>89</v>
      </c>
    </row>
    <row r="220" s="2" customFormat="1">
      <c r="A220" s="37"/>
      <c r="B220" s="38"/>
      <c r="C220" s="39"/>
      <c r="D220" s="232" t="s">
        <v>180</v>
      </c>
      <c r="E220" s="39"/>
      <c r="F220" s="237" t="s">
        <v>1066</v>
      </c>
      <c r="G220" s="39"/>
      <c r="H220" s="39"/>
      <c r="I220" s="234"/>
      <c r="J220" s="39"/>
      <c r="K220" s="39"/>
      <c r="L220" s="43"/>
      <c r="M220" s="235"/>
      <c r="N220" s="236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180</v>
      </c>
      <c r="AU220" s="16" t="s">
        <v>89</v>
      </c>
    </row>
    <row r="221" s="13" customFormat="1">
      <c r="A221" s="13"/>
      <c r="B221" s="238"/>
      <c r="C221" s="239"/>
      <c r="D221" s="232" t="s">
        <v>182</v>
      </c>
      <c r="E221" s="240" t="s">
        <v>1</v>
      </c>
      <c r="F221" s="241" t="s">
        <v>1182</v>
      </c>
      <c r="G221" s="239"/>
      <c r="H221" s="242">
        <v>1212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182</v>
      </c>
      <c r="AU221" s="248" t="s">
        <v>89</v>
      </c>
      <c r="AV221" s="13" t="s">
        <v>89</v>
      </c>
      <c r="AW221" s="13" t="s">
        <v>33</v>
      </c>
      <c r="AX221" s="13" t="s">
        <v>87</v>
      </c>
      <c r="AY221" s="248" t="s">
        <v>170</v>
      </c>
    </row>
    <row r="222" s="2" customFormat="1" ht="24.15" customHeight="1">
      <c r="A222" s="37"/>
      <c r="B222" s="38"/>
      <c r="C222" s="218" t="s">
        <v>429</v>
      </c>
      <c r="D222" s="218" t="s">
        <v>173</v>
      </c>
      <c r="E222" s="219" t="s">
        <v>1068</v>
      </c>
      <c r="F222" s="220" t="s">
        <v>1069</v>
      </c>
      <c r="G222" s="221" t="s">
        <v>330</v>
      </c>
      <c r="H222" s="222">
        <v>1212</v>
      </c>
      <c r="I222" s="223"/>
      <c r="J222" s="224">
        <f>ROUND(I222*H222,2)</f>
        <v>0</v>
      </c>
      <c r="K222" s="225"/>
      <c r="L222" s="43"/>
      <c r="M222" s="226" t="s">
        <v>1</v>
      </c>
      <c r="N222" s="227" t="s">
        <v>44</v>
      </c>
      <c r="O222" s="90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177</v>
      </c>
      <c r="AT222" s="230" t="s">
        <v>173</v>
      </c>
      <c r="AU222" s="230" t="s">
        <v>89</v>
      </c>
      <c r="AY222" s="16" t="s">
        <v>170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87</v>
      </c>
      <c r="BK222" s="231">
        <f>ROUND(I222*H222,2)</f>
        <v>0</v>
      </c>
      <c r="BL222" s="16" t="s">
        <v>177</v>
      </c>
      <c r="BM222" s="230" t="s">
        <v>1183</v>
      </c>
    </row>
    <row r="223" s="2" customFormat="1">
      <c r="A223" s="37"/>
      <c r="B223" s="38"/>
      <c r="C223" s="39"/>
      <c r="D223" s="232" t="s">
        <v>179</v>
      </c>
      <c r="E223" s="39"/>
      <c r="F223" s="233" t="s">
        <v>1069</v>
      </c>
      <c r="G223" s="39"/>
      <c r="H223" s="39"/>
      <c r="I223" s="234"/>
      <c r="J223" s="39"/>
      <c r="K223" s="39"/>
      <c r="L223" s="43"/>
      <c r="M223" s="235"/>
      <c r="N223" s="236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179</v>
      </c>
      <c r="AU223" s="16" t="s">
        <v>89</v>
      </c>
    </row>
    <row r="224" s="2" customFormat="1">
      <c r="A224" s="37"/>
      <c r="B224" s="38"/>
      <c r="C224" s="39"/>
      <c r="D224" s="232" t="s">
        <v>180</v>
      </c>
      <c r="E224" s="39"/>
      <c r="F224" s="237" t="s">
        <v>1071</v>
      </c>
      <c r="G224" s="39"/>
      <c r="H224" s="39"/>
      <c r="I224" s="234"/>
      <c r="J224" s="39"/>
      <c r="K224" s="39"/>
      <c r="L224" s="43"/>
      <c r="M224" s="235"/>
      <c r="N224" s="236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180</v>
      </c>
      <c r="AU224" s="16" t="s">
        <v>89</v>
      </c>
    </row>
    <row r="225" s="13" customFormat="1">
      <c r="A225" s="13"/>
      <c r="B225" s="238"/>
      <c r="C225" s="239"/>
      <c r="D225" s="232" t="s">
        <v>182</v>
      </c>
      <c r="E225" s="240" t="s">
        <v>1</v>
      </c>
      <c r="F225" s="241" t="s">
        <v>1182</v>
      </c>
      <c r="G225" s="239"/>
      <c r="H225" s="242">
        <v>1212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8" t="s">
        <v>182</v>
      </c>
      <c r="AU225" s="248" t="s">
        <v>89</v>
      </c>
      <c r="AV225" s="13" t="s">
        <v>89</v>
      </c>
      <c r="AW225" s="13" t="s">
        <v>33</v>
      </c>
      <c r="AX225" s="13" t="s">
        <v>87</v>
      </c>
      <c r="AY225" s="248" t="s">
        <v>170</v>
      </c>
    </row>
    <row r="226" s="12" customFormat="1" ht="22.8" customHeight="1">
      <c r="A226" s="12"/>
      <c r="B226" s="202"/>
      <c r="C226" s="203"/>
      <c r="D226" s="204" t="s">
        <v>78</v>
      </c>
      <c r="E226" s="216" t="s">
        <v>1072</v>
      </c>
      <c r="F226" s="216" t="s">
        <v>1073</v>
      </c>
      <c r="G226" s="203"/>
      <c r="H226" s="203"/>
      <c r="I226" s="206"/>
      <c r="J226" s="217">
        <f>BK226</f>
        <v>0</v>
      </c>
      <c r="K226" s="203"/>
      <c r="L226" s="208"/>
      <c r="M226" s="209"/>
      <c r="N226" s="210"/>
      <c r="O226" s="210"/>
      <c r="P226" s="211">
        <f>SUM(P227:P239)</f>
        <v>0</v>
      </c>
      <c r="Q226" s="210"/>
      <c r="R226" s="211">
        <f>SUM(R227:R239)</f>
        <v>0</v>
      </c>
      <c r="S226" s="210"/>
      <c r="T226" s="212">
        <f>SUM(T227:T239)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3" t="s">
        <v>89</v>
      </c>
      <c r="AT226" s="214" t="s">
        <v>78</v>
      </c>
      <c r="AU226" s="214" t="s">
        <v>87</v>
      </c>
      <c r="AY226" s="213" t="s">
        <v>170</v>
      </c>
      <c r="BK226" s="215">
        <f>SUM(BK227:BK239)</f>
        <v>0</v>
      </c>
    </row>
    <row r="227" s="2" customFormat="1" ht="24.15" customHeight="1">
      <c r="A227" s="37"/>
      <c r="B227" s="38"/>
      <c r="C227" s="218" t="s">
        <v>437</v>
      </c>
      <c r="D227" s="218" t="s">
        <v>173</v>
      </c>
      <c r="E227" s="219" t="s">
        <v>1074</v>
      </c>
      <c r="F227" s="220" t="s">
        <v>1075</v>
      </c>
      <c r="G227" s="221" t="s">
        <v>330</v>
      </c>
      <c r="H227" s="222">
        <v>435</v>
      </c>
      <c r="I227" s="223"/>
      <c r="J227" s="224">
        <f>ROUND(I227*H227,2)</f>
        <v>0</v>
      </c>
      <c r="K227" s="225"/>
      <c r="L227" s="43"/>
      <c r="M227" s="226" t="s">
        <v>1</v>
      </c>
      <c r="N227" s="227" t="s">
        <v>44</v>
      </c>
      <c r="O227" s="90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0" t="s">
        <v>177</v>
      </c>
      <c r="AT227" s="230" t="s">
        <v>173</v>
      </c>
      <c r="AU227" s="230" t="s">
        <v>89</v>
      </c>
      <c r="AY227" s="16" t="s">
        <v>170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6" t="s">
        <v>87</v>
      </c>
      <c r="BK227" s="231">
        <f>ROUND(I227*H227,2)</f>
        <v>0</v>
      </c>
      <c r="BL227" s="16" t="s">
        <v>177</v>
      </c>
      <c r="BM227" s="230" t="s">
        <v>1184</v>
      </c>
    </row>
    <row r="228" s="2" customFormat="1">
      <c r="A228" s="37"/>
      <c r="B228" s="38"/>
      <c r="C228" s="39"/>
      <c r="D228" s="232" t="s">
        <v>179</v>
      </c>
      <c r="E228" s="39"/>
      <c r="F228" s="233" t="s">
        <v>1075</v>
      </c>
      <c r="G228" s="39"/>
      <c r="H228" s="39"/>
      <c r="I228" s="234"/>
      <c r="J228" s="39"/>
      <c r="K228" s="39"/>
      <c r="L228" s="43"/>
      <c r="M228" s="235"/>
      <c r="N228" s="236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179</v>
      </c>
      <c r="AU228" s="16" t="s">
        <v>89</v>
      </c>
    </row>
    <row r="229" s="2" customFormat="1">
      <c r="A229" s="37"/>
      <c r="B229" s="38"/>
      <c r="C229" s="39"/>
      <c r="D229" s="232" t="s">
        <v>180</v>
      </c>
      <c r="E229" s="39"/>
      <c r="F229" s="237" t="s">
        <v>1077</v>
      </c>
      <c r="G229" s="39"/>
      <c r="H229" s="39"/>
      <c r="I229" s="234"/>
      <c r="J229" s="39"/>
      <c r="K229" s="39"/>
      <c r="L229" s="43"/>
      <c r="M229" s="235"/>
      <c r="N229" s="236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180</v>
      </c>
      <c r="AU229" s="16" t="s">
        <v>89</v>
      </c>
    </row>
    <row r="230" s="13" customFormat="1">
      <c r="A230" s="13"/>
      <c r="B230" s="238"/>
      <c r="C230" s="239"/>
      <c r="D230" s="232" t="s">
        <v>182</v>
      </c>
      <c r="E230" s="240" t="s">
        <v>1</v>
      </c>
      <c r="F230" s="241" t="s">
        <v>1185</v>
      </c>
      <c r="G230" s="239"/>
      <c r="H230" s="242">
        <v>435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182</v>
      </c>
      <c r="AU230" s="248" t="s">
        <v>89</v>
      </c>
      <c r="AV230" s="13" t="s">
        <v>89</v>
      </c>
      <c r="AW230" s="13" t="s">
        <v>33</v>
      </c>
      <c r="AX230" s="13" t="s">
        <v>87</v>
      </c>
      <c r="AY230" s="248" t="s">
        <v>170</v>
      </c>
    </row>
    <row r="231" s="2" customFormat="1" ht="24.15" customHeight="1">
      <c r="A231" s="37"/>
      <c r="B231" s="38"/>
      <c r="C231" s="218" t="s">
        <v>444</v>
      </c>
      <c r="D231" s="218" t="s">
        <v>173</v>
      </c>
      <c r="E231" s="219" t="s">
        <v>1079</v>
      </c>
      <c r="F231" s="220" t="s">
        <v>1080</v>
      </c>
      <c r="G231" s="221" t="s">
        <v>330</v>
      </c>
      <c r="H231" s="222">
        <v>1126</v>
      </c>
      <c r="I231" s="223"/>
      <c r="J231" s="224">
        <f>ROUND(I231*H231,2)</f>
        <v>0</v>
      </c>
      <c r="K231" s="225"/>
      <c r="L231" s="43"/>
      <c r="M231" s="226" t="s">
        <v>1</v>
      </c>
      <c r="N231" s="227" t="s">
        <v>44</v>
      </c>
      <c r="O231" s="90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177</v>
      </c>
      <c r="AT231" s="230" t="s">
        <v>173</v>
      </c>
      <c r="AU231" s="230" t="s">
        <v>89</v>
      </c>
      <c r="AY231" s="16" t="s">
        <v>170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87</v>
      </c>
      <c r="BK231" s="231">
        <f>ROUND(I231*H231,2)</f>
        <v>0</v>
      </c>
      <c r="BL231" s="16" t="s">
        <v>177</v>
      </c>
      <c r="BM231" s="230" t="s">
        <v>1186</v>
      </c>
    </row>
    <row r="232" s="2" customFormat="1">
      <c r="A232" s="37"/>
      <c r="B232" s="38"/>
      <c r="C232" s="39"/>
      <c r="D232" s="232" t="s">
        <v>179</v>
      </c>
      <c r="E232" s="39"/>
      <c r="F232" s="233" t="s">
        <v>1080</v>
      </c>
      <c r="G232" s="39"/>
      <c r="H232" s="39"/>
      <c r="I232" s="234"/>
      <c r="J232" s="39"/>
      <c r="K232" s="39"/>
      <c r="L232" s="43"/>
      <c r="M232" s="235"/>
      <c r="N232" s="236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179</v>
      </c>
      <c r="AU232" s="16" t="s">
        <v>89</v>
      </c>
    </row>
    <row r="233" s="2" customFormat="1">
      <c r="A233" s="37"/>
      <c r="B233" s="38"/>
      <c r="C233" s="39"/>
      <c r="D233" s="232" t="s">
        <v>180</v>
      </c>
      <c r="E233" s="39"/>
      <c r="F233" s="237" t="s">
        <v>1082</v>
      </c>
      <c r="G233" s="39"/>
      <c r="H233" s="39"/>
      <c r="I233" s="234"/>
      <c r="J233" s="39"/>
      <c r="K233" s="39"/>
      <c r="L233" s="43"/>
      <c r="M233" s="235"/>
      <c r="N233" s="236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180</v>
      </c>
      <c r="AU233" s="16" t="s">
        <v>89</v>
      </c>
    </row>
    <row r="234" s="13" customFormat="1">
      <c r="A234" s="13"/>
      <c r="B234" s="238"/>
      <c r="C234" s="239"/>
      <c r="D234" s="232" t="s">
        <v>182</v>
      </c>
      <c r="E234" s="240" t="s">
        <v>1</v>
      </c>
      <c r="F234" s="241" t="s">
        <v>1187</v>
      </c>
      <c r="G234" s="239"/>
      <c r="H234" s="242">
        <v>1126</v>
      </c>
      <c r="I234" s="243"/>
      <c r="J234" s="239"/>
      <c r="K234" s="239"/>
      <c r="L234" s="244"/>
      <c r="M234" s="245"/>
      <c r="N234" s="246"/>
      <c r="O234" s="246"/>
      <c r="P234" s="246"/>
      <c r="Q234" s="246"/>
      <c r="R234" s="246"/>
      <c r="S234" s="246"/>
      <c r="T234" s="24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8" t="s">
        <v>182</v>
      </c>
      <c r="AU234" s="248" t="s">
        <v>89</v>
      </c>
      <c r="AV234" s="13" t="s">
        <v>89</v>
      </c>
      <c r="AW234" s="13" t="s">
        <v>33</v>
      </c>
      <c r="AX234" s="13" t="s">
        <v>87</v>
      </c>
      <c r="AY234" s="248" t="s">
        <v>170</v>
      </c>
    </row>
    <row r="235" s="2" customFormat="1" ht="37.8" customHeight="1">
      <c r="A235" s="37"/>
      <c r="B235" s="38"/>
      <c r="C235" s="218" t="s">
        <v>449</v>
      </c>
      <c r="D235" s="218" t="s">
        <v>173</v>
      </c>
      <c r="E235" s="219" t="s">
        <v>1084</v>
      </c>
      <c r="F235" s="220" t="s">
        <v>1085</v>
      </c>
      <c r="G235" s="221" t="s">
        <v>330</v>
      </c>
      <c r="H235" s="222">
        <v>1166</v>
      </c>
      <c r="I235" s="223"/>
      <c r="J235" s="224">
        <f>ROUND(I235*H235,2)</f>
        <v>0</v>
      </c>
      <c r="K235" s="225"/>
      <c r="L235" s="43"/>
      <c r="M235" s="226" t="s">
        <v>1</v>
      </c>
      <c r="N235" s="227" t="s">
        <v>44</v>
      </c>
      <c r="O235" s="90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177</v>
      </c>
      <c r="AT235" s="230" t="s">
        <v>173</v>
      </c>
      <c r="AU235" s="230" t="s">
        <v>89</v>
      </c>
      <c r="AY235" s="16" t="s">
        <v>170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87</v>
      </c>
      <c r="BK235" s="231">
        <f>ROUND(I235*H235,2)</f>
        <v>0</v>
      </c>
      <c r="BL235" s="16" t="s">
        <v>177</v>
      </c>
      <c r="BM235" s="230" t="s">
        <v>1188</v>
      </c>
    </row>
    <row r="236" s="2" customFormat="1">
      <c r="A236" s="37"/>
      <c r="B236" s="38"/>
      <c r="C236" s="39"/>
      <c r="D236" s="232" t="s">
        <v>179</v>
      </c>
      <c r="E236" s="39"/>
      <c r="F236" s="233" t="s">
        <v>1085</v>
      </c>
      <c r="G236" s="39"/>
      <c r="H236" s="39"/>
      <c r="I236" s="234"/>
      <c r="J236" s="39"/>
      <c r="K236" s="39"/>
      <c r="L236" s="43"/>
      <c r="M236" s="235"/>
      <c r="N236" s="236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179</v>
      </c>
      <c r="AU236" s="16" t="s">
        <v>89</v>
      </c>
    </row>
    <row r="237" s="2" customFormat="1">
      <c r="A237" s="37"/>
      <c r="B237" s="38"/>
      <c r="C237" s="39"/>
      <c r="D237" s="232" t="s">
        <v>180</v>
      </c>
      <c r="E237" s="39"/>
      <c r="F237" s="237" t="s">
        <v>1087</v>
      </c>
      <c r="G237" s="39"/>
      <c r="H237" s="39"/>
      <c r="I237" s="234"/>
      <c r="J237" s="39"/>
      <c r="K237" s="39"/>
      <c r="L237" s="43"/>
      <c r="M237" s="235"/>
      <c r="N237" s="236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180</v>
      </c>
      <c r="AU237" s="16" t="s">
        <v>89</v>
      </c>
    </row>
    <row r="238" s="13" customFormat="1">
      <c r="A238" s="13"/>
      <c r="B238" s="238"/>
      <c r="C238" s="239"/>
      <c r="D238" s="232" t="s">
        <v>182</v>
      </c>
      <c r="E238" s="240" t="s">
        <v>1</v>
      </c>
      <c r="F238" s="241" t="s">
        <v>1189</v>
      </c>
      <c r="G238" s="239"/>
      <c r="H238" s="242">
        <v>735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8" t="s">
        <v>182</v>
      </c>
      <c r="AU238" s="248" t="s">
        <v>89</v>
      </c>
      <c r="AV238" s="13" t="s">
        <v>89</v>
      </c>
      <c r="AW238" s="13" t="s">
        <v>33</v>
      </c>
      <c r="AX238" s="13" t="s">
        <v>79</v>
      </c>
      <c r="AY238" s="248" t="s">
        <v>170</v>
      </c>
    </row>
    <row r="239" s="13" customFormat="1">
      <c r="A239" s="13"/>
      <c r="B239" s="238"/>
      <c r="C239" s="239"/>
      <c r="D239" s="232" t="s">
        <v>182</v>
      </c>
      <c r="E239" s="240" t="s">
        <v>1</v>
      </c>
      <c r="F239" s="241" t="s">
        <v>1190</v>
      </c>
      <c r="G239" s="239"/>
      <c r="H239" s="242">
        <v>431</v>
      </c>
      <c r="I239" s="243"/>
      <c r="J239" s="239"/>
      <c r="K239" s="239"/>
      <c r="L239" s="244"/>
      <c r="M239" s="245"/>
      <c r="N239" s="246"/>
      <c r="O239" s="246"/>
      <c r="P239" s="246"/>
      <c r="Q239" s="246"/>
      <c r="R239" s="246"/>
      <c r="S239" s="246"/>
      <c r="T239" s="24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8" t="s">
        <v>182</v>
      </c>
      <c r="AU239" s="248" t="s">
        <v>89</v>
      </c>
      <c r="AV239" s="13" t="s">
        <v>89</v>
      </c>
      <c r="AW239" s="13" t="s">
        <v>33</v>
      </c>
      <c r="AX239" s="13" t="s">
        <v>79</v>
      </c>
      <c r="AY239" s="248" t="s">
        <v>170</v>
      </c>
    </row>
    <row r="240" s="12" customFormat="1" ht="25.92" customHeight="1">
      <c r="A240" s="12"/>
      <c r="B240" s="202"/>
      <c r="C240" s="203"/>
      <c r="D240" s="204" t="s">
        <v>78</v>
      </c>
      <c r="E240" s="205" t="s">
        <v>184</v>
      </c>
      <c r="F240" s="205" t="s">
        <v>185</v>
      </c>
      <c r="G240" s="203"/>
      <c r="H240" s="203"/>
      <c r="I240" s="206"/>
      <c r="J240" s="207">
        <f>BK240</f>
        <v>0</v>
      </c>
      <c r="K240" s="203"/>
      <c r="L240" s="208"/>
      <c r="M240" s="209"/>
      <c r="N240" s="210"/>
      <c r="O240" s="210"/>
      <c r="P240" s="211">
        <f>SUM(P241:P252)</f>
        <v>0</v>
      </c>
      <c r="Q240" s="210"/>
      <c r="R240" s="211">
        <f>SUM(R241:R252)</f>
        <v>0</v>
      </c>
      <c r="S240" s="210"/>
      <c r="T240" s="212">
        <f>SUM(T241:T252)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3" t="s">
        <v>186</v>
      </c>
      <c r="AT240" s="214" t="s">
        <v>78</v>
      </c>
      <c r="AU240" s="214" t="s">
        <v>79</v>
      </c>
      <c r="AY240" s="213" t="s">
        <v>170</v>
      </c>
      <c r="BK240" s="215">
        <f>SUM(BK241:BK252)</f>
        <v>0</v>
      </c>
    </row>
    <row r="241" s="2" customFormat="1" ht="24.15" customHeight="1">
      <c r="A241" s="37"/>
      <c r="B241" s="38"/>
      <c r="C241" s="218" t="s">
        <v>459</v>
      </c>
      <c r="D241" s="218" t="s">
        <v>173</v>
      </c>
      <c r="E241" s="219" t="s">
        <v>1090</v>
      </c>
      <c r="F241" s="220" t="s">
        <v>1091</v>
      </c>
      <c r="G241" s="221" t="s">
        <v>663</v>
      </c>
      <c r="H241" s="222">
        <v>220.40000000000001</v>
      </c>
      <c r="I241" s="223"/>
      <c r="J241" s="224">
        <f>ROUND(I241*H241,2)</f>
        <v>0</v>
      </c>
      <c r="K241" s="225"/>
      <c r="L241" s="43"/>
      <c r="M241" s="226" t="s">
        <v>1</v>
      </c>
      <c r="N241" s="227" t="s">
        <v>44</v>
      </c>
      <c r="O241" s="90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190</v>
      </c>
      <c r="AT241" s="230" t="s">
        <v>173</v>
      </c>
      <c r="AU241" s="230" t="s">
        <v>87</v>
      </c>
      <c r="AY241" s="16" t="s">
        <v>170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87</v>
      </c>
      <c r="BK241" s="231">
        <f>ROUND(I241*H241,2)</f>
        <v>0</v>
      </c>
      <c r="BL241" s="16" t="s">
        <v>190</v>
      </c>
      <c r="BM241" s="230" t="s">
        <v>1191</v>
      </c>
    </row>
    <row r="242" s="2" customFormat="1">
      <c r="A242" s="37"/>
      <c r="B242" s="38"/>
      <c r="C242" s="39"/>
      <c r="D242" s="232" t="s">
        <v>179</v>
      </c>
      <c r="E242" s="39"/>
      <c r="F242" s="233" t="s">
        <v>1192</v>
      </c>
      <c r="G242" s="39"/>
      <c r="H242" s="39"/>
      <c r="I242" s="234"/>
      <c r="J242" s="39"/>
      <c r="K242" s="39"/>
      <c r="L242" s="43"/>
      <c r="M242" s="235"/>
      <c r="N242" s="236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179</v>
      </c>
      <c r="AU242" s="16" t="s">
        <v>87</v>
      </c>
    </row>
    <row r="243" s="2" customFormat="1">
      <c r="A243" s="37"/>
      <c r="B243" s="38"/>
      <c r="C243" s="39"/>
      <c r="D243" s="232" t="s">
        <v>180</v>
      </c>
      <c r="E243" s="39"/>
      <c r="F243" s="237" t="s">
        <v>1093</v>
      </c>
      <c r="G243" s="39"/>
      <c r="H243" s="39"/>
      <c r="I243" s="234"/>
      <c r="J243" s="39"/>
      <c r="K243" s="39"/>
      <c r="L243" s="43"/>
      <c r="M243" s="235"/>
      <c r="N243" s="236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180</v>
      </c>
      <c r="AU243" s="16" t="s">
        <v>87</v>
      </c>
    </row>
    <row r="244" s="13" customFormat="1">
      <c r="A244" s="13"/>
      <c r="B244" s="238"/>
      <c r="C244" s="239"/>
      <c r="D244" s="232" t="s">
        <v>182</v>
      </c>
      <c r="E244" s="240" t="s">
        <v>1</v>
      </c>
      <c r="F244" s="241" t="s">
        <v>1193</v>
      </c>
      <c r="G244" s="239"/>
      <c r="H244" s="242">
        <v>220.40000000000001</v>
      </c>
      <c r="I244" s="243"/>
      <c r="J244" s="239"/>
      <c r="K244" s="239"/>
      <c r="L244" s="244"/>
      <c r="M244" s="245"/>
      <c r="N244" s="246"/>
      <c r="O244" s="246"/>
      <c r="P244" s="246"/>
      <c r="Q244" s="246"/>
      <c r="R244" s="246"/>
      <c r="S244" s="246"/>
      <c r="T244" s="24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8" t="s">
        <v>182</v>
      </c>
      <c r="AU244" s="248" t="s">
        <v>87</v>
      </c>
      <c r="AV244" s="13" t="s">
        <v>89</v>
      </c>
      <c r="AW244" s="13" t="s">
        <v>33</v>
      </c>
      <c r="AX244" s="13" t="s">
        <v>87</v>
      </c>
      <c r="AY244" s="248" t="s">
        <v>170</v>
      </c>
    </row>
    <row r="245" s="2" customFormat="1" ht="24.15" customHeight="1">
      <c r="A245" s="37"/>
      <c r="B245" s="38"/>
      <c r="C245" s="218" t="s">
        <v>468</v>
      </c>
      <c r="D245" s="218" t="s">
        <v>173</v>
      </c>
      <c r="E245" s="219" t="s">
        <v>1095</v>
      </c>
      <c r="F245" s="220" t="s">
        <v>224</v>
      </c>
      <c r="G245" s="221" t="s">
        <v>189</v>
      </c>
      <c r="H245" s="222">
        <v>1</v>
      </c>
      <c r="I245" s="223"/>
      <c r="J245" s="224">
        <f>ROUND(I245*H245,2)</f>
        <v>0</v>
      </c>
      <c r="K245" s="225"/>
      <c r="L245" s="43"/>
      <c r="M245" s="226" t="s">
        <v>1</v>
      </c>
      <c r="N245" s="227" t="s">
        <v>44</v>
      </c>
      <c r="O245" s="90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0" t="s">
        <v>190</v>
      </c>
      <c r="AT245" s="230" t="s">
        <v>173</v>
      </c>
      <c r="AU245" s="230" t="s">
        <v>87</v>
      </c>
      <c r="AY245" s="16" t="s">
        <v>170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6" t="s">
        <v>87</v>
      </c>
      <c r="BK245" s="231">
        <f>ROUND(I245*H245,2)</f>
        <v>0</v>
      </c>
      <c r="BL245" s="16" t="s">
        <v>190</v>
      </c>
      <c r="BM245" s="230" t="s">
        <v>1194</v>
      </c>
    </row>
    <row r="246" s="2" customFormat="1">
      <c r="A246" s="37"/>
      <c r="B246" s="38"/>
      <c r="C246" s="39"/>
      <c r="D246" s="232" t="s">
        <v>179</v>
      </c>
      <c r="E246" s="39"/>
      <c r="F246" s="233" t="s">
        <v>224</v>
      </c>
      <c r="G246" s="39"/>
      <c r="H246" s="39"/>
      <c r="I246" s="234"/>
      <c r="J246" s="39"/>
      <c r="K246" s="39"/>
      <c r="L246" s="43"/>
      <c r="M246" s="235"/>
      <c r="N246" s="236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179</v>
      </c>
      <c r="AU246" s="16" t="s">
        <v>87</v>
      </c>
    </row>
    <row r="247" s="2" customFormat="1">
      <c r="A247" s="37"/>
      <c r="B247" s="38"/>
      <c r="C247" s="39"/>
      <c r="D247" s="232" t="s">
        <v>180</v>
      </c>
      <c r="E247" s="39"/>
      <c r="F247" s="237" t="s">
        <v>226</v>
      </c>
      <c r="G247" s="39"/>
      <c r="H247" s="39"/>
      <c r="I247" s="234"/>
      <c r="J247" s="39"/>
      <c r="K247" s="39"/>
      <c r="L247" s="43"/>
      <c r="M247" s="235"/>
      <c r="N247" s="236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180</v>
      </c>
      <c r="AU247" s="16" t="s">
        <v>87</v>
      </c>
    </row>
    <row r="248" s="13" customFormat="1">
      <c r="A248" s="13"/>
      <c r="B248" s="238"/>
      <c r="C248" s="239"/>
      <c r="D248" s="232" t="s">
        <v>182</v>
      </c>
      <c r="E248" s="240" t="s">
        <v>1</v>
      </c>
      <c r="F248" s="241" t="s">
        <v>1097</v>
      </c>
      <c r="G248" s="239"/>
      <c r="H248" s="242">
        <v>1</v>
      </c>
      <c r="I248" s="243"/>
      <c r="J248" s="239"/>
      <c r="K248" s="239"/>
      <c r="L248" s="244"/>
      <c r="M248" s="245"/>
      <c r="N248" s="246"/>
      <c r="O248" s="246"/>
      <c r="P248" s="246"/>
      <c r="Q248" s="246"/>
      <c r="R248" s="246"/>
      <c r="S248" s="246"/>
      <c r="T248" s="24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8" t="s">
        <v>182</v>
      </c>
      <c r="AU248" s="248" t="s">
        <v>87</v>
      </c>
      <c r="AV248" s="13" t="s">
        <v>89</v>
      </c>
      <c r="AW248" s="13" t="s">
        <v>33</v>
      </c>
      <c r="AX248" s="13" t="s">
        <v>87</v>
      </c>
      <c r="AY248" s="248" t="s">
        <v>170</v>
      </c>
    </row>
    <row r="249" s="2" customFormat="1" ht="24.15" customHeight="1">
      <c r="A249" s="37"/>
      <c r="B249" s="38"/>
      <c r="C249" s="218" t="s">
        <v>475</v>
      </c>
      <c r="D249" s="218" t="s">
        <v>173</v>
      </c>
      <c r="E249" s="219" t="s">
        <v>1098</v>
      </c>
      <c r="F249" s="220" t="s">
        <v>1099</v>
      </c>
      <c r="G249" s="221" t="s">
        <v>189</v>
      </c>
      <c r="H249" s="222">
        <v>1</v>
      </c>
      <c r="I249" s="223"/>
      <c r="J249" s="224">
        <f>ROUND(I249*H249,2)</f>
        <v>0</v>
      </c>
      <c r="K249" s="225"/>
      <c r="L249" s="43"/>
      <c r="M249" s="226" t="s">
        <v>1</v>
      </c>
      <c r="N249" s="227" t="s">
        <v>44</v>
      </c>
      <c r="O249" s="90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0" t="s">
        <v>190</v>
      </c>
      <c r="AT249" s="230" t="s">
        <v>173</v>
      </c>
      <c r="AU249" s="230" t="s">
        <v>87</v>
      </c>
      <c r="AY249" s="16" t="s">
        <v>170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6" t="s">
        <v>87</v>
      </c>
      <c r="BK249" s="231">
        <f>ROUND(I249*H249,2)</f>
        <v>0</v>
      </c>
      <c r="BL249" s="16" t="s">
        <v>190</v>
      </c>
      <c r="BM249" s="230" t="s">
        <v>1195</v>
      </c>
    </row>
    <row r="250" s="2" customFormat="1">
      <c r="A250" s="37"/>
      <c r="B250" s="38"/>
      <c r="C250" s="39"/>
      <c r="D250" s="232" t="s">
        <v>179</v>
      </c>
      <c r="E250" s="39"/>
      <c r="F250" s="233" t="s">
        <v>1099</v>
      </c>
      <c r="G250" s="39"/>
      <c r="H250" s="39"/>
      <c r="I250" s="234"/>
      <c r="J250" s="39"/>
      <c r="K250" s="39"/>
      <c r="L250" s="43"/>
      <c r="M250" s="235"/>
      <c r="N250" s="236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179</v>
      </c>
      <c r="AU250" s="16" t="s">
        <v>87</v>
      </c>
    </row>
    <row r="251" s="2" customFormat="1">
      <c r="A251" s="37"/>
      <c r="B251" s="38"/>
      <c r="C251" s="39"/>
      <c r="D251" s="232" t="s">
        <v>180</v>
      </c>
      <c r="E251" s="39"/>
      <c r="F251" s="237" t="s">
        <v>206</v>
      </c>
      <c r="G251" s="39"/>
      <c r="H251" s="39"/>
      <c r="I251" s="234"/>
      <c r="J251" s="39"/>
      <c r="K251" s="39"/>
      <c r="L251" s="43"/>
      <c r="M251" s="235"/>
      <c r="N251" s="236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180</v>
      </c>
      <c r="AU251" s="16" t="s">
        <v>87</v>
      </c>
    </row>
    <row r="252" s="13" customFormat="1">
      <c r="A252" s="13"/>
      <c r="B252" s="238"/>
      <c r="C252" s="239"/>
      <c r="D252" s="232" t="s">
        <v>182</v>
      </c>
      <c r="E252" s="240" t="s">
        <v>1</v>
      </c>
      <c r="F252" s="241" t="s">
        <v>1101</v>
      </c>
      <c r="G252" s="239"/>
      <c r="H252" s="242">
        <v>1</v>
      </c>
      <c r="I252" s="243"/>
      <c r="J252" s="239"/>
      <c r="K252" s="239"/>
      <c r="L252" s="244"/>
      <c r="M252" s="262"/>
      <c r="N252" s="263"/>
      <c r="O252" s="263"/>
      <c r="P252" s="263"/>
      <c r="Q252" s="263"/>
      <c r="R252" s="263"/>
      <c r="S252" s="263"/>
      <c r="T252" s="26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182</v>
      </c>
      <c r="AU252" s="248" t="s">
        <v>87</v>
      </c>
      <c r="AV252" s="13" t="s">
        <v>89</v>
      </c>
      <c r="AW252" s="13" t="s">
        <v>33</v>
      </c>
      <c r="AX252" s="13" t="s">
        <v>87</v>
      </c>
      <c r="AY252" s="248" t="s">
        <v>170</v>
      </c>
    </row>
    <row r="253" s="2" customFormat="1" ht="6.96" customHeight="1">
      <c r="A253" s="37"/>
      <c r="B253" s="65"/>
      <c r="C253" s="66"/>
      <c r="D253" s="66"/>
      <c r="E253" s="66"/>
      <c r="F253" s="66"/>
      <c r="G253" s="66"/>
      <c r="H253" s="66"/>
      <c r="I253" s="66"/>
      <c r="J253" s="66"/>
      <c r="K253" s="66"/>
      <c r="L253" s="43"/>
      <c r="M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</row>
  </sheetData>
  <sheetProtection sheet="1" autoFilter="0" formatColumns="0" formatRows="0" objects="1" scenarios="1" spinCount="100000" saltValue="+akSBX4cPCC9aEUF2kgqRM7oR1P/lIznEquhc2W6U5qmVoA89sFfyL85EsBnJWEwXjZ4mwHZtb4F8i8ZlSJSeg==" hashValue="WmKIjAeBGOdGgVD9KxBTVAzd3+2xLc5sja0u4NzIfEHUxwTQWsbfe0Vjc/St8hUh0ip9sqIH5w+KDiWOcLvjog==" algorithmName="SHA-512" password="CC35"/>
  <autoFilter ref="C124:K25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144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Přeložka komunikace II/611 - Nehvizdy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145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1196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18. 12. 2025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28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34</v>
      </c>
      <c r="E23" s="37"/>
      <c r="F23" s="37"/>
      <c r="G23" s="37"/>
      <c r="H23" s="37"/>
      <c r="I23" s="139" t="s">
        <v>25</v>
      </c>
      <c r="J23" s="142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28</v>
      </c>
      <c r="J24" s="142" t="s">
        <v>37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ROUND((SUM(BE122:BE161)),  2)</f>
        <v>0</v>
      </c>
      <c r="G33" s="37"/>
      <c r="H33" s="37"/>
      <c r="I33" s="154">
        <v>0.20999999999999999</v>
      </c>
      <c r="J33" s="153">
        <f>ROUND(((SUM(BE122:BE161))*I33),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ROUND((SUM(BF122:BF161)),  2)</f>
        <v>0</v>
      </c>
      <c r="G34" s="37"/>
      <c r="H34" s="37"/>
      <c r="I34" s="154">
        <v>0.14999999999999999</v>
      </c>
      <c r="J34" s="153">
        <f>ROUND(((SUM(BF122:BF161))*I34),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ROUND((SUM(BG122:BG161)),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ROUND((SUM(BH122:BH161)),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ROUND((SUM(BI122:BI161)),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147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Přeložka komunikace II/611 - Nehvizdy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145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406 - Chránička optického kabelu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18. 12. 2025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KSÚS Středočeského kraje, p.o.</v>
      </c>
      <c r="G91" s="39"/>
      <c r="H91" s="39"/>
      <c r="I91" s="31" t="s">
        <v>32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FORVIA CZ,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148</v>
      </c>
      <c r="D94" s="175"/>
      <c r="E94" s="175"/>
      <c r="F94" s="175"/>
      <c r="G94" s="175"/>
      <c r="H94" s="175"/>
      <c r="I94" s="175"/>
      <c r="J94" s="176" t="s">
        <v>149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150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151</v>
      </c>
    </row>
    <row r="97" s="9" customFormat="1" ht="24.96" customHeight="1">
      <c r="A97" s="9"/>
      <c r="B97" s="178"/>
      <c r="C97" s="179"/>
      <c r="D97" s="180" t="s">
        <v>296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297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300</v>
      </c>
      <c r="E99" s="187"/>
      <c r="F99" s="187"/>
      <c r="G99" s="187"/>
      <c r="H99" s="187"/>
      <c r="I99" s="187"/>
      <c r="J99" s="188">
        <f>J137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8"/>
      <c r="C100" s="179"/>
      <c r="D100" s="180" t="s">
        <v>152</v>
      </c>
      <c r="E100" s="181"/>
      <c r="F100" s="181"/>
      <c r="G100" s="181"/>
      <c r="H100" s="181"/>
      <c r="I100" s="181"/>
      <c r="J100" s="182">
        <f>J142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4"/>
      <c r="C101" s="185"/>
      <c r="D101" s="186" t="s">
        <v>970</v>
      </c>
      <c r="E101" s="187"/>
      <c r="F101" s="187"/>
      <c r="G101" s="187"/>
      <c r="H101" s="187"/>
      <c r="I101" s="187"/>
      <c r="J101" s="188">
        <f>J143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8"/>
      <c r="C102" s="179"/>
      <c r="D102" s="180" t="s">
        <v>154</v>
      </c>
      <c r="E102" s="181"/>
      <c r="F102" s="181"/>
      <c r="G102" s="181"/>
      <c r="H102" s="181"/>
      <c r="I102" s="181"/>
      <c r="J102" s="182">
        <f>J157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155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Přeložka komunikace II/611 - Nehvizdy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145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 406 - Chránička optického kabelu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 xml:space="preserve"> </v>
      </c>
      <c r="G116" s="39"/>
      <c r="H116" s="39"/>
      <c r="I116" s="31" t="s">
        <v>22</v>
      </c>
      <c r="J116" s="78" t="str">
        <f>IF(J12="","",J12)</f>
        <v>18. 12. 2025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KSÚS Středočeského kraje, p.o.</v>
      </c>
      <c r="G118" s="39"/>
      <c r="H118" s="39"/>
      <c r="I118" s="31" t="s">
        <v>32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30</v>
      </c>
      <c r="D119" s="39"/>
      <c r="E119" s="39"/>
      <c r="F119" s="26" t="str">
        <f>IF(E18="","",E18)</f>
        <v>Vyplň údaj</v>
      </c>
      <c r="G119" s="39"/>
      <c r="H119" s="39"/>
      <c r="I119" s="31" t="s">
        <v>34</v>
      </c>
      <c r="J119" s="35" t="str">
        <f>E24</f>
        <v>FORVIA CZ, s.r.o.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156</v>
      </c>
      <c r="D121" s="193" t="s">
        <v>64</v>
      </c>
      <c r="E121" s="193" t="s">
        <v>60</v>
      </c>
      <c r="F121" s="193" t="s">
        <v>61</v>
      </c>
      <c r="G121" s="193" t="s">
        <v>157</v>
      </c>
      <c r="H121" s="193" t="s">
        <v>158</v>
      </c>
      <c r="I121" s="193" t="s">
        <v>159</v>
      </c>
      <c r="J121" s="194" t="s">
        <v>149</v>
      </c>
      <c r="K121" s="195" t="s">
        <v>160</v>
      </c>
      <c r="L121" s="196"/>
      <c r="M121" s="99" t="s">
        <v>1</v>
      </c>
      <c r="N121" s="100" t="s">
        <v>43</v>
      </c>
      <c r="O121" s="100" t="s">
        <v>161</v>
      </c>
      <c r="P121" s="100" t="s">
        <v>162</v>
      </c>
      <c r="Q121" s="100" t="s">
        <v>163</v>
      </c>
      <c r="R121" s="100" t="s">
        <v>164</v>
      </c>
      <c r="S121" s="100" t="s">
        <v>165</v>
      </c>
      <c r="T121" s="101" t="s">
        <v>166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167</v>
      </c>
      <c r="D122" s="39"/>
      <c r="E122" s="39"/>
      <c r="F122" s="39"/>
      <c r="G122" s="39"/>
      <c r="H122" s="39"/>
      <c r="I122" s="39"/>
      <c r="J122" s="197">
        <f>BK122</f>
        <v>0</v>
      </c>
      <c r="K122" s="39"/>
      <c r="L122" s="43"/>
      <c r="M122" s="102"/>
      <c r="N122" s="198"/>
      <c r="O122" s="103"/>
      <c r="P122" s="199">
        <f>P123+P142+P157</f>
        <v>0</v>
      </c>
      <c r="Q122" s="103"/>
      <c r="R122" s="199">
        <f>R123+R142+R157</f>
        <v>0</v>
      </c>
      <c r="S122" s="103"/>
      <c r="T122" s="200">
        <f>T123+T142+T157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78</v>
      </c>
      <c r="AU122" s="16" t="s">
        <v>151</v>
      </c>
      <c r="BK122" s="201">
        <f>BK123+BK142+BK157</f>
        <v>0</v>
      </c>
    </row>
    <row r="123" s="12" customFormat="1" ht="25.92" customHeight="1">
      <c r="A123" s="12"/>
      <c r="B123" s="202"/>
      <c r="C123" s="203"/>
      <c r="D123" s="204" t="s">
        <v>78</v>
      </c>
      <c r="E123" s="205" t="s">
        <v>302</v>
      </c>
      <c r="F123" s="205" t="s">
        <v>303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P124+P137</f>
        <v>0</v>
      </c>
      <c r="Q123" s="210"/>
      <c r="R123" s="211">
        <f>R124+R137</f>
        <v>0</v>
      </c>
      <c r="S123" s="210"/>
      <c r="T123" s="212">
        <f>T124+T137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87</v>
      </c>
      <c r="AT123" s="214" t="s">
        <v>78</v>
      </c>
      <c r="AU123" s="214" t="s">
        <v>79</v>
      </c>
      <c r="AY123" s="213" t="s">
        <v>170</v>
      </c>
      <c r="BK123" s="215">
        <f>BK124+BK137</f>
        <v>0</v>
      </c>
    </row>
    <row r="124" s="12" customFormat="1" ht="22.8" customHeight="1">
      <c r="A124" s="12"/>
      <c r="B124" s="202"/>
      <c r="C124" s="203"/>
      <c r="D124" s="204" t="s">
        <v>78</v>
      </c>
      <c r="E124" s="216" t="s">
        <v>87</v>
      </c>
      <c r="F124" s="216" t="s">
        <v>304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SUM(P125:P136)</f>
        <v>0</v>
      </c>
      <c r="Q124" s="210"/>
      <c r="R124" s="211">
        <f>SUM(R125:R136)</f>
        <v>0</v>
      </c>
      <c r="S124" s="210"/>
      <c r="T124" s="212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87</v>
      </c>
      <c r="AT124" s="214" t="s">
        <v>78</v>
      </c>
      <c r="AU124" s="214" t="s">
        <v>87</v>
      </c>
      <c r="AY124" s="213" t="s">
        <v>170</v>
      </c>
      <c r="BK124" s="215">
        <f>SUM(BK125:BK136)</f>
        <v>0</v>
      </c>
    </row>
    <row r="125" s="2" customFormat="1" ht="21.75" customHeight="1">
      <c r="A125" s="37"/>
      <c r="B125" s="38"/>
      <c r="C125" s="218" t="s">
        <v>87</v>
      </c>
      <c r="D125" s="218" t="s">
        <v>173</v>
      </c>
      <c r="E125" s="219" t="s">
        <v>1197</v>
      </c>
      <c r="F125" s="220" t="s">
        <v>1198</v>
      </c>
      <c r="G125" s="221" t="s">
        <v>307</v>
      </c>
      <c r="H125" s="222">
        <v>428.75999999999999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44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186</v>
      </c>
      <c r="AT125" s="230" t="s">
        <v>173</v>
      </c>
      <c r="AU125" s="230" t="s">
        <v>89</v>
      </c>
      <c r="AY125" s="16" t="s">
        <v>170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87</v>
      </c>
      <c r="BK125" s="231">
        <f>ROUND(I125*H125,2)</f>
        <v>0</v>
      </c>
      <c r="BL125" s="16" t="s">
        <v>186</v>
      </c>
      <c r="BM125" s="230" t="s">
        <v>1199</v>
      </c>
    </row>
    <row r="126" s="2" customFormat="1">
      <c r="A126" s="37"/>
      <c r="B126" s="38"/>
      <c r="C126" s="39"/>
      <c r="D126" s="232" t="s">
        <v>179</v>
      </c>
      <c r="E126" s="39"/>
      <c r="F126" s="233" t="s">
        <v>1198</v>
      </c>
      <c r="G126" s="39"/>
      <c r="H126" s="39"/>
      <c r="I126" s="234"/>
      <c r="J126" s="39"/>
      <c r="K126" s="39"/>
      <c r="L126" s="43"/>
      <c r="M126" s="235"/>
      <c r="N126" s="236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179</v>
      </c>
      <c r="AU126" s="16" t="s">
        <v>89</v>
      </c>
    </row>
    <row r="127" s="2" customFormat="1">
      <c r="A127" s="37"/>
      <c r="B127" s="38"/>
      <c r="C127" s="39"/>
      <c r="D127" s="232" t="s">
        <v>180</v>
      </c>
      <c r="E127" s="39"/>
      <c r="F127" s="237" t="s">
        <v>361</v>
      </c>
      <c r="G127" s="39"/>
      <c r="H127" s="39"/>
      <c r="I127" s="234"/>
      <c r="J127" s="39"/>
      <c r="K127" s="39"/>
      <c r="L127" s="43"/>
      <c r="M127" s="235"/>
      <c r="N127" s="236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180</v>
      </c>
      <c r="AU127" s="16" t="s">
        <v>89</v>
      </c>
    </row>
    <row r="128" s="13" customFormat="1">
      <c r="A128" s="13"/>
      <c r="B128" s="238"/>
      <c r="C128" s="239"/>
      <c r="D128" s="232" t="s">
        <v>182</v>
      </c>
      <c r="E128" s="240" t="s">
        <v>1</v>
      </c>
      <c r="F128" s="241" t="s">
        <v>1200</v>
      </c>
      <c r="G128" s="239"/>
      <c r="H128" s="242">
        <v>428.75999999999999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182</v>
      </c>
      <c r="AU128" s="248" t="s">
        <v>89</v>
      </c>
      <c r="AV128" s="13" t="s">
        <v>89</v>
      </c>
      <c r="AW128" s="13" t="s">
        <v>33</v>
      </c>
      <c r="AX128" s="13" t="s">
        <v>87</v>
      </c>
      <c r="AY128" s="248" t="s">
        <v>170</v>
      </c>
    </row>
    <row r="129" s="2" customFormat="1" ht="16.5" customHeight="1">
      <c r="A129" s="37"/>
      <c r="B129" s="38"/>
      <c r="C129" s="218" t="s">
        <v>89</v>
      </c>
      <c r="D129" s="218" t="s">
        <v>173</v>
      </c>
      <c r="E129" s="219" t="s">
        <v>695</v>
      </c>
      <c r="F129" s="220" t="s">
        <v>696</v>
      </c>
      <c r="G129" s="221" t="s">
        <v>307</v>
      </c>
      <c r="H129" s="222">
        <v>381.12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44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186</v>
      </c>
      <c r="AT129" s="230" t="s">
        <v>173</v>
      </c>
      <c r="AU129" s="230" t="s">
        <v>89</v>
      </c>
      <c r="AY129" s="16" t="s">
        <v>170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87</v>
      </c>
      <c r="BK129" s="231">
        <f>ROUND(I129*H129,2)</f>
        <v>0</v>
      </c>
      <c r="BL129" s="16" t="s">
        <v>186</v>
      </c>
      <c r="BM129" s="230" t="s">
        <v>1201</v>
      </c>
    </row>
    <row r="130" s="2" customFormat="1">
      <c r="A130" s="37"/>
      <c r="B130" s="38"/>
      <c r="C130" s="39"/>
      <c r="D130" s="232" t="s">
        <v>179</v>
      </c>
      <c r="E130" s="39"/>
      <c r="F130" s="233" t="s">
        <v>696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179</v>
      </c>
      <c r="AU130" s="16" t="s">
        <v>89</v>
      </c>
    </row>
    <row r="131" s="2" customFormat="1">
      <c r="A131" s="37"/>
      <c r="B131" s="38"/>
      <c r="C131" s="39"/>
      <c r="D131" s="232" t="s">
        <v>180</v>
      </c>
      <c r="E131" s="39"/>
      <c r="F131" s="237" t="s">
        <v>698</v>
      </c>
      <c r="G131" s="39"/>
      <c r="H131" s="39"/>
      <c r="I131" s="234"/>
      <c r="J131" s="39"/>
      <c r="K131" s="39"/>
      <c r="L131" s="43"/>
      <c r="M131" s="235"/>
      <c r="N131" s="236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180</v>
      </c>
      <c r="AU131" s="16" t="s">
        <v>89</v>
      </c>
    </row>
    <row r="132" s="13" customFormat="1">
      <c r="A132" s="13"/>
      <c r="B132" s="238"/>
      <c r="C132" s="239"/>
      <c r="D132" s="232" t="s">
        <v>182</v>
      </c>
      <c r="E132" s="240" t="s">
        <v>1</v>
      </c>
      <c r="F132" s="241" t="s">
        <v>1202</v>
      </c>
      <c r="G132" s="239"/>
      <c r="H132" s="242">
        <v>381.12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182</v>
      </c>
      <c r="AU132" s="248" t="s">
        <v>89</v>
      </c>
      <c r="AV132" s="13" t="s">
        <v>89</v>
      </c>
      <c r="AW132" s="13" t="s">
        <v>33</v>
      </c>
      <c r="AX132" s="13" t="s">
        <v>87</v>
      </c>
      <c r="AY132" s="248" t="s">
        <v>170</v>
      </c>
    </row>
    <row r="133" s="2" customFormat="1" ht="24.15" customHeight="1">
      <c r="A133" s="37"/>
      <c r="B133" s="38"/>
      <c r="C133" s="218" t="s">
        <v>196</v>
      </c>
      <c r="D133" s="218" t="s">
        <v>173</v>
      </c>
      <c r="E133" s="219" t="s">
        <v>1203</v>
      </c>
      <c r="F133" s="220" t="s">
        <v>1204</v>
      </c>
      <c r="G133" s="221" t="s">
        <v>307</v>
      </c>
      <c r="H133" s="222">
        <v>47.640000000000001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44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186</v>
      </c>
      <c r="AT133" s="230" t="s">
        <v>173</v>
      </c>
      <c r="AU133" s="230" t="s">
        <v>89</v>
      </c>
      <c r="AY133" s="16" t="s">
        <v>170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87</v>
      </c>
      <c r="BK133" s="231">
        <f>ROUND(I133*H133,2)</f>
        <v>0</v>
      </c>
      <c r="BL133" s="16" t="s">
        <v>186</v>
      </c>
      <c r="BM133" s="230" t="s">
        <v>1205</v>
      </c>
    </row>
    <row r="134" s="2" customFormat="1">
      <c r="A134" s="37"/>
      <c r="B134" s="38"/>
      <c r="C134" s="39"/>
      <c r="D134" s="232" t="s">
        <v>179</v>
      </c>
      <c r="E134" s="39"/>
      <c r="F134" s="233" t="s">
        <v>1204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179</v>
      </c>
      <c r="AU134" s="16" t="s">
        <v>89</v>
      </c>
    </row>
    <row r="135" s="2" customFormat="1">
      <c r="A135" s="37"/>
      <c r="B135" s="38"/>
      <c r="C135" s="39"/>
      <c r="D135" s="232" t="s">
        <v>180</v>
      </c>
      <c r="E135" s="39"/>
      <c r="F135" s="237" t="s">
        <v>1206</v>
      </c>
      <c r="G135" s="39"/>
      <c r="H135" s="39"/>
      <c r="I135" s="234"/>
      <c r="J135" s="39"/>
      <c r="K135" s="39"/>
      <c r="L135" s="43"/>
      <c r="M135" s="235"/>
      <c r="N135" s="236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180</v>
      </c>
      <c r="AU135" s="16" t="s">
        <v>89</v>
      </c>
    </row>
    <row r="136" s="13" customFormat="1">
      <c r="A136" s="13"/>
      <c r="B136" s="238"/>
      <c r="C136" s="239"/>
      <c r="D136" s="232" t="s">
        <v>182</v>
      </c>
      <c r="E136" s="240" t="s">
        <v>1</v>
      </c>
      <c r="F136" s="241" t="s">
        <v>1207</v>
      </c>
      <c r="G136" s="239"/>
      <c r="H136" s="242">
        <v>47.640000000000001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182</v>
      </c>
      <c r="AU136" s="248" t="s">
        <v>89</v>
      </c>
      <c r="AV136" s="13" t="s">
        <v>89</v>
      </c>
      <c r="AW136" s="13" t="s">
        <v>33</v>
      </c>
      <c r="AX136" s="13" t="s">
        <v>87</v>
      </c>
      <c r="AY136" s="248" t="s">
        <v>170</v>
      </c>
    </row>
    <row r="137" s="12" customFormat="1" ht="22.8" customHeight="1">
      <c r="A137" s="12"/>
      <c r="B137" s="202"/>
      <c r="C137" s="203"/>
      <c r="D137" s="204" t="s">
        <v>78</v>
      </c>
      <c r="E137" s="216" t="s">
        <v>228</v>
      </c>
      <c r="F137" s="216" t="s">
        <v>509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SUM(P138:P141)</f>
        <v>0</v>
      </c>
      <c r="Q137" s="210"/>
      <c r="R137" s="211">
        <f>SUM(R138:R141)</f>
        <v>0</v>
      </c>
      <c r="S137" s="210"/>
      <c r="T137" s="212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87</v>
      </c>
      <c r="AT137" s="214" t="s">
        <v>78</v>
      </c>
      <c r="AU137" s="214" t="s">
        <v>87</v>
      </c>
      <c r="AY137" s="213" t="s">
        <v>170</v>
      </c>
      <c r="BK137" s="215">
        <f>SUM(BK138:BK141)</f>
        <v>0</v>
      </c>
    </row>
    <row r="138" s="2" customFormat="1" ht="21.75" customHeight="1">
      <c r="A138" s="37"/>
      <c r="B138" s="38"/>
      <c r="C138" s="218" t="s">
        <v>186</v>
      </c>
      <c r="D138" s="218" t="s">
        <v>173</v>
      </c>
      <c r="E138" s="219" t="s">
        <v>1208</v>
      </c>
      <c r="F138" s="220" t="s">
        <v>1209</v>
      </c>
      <c r="G138" s="221" t="s">
        <v>330</v>
      </c>
      <c r="H138" s="222">
        <v>109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44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186</v>
      </c>
      <c r="AT138" s="230" t="s">
        <v>173</v>
      </c>
      <c r="AU138" s="230" t="s">
        <v>89</v>
      </c>
      <c r="AY138" s="16" t="s">
        <v>170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87</v>
      </c>
      <c r="BK138" s="231">
        <f>ROUND(I138*H138,2)</f>
        <v>0</v>
      </c>
      <c r="BL138" s="16" t="s">
        <v>186</v>
      </c>
      <c r="BM138" s="230" t="s">
        <v>1210</v>
      </c>
    </row>
    <row r="139" s="2" customFormat="1">
      <c r="A139" s="37"/>
      <c r="B139" s="38"/>
      <c r="C139" s="39"/>
      <c r="D139" s="232" t="s">
        <v>179</v>
      </c>
      <c r="E139" s="39"/>
      <c r="F139" s="233" t="s">
        <v>1209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179</v>
      </c>
      <c r="AU139" s="16" t="s">
        <v>89</v>
      </c>
    </row>
    <row r="140" s="2" customFormat="1">
      <c r="A140" s="37"/>
      <c r="B140" s="38"/>
      <c r="C140" s="39"/>
      <c r="D140" s="232" t="s">
        <v>180</v>
      </c>
      <c r="E140" s="39"/>
      <c r="F140" s="237" t="s">
        <v>1211</v>
      </c>
      <c r="G140" s="39"/>
      <c r="H140" s="39"/>
      <c r="I140" s="234"/>
      <c r="J140" s="39"/>
      <c r="K140" s="39"/>
      <c r="L140" s="43"/>
      <c r="M140" s="235"/>
      <c r="N140" s="236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180</v>
      </c>
      <c r="AU140" s="16" t="s">
        <v>89</v>
      </c>
    </row>
    <row r="141" s="13" customFormat="1">
      <c r="A141" s="13"/>
      <c r="B141" s="238"/>
      <c r="C141" s="239"/>
      <c r="D141" s="232" t="s">
        <v>182</v>
      </c>
      <c r="E141" s="240" t="s">
        <v>1</v>
      </c>
      <c r="F141" s="241" t="s">
        <v>1212</v>
      </c>
      <c r="G141" s="239"/>
      <c r="H141" s="242">
        <v>109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182</v>
      </c>
      <c r="AU141" s="248" t="s">
        <v>89</v>
      </c>
      <c r="AV141" s="13" t="s">
        <v>89</v>
      </c>
      <c r="AW141" s="13" t="s">
        <v>33</v>
      </c>
      <c r="AX141" s="13" t="s">
        <v>87</v>
      </c>
      <c r="AY141" s="248" t="s">
        <v>170</v>
      </c>
    </row>
    <row r="142" s="12" customFormat="1" ht="25.92" customHeight="1">
      <c r="A142" s="12"/>
      <c r="B142" s="202"/>
      <c r="C142" s="203"/>
      <c r="D142" s="204" t="s">
        <v>78</v>
      </c>
      <c r="E142" s="205" t="s">
        <v>168</v>
      </c>
      <c r="F142" s="205" t="s">
        <v>169</v>
      </c>
      <c r="G142" s="203"/>
      <c r="H142" s="203"/>
      <c r="I142" s="206"/>
      <c r="J142" s="207">
        <f>BK142</f>
        <v>0</v>
      </c>
      <c r="K142" s="203"/>
      <c r="L142" s="208"/>
      <c r="M142" s="209"/>
      <c r="N142" s="210"/>
      <c r="O142" s="210"/>
      <c r="P142" s="211">
        <f>P143</f>
        <v>0</v>
      </c>
      <c r="Q142" s="210"/>
      <c r="R142" s="211">
        <f>R143</f>
        <v>0</v>
      </c>
      <c r="S142" s="210"/>
      <c r="T142" s="212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89</v>
      </c>
      <c r="AT142" s="214" t="s">
        <v>78</v>
      </c>
      <c r="AU142" s="214" t="s">
        <v>79</v>
      </c>
      <c r="AY142" s="213" t="s">
        <v>170</v>
      </c>
      <c r="BK142" s="215">
        <f>BK143</f>
        <v>0</v>
      </c>
    </row>
    <row r="143" s="12" customFormat="1" ht="22.8" customHeight="1">
      <c r="A143" s="12"/>
      <c r="B143" s="202"/>
      <c r="C143" s="203"/>
      <c r="D143" s="204" t="s">
        <v>78</v>
      </c>
      <c r="E143" s="216" t="s">
        <v>1037</v>
      </c>
      <c r="F143" s="216" t="s">
        <v>1038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SUM(P144:P156)</f>
        <v>0</v>
      </c>
      <c r="Q143" s="210"/>
      <c r="R143" s="211">
        <f>SUM(R144:R156)</f>
        <v>0</v>
      </c>
      <c r="S143" s="210"/>
      <c r="T143" s="212">
        <f>SUM(T144:T156)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89</v>
      </c>
      <c r="AT143" s="214" t="s">
        <v>78</v>
      </c>
      <c r="AU143" s="214" t="s">
        <v>87</v>
      </c>
      <c r="AY143" s="213" t="s">
        <v>170</v>
      </c>
      <c r="BK143" s="215">
        <f>SUM(BK144:BK156)</f>
        <v>0</v>
      </c>
    </row>
    <row r="144" s="2" customFormat="1" ht="16.5" customHeight="1">
      <c r="A144" s="37"/>
      <c r="B144" s="38"/>
      <c r="C144" s="218" t="s">
        <v>209</v>
      </c>
      <c r="D144" s="218" t="s">
        <v>173</v>
      </c>
      <c r="E144" s="219" t="s">
        <v>1213</v>
      </c>
      <c r="F144" s="220" t="s">
        <v>1214</v>
      </c>
      <c r="G144" s="221" t="s">
        <v>330</v>
      </c>
      <c r="H144" s="222">
        <v>5846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44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177</v>
      </c>
      <c r="AT144" s="230" t="s">
        <v>173</v>
      </c>
      <c r="AU144" s="230" t="s">
        <v>89</v>
      </c>
      <c r="AY144" s="16" t="s">
        <v>170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87</v>
      </c>
      <c r="BK144" s="231">
        <f>ROUND(I144*H144,2)</f>
        <v>0</v>
      </c>
      <c r="BL144" s="16" t="s">
        <v>177</v>
      </c>
      <c r="BM144" s="230" t="s">
        <v>1215</v>
      </c>
    </row>
    <row r="145" s="2" customFormat="1">
      <c r="A145" s="37"/>
      <c r="B145" s="38"/>
      <c r="C145" s="39"/>
      <c r="D145" s="232" t="s">
        <v>179</v>
      </c>
      <c r="E145" s="39"/>
      <c r="F145" s="233" t="s">
        <v>1214</v>
      </c>
      <c r="G145" s="39"/>
      <c r="H145" s="39"/>
      <c r="I145" s="234"/>
      <c r="J145" s="39"/>
      <c r="K145" s="39"/>
      <c r="L145" s="43"/>
      <c r="M145" s="235"/>
      <c r="N145" s="236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179</v>
      </c>
      <c r="AU145" s="16" t="s">
        <v>89</v>
      </c>
    </row>
    <row r="146" s="2" customFormat="1">
      <c r="A146" s="37"/>
      <c r="B146" s="38"/>
      <c r="C146" s="39"/>
      <c r="D146" s="232" t="s">
        <v>180</v>
      </c>
      <c r="E146" s="39"/>
      <c r="F146" s="237" t="s">
        <v>1216</v>
      </c>
      <c r="G146" s="39"/>
      <c r="H146" s="39"/>
      <c r="I146" s="234"/>
      <c r="J146" s="39"/>
      <c r="K146" s="39"/>
      <c r="L146" s="43"/>
      <c r="M146" s="235"/>
      <c r="N146" s="236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180</v>
      </c>
      <c r="AU146" s="16" t="s">
        <v>89</v>
      </c>
    </row>
    <row r="147" s="13" customFormat="1">
      <c r="A147" s="13"/>
      <c r="B147" s="238"/>
      <c r="C147" s="239"/>
      <c r="D147" s="232" t="s">
        <v>182</v>
      </c>
      <c r="E147" s="240" t="s">
        <v>1</v>
      </c>
      <c r="F147" s="241" t="s">
        <v>1217</v>
      </c>
      <c r="G147" s="239"/>
      <c r="H147" s="242">
        <v>2923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182</v>
      </c>
      <c r="AU147" s="248" t="s">
        <v>89</v>
      </c>
      <c r="AV147" s="13" t="s">
        <v>89</v>
      </c>
      <c r="AW147" s="13" t="s">
        <v>33</v>
      </c>
      <c r="AX147" s="13" t="s">
        <v>79</v>
      </c>
      <c r="AY147" s="248" t="s">
        <v>170</v>
      </c>
    </row>
    <row r="148" s="13" customFormat="1">
      <c r="A148" s="13"/>
      <c r="B148" s="238"/>
      <c r="C148" s="239"/>
      <c r="D148" s="232" t="s">
        <v>182</v>
      </c>
      <c r="E148" s="240" t="s">
        <v>1</v>
      </c>
      <c r="F148" s="241" t="s">
        <v>1218</v>
      </c>
      <c r="G148" s="239"/>
      <c r="H148" s="242">
        <v>2923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182</v>
      </c>
      <c r="AU148" s="248" t="s">
        <v>89</v>
      </c>
      <c r="AV148" s="13" t="s">
        <v>89</v>
      </c>
      <c r="AW148" s="13" t="s">
        <v>33</v>
      </c>
      <c r="AX148" s="13" t="s">
        <v>79</v>
      </c>
      <c r="AY148" s="248" t="s">
        <v>170</v>
      </c>
    </row>
    <row r="149" s="2" customFormat="1" ht="24.15" customHeight="1">
      <c r="A149" s="37"/>
      <c r="B149" s="38"/>
      <c r="C149" s="218" t="s">
        <v>216</v>
      </c>
      <c r="D149" s="218" t="s">
        <v>173</v>
      </c>
      <c r="E149" s="219" t="s">
        <v>1219</v>
      </c>
      <c r="F149" s="220" t="s">
        <v>1220</v>
      </c>
      <c r="G149" s="221" t="s">
        <v>176</v>
      </c>
      <c r="H149" s="222">
        <v>40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44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177</v>
      </c>
      <c r="AT149" s="230" t="s">
        <v>173</v>
      </c>
      <c r="AU149" s="230" t="s">
        <v>89</v>
      </c>
      <c r="AY149" s="16" t="s">
        <v>170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87</v>
      </c>
      <c r="BK149" s="231">
        <f>ROUND(I149*H149,2)</f>
        <v>0</v>
      </c>
      <c r="BL149" s="16" t="s">
        <v>177</v>
      </c>
      <c r="BM149" s="230" t="s">
        <v>1221</v>
      </c>
    </row>
    <row r="150" s="2" customFormat="1">
      <c r="A150" s="37"/>
      <c r="B150" s="38"/>
      <c r="C150" s="39"/>
      <c r="D150" s="232" t="s">
        <v>179</v>
      </c>
      <c r="E150" s="39"/>
      <c r="F150" s="233" t="s">
        <v>1220</v>
      </c>
      <c r="G150" s="39"/>
      <c r="H150" s="39"/>
      <c r="I150" s="234"/>
      <c r="J150" s="39"/>
      <c r="K150" s="39"/>
      <c r="L150" s="43"/>
      <c r="M150" s="235"/>
      <c r="N150" s="236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179</v>
      </c>
      <c r="AU150" s="16" t="s">
        <v>89</v>
      </c>
    </row>
    <row r="151" s="2" customFormat="1">
      <c r="A151" s="37"/>
      <c r="B151" s="38"/>
      <c r="C151" s="39"/>
      <c r="D151" s="232" t="s">
        <v>180</v>
      </c>
      <c r="E151" s="39"/>
      <c r="F151" s="237" t="s">
        <v>1222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180</v>
      </c>
      <c r="AU151" s="16" t="s">
        <v>89</v>
      </c>
    </row>
    <row r="152" s="13" customFormat="1">
      <c r="A152" s="13"/>
      <c r="B152" s="238"/>
      <c r="C152" s="239"/>
      <c r="D152" s="232" t="s">
        <v>182</v>
      </c>
      <c r="E152" s="240" t="s">
        <v>1</v>
      </c>
      <c r="F152" s="241" t="s">
        <v>1223</v>
      </c>
      <c r="G152" s="239"/>
      <c r="H152" s="242">
        <v>40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182</v>
      </c>
      <c r="AU152" s="248" t="s">
        <v>89</v>
      </c>
      <c r="AV152" s="13" t="s">
        <v>89</v>
      </c>
      <c r="AW152" s="13" t="s">
        <v>33</v>
      </c>
      <c r="AX152" s="13" t="s">
        <v>87</v>
      </c>
      <c r="AY152" s="248" t="s">
        <v>170</v>
      </c>
    </row>
    <row r="153" s="2" customFormat="1" ht="24.15" customHeight="1">
      <c r="A153" s="37"/>
      <c r="B153" s="38"/>
      <c r="C153" s="218" t="s">
        <v>222</v>
      </c>
      <c r="D153" s="218" t="s">
        <v>173</v>
      </c>
      <c r="E153" s="219" t="s">
        <v>1224</v>
      </c>
      <c r="F153" s="220" t="s">
        <v>1225</v>
      </c>
      <c r="G153" s="221" t="s">
        <v>176</v>
      </c>
      <c r="H153" s="222">
        <v>2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44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177</v>
      </c>
      <c r="AT153" s="230" t="s">
        <v>173</v>
      </c>
      <c r="AU153" s="230" t="s">
        <v>89</v>
      </c>
      <c r="AY153" s="16" t="s">
        <v>170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87</v>
      </c>
      <c r="BK153" s="231">
        <f>ROUND(I153*H153,2)</f>
        <v>0</v>
      </c>
      <c r="BL153" s="16" t="s">
        <v>177</v>
      </c>
      <c r="BM153" s="230" t="s">
        <v>1226</v>
      </c>
    </row>
    <row r="154" s="2" customFormat="1">
      <c r="A154" s="37"/>
      <c r="B154" s="38"/>
      <c r="C154" s="39"/>
      <c r="D154" s="232" t="s">
        <v>179</v>
      </c>
      <c r="E154" s="39"/>
      <c r="F154" s="233" t="s">
        <v>1225</v>
      </c>
      <c r="G154" s="39"/>
      <c r="H154" s="39"/>
      <c r="I154" s="234"/>
      <c r="J154" s="39"/>
      <c r="K154" s="39"/>
      <c r="L154" s="43"/>
      <c r="M154" s="235"/>
      <c r="N154" s="236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179</v>
      </c>
      <c r="AU154" s="16" t="s">
        <v>89</v>
      </c>
    </row>
    <row r="155" s="2" customFormat="1">
      <c r="A155" s="37"/>
      <c r="B155" s="38"/>
      <c r="C155" s="39"/>
      <c r="D155" s="232" t="s">
        <v>180</v>
      </c>
      <c r="E155" s="39"/>
      <c r="F155" s="237" t="s">
        <v>1222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180</v>
      </c>
      <c r="AU155" s="16" t="s">
        <v>89</v>
      </c>
    </row>
    <row r="156" s="13" customFormat="1">
      <c r="A156" s="13"/>
      <c r="B156" s="238"/>
      <c r="C156" s="239"/>
      <c r="D156" s="232" t="s">
        <v>182</v>
      </c>
      <c r="E156" s="240" t="s">
        <v>1</v>
      </c>
      <c r="F156" s="241" t="s">
        <v>1227</v>
      </c>
      <c r="G156" s="239"/>
      <c r="H156" s="242">
        <v>2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182</v>
      </c>
      <c r="AU156" s="248" t="s">
        <v>89</v>
      </c>
      <c r="AV156" s="13" t="s">
        <v>89</v>
      </c>
      <c r="AW156" s="13" t="s">
        <v>33</v>
      </c>
      <c r="AX156" s="13" t="s">
        <v>87</v>
      </c>
      <c r="AY156" s="248" t="s">
        <v>170</v>
      </c>
    </row>
    <row r="157" s="12" customFormat="1" ht="25.92" customHeight="1">
      <c r="A157" s="12"/>
      <c r="B157" s="202"/>
      <c r="C157" s="203"/>
      <c r="D157" s="204" t="s">
        <v>78</v>
      </c>
      <c r="E157" s="205" t="s">
        <v>184</v>
      </c>
      <c r="F157" s="205" t="s">
        <v>185</v>
      </c>
      <c r="G157" s="203"/>
      <c r="H157" s="203"/>
      <c r="I157" s="206"/>
      <c r="J157" s="207">
        <f>BK157</f>
        <v>0</v>
      </c>
      <c r="K157" s="203"/>
      <c r="L157" s="208"/>
      <c r="M157" s="209"/>
      <c r="N157" s="210"/>
      <c r="O157" s="210"/>
      <c r="P157" s="211">
        <f>SUM(P158:P161)</f>
        <v>0</v>
      </c>
      <c r="Q157" s="210"/>
      <c r="R157" s="211">
        <f>SUM(R158:R161)</f>
        <v>0</v>
      </c>
      <c r="S157" s="210"/>
      <c r="T157" s="212">
        <f>SUM(T158:T161)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186</v>
      </c>
      <c r="AT157" s="214" t="s">
        <v>78</v>
      </c>
      <c r="AU157" s="214" t="s">
        <v>79</v>
      </c>
      <c r="AY157" s="213" t="s">
        <v>170</v>
      </c>
      <c r="BK157" s="215">
        <f>SUM(BK158:BK161)</f>
        <v>0</v>
      </c>
    </row>
    <row r="158" s="2" customFormat="1" ht="24.15" customHeight="1">
      <c r="A158" s="37"/>
      <c r="B158" s="38"/>
      <c r="C158" s="218" t="s">
        <v>228</v>
      </c>
      <c r="D158" s="218" t="s">
        <v>173</v>
      </c>
      <c r="E158" s="219" t="s">
        <v>1228</v>
      </c>
      <c r="F158" s="220" t="s">
        <v>1229</v>
      </c>
      <c r="G158" s="221" t="s">
        <v>176</v>
      </c>
      <c r="H158" s="222">
        <v>1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44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190</v>
      </c>
      <c r="AT158" s="230" t="s">
        <v>173</v>
      </c>
      <c r="AU158" s="230" t="s">
        <v>87</v>
      </c>
      <c r="AY158" s="16" t="s">
        <v>170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87</v>
      </c>
      <c r="BK158" s="231">
        <f>ROUND(I158*H158,2)</f>
        <v>0</v>
      </c>
      <c r="BL158" s="16" t="s">
        <v>190</v>
      </c>
      <c r="BM158" s="230" t="s">
        <v>1230</v>
      </c>
    </row>
    <row r="159" s="2" customFormat="1">
      <c r="A159" s="37"/>
      <c r="B159" s="38"/>
      <c r="C159" s="39"/>
      <c r="D159" s="232" t="s">
        <v>179</v>
      </c>
      <c r="E159" s="39"/>
      <c r="F159" s="233" t="s">
        <v>1231</v>
      </c>
      <c r="G159" s="39"/>
      <c r="H159" s="39"/>
      <c r="I159" s="234"/>
      <c r="J159" s="39"/>
      <c r="K159" s="39"/>
      <c r="L159" s="43"/>
      <c r="M159" s="235"/>
      <c r="N159" s="236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179</v>
      </c>
      <c r="AU159" s="16" t="s">
        <v>87</v>
      </c>
    </row>
    <row r="160" s="2" customFormat="1">
      <c r="A160" s="37"/>
      <c r="B160" s="38"/>
      <c r="C160" s="39"/>
      <c r="D160" s="232" t="s">
        <v>180</v>
      </c>
      <c r="E160" s="39"/>
      <c r="F160" s="237" t="s">
        <v>1232</v>
      </c>
      <c r="G160" s="39"/>
      <c r="H160" s="39"/>
      <c r="I160" s="234"/>
      <c r="J160" s="39"/>
      <c r="K160" s="39"/>
      <c r="L160" s="43"/>
      <c r="M160" s="235"/>
      <c r="N160" s="236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180</v>
      </c>
      <c r="AU160" s="16" t="s">
        <v>87</v>
      </c>
    </row>
    <row r="161" s="13" customFormat="1">
      <c r="A161" s="13"/>
      <c r="B161" s="238"/>
      <c r="C161" s="239"/>
      <c r="D161" s="232" t="s">
        <v>182</v>
      </c>
      <c r="E161" s="240" t="s">
        <v>1</v>
      </c>
      <c r="F161" s="241" t="s">
        <v>1233</v>
      </c>
      <c r="G161" s="239"/>
      <c r="H161" s="242">
        <v>1</v>
      </c>
      <c r="I161" s="243"/>
      <c r="J161" s="239"/>
      <c r="K161" s="239"/>
      <c r="L161" s="244"/>
      <c r="M161" s="262"/>
      <c r="N161" s="263"/>
      <c r="O161" s="263"/>
      <c r="P161" s="263"/>
      <c r="Q161" s="263"/>
      <c r="R161" s="263"/>
      <c r="S161" s="263"/>
      <c r="T161" s="26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182</v>
      </c>
      <c r="AU161" s="248" t="s">
        <v>87</v>
      </c>
      <c r="AV161" s="13" t="s">
        <v>89</v>
      </c>
      <c r="AW161" s="13" t="s">
        <v>33</v>
      </c>
      <c r="AX161" s="13" t="s">
        <v>87</v>
      </c>
      <c r="AY161" s="248" t="s">
        <v>170</v>
      </c>
    </row>
    <row r="162" s="2" customFormat="1" ht="6.96" customHeight="1">
      <c r="A162" s="37"/>
      <c r="B162" s="65"/>
      <c r="C162" s="66"/>
      <c r="D162" s="66"/>
      <c r="E162" s="66"/>
      <c r="F162" s="66"/>
      <c r="G162" s="66"/>
      <c r="H162" s="66"/>
      <c r="I162" s="66"/>
      <c r="J162" s="66"/>
      <c r="K162" s="66"/>
      <c r="L162" s="43"/>
      <c r="M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</sheetData>
  <sheetProtection sheet="1" autoFilter="0" formatColumns="0" formatRows="0" objects="1" scenarios="1" spinCount="100000" saltValue="sORQpqecWVZv7Rr01bALoJLJJ1zWIfAoSBnFLkgBX4XP8cgow0coQ0VZ5+N0ZSnNcHmNEzS2rjn5jjHu4xH4Cg==" hashValue="IIh2BDBKQTauSVLIVWzNhlnSzpGMjx5D4GCgzq1HMlsegBRsWZ92NVb36j3SywicuywONQaz+G6Nzb9nKEFFkA==" algorithmName="SHA-512" password="CC35"/>
  <autoFilter ref="C121:K16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NB11CERNY\Černý</dc:creator>
  <cp:lastModifiedBy>NB11CERNY\Černý</cp:lastModifiedBy>
  <dcterms:created xsi:type="dcterms:W3CDTF">2025-12-17T23:22:46Z</dcterms:created>
  <dcterms:modified xsi:type="dcterms:W3CDTF">2025-12-17T23:22:58Z</dcterms:modified>
</cp:coreProperties>
</file>