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40" windowWidth="17895" windowHeight="12975"/>
  </bookViews>
  <sheets>
    <sheet name="Rekapitulace stavby" sheetId="1" r:id="rId1"/>
    <sheet name="0 - Celá trasa" sheetId="2" r:id="rId2"/>
    <sheet name="1 - 1. podúsek - km 1.656..." sheetId="3" r:id="rId3"/>
    <sheet name="2 - 2.podúsek - km 2,200 ..." sheetId="4" r:id="rId4"/>
    <sheet name="SO 182 - Přechodné doprav..." sheetId="5" r:id="rId5"/>
    <sheet name="SO 193 - Stálé dopravní z..." sheetId="6" r:id="rId6"/>
    <sheet name="VRN - Vedlejší rozpočtové..." sheetId="7" r:id="rId7"/>
    <sheet name="Pokyny pro vyplnění" sheetId="8" r:id="rId8"/>
  </sheets>
  <definedNames>
    <definedName name="_xlnm._FilterDatabase" localSheetId="1" hidden="1">'0 - Celá trasa'!$C$92:$K$142</definedName>
    <definedName name="_xlnm._FilterDatabase" localSheetId="2" hidden="1">'1 - 1. podúsek - km 1.656...'!$C$93:$K$292</definedName>
    <definedName name="_xlnm._FilterDatabase" localSheetId="3" hidden="1">'2 - 2.podúsek - km 2,200 ...'!$C$93:$K$286</definedName>
    <definedName name="_xlnm._FilterDatabase" localSheetId="4" hidden="1">'SO 182 - Přechodné doprav...'!$C$83:$K$98</definedName>
    <definedName name="_xlnm._FilterDatabase" localSheetId="5" hidden="1">'SO 193 - Stálé dopravní z...'!$C$85:$K$129</definedName>
    <definedName name="_xlnm._FilterDatabase" localSheetId="6" hidden="1">'VRN - Vedlejší rozpočtové...'!$C$87:$K$108</definedName>
    <definedName name="_xlnm.Print_Titles" localSheetId="1">'0 - Celá trasa'!$92:$92</definedName>
    <definedName name="_xlnm.Print_Titles" localSheetId="2">'1 - 1. podúsek - km 1.656...'!$93:$93</definedName>
    <definedName name="_xlnm.Print_Titles" localSheetId="3">'2 - 2.podúsek - km 2,200 ...'!$93:$93</definedName>
    <definedName name="_xlnm.Print_Titles" localSheetId="0">'Rekapitulace stavby'!$49:$49</definedName>
    <definedName name="_xlnm.Print_Titles" localSheetId="4">'SO 182 - Přechodné doprav...'!$83:$83</definedName>
    <definedName name="_xlnm.Print_Titles" localSheetId="5">'SO 193 - Stálé dopravní z...'!$85:$85</definedName>
    <definedName name="_xlnm.Print_Titles" localSheetId="6">'VRN - Vedlejší rozpočtové...'!$87:$87</definedName>
    <definedName name="_xlnm.Print_Area" localSheetId="1">'0 - Celá trasa'!$C$4:$J$40,'0 - Celá trasa'!$C$46:$J$70,'0 - Celá trasa'!$C$76:$K$142</definedName>
    <definedName name="_xlnm.Print_Area" localSheetId="2">'1 - 1. podúsek - km 1.656...'!$C$4:$J$40,'1 - 1. podúsek - km 1.656...'!$C$46:$J$71,'1 - 1. podúsek - km 1.656...'!$C$77:$K$292</definedName>
    <definedName name="_xlnm.Print_Area" localSheetId="3">'2 - 2.podúsek - km 2,200 ...'!$C$4:$J$40,'2 - 2.podúsek - km 2,200 ...'!$C$46:$J$71,'2 - 2.podúsek - km 2,200 ...'!$C$77:$K$286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  <definedName name="_xlnm.Print_Area" localSheetId="4">'SO 182 - Přechodné doprav...'!$C$4:$J$38,'SO 182 - Přechodné doprav...'!$C$44:$J$63,'SO 182 - Přechodné doprav...'!$C$69:$K$98</definedName>
    <definedName name="_xlnm.Print_Area" localSheetId="5">'SO 193 - Stálé dopravní z...'!$C$4:$J$38,'SO 193 - Stálé dopravní z...'!$C$44:$J$65,'SO 193 - Stálé dopravní z...'!$C$71:$K$129</definedName>
    <definedName name="_xlnm.Print_Area" localSheetId="6">'VRN - Vedlejší rozpočtové...'!$C$4:$J$38,'VRN - Vedlejší rozpočtové...'!$C$44:$J$67,'VRN - Vedlejší rozpočtové...'!$C$73:$K$108</definedName>
  </definedNames>
  <calcPr calcId="145621"/>
</workbook>
</file>

<file path=xl/calcChain.xml><?xml version="1.0" encoding="utf-8"?>
<calcChain xmlns="http://schemas.openxmlformats.org/spreadsheetml/2006/main">
  <c r="AY59" i="1" l="1"/>
  <c r="AX59" i="1"/>
  <c r="BI107" i="7"/>
  <c r="BH107" i="7"/>
  <c r="BG107" i="7"/>
  <c r="BF107" i="7"/>
  <c r="T107" i="7"/>
  <c r="T106" i="7" s="1"/>
  <c r="R107" i="7"/>
  <c r="R106" i="7" s="1"/>
  <c r="P107" i="7"/>
  <c r="P106" i="7" s="1"/>
  <c r="BK107" i="7"/>
  <c r="BK106" i="7" s="1"/>
  <c r="J106" i="7" s="1"/>
  <c r="J66" i="7" s="1"/>
  <c r="J107" i="7"/>
  <c r="BE107" i="7"/>
  <c r="BI104" i="7"/>
  <c r="BH104" i="7"/>
  <c r="BG104" i="7"/>
  <c r="BF104" i="7"/>
  <c r="T104" i="7"/>
  <c r="T103" i="7"/>
  <c r="R104" i="7"/>
  <c r="R103" i="7" s="1"/>
  <c r="P104" i="7"/>
  <c r="P103" i="7"/>
  <c r="BK104" i="7"/>
  <c r="BK103" i="7"/>
  <c r="J103" i="7" s="1"/>
  <c r="J65" i="7" s="1"/>
  <c r="J104" i="7"/>
  <c r="BE104" i="7"/>
  <c r="BI101" i="7"/>
  <c r="BH101" i="7"/>
  <c r="BG101" i="7"/>
  <c r="BF101" i="7"/>
  <c r="T101" i="7"/>
  <c r="T100" i="7"/>
  <c r="R101" i="7"/>
  <c r="R100" i="7" s="1"/>
  <c r="P101" i="7"/>
  <c r="P100" i="7"/>
  <c r="BK101" i="7"/>
  <c r="BK100" i="7"/>
  <c r="J100" i="7" s="1"/>
  <c r="J64" i="7" s="1"/>
  <c r="J101" i="7"/>
  <c r="BE101" i="7"/>
  <c r="BI98" i="7"/>
  <c r="BH98" i="7"/>
  <c r="BG98" i="7"/>
  <c r="BF98" i="7"/>
  <c r="T98" i="7"/>
  <c r="R98" i="7"/>
  <c r="P98" i="7"/>
  <c r="P95" i="7" s="1"/>
  <c r="BK98" i="7"/>
  <c r="J98" i="7"/>
  <c r="BE98" i="7"/>
  <c r="BI96" i="7"/>
  <c r="BH96" i="7"/>
  <c r="BG96" i="7"/>
  <c r="BF96" i="7"/>
  <c r="T96" i="7"/>
  <c r="T95" i="7" s="1"/>
  <c r="R96" i="7"/>
  <c r="R95" i="7"/>
  <c r="P96" i="7"/>
  <c r="BK96" i="7"/>
  <c r="BK95" i="7"/>
  <c r="J95" i="7"/>
  <c r="J63" i="7" s="1"/>
  <c r="J96" i="7"/>
  <c r="BE96" i="7"/>
  <c r="BI93" i="7"/>
  <c r="F36" i="7" s="1"/>
  <c r="BD59" i="1" s="1"/>
  <c r="BH93" i="7"/>
  <c r="F35" i="7" s="1"/>
  <c r="BC59" i="1" s="1"/>
  <c r="BG93" i="7"/>
  <c r="BF93" i="7"/>
  <c r="T93" i="7"/>
  <c r="R93" i="7"/>
  <c r="P93" i="7"/>
  <c r="BK93" i="7"/>
  <c r="J93" i="7"/>
  <c r="BE93" i="7"/>
  <c r="BI91" i="7"/>
  <c r="BH91" i="7"/>
  <c r="BG91" i="7"/>
  <c r="F34" i="7"/>
  <c r="BB59" i="1" s="1"/>
  <c r="BF91" i="7"/>
  <c r="J33" i="7"/>
  <c r="AW59" i="1" s="1"/>
  <c r="F33" i="7"/>
  <c r="BA59" i="1"/>
  <c r="T91" i="7"/>
  <c r="T90" i="7"/>
  <c r="R91" i="7"/>
  <c r="R90" i="7" s="1"/>
  <c r="P91" i="7"/>
  <c r="P90" i="7"/>
  <c r="P89" i="7" s="1"/>
  <c r="P88" i="7" s="1"/>
  <c r="AU59" i="1" s="1"/>
  <c r="BK91" i="7"/>
  <c r="BK90" i="7"/>
  <c r="BK89" i="7" s="1"/>
  <c r="J90" i="7"/>
  <c r="J62" i="7" s="1"/>
  <c r="J91" i="7"/>
  <c r="BE91" i="7" s="1"/>
  <c r="J84" i="7"/>
  <c r="F84" i="7"/>
  <c r="F82" i="7"/>
  <c r="E80" i="7"/>
  <c r="J55" i="7"/>
  <c r="F55" i="7"/>
  <c r="F53" i="7"/>
  <c r="E51" i="7"/>
  <c r="J20" i="7"/>
  <c r="E20" i="7"/>
  <c r="F85" i="7" s="1"/>
  <c r="J19" i="7"/>
  <c r="J14" i="7"/>
  <c r="J82" i="7"/>
  <c r="J53" i="7"/>
  <c r="E7" i="7"/>
  <c r="E76" i="7" s="1"/>
  <c r="AY58" i="1"/>
  <c r="AX58" i="1"/>
  <c r="BI128" i="6"/>
  <c r="BH128" i="6"/>
  <c r="BG128" i="6"/>
  <c r="BF128" i="6"/>
  <c r="T128" i="6"/>
  <c r="T127" i="6" s="1"/>
  <c r="R128" i="6"/>
  <c r="R127" i="6"/>
  <c r="P128" i="6"/>
  <c r="P127" i="6"/>
  <c r="BK128" i="6"/>
  <c r="BK127" i="6"/>
  <c r="J127" i="6" s="1"/>
  <c r="J64" i="6" s="1"/>
  <c r="J128" i="6"/>
  <c r="BE128" i="6"/>
  <c r="BI125" i="6"/>
  <c r="BH125" i="6"/>
  <c r="BG125" i="6"/>
  <c r="BF125" i="6"/>
  <c r="T125" i="6"/>
  <c r="R125" i="6"/>
  <c r="P125" i="6"/>
  <c r="BK125" i="6"/>
  <c r="J125" i="6"/>
  <c r="BE125" i="6"/>
  <c r="BI123" i="6"/>
  <c r="BH123" i="6"/>
  <c r="BG123" i="6"/>
  <c r="BF123" i="6"/>
  <c r="T123" i="6"/>
  <c r="R123" i="6"/>
  <c r="P123" i="6"/>
  <c r="BK123" i="6"/>
  <c r="J123" i="6"/>
  <c r="BE123" i="6"/>
  <c r="BI120" i="6"/>
  <c r="BH120" i="6"/>
  <c r="BG120" i="6"/>
  <c r="BF120" i="6"/>
  <c r="T120" i="6"/>
  <c r="R120" i="6"/>
  <c r="P120" i="6"/>
  <c r="BK120" i="6"/>
  <c r="BK117" i="6" s="1"/>
  <c r="J117" i="6" s="1"/>
  <c r="J63" i="6" s="1"/>
  <c r="J120" i="6"/>
  <c r="BE120" i="6" s="1"/>
  <c r="BI118" i="6"/>
  <c r="BH118" i="6"/>
  <c r="BG118" i="6"/>
  <c r="BF118" i="6"/>
  <c r="T118" i="6"/>
  <c r="T117" i="6"/>
  <c r="R118" i="6"/>
  <c r="R117" i="6" s="1"/>
  <c r="P118" i="6"/>
  <c r="P117" i="6"/>
  <c r="BK118" i="6"/>
  <c r="J118" i="6"/>
  <c r="BE118" i="6" s="1"/>
  <c r="BI114" i="6"/>
  <c r="BH114" i="6"/>
  <c r="BG114" i="6"/>
  <c r="BF114" i="6"/>
  <c r="T114" i="6"/>
  <c r="R114" i="6"/>
  <c r="P114" i="6"/>
  <c r="BK114" i="6"/>
  <c r="J114" i="6"/>
  <c r="BE114" i="6"/>
  <c r="BI110" i="6"/>
  <c r="BH110" i="6"/>
  <c r="BG110" i="6"/>
  <c r="BF110" i="6"/>
  <c r="T110" i="6"/>
  <c r="R110" i="6"/>
  <c r="P110" i="6"/>
  <c r="BK110" i="6"/>
  <c r="J110" i="6"/>
  <c r="BE110" i="6"/>
  <c r="BI107" i="6"/>
  <c r="BH107" i="6"/>
  <c r="BG107" i="6"/>
  <c r="BF107" i="6"/>
  <c r="T107" i="6"/>
  <c r="R107" i="6"/>
  <c r="P107" i="6"/>
  <c r="BK107" i="6"/>
  <c r="J107" i="6"/>
  <c r="BE107" i="6"/>
  <c r="BI104" i="6"/>
  <c r="BH104" i="6"/>
  <c r="BG104" i="6"/>
  <c r="BF104" i="6"/>
  <c r="T104" i="6"/>
  <c r="R104" i="6"/>
  <c r="P104" i="6"/>
  <c r="BK104" i="6"/>
  <c r="J104" i="6"/>
  <c r="BE104" i="6" s="1"/>
  <c r="BI101" i="6"/>
  <c r="BH101" i="6"/>
  <c r="BG101" i="6"/>
  <c r="BF101" i="6"/>
  <c r="T101" i="6"/>
  <c r="R101" i="6"/>
  <c r="P101" i="6"/>
  <c r="BK101" i="6"/>
  <c r="J101" i="6"/>
  <c r="BE101" i="6"/>
  <c r="BI98" i="6"/>
  <c r="BH98" i="6"/>
  <c r="BG98" i="6"/>
  <c r="BF98" i="6"/>
  <c r="T98" i="6"/>
  <c r="R98" i="6"/>
  <c r="P98" i="6"/>
  <c r="BK98" i="6"/>
  <c r="J98" i="6"/>
  <c r="BE98" i="6"/>
  <c r="BI95" i="6"/>
  <c r="BH95" i="6"/>
  <c r="BG95" i="6"/>
  <c r="BF95" i="6"/>
  <c r="T95" i="6"/>
  <c r="R95" i="6"/>
  <c r="P95" i="6"/>
  <c r="BK95" i="6"/>
  <c r="J95" i="6"/>
  <c r="BE95" i="6"/>
  <c r="BI92" i="6"/>
  <c r="BH92" i="6"/>
  <c r="BG92" i="6"/>
  <c r="BF92" i="6"/>
  <c r="T92" i="6"/>
  <c r="R92" i="6"/>
  <c r="P92" i="6"/>
  <c r="BK92" i="6"/>
  <c r="J92" i="6"/>
  <c r="BE92" i="6" s="1"/>
  <c r="BI89" i="6"/>
  <c r="F36" i="6"/>
  <c r="BD58" i="1" s="1"/>
  <c r="BH89" i="6"/>
  <c r="F35" i="6" s="1"/>
  <c r="BC58" i="1" s="1"/>
  <c r="BG89" i="6"/>
  <c r="F34" i="6" s="1"/>
  <c r="BB58" i="1" s="1"/>
  <c r="BF89" i="6"/>
  <c r="J33" i="6" s="1"/>
  <c r="AW58" i="1" s="1"/>
  <c r="T89" i="6"/>
  <c r="T88" i="6" s="1"/>
  <c r="R89" i="6"/>
  <c r="R88" i="6"/>
  <c r="R87" i="6" s="1"/>
  <c r="R86" i="6" s="1"/>
  <c r="P89" i="6"/>
  <c r="P88" i="6" s="1"/>
  <c r="P87" i="6" s="1"/>
  <c r="P86" i="6" s="1"/>
  <c r="AU58" i="1" s="1"/>
  <c r="BK89" i="6"/>
  <c r="BK88" i="6" s="1"/>
  <c r="J89" i="6"/>
  <c r="BE89" i="6" s="1"/>
  <c r="J82" i="6"/>
  <c r="F82" i="6"/>
  <c r="F80" i="6"/>
  <c r="E78" i="6"/>
  <c r="J55" i="6"/>
  <c r="F55" i="6"/>
  <c r="F53" i="6"/>
  <c r="E51" i="6"/>
  <c r="J20" i="6"/>
  <c r="E20" i="6"/>
  <c r="F83" i="6"/>
  <c r="F56" i="6"/>
  <c r="J19" i="6"/>
  <c r="J14" i="6"/>
  <c r="J80" i="6" s="1"/>
  <c r="J53" i="6"/>
  <c r="E7" i="6"/>
  <c r="E74" i="6" s="1"/>
  <c r="AY57" i="1"/>
  <c r="AX57" i="1"/>
  <c r="BI96" i="5"/>
  <c r="BH96" i="5"/>
  <c r="BG96" i="5"/>
  <c r="BF96" i="5"/>
  <c r="T96" i="5"/>
  <c r="R96" i="5"/>
  <c r="P96" i="5"/>
  <c r="BK96" i="5"/>
  <c r="J96" i="5"/>
  <c r="BE96" i="5" s="1"/>
  <c r="BI93" i="5"/>
  <c r="BH93" i="5"/>
  <c r="BG93" i="5"/>
  <c r="BF93" i="5"/>
  <c r="T93" i="5"/>
  <c r="R93" i="5"/>
  <c r="P93" i="5"/>
  <c r="BK93" i="5"/>
  <c r="J93" i="5"/>
  <c r="BE93" i="5"/>
  <c r="BI90" i="5"/>
  <c r="BH90" i="5"/>
  <c r="BG90" i="5"/>
  <c r="F34" i="5" s="1"/>
  <c r="BB57" i="1" s="1"/>
  <c r="BF90" i="5"/>
  <c r="T90" i="5"/>
  <c r="T86" i="5" s="1"/>
  <c r="T85" i="5" s="1"/>
  <c r="T84" i="5" s="1"/>
  <c r="R90" i="5"/>
  <c r="P90" i="5"/>
  <c r="P86" i="5" s="1"/>
  <c r="P85" i="5" s="1"/>
  <c r="P84" i="5" s="1"/>
  <c r="AU57" i="1" s="1"/>
  <c r="BK90" i="5"/>
  <c r="J90" i="5"/>
  <c r="BE90" i="5"/>
  <c r="BI87" i="5"/>
  <c r="F36" i="5" s="1"/>
  <c r="BD57" i="1" s="1"/>
  <c r="BH87" i="5"/>
  <c r="F35" i="5"/>
  <c r="BC57" i="1"/>
  <c r="BG87" i="5"/>
  <c r="BF87" i="5"/>
  <c r="J33" i="5"/>
  <c r="AW57" i="1" s="1"/>
  <c r="F33" i="5"/>
  <c r="BA57" i="1"/>
  <c r="T87" i="5"/>
  <c r="R87" i="5"/>
  <c r="R86" i="5" s="1"/>
  <c r="R85" i="5" s="1"/>
  <c r="R84" i="5" s="1"/>
  <c r="P87" i="5"/>
  <c r="BK87" i="5"/>
  <c r="BK86" i="5"/>
  <c r="BK85" i="5" s="1"/>
  <c r="J86" i="5"/>
  <c r="J62" i="5" s="1"/>
  <c r="J87" i="5"/>
  <c r="BE87" i="5" s="1"/>
  <c r="J80" i="5"/>
  <c r="F80" i="5"/>
  <c r="F78" i="5"/>
  <c r="E76" i="5"/>
  <c r="J55" i="5"/>
  <c r="F55" i="5"/>
  <c r="F53" i="5"/>
  <c r="E51" i="5"/>
  <c r="J20" i="5"/>
  <c r="E20" i="5"/>
  <c r="F56" i="5" s="1"/>
  <c r="F81" i="5"/>
  <c r="J19" i="5"/>
  <c r="J14" i="5"/>
  <c r="J78" i="5"/>
  <c r="J53" i="5"/>
  <c r="E7" i="5"/>
  <c r="E72" i="5"/>
  <c r="E47" i="5"/>
  <c r="AY56" i="1"/>
  <c r="AX56" i="1"/>
  <c r="BI285" i="4"/>
  <c r="BH285" i="4"/>
  <c r="BG285" i="4"/>
  <c r="BF285" i="4"/>
  <c r="T285" i="4"/>
  <c r="R285" i="4"/>
  <c r="P285" i="4"/>
  <c r="BK285" i="4"/>
  <c r="J285" i="4"/>
  <c r="BE285" i="4"/>
  <c r="BI283" i="4"/>
  <c r="BH283" i="4"/>
  <c r="BG283" i="4"/>
  <c r="BF283" i="4"/>
  <c r="T283" i="4"/>
  <c r="T282" i="4"/>
  <c r="R283" i="4"/>
  <c r="R282" i="4"/>
  <c r="P283" i="4"/>
  <c r="P282" i="4" s="1"/>
  <c r="BK283" i="4"/>
  <c r="BK282" i="4"/>
  <c r="J282" i="4" s="1"/>
  <c r="J70" i="4" s="1"/>
  <c r="J283" i="4"/>
  <c r="BE283" i="4" s="1"/>
  <c r="BI279" i="4"/>
  <c r="BH279" i="4"/>
  <c r="BG279" i="4"/>
  <c r="BF279" i="4"/>
  <c r="T279" i="4"/>
  <c r="R279" i="4"/>
  <c r="P279" i="4"/>
  <c r="BK279" i="4"/>
  <c r="J279" i="4"/>
  <c r="BE279" i="4" s="1"/>
  <c r="BI276" i="4"/>
  <c r="BH276" i="4"/>
  <c r="BG276" i="4"/>
  <c r="BF276" i="4"/>
  <c r="T276" i="4"/>
  <c r="R276" i="4"/>
  <c r="P276" i="4"/>
  <c r="BK276" i="4"/>
  <c r="J276" i="4"/>
  <c r="BE276" i="4"/>
  <c r="BI273" i="4"/>
  <c r="BH273" i="4"/>
  <c r="BG273" i="4"/>
  <c r="BF273" i="4"/>
  <c r="T273" i="4"/>
  <c r="R273" i="4"/>
  <c r="P273" i="4"/>
  <c r="BK273" i="4"/>
  <c r="J273" i="4"/>
  <c r="BE273" i="4"/>
  <c r="BI271" i="4"/>
  <c r="BH271" i="4"/>
  <c r="BG271" i="4"/>
  <c r="BF271" i="4"/>
  <c r="T271" i="4"/>
  <c r="R271" i="4"/>
  <c r="P271" i="4"/>
  <c r="BK271" i="4"/>
  <c r="J271" i="4"/>
  <c r="BE271" i="4"/>
  <c r="BI268" i="4"/>
  <c r="BH268" i="4"/>
  <c r="BG268" i="4"/>
  <c r="BF268" i="4"/>
  <c r="T268" i="4"/>
  <c r="R268" i="4"/>
  <c r="P268" i="4"/>
  <c r="BK268" i="4"/>
  <c r="BK265" i="4" s="1"/>
  <c r="J265" i="4" s="1"/>
  <c r="J69" i="4" s="1"/>
  <c r="J268" i="4"/>
  <c r="BE268" i="4" s="1"/>
  <c r="BI266" i="4"/>
  <c r="BH266" i="4"/>
  <c r="BG266" i="4"/>
  <c r="BF266" i="4"/>
  <c r="T266" i="4"/>
  <c r="T265" i="4"/>
  <c r="R266" i="4"/>
  <c r="R265" i="4" s="1"/>
  <c r="P266" i="4"/>
  <c r="P265" i="4"/>
  <c r="BK266" i="4"/>
  <c r="J266" i="4"/>
  <c r="BE266" i="4"/>
  <c r="BI260" i="4"/>
  <c r="BH260" i="4"/>
  <c r="BG260" i="4"/>
  <c r="BF260" i="4"/>
  <c r="T260" i="4"/>
  <c r="R260" i="4"/>
  <c r="P260" i="4"/>
  <c r="P254" i="4" s="1"/>
  <c r="BK260" i="4"/>
  <c r="J260" i="4"/>
  <c r="BE260" i="4"/>
  <c r="BI255" i="4"/>
  <c r="BH255" i="4"/>
  <c r="BG255" i="4"/>
  <c r="BF255" i="4"/>
  <c r="T255" i="4"/>
  <c r="T254" i="4" s="1"/>
  <c r="R255" i="4"/>
  <c r="R254" i="4"/>
  <c r="P255" i="4"/>
  <c r="BK255" i="4"/>
  <c r="BK254" i="4"/>
  <c r="J254" i="4"/>
  <c r="J68" i="4" s="1"/>
  <c r="J255" i="4"/>
  <c r="BE255" i="4"/>
  <c r="BI248" i="4"/>
  <c r="BH248" i="4"/>
  <c r="BG248" i="4"/>
  <c r="BF248" i="4"/>
  <c r="T248" i="4"/>
  <c r="R248" i="4"/>
  <c r="P248" i="4"/>
  <c r="BK248" i="4"/>
  <c r="J248" i="4"/>
  <c r="BE248" i="4"/>
  <c r="BI242" i="4"/>
  <c r="BH242" i="4"/>
  <c r="BG242" i="4"/>
  <c r="BF242" i="4"/>
  <c r="T242" i="4"/>
  <c r="R242" i="4"/>
  <c r="P242" i="4"/>
  <c r="BK242" i="4"/>
  <c r="J242" i="4"/>
  <c r="BE242" i="4"/>
  <c r="BI236" i="4"/>
  <c r="BH236" i="4"/>
  <c r="BG236" i="4"/>
  <c r="BF236" i="4"/>
  <c r="T236" i="4"/>
  <c r="R236" i="4"/>
  <c r="P236" i="4"/>
  <c r="BK236" i="4"/>
  <c r="J236" i="4"/>
  <c r="BE236" i="4" s="1"/>
  <c r="BI230" i="4"/>
  <c r="BH230" i="4"/>
  <c r="BG230" i="4"/>
  <c r="BF230" i="4"/>
  <c r="T230" i="4"/>
  <c r="R230" i="4"/>
  <c r="P230" i="4"/>
  <c r="BK230" i="4"/>
  <c r="J230" i="4"/>
  <c r="BE230" i="4"/>
  <c r="BI224" i="4"/>
  <c r="BH224" i="4"/>
  <c r="BG224" i="4"/>
  <c r="BF224" i="4"/>
  <c r="T224" i="4"/>
  <c r="R224" i="4"/>
  <c r="P224" i="4"/>
  <c r="BK224" i="4"/>
  <c r="J224" i="4"/>
  <c r="BE224" i="4"/>
  <c r="BI218" i="4"/>
  <c r="BH218" i="4"/>
  <c r="BG218" i="4"/>
  <c r="BF218" i="4"/>
  <c r="T218" i="4"/>
  <c r="R218" i="4"/>
  <c r="P218" i="4"/>
  <c r="BK218" i="4"/>
  <c r="J218" i="4"/>
  <c r="BE218" i="4"/>
  <c r="BI212" i="4"/>
  <c r="BH212" i="4"/>
  <c r="BG212" i="4"/>
  <c r="BF212" i="4"/>
  <c r="T212" i="4"/>
  <c r="R212" i="4"/>
  <c r="P212" i="4"/>
  <c r="BK212" i="4"/>
  <c r="J212" i="4"/>
  <c r="BE212" i="4" s="1"/>
  <c r="BI206" i="4"/>
  <c r="BH206" i="4"/>
  <c r="BG206" i="4"/>
  <c r="BF206" i="4"/>
  <c r="T206" i="4"/>
  <c r="R206" i="4"/>
  <c r="P206" i="4"/>
  <c r="BK206" i="4"/>
  <c r="J206" i="4"/>
  <c r="BE206" i="4"/>
  <c r="BI201" i="4"/>
  <c r="BH201" i="4"/>
  <c r="BG201" i="4"/>
  <c r="BF201" i="4"/>
  <c r="T201" i="4"/>
  <c r="R201" i="4"/>
  <c r="P201" i="4"/>
  <c r="BK201" i="4"/>
  <c r="J201" i="4"/>
  <c r="BE201" i="4"/>
  <c r="BI196" i="4"/>
  <c r="BH196" i="4"/>
  <c r="BG196" i="4"/>
  <c r="BF196" i="4"/>
  <c r="T196" i="4"/>
  <c r="T195" i="4"/>
  <c r="R196" i="4"/>
  <c r="R195" i="4"/>
  <c r="P196" i="4"/>
  <c r="P195" i="4"/>
  <c r="BK196" i="4"/>
  <c r="BK195" i="4" s="1"/>
  <c r="J195" i="4" s="1"/>
  <c r="J67" i="4" s="1"/>
  <c r="J196" i="4"/>
  <c r="BE196" i="4" s="1"/>
  <c r="BI190" i="4"/>
  <c r="BH190" i="4"/>
  <c r="BG190" i="4"/>
  <c r="BF190" i="4"/>
  <c r="T190" i="4"/>
  <c r="R190" i="4"/>
  <c r="P190" i="4"/>
  <c r="BK190" i="4"/>
  <c r="J190" i="4"/>
  <c r="BE190" i="4"/>
  <c r="BI184" i="4"/>
  <c r="BH184" i="4"/>
  <c r="BG184" i="4"/>
  <c r="BF184" i="4"/>
  <c r="T184" i="4"/>
  <c r="R184" i="4"/>
  <c r="P184" i="4"/>
  <c r="BK184" i="4"/>
  <c r="J184" i="4"/>
  <c r="BE184" i="4" s="1"/>
  <c r="BI175" i="4"/>
  <c r="BH175" i="4"/>
  <c r="BG175" i="4"/>
  <c r="BF175" i="4"/>
  <c r="T175" i="4"/>
  <c r="R175" i="4"/>
  <c r="P175" i="4"/>
  <c r="BK175" i="4"/>
  <c r="J175" i="4"/>
  <c r="BE175" i="4"/>
  <c r="BI170" i="4"/>
  <c r="BH170" i="4"/>
  <c r="BG170" i="4"/>
  <c r="BF170" i="4"/>
  <c r="T170" i="4"/>
  <c r="R170" i="4"/>
  <c r="P170" i="4"/>
  <c r="BK170" i="4"/>
  <c r="J170" i="4"/>
  <c r="BE170" i="4"/>
  <c r="BI162" i="4"/>
  <c r="BH162" i="4"/>
  <c r="BG162" i="4"/>
  <c r="BF162" i="4"/>
  <c r="T162" i="4"/>
  <c r="R162" i="4"/>
  <c r="P162" i="4"/>
  <c r="BK162" i="4"/>
  <c r="J162" i="4"/>
  <c r="BE162" i="4"/>
  <c r="BI156" i="4"/>
  <c r="BH156" i="4"/>
  <c r="BG156" i="4"/>
  <c r="BF156" i="4"/>
  <c r="T156" i="4"/>
  <c r="R156" i="4"/>
  <c r="P156" i="4"/>
  <c r="BK156" i="4"/>
  <c r="J156" i="4"/>
  <c r="BE156" i="4" s="1"/>
  <c r="BI151" i="4"/>
  <c r="BH151" i="4"/>
  <c r="BG151" i="4"/>
  <c r="BF151" i="4"/>
  <c r="T151" i="4"/>
  <c r="R151" i="4"/>
  <c r="P151" i="4"/>
  <c r="BK151" i="4"/>
  <c r="J151" i="4"/>
  <c r="BE151" i="4"/>
  <c r="BI146" i="4"/>
  <c r="BH146" i="4"/>
  <c r="BG146" i="4"/>
  <c r="BF146" i="4"/>
  <c r="T146" i="4"/>
  <c r="R146" i="4"/>
  <c r="P146" i="4"/>
  <c r="BK146" i="4"/>
  <c r="J146" i="4"/>
  <c r="BE146" i="4"/>
  <c r="BI137" i="4"/>
  <c r="BH137" i="4"/>
  <c r="BG137" i="4"/>
  <c r="BF137" i="4"/>
  <c r="T137" i="4"/>
  <c r="R137" i="4"/>
  <c r="P137" i="4"/>
  <c r="BK137" i="4"/>
  <c r="J137" i="4"/>
  <c r="BE137" i="4"/>
  <c r="BI129" i="4"/>
  <c r="BH129" i="4"/>
  <c r="BG129" i="4"/>
  <c r="BF129" i="4"/>
  <c r="T129" i="4"/>
  <c r="R129" i="4"/>
  <c r="P129" i="4"/>
  <c r="BK129" i="4"/>
  <c r="J129" i="4"/>
  <c r="BE129" i="4" s="1"/>
  <c r="BI124" i="4"/>
  <c r="BH124" i="4"/>
  <c r="BG124" i="4"/>
  <c r="BF124" i="4"/>
  <c r="T124" i="4"/>
  <c r="R124" i="4"/>
  <c r="P124" i="4"/>
  <c r="BK124" i="4"/>
  <c r="J124" i="4"/>
  <c r="BE124" i="4"/>
  <c r="BI117" i="4"/>
  <c r="BH117" i="4"/>
  <c r="BG117" i="4"/>
  <c r="BF117" i="4"/>
  <c r="T117" i="4"/>
  <c r="R117" i="4"/>
  <c r="P117" i="4"/>
  <c r="BK117" i="4"/>
  <c r="J117" i="4"/>
  <c r="BE117" i="4"/>
  <c r="BI112" i="4"/>
  <c r="BH112" i="4"/>
  <c r="BG112" i="4"/>
  <c r="BF112" i="4"/>
  <c r="T112" i="4"/>
  <c r="R112" i="4"/>
  <c r="P112" i="4"/>
  <c r="BK112" i="4"/>
  <c r="J112" i="4"/>
  <c r="BE112" i="4"/>
  <c r="BI107" i="4"/>
  <c r="BH107" i="4"/>
  <c r="BG107" i="4"/>
  <c r="BF107" i="4"/>
  <c r="T107" i="4"/>
  <c r="R107" i="4"/>
  <c r="P107" i="4"/>
  <c r="BK107" i="4"/>
  <c r="J107" i="4"/>
  <c r="BE107" i="4" s="1"/>
  <c r="BI102" i="4"/>
  <c r="BH102" i="4"/>
  <c r="BG102" i="4"/>
  <c r="BF102" i="4"/>
  <c r="T102" i="4"/>
  <c r="R102" i="4"/>
  <c r="P102" i="4"/>
  <c r="BK102" i="4"/>
  <c r="J102" i="4"/>
  <c r="BE102" i="4"/>
  <c r="BI97" i="4"/>
  <c r="F38" i="4"/>
  <c r="BD56" i="1" s="1"/>
  <c r="BH97" i="4"/>
  <c r="F37" i="4" s="1"/>
  <c r="BC56" i="1" s="1"/>
  <c r="BG97" i="4"/>
  <c r="F36" i="4"/>
  <c r="BB56" i="1" s="1"/>
  <c r="BF97" i="4"/>
  <c r="J35" i="4" s="1"/>
  <c r="AW56" i="1" s="1"/>
  <c r="T97" i="4"/>
  <c r="T96" i="4"/>
  <c r="T95" i="4" s="1"/>
  <c r="T94" i="4" s="1"/>
  <c r="R97" i="4"/>
  <c r="R96" i="4"/>
  <c r="P97" i="4"/>
  <c r="P96" i="4"/>
  <c r="P95" i="4" s="1"/>
  <c r="P94" i="4" s="1"/>
  <c r="AU56" i="1" s="1"/>
  <c r="BK97" i="4"/>
  <c r="BK96" i="4" s="1"/>
  <c r="J97" i="4"/>
  <c r="BE97" i="4"/>
  <c r="J90" i="4"/>
  <c r="F90" i="4"/>
  <c r="F88" i="4"/>
  <c r="E86" i="4"/>
  <c r="J59" i="4"/>
  <c r="F59" i="4"/>
  <c r="F57" i="4"/>
  <c r="E55" i="4"/>
  <c r="J22" i="4"/>
  <c r="E22" i="4"/>
  <c r="F91" i="4" s="1"/>
  <c r="J21" i="4"/>
  <c r="J16" i="4"/>
  <c r="J88" i="4" s="1"/>
  <c r="E7" i="4"/>
  <c r="E49" i="4" s="1"/>
  <c r="E80" i="4"/>
  <c r="AY55" i="1"/>
  <c r="AX55" i="1"/>
  <c r="BI291" i="3"/>
  <c r="BH291" i="3"/>
  <c r="BG291" i="3"/>
  <c r="BF291" i="3"/>
  <c r="T291" i="3"/>
  <c r="R291" i="3"/>
  <c r="P291" i="3"/>
  <c r="P288" i="3" s="1"/>
  <c r="BK291" i="3"/>
  <c r="J291" i="3"/>
  <c r="BE291" i="3" s="1"/>
  <c r="BI289" i="3"/>
  <c r="BH289" i="3"/>
  <c r="BG289" i="3"/>
  <c r="BF289" i="3"/>
  <c r="T289" i="3"/>
  <c r="T288" i="3" s="1"/>
  <c r="R289" i="3"/>
  <c r="R288" i="3" s="1"/>
  <c r="P289" i="3"/>
  <c r="BK289" i="3"/>
  <c r="BK288" i="3" s="1"/>
  <c r="J288" i="3" s="1"/>
  <c r="J70" i="3" s="1"/>
  <c r="J289" i="3"/>
  <c r="BE289" i="3"/>
  <c r="BI285" i="3"/>
  <c r="BH285" i="3"/>
  <c r="BG285" i="3"/>
  <c r="BF285" i="3"/>
  <c r="T285" i="3"/>
  <c r="R285" i="3"/>
  <c r="P285" i="3"/>
  <c r="BK285" i="3"/>
  <c r="J285" i="3"/>
  <c r="BE285" i="3"/>
  <c r="BI282" i="3"/>
  <c r="BH282" i="3"/>
  <c r="BG282" i="3"/>
  <c r="BF282" i="3"/>
  <c r="T282" i="3"/>
  <c r="R282" i="3"/>
  <c r="P282" i="3"/>
  <c r="BK282" i="3"/>
  <c r="J282" i="3"/>
  <c r="BE282" i="3" s="1"/>
  <c r="BI279" i="3"/>
  <c r="BH279" i="3"/>
  <c r="BG279" i="3"/>
  <c r="BF279" i="3"/>
  <c r="T279" i="3"/>
  <c r="R279" i="3"/>
  <c r="P279" i="3"/>
  <c r="BK279" i="3"/>
  <c r="J279" i="3"/>
  <c r="BE279" i="3" s="1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/>
  <c r="BI272" i="3"/>
  <c r="BH272" i="3"/>
  <c r="BG272" i="3"/>
  <c r="BF272" i="3"/>
  <c r="T272" i="3"/>
  <c r="T271" i="3" s="1"/>
  <c r="R272" i="3"/>
  <c r="R271" i="3"/>
  <c r="P272" i="3"/>
  <c r="P271" i="3" s="1"/>
  <c r="BK272" i="3"/>
  <c r="BK271" i="3" s="1"/>
  <c r="J271" i="3" s="1"/>
  <c r="J69" i="3" s="1"/>
  <c r="J272" i="3"/>
  <c r="BE272" i="3" s="1"/>
  <c r="BI266" i="3"/>
  <c r="BH266" i="3"/>
  <c r="BG266" i="3"/>
  <c r="BF266" i="3"/>
  <c r="T266" i="3"/>
  <c r="R266" i="3"/>
  <c r="P266" i="3"/>
  <c r="BK266" i="3"/>
  <c r="J266" i="3"/>
  <c r="BE266" i="3" s="1"/>
  <c r="BI261" i="3"/>
  <c r="BH261" i="3"/>
  <c r="BG261" i="3"/>
  <c r="BF261" i="3"/>
  <c r="T261" i="3"/>
  <c r="R261" i="3"/>
  <c r="P261" i="3"/>
  <c r="BK261" i="3"/>
  <c r="J261" i="3"/>
  <c r="BE261" i="3" s="1"/>
  <c r="BI256" i="3"/>
  <c r="BH256" i="3"/>
  <c r="BG256" i="3"/>
  <c r="BF256" i="3"/>
  <c r="T256" i="3"/>
  <c r="R256" i="3"/>
  <c r="P256" i="3"/>
  <c r="P250" i="3" s="1"/>
  <c r="BK256" i="3"/>
  <c r="J256" i="3"/>
  <c r="BE256" i="3" s="1"/>
  <c r="BI251" i="3"/>
  <c r="BH251" i="3"/>
  <c r="BG251" i="3"/>
  <c r="BF251" i="3"/>
  <c r="T251" i="3"/>
  <c r="T250" i="3" s="1"/>
  <c r="R251" i="3"/>
  <c r="R250" i="3" s="1"/>
  <c r="P251" i="3"/>
  <c r="BK251" i="3"/>
  <c r="BK250" i="3" s="1"/>
  <c r="J250" i="3" s="1"/>
  <c r="J68" i="3" s="1"/>
  <c r="J251" i="3"/>
  <c r="BE251" i="3"/>
  <c r="BI244" i="3"/>
  <c r="BH244" i="3"/>
  <c r="BG244" i="3"/>
  <c r="BF244" i="3"/>
  <c r="T244" i="3"/>
  <c r="R244" i="3"/>
  <c r="P244" i="3"/>
  <c r="BK244" i="3"/>
  <c r="J244" i="3"/>
  <c r="BE244" i="3"/>
  <c r="BI238" i="3"/>
  <c r="BH238" i="3"/>
  <c r="BG238" i="3"/>
  <c r="BF238" i="3"/>
  <c r="T238" i="3"/>
  <c r="R238" i="3"/>
  <c r="P238" i="3"/>
  <c r="BK238" i="3"/>
  <c r="J238" i="3"/>
  <c r="BE238" i="3" s="1"/>
  <c r="BI232" i="3"/>
  <c r="BH232" i="3"/>
  <c r="BG232" i="3"/>
  <c r="BF232" i="3"/>
  <c r="T232" i="3"/>
  <c r="R232" i="3"/>
  <c r="P232" i="3"/>
  <c r="BK232" i="3"/>
  <c r="J232" i="3"/>
  <c r="BE232" i="3" s="1"/>
  <c r="BI226" i="3"/>
  <c r="BH226" i="3"/>
  <c r="BG226" i="3"/>
  <c r="BF226" i="3"/>
  <c r="T226" i="3"/>
  <c r="R226" i="3"/>
  <c r="P226" i="3"/>
  <c r="BK226" i="3"/>
  <c r="J226" i="3"/>
  <c r="BE226" i="3" s="1"/>
  <c r="BI220" i="3"/>
  <c r="BH220" i="3"/>
  <c r="BG220" i="3"/>
  <c r="BF220" i="3"/>
  <c r="T220" i="3"/>
  <c r="R220" i="3"/>
  <c r="P220" i="3"/>
  <c r="BK220" i="3"/>
  <c r="J220" i="3"/>
  <c r="BE220" i="3"/>
  <c r="BI215" i="3"/>
  <c r="BH215" i="3"/>
  <c r="BG215" i="3"/>
  <c r="BF215" i="3"/>
  <c r="T215" i="3"/>
  <c r="R215" i="3"/>
  <c r="P215" i="3"/>
  <c r="BK215" i="3"/>
  <c r="J215" i="3"/>
  <c r="BE215" i="3" s="1"/>
  <c r="BI209" i="3"/>
  <c r="BH209" i="3"/>
  <c r="BG209" i="3"/>
  <c r="BF209" i="3"/>
  <c r="T209" i="3"/>
  <c r="R209" i="3"/>
  <c r="P209" i="3"/>
  <c r="BK209" i="3"/>
  <c r="J209" i="3"/>
  <c r="BE209" i="3" s="1"/>
  <c r="BI203" i="3"/>
  <c r="BH203" i="3"/>
  <c r="BG203" i="3"/>
  <c r="BF203" i="3"/>
  <c r="T203" i="3"/>
  <c r="R203" i="3"/>
  <c r="P203" i="3"/>
  <c r="BK203" i="3"/>
  <c r="J203" i="3"/>
  <c r="BE203" i="3" s="1"/>
  <c r="BI197" i="3"/>
  <c r="BH197" i="3"/>
  <c r="BG197" i="3"/>
  <c r="BF197" i="3"/>
  <c r="T197" i="3"/>
  <c r="R197" i="3"/>
  <c r="P197" i="3"/>
  <c r="BK197" i="3"/>
  <c r="J197" i="3"/>
  <c r="BE197" i="3"/>
  <c r="BI192" i="3"/>
  <c r="BH192" i="3"/>
  <c r="BG192" i="3"/>
  <c r="BF192" i="3"/>
  <c r="T192" i="3"/>
  <c r="T186" i="3" s="1"/>
  <c r="R192" i="3"/>
  <c r="P192" i="3"/>
  <c r="BK192" i="3"/>
  <c r="J192" i="3"/>
  <c r="BE192" i="3" s="1"/>
  <c r="BI187" i="3"/>
  <c r="BH187" i="3"/>
  <c r="BG187" i="3"/>
  <c r="BF187" i="3"/>
  <c r="T187" i="3"/>
  <c r="R187" i="3"/>
  <c r="R186" i="3" s="1"/>
  <c r="P187" i="3"/>
  <c r="P186" i="3" s="1"/>
  <c r="BK187" i="3"/>
  <c r="BK186" i="3" s="1"/>
  <c r="J186" i="3" s="1"/>
  <c r="J67" i="3" s="1"/>
  <c r="J187" i="3"/>
  <c r="BE187" i="3"/>
  <c r="BI180" i="3"/>
  <c r="BH180" i="3"/>
  <c r="BG180" i="3"/>
  <c r="BF180" i="3"/>
  <c r="T180" i="3"/>
  <c r="R180" i="3"/>
  <c r="P180" i="3"/>
  <c r="BK180" i="3"/>
  <c r="J180" i="3"/>
  <c r="BE180" i="3" s="1"/>
  <c r="BI171" i="3"/>
  <c r="BH171" i="3"/>
  <c r="BG171" i="3"/>
  <c r="BF171" i="3"/>
  <c r="T171" i="3"/>
  <c r="R171" i="3"/>
  <c r="P171" i="3"/>
  <c r="BK171" i="3"/>
  <c r="J171" i="3"/>
  <c r="BE171" i="3" s="1"/>
  <c r="BI166" i="3"/>
  <c r="BH166" i="3"/>
  <c r="BG166" i="3"/>
  <c r="BF166" i="3"/>
  <c r="T166" i="3"/>
  <c r="R166" i="3"/>
  <c r="P166" i="3"/>
  <c r="BK166" i="3"/>
  <c r="J166" i="3"/>
  <c r="BE166" i="3"/>
  <c r="BI158" i="3"/>
  <c r="BH158" i="3"/>
  <c r="BG158" i="3"/>
  <c r="BF158" i="3"/>
  <c r="T158" i="3"/>
  <c r="R158" i="3"/>
  <c r="P158" i="3"/>
  <c r="BK158" i="3"/>
  <c r="J158" i="3"/>
  <c r="BE158" i="3" s="1"/>
  <c r="BI152" i="3"/>
  <c r="BH152" i="3"/>
  <c r="BG152" i="3"/>
  <c r="BF152" i="3"/>
  <c r="T152" i="3"/>
  <c r="R152" i="3"/>
  <c r="P152" i="3"/>
  <c r="BK152" i="3"/>
  <c r="J152" i="3"/>
  <c r="BE152" i="3" s="1"/>
  <c r="BI147" i="3"/>
  <c r="BH147" i="3"/>
  <c r="BG147" i="3"/>
  <c r="BF147" i="3"/>
  <c r="T147" i="3"/>
  <c r="R147" i="3"/>
  <c r="P147" i="3"/>
  <c r="BK147" i="3"/>
  <c r="J147" i="3"/>
  <c r="BE147" i="3" s="1"/>
  <c r="BI142" i="3"/>
  <c r="BH142" i="3"/>
  <c r="BG142" i="3"/>
  <c r="BF142" i="3"/>
  <c r="T142" i="3"/>
  <c r="R142" i="3"/>
  <c r="P142" i="3"/>
  <c r="BK142" i="3"/>
  <c r="J142" i="3"/>
  <c r="BE142" i="3"/>
  <c r="BI133" i="3"/>
  <c r="BH133" i="3"/>
  <c r="BG133" i="3"/>
  <c r="BF133" i="3"/>
  <c r="T133" i="3"/>
  <c r="R133" i="3"/>
  <c r="P133" i="3"/>
  <c r="BK133" i="3"/>
  <c r="J133" i="3"/>
  <c r="BE133" i="3" s="1"/>
  <c r="BI125" i="3"/>
  <c r="BH125" i="3"/>
  <c r="BG125" i="3"/>
  <c r="BF125" i="3"/>
  <c r="T125" i="3"/>
  <c r="R125" i="3"/>
  <c r="P125" i="3"/>
  <c r="BK125" i="3"/>
  <c r="J125" i="3"/>
  <c r="BE125" i="3" s="1"/>
  <c r="BI120" i="3"/>
  <c r="BH120" i="3"/>
  <c r="BG120" i="3"/>
  <c r="BF120" i="3"/>
  <c r="T120" i="3"/>
  <c r="R120" i="3"/>
  <c r="P120" i="3"/>
  <c r="BK120" i="3"/>
  <c r="J120" i="3"/>
  <c r="BE120" i="3" s="1"/>
  <c r="BI113" i="3"/>
  <c r="BH113" i="3"/>
  <c r="BG113" i="3"/>
  <c r="BF113" i="3"/>
  <c r="T113" i="3"/>
  <c r="R113" i="3"/>
  <c r="P113" i="3"/>
  <c r="BK113" i="3"/>
  <c r="J113" i="3"/>
  <c r="BE113" i="3"/>
  <c r="BI108" i="3"/>
  <c r="BH108" i="3"/>
  <c r="BG108" i="3"/>
  <c r="BF108" i="3"/>
  <c r="T108" i="3"/>
  <c r="R108" i="3"/>
  <c r="P108" i="3"/>
  <c r="BK108" i="3"/>
  <c r="J108" i="3"/>
  <c r="BE108" i="3" s="1"/>
  <c r="BI102" i="3"/>
  <c r="BH102" i="3"/>
  <c r="BG102" i="3"/>
  <c r="BF102" i="3"/>
  <c r="T102" i="3"/>
  <c r="R102" i="3"/>
  <c r="P102" i="3"/>
  <c r="BK102" i="3"/>
  <c r="J102" i="3"/>
  <c r="BE102" i="3" s="1"/>
  <c r="BI97" i="3"/>
  <c r="F38" i="3" s="1"/>
  <c r="BD55" i="1" s="1"/>
  <c r="BH97" i="3"/>
  <c r="F37" i="3"/>
  <c r="BC55" i="1" s="1"/>
  <c r="BG97" i="3"/>
  <c r="F36" i="3" s="1"/>
  <c r="BB55" i="1" s="1"/>
  <c r="BF97" i="3"/>
  <c r="J35" i="3" s="1"/>
  <c r="AW55" i="1" s="1"/>
  <c r="F35" i="3"/>
  <c r="BA55" i="1" s="1"/>
  <c r="T97" i="3"/>
  <c r="T96" i="3" s="1"/>
  <c r="T95" i="3" s="1"/>
  <c r="T94" i="3" s="1"/>
  <c r="R97" i="3"/>
  <c r="R96" i="3"/>
  <c r="P97" i="3"/>
  <c r="P96" i="3" s="1"/>
  <c r="BK97" i="3"/>
  <c r="BK96" i="3"/>
  <c r="J96" i="3" s="1"/>
  <c r="J66" i="3" s="1"/>
  <c r="J97" i="3"/>
  <c r="BE97" i="3"/>
  <c r="J90" i="3"/>
  <c r="F90" i="3"/>
  <c r="F88" i="3"/>
  <c r="E86" i="3"/>
  <c r="J59" i="3"/>
  <c r="F59" i="3"/>
  <c r="F57" i="3"/>
  <c r="E55" i="3"/>
  <c r="J22" i="3"/>
  <c r="E22" i="3"/>
  <c r="F60" i="3" s="1"/>
  <c r="F91" i="3"/>
  <c r="J21" i="3"/>
  <c r="J16" i="3"/>
  <c r="J57" i="3" s="1"/>
  <c r="J88" i="3"/>
  <c r="E7" i="3"/>
  <c r="E80" i="3" s="1"/>
  <c r="E49" i="3"/>
  <c r="AY54" i="1"/>
  <c r="AX54" i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T138" i="2" s="1"/>
  <c r="R139" i="2"/>
  <c r="R138" i="2"/>
  <c r="P139" i="2"/>
  <c r="P138" i="2"/>
  <c r="BK139" i="2"/>
  <c r="BK138" i="2"/>
  <c r="J138" i="2" s="1"/>
  <c r="J69" i="2" s="1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BK128" i="2" s="1"/>
  <c r="J128" i="2" s="1"/>
  <c r="J68" i="2" s="1"/>
  <c r="J131" i="2"/>
  <c r="BE131" i="2" s="1"/>
  <c r="BI129" i="2"/>
  <c r="BH129" i="2"/>
  <c r="BG129" i="2"/>
  <c r="BF129" i="2"/>
  <c r="T129" i="2"/>
  <c r="T128" i="2"/>
  <c r="R129" i="2"/>
  <c r="R128" i="2" s="1"/>
  <c r="P129" i="2"/>
  <c r="P128" i="2"/>
  <c r="BK129" i="2"/>
  <c r="J129" i="2"/>
  <c r="BE129" i="2" s="1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T103" i="2"/>
  <c r="R103" i="2"/>
  <c r="P103" i="2"/>
  <c r="BK103" i="2"/>
  <c r="BK99" i="2" s="1"/>
  <c r="J99" i="2" s="1"/>
  <c r="J67" i="2" s="1"/>
  <c r="J103" i="2"/>
  <c r="BE103" i="2" s="1"/>
  <c r="BI100" i="2"/>
  <c r="BH100" i="2"/>
  <c r="BG100" i="2"/>
  <c r="BF100" i="2"/>
  <c r="T100" i="2"/>
  <c r="T99" i="2"/>
  <c r="R100" i="2"/>
  <c r="R99" i="2" s="1"/>
  <c r="P100" i="2"/>
  <c r="P99" i="2"/>
  <c r="BK100" i="2"/>
  <c r="J100" i="2"/>
  <c r="BE100" i="2" s="1"/>
  <c r="BI96" i="2"/>
  <c r="F38" i="2"/>
  <c r="BD54" i="1" s="1"/>
  <c r="BH96" i="2"/>
  <c r="F37" i="2" s="1"/>
  <c r="BC54" i="1" s="1"/>
  <c r="BC53" i="1" s="1"/>
  <c r="BG96" i="2"/>
  <c r="F36" i="2" s="1"/>
  <c r="BB54" i="1" s="1"/>
  <c r="BB53" i="1" s="1"/>
  <c r="BF96" i="2"/>
  <c r="J35" i="2" s="1"/>
  <c r="AW54" i="1" s="1"/>
  <c r="T96" i="2"/>
  <c r="T95" i="2" s="1"/>
  <c r="R96" i="2"/>
  <c r="R95" i="2"/>
  <c r="P96" i="2"/>
  <c r="P95" i="2" s="1"/>
  <c r="P94" i="2" s="1"/>
  <c r="P93" i="2" s="1"/>
  <c r="AU54" i="1" s="1"/>
  <c r="BK96" i="2"/>
  <c r="BK95" i="2" s="1"/>
  <c r="J96" i="2"/>
  <c r="BE96" i="2" s="1"/>
  <c r="J89" i="2"/>
  <c r="F89" i="2"/>
  <c r="F87" i="2"/>
  <c r="E85" i="2"/>
  <c r="J59" i="2"/>
  <c r="F59" i="2"/>
  <c r="F57" i="2"/>
  <c r="E55" i="2"/>
  <c r="J22" i="2"/>
  <c r="E22" i="2"/>
  <c r="F90" i="2" s="1"/>
  <c r="F60" i="2"/>
  <c r="J21" i="2"/>
  <c r="J16" i="2"/>
  <c r="J87" i="2" s="1"/>
  <c r="J57" i="2"/>
  <c r="E7" i="2"/>
  <c r="E79" i="2" s="1"/>
  <c r="AS53" i="1"/>
  <c r="AS52" i="1"/>
  <c r="AS51" i="1" s="1"/>
  <c r="L47" i="1"/>
  <c r="AM46" i="1"/>
  <c r="L46" i="1"/>
  <c r="AM44" i="1"/>
  <c r="L44" i="1"/>
  <c r="L42" i="1"/>
  <c r="L41" i="1"/>
  <c r="F32" i="6" l="1"/>
  <c r="AZ58" i="1" s="1"/>
  <c r="J32" i="6"/>
  <c r="AV58" i="1" s="1"/>
  <c r="AT58" i="1" s="1"/>
  <c r="R94" i="2"/>
  <c r="R93" i="2" s="1"/>
  <c r="J32" i="7"/>
  <c r="AV59" i="1" s="1"/>
  <c r="AT59" i="1" s="1"/>
  <c r="F32" i="7"/>
  <c r="AZ59" i="1" s="1"/>
  <c r="T94" i="2"/>
  <c r="T93" i="2" s="1"/>
  <c r="J34" i="3"/>
  <c r="AV55" i="1" s="1"/>
  <c r="AT55" i="1" s="1"/>
  <c r="J96" i="4"/>
  <c r="J66" i="4" s="1"/>
  <c r="BK95" i="4"/>
  <c r="F32" i="5"/>
  <c r="AZ57" i="1" s="1"/>
  <c r="J32" i="5"/>
  <c r="AV57" i="1" s="1"/>
  <c r="AT57" i="1" s="1"/>
  <c r="J88" i="6"/>
  <c r="J62" i="6" s="1"/>
  <c r="BK87" i="6"/>
  <c r="J89" i="7"/>
  <c r="J61" i="7" s="1"/>
  <c r="BK88" i="7"/>
  <c r="J88" i="7" s="1"/>
  <c r="BK84" i="5"/>
  <c r="J84" i="5" s="1"/>
  <c r="J85" i="5"/>
  <c r="J61" i="5" s="1"/>
  <c r="J34" i="4"/>
  <c r="AV56" i="1" s="1"/>
  <c r="AT56" i="1" s="1"/>
  <c r="F34" i="4"/>
  <c r="AZ56" i="1" s="1"/>
  <c r="R95" i="3"/>
  <c r="R94" i="3" s="1"/>
  <c r="F34" i="2"/>
  <c r="AZ54" i="1" s="1"/>
  <c r="J34" i="2"/>
  <c r="AV54" i="1" s="1"/>
  <c r="AT54" i="1" s="1"/>
  <c r="AY53" i="1"/>
  <c r="BC52" i="1"/>
  <c r="R95" i="4"/>
  <c r="R94" i="4" s="1"/>
  <c r="J95" i="2"/>
  <c r="J66" i="2" s="1"/>
  <c r="BK94" i="2"/>
  <c r="BD53" i="1"/>
  <c r="BD52" i="1" s="1"/>
  <c r="BD51" i="1" s="1"/>
  <c r="W30" i="1" s="1"/>
  <c r="P95" i="3"/>
  <c r="P94" i="3" s="1"/>
  <c r="AU55" i="1" s="1"/>
  <c r="T87" i="6"/>
  <c r="T86" i="6" s="1"/>
  <c r="R89" i="7"/>
  <c r="R88" i="7" s="1"/>
  <c r="AX53" i="1"/>
  <c r="BB52" i="1"/>
  <c r="AU53" i="1"/>
  <c r="AU52" i="1" s="1"/>
  <c r="AU51" i="1" s="1"/>
  <c r="T89" i="7"/>
  <c r="T88" i="7" s="1"/>
  <c r="E49" i="2"/>
  <c r="E47" i="6"/>
  <c r="F56" i="7"/>
  <c r="J57" i="4"/>
  <c r="E47" i="7"/>
  <c r="F34" i="3"/>
  <c r="AZ55" i="1" s="1"/>
  <c r="F35" i="4"/>
  <c r="BA56" i="1" s="1"/>
  <c r="F35" i="2"/>
  <c r="BA54" i="1" s="1"/>
  <c r="F33" i="6"/>
  <c r="BA58" i="1" s="1"/>
  <c r="BK95" i="3"/>
  <c r="F60" i="4"/>
  <c r="AY52" i="1" l="1"/>
  <c r="BC51" i="1"/>
  <c r="J60" i="5"/>
  <c r="J29" i="5"/>
  <c r="J60" i="7"/>
  <c r="J29" i="7"/>
  <c r="J95" i="3"/>
  <c r="J65" i="3" s="1"/>
  <c r="BK94" i="3"/>
  <c r="J94" i="3" s="1"/>
  <c r="AZ53" i="1"/>
  <c r="J87" i="6"/>
  <c r="J61" i="6" s="1"/>
  <c r="BK86" i="6"/>
  <c r="J86" i="6" s="1"/>
  <c r="J94" i="2"/>
  <c r="J65" i="2" s="1"/>
  <c r="BK93" i="2"/>
  <c r="J93" i="2" s="1"/>
  <c r="BA53" i="1"/>
  <c r="AX52" i="1"/>
  <c r="BB51" i="1"/>
  <c r="J95" i="4"/>
  <c r="J65" i="4" s="1"/>
  <c r="BK94" i="4"/>
  <c r="J94" i="4" s="1"/>
  <c r="J64" i="3" l="1"/>
  <c r="J31" i="3"/>
  <c r="BA52" i="1"/>
  <c r="AW53" i="1"/>
  <c r="AX51" i="1"/>
  <c r="W28" i="1"/>
  <c r="J64" i="2"/>
  <c r="J31" i="2"/>
  <c r="AG57" i="1"/>
  <c r="AN57" i="1" s="1"/>
  <c r="J38" i="5"/>
  <c r="J60" i="6"/>
  <c r="J29" i="6"/>
  <c r="AG59" i="1"/>
  <c r="AN59" i="1" s="1"/>
  <c r="J38" i="7"/>
  <c r="J64" i="4"/>
  <c r="J31" i="4"/>
  <c r="AY51" i="1"/>
  <c r="W29" i="1"/>
  <c r="AZ52" i="1"/>
  <c r="AV53" i="1"/>
  <c r="AT53" i="1" s="1"/>
  <c r="AG54" i="1" l="1"/>
  <c r="J40" i="2"/>
  <c r="AG56" i="1"/>
  <c r="AN56" i="1" s="1"/>
  <c r="J40" i="4"/>
  <c r="AG58" i="1"/>
  <c r="AN58" i="1" s="1"/>
  <c r="J38" i="6"/>
  <c r="AZ51" i="1"/>
  <c r="AV52" i="1"/>
  <c r="AT52" i="1" s="1"/>
  <c r="AW52" i="1"/>
  <c r="BA51" i="1"/>
  <c r="AG55" i="1"/>
  <c r="AN55" i="1" s="1"/>
  <c r="J40" i="3"/>
  <c r="AV51" i="1" l="1"/>
  <c r="W26" i="1"/>
  <c r="W27" i="1"/>
  <c r="AW51" i="1"/>
  <c r="AK27" i="1" s="1"/>
  <c r="AN54" i="1"/>
  <c r="AG53" i="1"/>
  <c r="AK26" i="1" l="1"/>
  <c r="AT51" i="1"/>
  <c r="AG52" i="1"/>
  <c r="AN53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<sst xmlns="http://schemas.openxmlformats.org/spreadsheetml/2006/main" count="6040" uniqueCount="804">
  <si>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</si>
  <si>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</si>
  <si>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</si>
  <si>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</si>
  <si>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</si>
  <si>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</si>
  <si>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</si>
  <si>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{583db5e2-5ef7-4aee-a122-48ab96217692}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</si>
  <si>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</si>
  <si>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</si>
  <si>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</si>
  <si>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</si>
  <si>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</si>
  <si>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</si>
  <si>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</si>
  <si>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</si>
  <si>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819-1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</si>
  <si>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</si>
  <si>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</si>
  <si>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II/322 Kolín - Tři Dvory - IROP</t>
  </si>
  <si>
    <t>KSO:</t>
  </si>
  <si>
    <t/>
  </si>
  <si>
    <t>CC-CZ:</t>
  </si>
  <si>
    <t>Místo:</t>
  </si>
  <si>
    <t>Středočeský kraj</t>
  </si>
  <si>
    <t>Datum:</t>
  </si>
  <si>
    <t>7. 5. 2018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</si>
  <si>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</si>
  <si>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</si>
  <si>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</si>
  <si>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</si>
  <si>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</si>
  <si>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</si>
  <si>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</si>
  <si>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Ateliér PROMIKA s.r.o.</t>
  </si>
  <si>
    <t>True</t>
  </si>
  <si>
    <t>Poznámka:</t>
  </si>
  <si>
    <t>Nedílnou součástí soupisu prací je výkresová, textová část a specifikace projektové dokumentace._x000D_
_x000D_
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dodavatelé._x000D_
Není-li uvedeno ve výkazu výměr jinak, výměry byly odečteny digitálně z DWG souborů.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</si>
  <si>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</si>
  <si>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</si>
  <si>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</si>
  <si>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</si>
  <si>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</si>
  <si>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</si>
  <si>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</si>
  <si>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</si>
  <si>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</si>
  <si>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</si>
  <si>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</si>
  <si>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</si>
  <si>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</si>
  <si>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</si>
  <si>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</si>
  <si>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</si>
  <si>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</si>
  <si>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</si>
  <si>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</si>
  <si>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</si>
  <si>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</si>
  <si>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</si>
  <si>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</si>
  <si>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</si>
  <si>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</si>
  <si>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</si>
  <si>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</si>
  <si>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</si>
  <si>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</si>
  <si>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</si>
  <si>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</si>
  <si>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</si>
  <si>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</si>
  <si>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</si>
  <si>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</si>
  <si>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</si>
  <si>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</si>
  <si>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</si>
  <si>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</si>
  <si>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 xml:space="preserve">II/322 Kolín - Tři Dvory </t>
  </si>
  <si>
    <t>STA</t>
  </si>
  <si>
    <t>{585b4709-a534-459e-98bf-4ab0c01e1b9c}</t>
  </si>
  <si>
    <t>2</t>
  </si>
  <si>
    <t>SO 120</t>
  </si>
  <si>
    <t>Silnice II/322</t>
  </si>
  <si>
    <t>Soupis</t>
  </si>
  <si>
    <t>{e3cc761a-9b62-44ae-b732-9b60164b6cea}</t>
  </si>
  <si>
    <t>/</t>
  </si>
  <si>
    <t>Celá trasa</t>
  </si>
  <si>
    <t>3</t>
  </si>
  <si>
    <t>{376e8f9c-837d-4eb0-b57e-865a8e881fd6}</t>
  </si>
  <si>
    <t>1. podúsek - km 1.656 - 2,200 - dl. úseku 544 m</t>
  </si>
  <si>
    <t>{e38c60ce-7b1a-4a71-90e4-977424c50616}</t>
  </si>
  <si>
    <t>2.podúsek - km 2,200 - 2,750 a 2,900 - 3,450 - dl. úseku 1100m</t>
  </si>
  <si>
    <t>{4cd4240f-8741-4a00-897e-1e1988adb33e}</t>
  </si>
  <si>
    <t>SO 182</t>
  </si>
  <si>
    <t>Přechodné dopravní značení</t>
  </si>
  <si>
    <t>{6694b41a-48c3-46e4-9531-f4a078a6b03a}</t>
  </si>
  <si>
    <t>SO 193</t>
  </si>
  <si>
    <t>Stálé dopravní značení</t>
  </si>
  <si>
    <t>{685419b7-6215-4450-a63a-9bf062aa5976}</t>
  </si>
  <si>
    <t>VRN</t>
  </si>
  <si>
    <t>Vedlejší rozpočtové náklady</t>
  </si>
  <si>
    <t>{6e5ade8a-c503-40d8-b8c9-049fe8c99339}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</si>
  <si>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</si>
  <si>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</si>
  <si>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</si>
  <si>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</si>
  <si>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</si>
  <si>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</si>
  <si>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</si>
  <si>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1 - II/322 Kolín - Tři Dvory </t>
  </si>
  <si>
    <t>Soupis:</t>
  </si>
  <si>
    <t>SO 120 - Silnice II/322</t>
  </si>
  <si>
    <t>Úroveň 3:</t>
  </si>
  <si>
    <t>0 - Celá trasa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</si>
  <si>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</si>
  <si>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</si>
  <si>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</si>
  <si>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</si>
  <si>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</si>
  <si>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</si>
  <si>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</si>
  <si>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</si>
  <si>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</si>
  <si>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</si>
  <si>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</si>
  <si>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</si>
  <si>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</si>
  <si>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</si>
  <si>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</si>
  <si>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</si>
  <si>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</si>
  <si>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</si>
  <si>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</si>
  <si>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</si>
  <si>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</si>
  <si>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</si>
  <si>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</si>
  <si>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</si>
  <si>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</si>
  <si>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</si>
  <si>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</si>
  <si>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8</t>
  </si>
  <si>
    <t>Trubní vedení</t>
  </si>
  <si>
    <t>K</t>
  </si>
  <si>
    <t>899331111-1</t>
  </si>
  <si>
    <t>Výšková úprava uličního vstupu nebo vpusti do 200 mm - výměna povrchových znaků IS včetně dodávky nových povrchových znaků</t>
  </si>
  <si>
    <t>kus</t>
  </si>
  <si>
    <t>4</t>
  </si>
  <si>
    <t>-1487673038</t>
  </si>
  <si>
    <t>PP</t>
  </si>
  <si>
    <t>VV</t>
  </si>
  <si>
    <t>"výměna povrchových znaků IS" 5</t>
  </si>
  <si>
    <t>9</t>
  </si>
  <si>
    <t>Ostatní konstrukce a práce, bourání</t>
  </si>
  <si>
    <t>911331111</t>
  </si>
  <si>
    <t>Svodidlo ocelové jednostranné zádržnosti N2 typ JSNH4/N2 se zaberaněním sloupků v rozmezí do 2 m doplněná odrazkami dle TP 58</t>
  </si>
  <si>
    <t>m</t>
  </si>
  <si>
    <t>CS ÚRS 2017 01</t>
  </si>
  <si>
    <t>333434569</t>
  </si>
  <si>
    <t>Silniční svodidlo s osazením sloupků zaberaněním ocelové úroveň zádržnosti N2 vzdálenosti sloupků do 2 m jednostranné [JSNH4/N2] doplněná odrazkami dle TP 58</t>
  </si>
  <si>
    <t>"nová svodidla N2" 46</t>
  </si>
  <si>
    <t>912211111</t>
  </si>
  <si>
    <t>Montáž směrového sloupku silničního plastového prosté uložení bez betonového základu</t>
  </si>
  <si>
    <t>-2109443064</t>
  </si>
  <si>
    <t>Montáž směrového sloupku plastového s odrazkou prostým uložením bez betonového základu silničního</t>
  </si>
  <si>
    <t>"směrové sloupky bílé vzdálenosti dle ČSN (prům. po 45 m)" 73</t>
  </si>
  <si>
    <t>"směrové sloupky červené Z11g" 8</t>
  </si>
  <si>
    <t>M</t>
  </si>
  <si>
    <t>404451500-1</t>
  </si>
  <si>
    <t>sloupek silniční plastový s retroreflexní fólií směrový 1200 mm Z11a</t>
  </si>
  <si>
    <t>-2077161224</t>
  </si>
  <si>
    <t>sloupek silniční plastový s retroreflexní fólií směrový 1200 mm</t>
  </si>
  <si>
    <t>5</t>
  </si>
  <si>
    <t>404451500-2</t>
  </si>
  <si>
    <t>sloupek silniční plastový s retroreflexní fólií červený 1200 mm Z11g</t>
  </si>
  <si>
    <t>896496223</t>
  </si>
  <si>
    <t>6</t>
  </si>
  <si>
    <t>919112222</t>
  </si>
  <si>
    <t>Řezání spár pro vytvoření komůrky š 15 mm hl 25 mm pro těsnící zálivku v živičném krytu</t>
  </si>
  <si>
    <t>-552186365</t>
  </si>
  <si>
    <t>Řezání dilatačních spár v živičném krytu vytvoření komůrky pro těsnící zálivku šířky 15 mm, hloubky 25 mm</t>
  </si>
  <si>
    <t>"proříznutí a asf. zálivka - napojení na stávající stav" 262</t>
  </si>
  <si>
    <t>7</t>
  </si>
  <si>
    <t>919122121</t>
  </si>
  <si>
    <t>Těsnění spár zálivkou za tepla pro komůrky š 15 mm hl 25 mm s těsnicím profilem</t>
  </si>
  <si>
    <t>1876761216</t>
  </si>
  <si>
    <t>Utěsnění dilatačních spár zálivkou za tepla v cementobetonovém nebo živičném krytu včetně adhezního nátěru s těsnicím profilem pod zálivkou, pro komůrky šířky 15 mm, hloubky 25 mm</t>
  </si>
  <si>
    <t>919411141</t>
  </si>
  <si>
    <t>Čelo propustku z betonu prostého se zvýšenými nároky na prostředí pro propustek z trub DN 600 až 800</t>
  </si>
  <si>
    <t>-1532251309</t>
  </si>
  <si>
    <t>Čelo propustku včetně římsy z betonu prostého se zvýšenými nároky na prostředí, pro propustek z trub DN 600 až 800 mm</t>
  </si>
  <si>
    <t>"nová čela propustku" 2</t>
  </si>
  <si>
    <t>919411141-1</t>
  </si>
  <si>
    <t>Odbourání čela propustku z betonu prostého pro propustek z trub DN 600 až 800</t>
  </si>
  <si>
    <t>918404556</t>
  </si>
  <si>
    <t>"původní čela propustku" 2</t>
  </si>
  <si>
    <t>10</t>
  </si>
  <si>
    <t>938902472</t>
  </si>
  <si>
    <t>Čištění propustků ručně D do 1000 mm při tl nánosu do 75% DN</t>
  </si>
  <si>
    <t>721802557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</si>
  <si>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</si>
  <si>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"čištění stávajících propustků" 38</t>
  </si>
  <si>
    <t>997</t>
  </si>
  <si>
    <t>Přesun sutě</t>
  </si>
  <si>
    <t>11</t>
  </si>
  <si>
    <t>997221551</t>
  </si>
  <si>
    <t>Vodorovná doprava suti ze sypkých materiálů do 1 km</t>
  </si>
  <si>
    <t>t</t>
  </si>
  <si>
    <t>109650948</t>
  </si>
  <si>
    <t>Vodorovná doprava suti bez naložení, ale se složením a s hrubým urovnáním ze sypkých materiálů, na vzdálenost do 1 km</t>
  </si>
  <si>
    <t>12</t>
  </si>
  <si>
    <t>997221559</t>
  </si>
  <si>
    <t>Příplatek ZKD 1 km u vodorovné dopravy suti ze sypkých materiálů</t>
  </si>
  <si>
    <t>-307571803</t>
  </si>
  <si>
    <t>Vodorovná doprava suti bez naložení, ale se složením a s hrubým urovnáním Příplatek k ceně za každý další i započatý 1 km přes 1 km</t>
  </si>
  <si>
    <t>39,404*19 'Přepočtené koeficientem množství</t>
  </si>
  <si>
    <t>13</t>
  </si>
  <si>
    <t>997221611</t>
  </si>
  <si>
    <t>Nakládání suti na dopravní prostředky pro vodorovnou dopravu</t>
  </si>
  <si>
    <t>-1799920064</t>
  </si>
  <si>
    <t>Nakládání na dopravní prostředky pro vodorovnou dopravu suti</t>
  </si>
  <si>
    <t>14</t>
  </si>
  <si>
    <t>997013831</t>
  </si>
  <si>
    <t>Poplatek za uložení stavebního směsného odpadu na skládce (skládkovné)</t>
  </si>
  <si>
    <t>1933113998</t>
  </si>
  <si>
    <t>Poplatek za uložení stavebního odpadu na skládce (skládkovné) směsného</t>
  </si>
  <si>
    <t>998</t>
  </si>
  <si>
    <t>Přesun hmot</t>
  </si>
  <si>
    <t>998225111</t>
  </si>
  <si>
    <t>Přesun hmot pro pozemní komunikace s krytem z kamene, monolitickým betonovým nebo živičným</t>
  </si>
  <si>
    <t>-1014302613</t>
  </si>
  <si>
    <t>Přesun hmot pro komunikace s krytem z kameniva, monolitickým betonovým nebo živičným dopravní vzdálenost do 200 m jakékoliv délky objektu</t>
  </si>
  <si>
    <t>16</t>
  </si>
  <si>
    <t>998225192</t>
  </si>
  <si>
    <t>Příplatek k přesunu hmot pro pozemní komunikace s krytem z kamene, živičným, betonovým do 2000 m</t>
  </si>
  <si>
    <t>-1598266512</t>
  </si>
  <si>
    <t>Přesun hmot pro komunikace s krytem z kameniva, monolitickým betonovým nebo živičným Příplatek k ceně za zvětšený přesun přes vymezenou největší dopravní vzdálenost do 2000 m</t>
  </si>
  <si>
    <t>1 - 1. podúsek - km 1.656 - 2,200 - dl. úseku 544 m</t>
  </si>
  <si>
    <t xml:space="preserve">    1 - Zemní práce</t>
  </si>
  <si>
    <t xml:space="preserve">    5 - Komunikace pozemní</t>
  </si>
  <si>
    <t>Zemní práce</t>
  </si>
  <si>
    <t>113107222</t>
  </si>
  <si>
    <t>Odstranění podkladu pl přes 200 m2 z kameniva drceného tl 200 mm</t>
  </si>
  <si>
    <t>m2</t>
  </si>
  <si>
    <t>195379998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</si>
  <si>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</si>
  <si>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"1.podúsek"</t>
  </si>
  <si>
    <t>"km 1.656 - 2,200 - dl. úseku 544 m"</t>
  </si>
  <si>
    <t>"vybourání nestmelených vrstev krajů tl. cca 170 mm" 369,92/0,17</t>
  </si>
  <si>
    <t>113154334-1</t>
  </si>
  <si>
    <t>Frézování živičného krytu tl 110 mm pruh š 2 m pl do 10000 m2 bez překážek v trase</t>
  </si>
  <si>
    <t>1682408399</t>
  </si>
  <si>
    <t>Frézování živičného podkladu nebo krytu s naložením na dopravní prostředek plochy do 10000 m2 bez překážek v trase pruhu šířky přes 1 m do 2 m, tloušťky vrstvy 110 mm</t>
  </si>
  <si>
    <t>"frézování AHV vozovky tl. 110 mm" 396,33/0,11</t>
  </si>
  <si>
    <t>"frézování Rmat krajů vozovky tl. 80 mm" 147,968/0,08</t>
  </si>
  <si>
    <t>122201102</t>
  </si>
  <si>
    <t>Odkopávky a prokopávky nezapažené v hornině tř. 3 objem do 1000 m3</t>
  </si>
  <si>
    <t>m3</t>
  </si>
  <si>
    <t>986809869</t>
  </si>
  <si>
    <t>Odkopávky a prokopávky nezapažené s přehozením výkopku na vzdálenost do 3 m nebo s naložením na dopravní prostředek v hornině tř. 3 přes 100 do 1 000 m3</t>
  </si>
  <si>
    <t>"výkop zeminy v aktivní zóně š. min. 1,25 m" 816</t>
  </si>
  <si>
    <t>122201109</t>
  </si>
  <si>
    <t>Příplatek za lepivost u odkopávek v hornině tř. 1 až 3</t>
  </si>
  <si>
    <t>-1751690228</t>
  </si>
  <si>
    <t>Odkopávky a prokopávky nezapažené s přehozením výkopku na vzdálenost do 3 m nebo s naložením na dopravní prostředek v hornině tř. 3 Příplatek k cenám za lepivost horniny tř. 3</t>
  </si>
  <si>
    <t>"lepivost 50%"</t>
  </si>
  <si>
    <t>816*0,5 'Přepočtené koeficientem množství</t>
  </si>
  <si>
    <t>162301102</t>
  </si>
  <si>
    <t>Vodorovné přemístění do 1000 m výkopku/sypaniny z horniny tř. 1 až 4 - na a z meziskládky</t>
  </si>
  <si>
    <t>-877514330</t>
  </si>
  <si>
    <t>Vodorovné přemístění výkopku nebo sypaniny po suchu na obvyklém dopravním prostředku, bez naložení výkopku, avšak se složením bez rozhrnutí z horniny tř. 1 až 4 na vzdálenost přes 500 do 1 000 m</t>
  </si>
  <si>
    <t>"aktivní zóna 50% místní zemina" 816*0,5*2</t>
  </si>
  <si>
    <t>162701105</t>
  </si>
  <si>
    <t>Vodorovné přemístění do 10000 m výkopku/sypaniny z horniny tř. 1 až 4</t>
  </si>
  <si>
    <t>-349859398</t>
  </si>
  <si>
    <t>Vodorovné přemístění výkopku nebo sypaniny po suchu na obvyklém dopravním prostředku, bez naložení výkopku, avšak se složením bez rozhrnutí z horniny tř. 1 až 4 na vzdálenost přes 9 000 do 10 000 m</t>
  </si>
  <si>
    <t>"aktivní zóna 50% místní zemina" -816*0,5</t>
  </si>
  <si>
    <t>162701109</t>
  </si>
  <si>
    <t>Příplatek k vodorovnému přemístění výkopku/sypaniny z horniny tř. 1 až 4 ZKD 1000 m přes 10000 m</t>
  </si>
  <si>
    <t>-2052459221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</si>
  <si>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</si>
  <si>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408*10 'Přepočtené koeficientem množství</t>
  </si>
  <si>
    <t>167101102</t>
  </si>
  <si>
    <t>Nakládání výkopku z hornin tř. 1 až 4 přes 100 m3</t>
  </si>
  <si>
    <t>-1920465962</t>
  </si>
  <si>
    <t>Nakládání, skládání a překládání neulehlého výkopku nebo sypaniny nakládání, množství přes 100 m3, z hornin tř. 1 až 4</t>
  </si>
  <si>
    <t>"aktivní zóna 50% místní zemina" 816*0,5</t>
  </si>
  <si>
    <t>171101111</t>
  </si>
  <si>
    <t>Uložení sypaniny z hornin nesoudržných sypkých s vlhkostí l(d) 0,9 v aktivní zóně</t>
  </si>
  <si>
    <t>1294205616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</si>
  <si>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</si>
  <si>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"aktivní zóna MZ 50% Rmat a  50% místní zemina" 816</t>
  </si>
  <si>
    <t>589811470</t>
  </si>
  <si>
    <t>recyklát asfaltový frakce 8/32</t>
  </si>
  <si>
    <t>-1032476088</t>
  </si>
  <si>
    <t>"aktivní zóna MZ 50% Rmat a  50% místní zemina" 816*0,5</t>
  </si>
  <si>
    <t>408*2,4 'Přepočtené koeficientem množství</t>
  </si>
  <si>
    <t>171201201</t>
  </si>
  <si>
    <t>Uložení sypaniny na skládky</t>
  </si>
  <si>
    <t>1435661669</t>
  </si>
  <si>
    <t>171201201-1</t>
  </si>
  <si>
    <t>Uložení sypaniny na meziskládky</t>
  </si>
  <si>
    <t>532565267</t>
  </si>
  <si>
    <t>171201211</t>
  </si>
  <si>
    <t>Poplatek za uložení odpadu ze sypaniny na skládce (skládkovné)</t>
  </si>
  <si>
    <t>-426750848</t>
  </si>
  <si>
    <t>Uložení sypaniny poplatek za uložení sypaniny na skládce (skládkovné)</t>
  </si>
  <si>
    <t>408*1,9 'Přepočtené koeficientem množství</t>
  </si>
  <si>
    <t>181202305</t>
  </si>
  <si>
    <t>Úprava pláně na násypech se zhutněním</t>
  </si>
  <si>
    <t>655592779</t>
  </si>
  <si>
    <t>Úprava pláně na stavbách dálnic na násypech se zhutněním</t>
  </si>
  <si>
    <t>"přehutnění parapláně" 1360</t>
  </si>
  <si>
    <t>"přehutnění pláně" 3264</t>
  </si>
  <si>
    <t>Komunikace pozemní</t>
  </si>
  <si>
    <t>561041121</t>
  </si>
  <si>
    <t>Zřízení podkladu ze zeminy upravené vápnem, cementem, směsnými pojivy tl 300 mm plochy do 5000 m2</t>
  </si>
  <si>
    <t>1997084447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</si>
  <si>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</si>
  <si>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"aktivní zóna MZ 50% Rmat a  50% místní zemina" 816/0,5</t>
  </si>
  <si>
    <t>585301700</t>
  </si>
  <si>
    <t xml:space="preserve">vápno </t>
  </si>
  <si>
    <t>-898396528</t>
  </si>
  <si>
    <t>"aktivní zóna MZ 50% Rmat a  50% místní zemina" 816/0,5*0,25*53/1000</t>
  </si>
  <si>
    <t>17</t>
  </si>
  <si>
    <t>564951413-1</t>
  </si>
  <si>
    <t>Podklad z asfaltového recyklátu tl 160 mm</t>
  </si>
  <si>
    <t>50910571</t>
  </si>
  <si>
    <t>Podklad nebo podsyp z asfaltového recyklátu s rozprostřením a zhutněním, po zhutnění tl. 160 mm na místě s přidáním směsného pojiva 4-6% doplněného frakcí 0/2-0/4</t>
  </si>
  <si>
    <t>P</t>
  </si>
  <si>
    <t>Poznámka k položce:
R 0/32 C3/4 AC</t>
  </si>
  <si>
    <t>"nová konstrukce v místě sanace dle vzor. řezu až ke geokompozitu" 3264</t>
  </si>
  <si>
    <t>18</t>
  </si>
  <si>
    <t>565166122</t>
  </si>
  <si>
    <t>Asfaltový beton vrstva podkladní ACP 22S (obalované kamenivo OKH) tl 90 mm š přes 3 m</t>
  </si>
  <si>
    <t>-406038809</t>
  </si>
  <si>
    <t>Asfaltový beton vrstva podkladní ACP 22 (obalované kamenivo hrubozrnné - OKH) s rozprostřením a zhutněním v pruhu šířky přes 3 m, po zhutnění tl. 90 mm</t>
  </si>
  <si>
    <t>Poznámka k položce:
ACP 22S 50/70 tl. 90 mm</t>
  </si>
  <si>
    <t>19</t>
  </si>
  <si>
    <t>569931132</t>
  </si>
  <si>
    <t>Zpevnění krajnic asfaltovým recyklátem tl 100 mm</t>
  </si>
  <si>
    <t>-1569198978</t>
  </si>
  <si>
    <t>Zpevnění krajnic nebo komunikací pro pěší s rozprostřením a zhutněním, po zhutnění asfaltovým recyklátem tl. 100 mm</t>
  </si>
  <si>
    <t>Poznámka k položce:
R 0/32 C 3/4 AC</t>
  </si>
  <si>
    <t>"zpevnění krajnice R-mat tl. 100 mm" 136/0,1</t>
  </si>
  <si>
    <t>20</t>
  </si>
  <si>
    <t>572274118-1</t>
  </si>
  <si>
    <t xml:space="preserve">Oprava trhlin a výtluků v komunikaci plochy nad 100 m2 </t>
  </si>
  <si>
    <t>-1207999986</t>
  </si>
  <si>
    <t>"oprava trhlin do 15% plochy" 285,6</t>
  </si>
  <si>
    <t>573191111-1</t>
  </si>
  <si>
    <t>Postřik infiltrační kationaktivní emulzí PI-E v množství 0,6 kg/m2</t>
  </si>
  <si>
    <t>-1716573443</t>
  </si>
  <si>
    <t>Poznámka k položce:
PI-E C 60 B 5 0,6 kg/m2</t>
  </si>
  <si>
    <t>22</t>
  </si>
  <si>
    <t>573231107</t>
  </si>
  <si>
    <t>Postřik živičný spojovací ze silniční emulze PS-E modifikovaný v množství 0,40 kg/m2</t>
  </si>
  <si>
    <t>63264076</t>
  </si>
  <si>
    <t>Poznámka k položce:
PS-E C 60 BP 5 0,35 kg/m2</t>
  </si>
  <si>
    <t>"nová konstrukce vozovky v celé šířce ACO 11+ PmB tl. 40 mm" 3603</t>
  </si>
  <si>
    <t>23</t>
  </si>
  <si>
    <t>573231109</t>
  </si>
  <si>
    <t>Postřik živičný spojovací ze silniční emulze PS-E v množství 0,60 kg/m2</t>
  </si>
  <si>
    <t>-869890612</t>
  </si>
  <si>
    <t>Postřik spojovací PS bez posypu kamenivem ze silniční emulze, PS-E v množství 0,60 kg/m2</t>
  </si>
  <si>
    <t>Poznámka k položce:
PS-E C 60 BP 3-6</t>
  </si>
  <si>
    <t>24</t>
  </si>
  <si>
    <t>577134141</t>
  </si>
  <si>
    <t>Asfaltový beton vrstva obrusná ACO 11+ (ABS) tř. I tl 40 mm š přes 3 m z modifikovaného asfaltu</t>
  </si>
  <si>
    <t>1481826534</t>
  </si>
  <si>
    <t>Asfaltový beton vrstva obrusná ACO 11 (ABS) s rozprostřením a se zhutněním z modifikovaného asfaltu v pruhu šířky přes 3 m tl. 40 mm</t>
  </si>
  <si>
    <t>Poznámka k položce:
ACO 11+ PmB 45/80-55 tl. 40 mm</t>
  </si>
  <si>
    <t>25</t>
  </si>
  <si>
    <t>577165142-1</t>
  </si>
  <si>
    <t>Asfaltový beton vrstva ložní ACL 16S (ABH) tl 70 mm š přes 3 m z modifikovaného asfaltu s rozptýlenou 3D výztuží 0,5 kg na 1 tunu směsi, vlákna 20-40 mm</t>
  </si>
  <si>
    <t>-638099281</t>
  </si>
  <si>
    <t>Asfaltový beton vrstva ložní ACL 16S (ABH) s rozprostřením a zhutněním z modifikovaného asfaltu v pruhu šířky přes 3 m, po zhutnění tl. 70 mm s rozptýlenou 3D výztuží 0,5 kg na 1 tunu směsi, vlákna 20-40 mm</t>
  </si>
  <si>
    <t>Poznámka k položce:
FR ACL 16S PmB 45/80-55 tl. 70 mm</t>
  </si>
  <si>
    <t>"nová konstrukce vozovky v celé šířce ACL 16S PmB tl. 70 mm" 3603</t>
  </si>
  <si>
    <t>26</t>
  </si>
  <si>
    <t>919721202-1</t>
  </si>
  <si>
    <t>Kompozit dvouosé geomříže a textilie pro vyztužování asfaltových povrchů v místě reflexních trhlin s minimální tahovou pevností 70/70 kN, š. 2 m</t>
  </si>
  <si>
    <t>1613585812</t>
  </si>
  <si>
    <t>"geokompozit š. 2 m" 2176</t>
  </si>
  <si>
    <t>27</t>
  </si>
  <si>
    <t>938902113</t>
  </si>
  <si>
    <t>Čištění příkopů komunikací příkopovým rypadlem objem nánosu do 0,5 m3/m</t>
  </si>
  <si>
    <t>607925902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</si>
  <si>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</si>
  <si>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"pročištění nezpevněných příkopů" 1088</t>
  </si>
  <si>
    <t>28</t>
  </si>
  <si>
    <t>938908411-1</t>
  </si>
  <si>
    <t>Čištění vozovek splachováním vodou - omytí tlakovou vodou</t>
  </si>
  <si>
    <t>559238026</t>
  </si>
  <si>
    <t>Čištění vozovek splachováním vodou povrchu podkladu nebo krytu živičného, betonového nebo dlážděného - omytí tlakovou vodou</t>
  </si>
  <si>
    <t>"omytí tlakovou vodou" 1904</t>
  </si>
  <si>
    <t>29</t>
  </si>
  <si>
    <t>938909311</t>
  </si>
  <si>
    <t>Čištění vozovek metením strojně podkladu nebo krytu betonového nebo živičného</t>
  </si>
  <si>
    <t>844135550</t>
  </si>
  <si>
    <t>Čištění vozovek metením bláta, prachu nebo hlinitého nánosu s odklizením na hromady na vzdálenost do 20 m nebo naložením na dopravní prostředek strojně povrchu podkladu nebo krytu betonového nebo živičného</t>
  </si>
  <si>
    <t>"očištění a zametení povrchu po odfézování" 1904</t>
  </si>
  <si>
    <t>30</t>
  </si>
  <si>
    <t>744219264</t>
  </si>
  <si>
    <t>31</t>
  </si>
  <si>
    <t>-1307259413</t>
  </si>
  <si>
    <t>2595,164*19 'Přepočtené koeficientem množství</t>
  </si>
  <si>
    <t>32</t>
  </si>
  <si>
    <t>-495471917</t>
  </si>
  <si>
    <t>33</t>
  </si>
  <si>
    <t>-712459066</t>
  </si>
  <si>
    <t>2455,578-1395,866-631,04</t>
  </si>
  <si>
    <t>34</t>
  </si>
  <si>
    <t>997221845</t>
  </si>
  <si>
    <t>Poplatek za uložení odpadu z asfaltových povrchů na skládce (skládkovné)</t>
  </si>
  <si>
    <t>-1428411729</t>
  </si>
  <si>
    <t>Poplatek za uložení stavebního odpadu na skládce (skládkovné) z asfaltových povrchů</t>
  </si>
  <si>
    <t>1395,866</t>
  </si>
  <si>
    <t>35</t>
  </si>
  <si>
    <t>997221855</t>
  </si>
  <si>
    <t>Poplatek za uložení odpadu z kameniva na skládce (skládkovné)</t>
  </si>
  <si>
    <t>1863280956</t>
  </si>
  <si>
    <t>Poplatek za uložení stavebního odpadu na skládce (skládkovné) z kameniva</t>
  </si>
  <si>
    <t>631,04</t>
  </si>
  <si>
    <t>36</t>
  </si>
  <si>
    <t>1411563158</t>
  </si>
  <si>
    <t>37</t>
  </si>
  <si>
    <t>998225191</t>
  </si>
  <si>
    <t>Příplatek k přesunu hmot pro pozemní komunikace s krytem z kamene, živičným, betonovým do 1000 m</t>
  </si>
  <si>
    <t>-924999131</t>
  </si>
  <si>
    <t>Přesun hmot pro komunikace s krytem z kameniva, monolitickým betonovým nebo živičným Příplatek k ceně za zvětšený přesun přes vymezenou největší dopravní vzdálenost do 1000 m</t>
  </si>
  <si>
    <t>2 - 2.podúsek - km 2,200 - 2,750 a 2,900 - 3,450 - dl. úseku 1100m</t>
  </si>
  <si>
    <t>113107221</t>
  </si>
  <si>
    <t>Odstranění podkladu pl přes 200 m2 z kameniva drceného tl 100 mm</t>
  </si>
  <si>
    <t>890769655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</si>
  <si>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</si>
  <si>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"2.podúsek"</t>
  </si>
  <si>
    <t>"km 2,200 - 2,750 a 2,900 - 3,450 - dl. úseku 1100m"</t>
  </si>
  <si>
    <t>"vybourání nestmelených vrstev tl. cca 80mm" 654,8/0,08</t>
  </si>
  <si>
    <t>-963056464</t>
  </si>
  <si>
    <t>"vybourání nestmelených vrstev krajů tl. cca 160 mm" 704/0,16</t>
  </si>
  <si>
    <t>113154335</t>
  </si>
  <si>
    <t>Frézování živičného krytu tl 200 mm pruh š 2 m pl do 10000 m2 bez překážek v trase</t>
  </si>
  <si>
    <t>1676531556</t>
  </si>
  <si>
    <t>Frézování živičného podkladu nebo krytu s naložením na dopravní prostředek plochy přes 1 000 do 10 000 m2 bez překážek v trase pruhu šířky přes 1 m do 2 m, tloušťky vrstvy 200 mm</t>
  </si>
  <si>
    <t>"frézování AHV vozovky tl. 120 mm" 7305</t>
  </si>
  <si>
    <t>122201103</t>
  </si>
  <si>
    <t>Odkopávky a prokopávky nezapažené v hornině tř. 3 objem do 5000 m3</t>
  </si>
  <si>
    <t>-1165669902</t>
  </si>
  <si>
    <t>Odkopávky a prokopávky nezapažené s přehozením výkopku na vzdálenost do 3 m nebo s naložením na dopravní prostředek v hornině tř. 3 přes 1 000 do 5 000 m3</t>
  </si>
  <si>
    <t>"výkop zeminy v aktivní zóně š. min. 1,25 m" 1650</t>
  </si>
  <si>
    <t>-290303853</t>
  </si>
  <si>
    <t>1650*0,5 'Přepočtené koeficientem množství</t>
  </si>
  <si>
    <t>684238935</t>
  </si>
  <si>
    <t>"aktivní zóna 50% místní zemina" 1650*0,5*2</t>
  </si>
  <si>
    <t>89720899</t>
  </si>
  <si>
    <t>"aktivní zóna 50% místní zemina" -1650*0,5</t>
  </si>
  <si>
    <t>-1342684959</t>
  </si>
  <si>
    <t>825*10 'Přepočtené koeficientem množství</t>
  </si>
  <si>
    <t>1041546835</t>
  </si>
  <si>
    <t>"aktivní zóna 50% místní zemina" 1650*0,5</t>
  </si>
  <si>
    <t>-787004652</t>
  </si>
  <si>
    <t>"aktivní zóna MZ 50% Rmat a  50% místní zemina" 1650</t>
  </si>
  <si>
    <t>-1615366046</t>
  </si>
  <si>
    <t>"aktivní zóna MZ 50% Rmat a  50% místní zemina" 1650*0,5</t>
  </si>
  <si>
    <t>825*2,4 'Přepočtené koeficientem množství</t>
  </si>
  <si>
    <t>550893415</t>
  </si>
  <si>
    <t>-374993901</t>
  </si>
  <si>
    <t>1246506842</t>
  </si>
  <si>
    <t>825*1,9 'Přepočtené koeficientem množství</t>
  </si>
  <si>
    <t>163183956</t>
  </si>
  <si>
    <t>"přehutnění parapláně" 2750</t>
  </si>
  <si>
    <t>"přehutnění pláně" 6600</t>
  </si>
  <si>
    <t>181951102</t>
  </si>
  <si>
    <t>Úprava pláně v hornině tř. 1 až 4 se zhutněním</t>
  </si>
  <si>
    <t>-1844627112</t>
  </si>
  <si>
    <t>Úprava pláně vyrovnáním výškových rozdílů v hornině tř. 1 až 4 se zhutněním</t>
  </si>
  <si>
    <t>"reprofilace a přehutnění podkl. vrstev" 3850</t>
  </si>
  <si>
    <t>1850493526</t>
  </si>
  <si>
    <t>"aktivní zóna MZ 50% Rmat a  50% místní zemina" 1650/0,5</t>
  </si>
  <si>
    <t>1496378032</t>
  </si>
  <si>
    <t>"aktivní zóna MZ 50% Rmat a  50% místní zemina" 1650/0,5*0,25*53/1000</t>
  </si>
  <si>
    <t>-1913417162</t>
  </si>
  <si>
    <t>"nová konstrukce v místě sanace dle vzor. řezu až ke geokompozitu" 6600</t>
  </si>
  <si>
    <t>-1831612212</t>
  </si>
  <si>
    <t>-467501767</t>
  </si>
  <si>
    <t>"zpevnění krajnice R-mat tl. 100 mm" 275/0,1</t>
  </si>
  <si>
    <t>1268259282</t>
  </si>
  <si>
    <t>-1849790377</t>
  </si>
  <si>
    <t>"nová konstrukce vozovky v celé šířce ACO 11+ PmB tl. 40 mm" 7305</t>
  </si>
  <si>
    <t>1321284516</t>
  </si>
  <si>
    <t>1467735125</t>
  </si>
  <si>
    <t>577165142</t>
  </si>
  <si>
    <t>Asfaltový beton vrstva ložní ACL 16S (ABH) tl 70 mm š přes 3 m z modifikovaného asfaltu</t>
  </si>
  <si>
    <t>-1915340458</t>
  </si>
  <si>
    <t>Asfaltový beton vrstva ložní ACL 16S (ABH) s rozprostřením a zhutněním z modifikovaného asfaltu v pruhu šířky přes 3 m, po zhutnění tl. 70 mm</t>
  </si>
  <si>
    <t>"nová konstrukce vozovky v celé šířce ACL 16S PmB tl. 70 mm" 7305</t>
  </si>
  <si>
    <t>461362989</t>
  </si>
  <si>
    <t>"geokompozit š. 2 m" 4400</t>
  </si>
  <si>
    <t>432812860</t>
  </si>
  <si>
    <t>"pročištění nezpevněných příkopů" 2130</t>
  </si>
  <si>
    <t>958501757</t>
  </si>
  <si>
    <t>368688424</t>
  </si>
  <si>
    <t>7097,73*19 'Přepočtené koeficientem množství</t>
  </si>
  <si>
    <t>-1499585209</t>
  </si>
  <si>
    <t>-1680232266</t>
  </si>
  <si>
    <t>690,12</t>
  </si>
  <si>
    <t>1541400813</t>
  </si>
  <si>
    <t>3740,16</t>
  </si>
  <si>
    <t>-486264365</t>
  </si>
  <si>
    <t>1391,45+1276</t>
  </si>
  <si>
    <t>2026822437</t>
  </si>
  <si>
    <t>971392568</t>
  </si>
  <si>
    <t>SO 182 - Přechodné dopravní značení</t>
  </si>
  <si>
    <t>913121111</t>
  </si>
  <si>
    <t>Montáž a demontáž dočasné dopravní značky kompletní základní</t>
  </si>
  <si>
    <t>1540574711</t>
  </si>
  <si>
    <t>Montáž a demontáž dočasných dopravních značek kompletních značek vč. podstavce a sloupku základních</t>
  </si>
  <si>
    <t>"malé provizorní SDz s podstavcem" 70</t>
  </si>
  <si>
    <t>913121112</t>
  </si>
  <si>
    <t>Montáž a demontáž dočasné dopravní značky kompletní zvětšené</t>
  </si>
  <si>
    <t>-812823962</t>
  </si>
  <si>
    <t>Montáž a demontáž dočasných dopravních značek kompletních značek vč. podstavce a sloupku zvětšených</t>
  </si>
  <si>
    <t>"velké provizorní SDZ s podstavcem" 30</t>
  </si>
  <si>
    <t>913121211</t>
  </si>
  <si>
    <t>Příplatek k dočasné dopravní značce kompletní základní za první a ZKD den použití</t>
  </si>
  <si>
    <t>1528578438</t>
  </si>
  <si>
    <t>Montáž a demontáž dočasných dopravních značek Příplatek za první a každý další den použití dočasných dopravních značek k ceně 12-1111</t>
  </si>
  <si>
    <t>"malé provizorní SDz s podstavcem" 70*(31+30+31)</t>
  </si>
  <si>
    <t>913121212</t>
  </si>
  <si>
    <t>Příplatek k dočasné dopravní značce kompletní zvětšené za první a ZKD den použití</t>
  </si>
  <si>
    <t>1777174742</t>
  </si>
  <si>
    <t>Montáž a demontáž dočasných dopravních značek Příplatek za první a každý další den použití dočasných dopravních značek k ceně 12-1112</t>
  </si>
  <si>
    <t>"velké provizorní SDZ s podstavcem" 30*(31+30+31)</t>
  </si>
  <si>
    <t>SO 193 - Stálé dopravní značení</t>
  </si>
  <si>
    <t>914111111</t>
  </si>
  <si>
    <t>Montáž svislé dopravní značky do velikosti 1 m2 objímkami na sloupek nebo konzolu</t>
  </si>
  <si>
    <t>277868162</t>
  </si>
  <si>
    <t>Montáž svislé dopravní značky základní velikosti do 1 m2 objímkami na sloupky nebo konzoly</t>
  </si>
  <si>
    <t>"nové SDZ" 4</t>
  </si>
  <si>
    <t>404441210-1</t>
  </si>
  <si>
    <t xml:space="preserve">značka dopravní svislá se zvýrazněním z hliníkového materiálu s rámečkem s dvojitým ohybem okraje po celém obvodu včetně rohů, v retroreflexní úpravě, lícová strana pokryta retroreflexivní fólií, min. třídy 2 světelně technických vlastností </t>
  </si>
  <si>
    <t>658765727</t>
  </si>
  <si>
    <t>914511111-1</t>
  </si>
  <si>
    <t>Montáž sloupku dopravních značek délky do 3,5 m s betonovým základem 400x400x800 mm C16/20 XF2, včetně likvidace a odvozu výkopku pro základ</t>
  </si>
  <si>
    <t>1978052011</t>
  </si>
  <si>
    <t>"nové SDZ" 3</t>
  </si>
  <si>
    <t>404452300</t>
  </si>
  <si>
    <t>sloupek Zn 70 - 350</t>
  </si>
  <si>
    <t>2127052842</t>
  </si>
  <si>
    <t>výrobky a tabule orientační pro návěstí a zabezpečovací zařízení silniční značky dopravní svislé sloupky Zn 70 - 350</t>
  </si>
  <si>
    <t>915131112-1</t>
  </si>
  <si>
    <t>Vodorovné dopravní značení liniové a pro přechody pro chodce, šipky, symboly retroreflexní bílá barva</t>
  </si>
  <si>
    <t>1828032106</t>
  </si>
  <si>
    <t>Vodorovné dopravní značení stříkané barvou liniové a pro přechody pro chodce, šipky, symboly bílé retroreflexní</t>
  </si>
  <si>
    <t>"1. fáze VDZ" 1030</t>
  </si>
  <si>
    <t>915231112-1</t>
  </si>
  <si>
    <t>Vodorovné dopravní značení liniové a pro přechody pro chodce, šipky, symboly retroreflexní bílý plast</t>
  </si>
  <si>
    <t>-30788643</t>
  </si>
  <si>
    <t>Vodorovné dopravní značení stříkaným plastem liniové a pro přechody pro chodce, šipky, symboly nápisy bílé retroreflexní</t>
  </si>
  <si>
    <t>"2. fáze VDZ" 1030</t>
  </si>
  <si>
    <t>915621111-1</t>
  </si>
  <si>
    <t>Předznačení vodorovného liniového a plošného značení</t>
  </si>
  <si>
    <t>-590559051</t>
  </si>
  <si>
    <t>Předznačení pro vodorovné značení stříkané barvou nebo prováděné z nátěrových hmot liniové a plošné šipky, symboly, nápisy</t>
  </si>
  <si>
    <t>938908411</t>
  </si>
  <si>
    <t>Čištění vozovek splachováním vodou</t>
  </si>
  <si>
    <t>1424683605</t>
  </si>
  <si>
    <t>Čištění vozovek splachováním vodou povrchu podkladu nebo krytu živičného, betonového nebo dlážděného</t>
  </si>
  <si>
    <t>Poznámka k položce:
omytí tlakovou vodou</t>
  </si>
  <si>
    <t>"očištění a zametení povrchu po odfézování" 10908</t>
  </si>
  <si>
    <t>966006132</t>
  </si>
  <si>
    <t>Odstranění značek dopravních nebo orientačních se sloupky s betonovými patkami</t>
  </si>
  <si>
    <t>-702369079</t>
  </si>
  <si>
    <t>Odstranění dopravních nebo orientačních značek se sloupkem s uložením hmot na vzdálenost do 20 m nebo s naložením na dopravní prostředek, se zásypem jam a jeho zhutněním s betonovou patkou</t>
  </si>
  <si>
    <t>"rušené SDZ" 2</t>
  </si>
  <si>
    <t>-1789033211</t>
  </si>
  <si>
    <t>-514403970</t>
  </si>
  <si>
    <t>218,324*19 'Přepočtené koeficientem množství</t>
  </si>
  <si>
    <t>1954868911</t>
  </si>
  <si>
    <t>-1696752541</t>
  </si>
  <si>
    <t>54578224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</si>
  <si>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</si>
  <si>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</si>
  <si>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</si>
  <si>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</si>
  <si>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</si>
  <si>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</si>
  <si>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</si>
  <si>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</si>
  <si>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012203000-1</t>
  </si>
  <si>
    <t>Geodetické práce a zaměření skutečného provedení</t>
  </si>
  <si>
    <t>Kč</t>
  </si>
  <si>
    <t>1024</t>
  </si>
  <si>
    <t>-391997973</t>
  </si>
  <si>
    <t>013254000</t>
  </si>
  <si>
    <t>Dokumentace skutečného provedení stavby</t>
  </si>
  <si>
    <t>489970485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</si>
  <si>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</si>
  <si>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</si>
  <si>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</si>
  <si>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</si>
  <si>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-1489494889</t>
  </si>
  <si>
    <t>Základní rozdělení průvodních činností a nákladů zařízení staveniště</t>
  </si>
  <si>
    <t>031002000-1</t>
  </si>
  <si>
    <t>Náklady spojené s realizací DIO a DIR</t>
  </si>
  <si>
    <t>-1425342721</t>
  </si>
  <si>
    <t>VRN4</t>
  </si>
  <si>
    <t>Inženýrská činnost</t>
  </si>
  <si>
    <t>041903001-1</t>
  </si>
  <si>
    <t>Fotodokumentace stavby</t>
  </si>
  <si>
    <t>-987403688</t>
  </si>
  <si>
    <t>VRN6</t>
  </si>
  <si>
    <t>Územní vlivy</t>
  </si>
  <si>
    <t>060001000</t>
  </si>
  <si>
    <t>415839402</t>
  </si>
  <si>
    <t>Základní rozdělení průvodních činností a nákladů územní vlivy</t>
  </si>
  <si>
    <t>VRN7</t>
  </si>
  <si>
    <t>Provozní vlivy</t>
  </si>
  <si>
    <t>070001000</t>
  </si>
  <si>
    <t>258449792</t>
  </si>
  <si>
    <t>Základní rozdělení průvodních činností a nákladů provozní vlivy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</si>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</sst>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1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5"/>
      <c r="AS2" s="375"/>
      <c r="AT2" s="375"/>
      <c r="AU2" s="375"/>
      <c r="AV2" s="375"/>
      <c r="AW2" s="375"/>
      <c r="AX2" s="375"/>
      <c r="AY2" s="375"/>
      <c r="AZ2" s="375"/>
      <c r="BA2" s="375"/>
      <c r="BB2" s="375"/>
      <c r="BC2" s="375"/>
      <c r="BD2" s="375"/>
      <c r="BE2" s="375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225.75" customHeight="1">
      <c r="B20" s="27"/>
      <c r="C20" s="28"/>
      <c r="D20" s="28"/>
      <c r="E20" s="340" t="s">
        <v>37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39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40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41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44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6">
        <f>ROUND(AV51,2)</f>
        <v>0</v>
      </c>
      <c r="AL26" s="345"/>
      <c r="AM26" s="345"/>
      <c r="AN26" s="345"/>
      <c r="AO26" s="345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44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6">
        <f>ROUND(AW51,2)</f>
        <v>0</v>
      </c>
      <c r="AL27" s="345"/>
      <c r="AM27" s="345"/>
      <c r="AN27" s="345"/>
      <c r="AO27" s="345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44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6">
        <v>0</v>
      </c>
      <c r="AL28" s="345"/>
      <c r="AM28" s="345"/>
      <c r="AN28" s="345"/>
      <c r="AO28" s="345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44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6">
        <v>0</v>
      </c>
      <c r="AL29" s="345"/>
      <c r="AM29" s="345"/>
      <c r="AN29" s="345"/>
      <c r="AO29" s="345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44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6">
        <v>0</v>
      </c>
      <c r="AL30" s="345"/>
      <c r="AM30" s="345"/>
      <c r="AN30" s="345"/>
      <c r="AO30" s="345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47" t="s">
        <v>50</v>
      </c>
      <c r="Y32" s="348"/>
      <c r="Z32" s="348"/>
      <c r="AA32" s="348"/>
      <c r="AB32" s="348"/>
      <c r="AC32" s="52"/>
      <c r="AD32" s="52"/>
      <c r="AE32" s="52"/>
      <c r="AF32" s="52"/>
      <c r="AG32" s="52"/>
      <c r="AH32" s="52"/>
      <c r="AI32" s="52"/>
      <c r="AJ32" s="52"/>
      <c r="AK32" s="349">
        <f>SUM(AK23:AK30)</f>
        <v>0</v>
      </c>
      <c r="AL32" s="348"/>
      <c r="AM32" s="348"/>
      <c r="AN32" s="348"/>
      <c r="AO32" s="350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819-1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II/322 Kolín - Tři Dvory - IROP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Středočeský kraj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7. 5. 2018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Krajská správa a údržba silnic Středočeského kraje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4" t="str">
        <f>IF(E17="","",E17)</f>
        <v>Ateliér PROMIKA s.r.o.</v>
      </c>
      <c r="AN46" s="354"/>
      <c r="AO46" s="354"/>
      <c r="AP46" s="354"/>
      <c r="AQ46" s="62"/>
      <c r="AR46" s="60"/>
      <c r="AS46" s="355" t="s">
        <v>52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53</v>
      </c>
      <c r="D49" s="362"/>
      <c r="E49" s="362"/>
      <c r="F49" s="362"/>
      <c r="G49" s="362"/>
      <c r="H49" s="78"/>
      <c r="I49" s="363" t="s">
        <v>54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55</v>
      </c>
      <c r="AH49" s="362"/>
      <c r="AI49" s="362"/>
      <c r="AJ49" s="362"/>
      <c r="AK49" s="362"/>
      <c r="AL49" s="362"/>
      <c r="AM49" s="362"/>
      <c r="AN49" s="363" t="s">
        <v>56</v>
      </c>
      <c r="AO49" s="362"/>
      <c r="AP49" s="362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3">
        <f>ROUND(AG52,2)</f>
        <v>0</v>
      </c>
      <c r="AH51" s="373"/>
      <c r="AI51" s="373"/>
      <c r="AJ51" s="373"/>
      <c r="AK51" s="373"/>
      <c r="AL51" s="373"/>
      <c r="AM51" s="373"/>
      <c r="AN51" s="374">
        <f t="shared" ref="AN51:AN59" si="0">SUM(AG51,AT51)</f>
        <v>0</v>
      </c>
      <c r="AO51" s="374"/>
      <c r="AP51" s="374"/>
      <c r="AQ51" s="88" t="s">
        <v>21</v>
      </c>
      <c r="AR51" s="70"/>
      <c r="AS51" s="89">
        <f>ROUND(AS52,2)</f>
        <v>0</v>
      </c>
      <c r="AT51" s="90">
        <f t="shared" ref="AT51:AT59" si="1"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B52" s="95"/>
      <c r="C52" s="96"/>
      <c r="D52" s="368" t="s">
        <v>76</v>
      </c>
      <c r="E52" s="368"/>
      <c r="F52" s="368"/>
      <c r="G52" s="368"/>
      <c r="H52" s="368"/>
      <c r="I52" s="97"/>
      <c r="J52" s="368" t="s">
        <v>77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7">
        <f>ROUND(AG53+SUM(AG57:AG59),2)</f>
        <v>0</v>
      </c>
      <c r="AH52" s="366"/>
      <c r="AI52" s="366"/>
      <c r="AJ52" s="366"/>
      <c r="AK52" s="366"/>
      <c r="AL52" s="366"/>
      <c r="AM52" s="366"/>
      <c r="AN52" s="365">
        <f t="shared" si="0"/>
        <v>0</v>
      </c>
      <c r="AO52" s="366"/>
      <c r="AP52" s="366"/>
      <c r="AQ52" s="98" t="s">
        <v>78</v>
      </c>
      <c r="AR52" s="99"/>
      <c r="AS52" s="100">
        <f>ROUND(AS53+SUM(AS57:AS59),2)</f>
        <v>0</v>
      </c>
      <c r="AT52" s="101">
        <f t="shared" si="1"/>
        <v>0</v>
      </c>
      <c r="AU52" s="102">
        <f>ROUND(AU53+SUM(AU57:AU59),5)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>ROUND(AZ53+SUM(AZ57:AZ59),2)</f>
        <v>0</v>
      </c>
      <c r="BA52" s="101">
        <f>ROUND(BA53+SUM(BA57:BA59),2)</f>
        <v>0</v>
      </c>
      <c r="BB52" s="101">
        <f>ROUND(BB53+SUM(BB57:BB59),2)</f>
        <v>0</v>
      </c>
      <c r="BC52" s="101">
        <f>ROUND(BC53+SUM(BC57:BC59),2)</f>
        <v>0</v>
      </c>
      <c r="BD52" s="103">
        <f>ROUND(BD53+SUM(BD57:BD59),2)</f>
        <v>0</v>
      </c>
      <c r="BS52" s="104" t="s">
        <v>71</v>
      </c>
      <c r="BT52" s="104" t="s">
        <v>76</v>
      </c>
      <c r="BU52" s="104" t="s">
        <v>73</v>
      </c>
      <c r="BV52" s="104" t="s">
        <v>74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6" customFormat="1" ht="16.5" customHeight="1">
      <c r="B53" s="105"/>
      <c r="C53" s="106"/>
      <c r="D53" s="106"/>
      <c r="E53" s="372" t="s">
        <v>81</v>
      </c>
      <c r="F53" s="372"/>
      <c r="G53" s="372"/>
      <c r="H53" s="372"/>
      <c r="I53" s="372"/>
      <c r="J53" s="106"/>
      <c r="K53" s="372" t="s">
        <v>82</v>
      </c>
      <c r="L53" s="372"/>
      <c r="M53" s="372"/>
      <c r="N53" s="372"/>
      <c r="O53" s="372"/>
      <c r="P53" s="372"/>
      <c r="Q53" s="372"/>
      <c r="R53" s="372"/>
      <c r="S53" s="372"/>
      <c r="T53" s="372"/>
      <c r="U53" s="372"/>
      <c r="V53" s="372"/>
      <c r="W53" s="372"/>
      <c r="X53" s="372"/>
      <c r="Y53" s="372"/>
      <c r="Z53" s="372"/>
      <c r="AA53" s="372"/>
      <c r="AB53" s="372"/>
      <c r="AC53" s="372"/>
      <c r="AD53" s="372"/>
      <c r="AE53" s="372"/>
      <c r="AF53" s="372"/>
      <c r="AG53" s="371">
        <f>ROUND(SUM(AG54:AG56),2)</f>
        <v>0</v>
      </c>
      <c r="AH53" s="370"/>
      <c r="AI53" s="370"/>
      <c r="AJ53" s="370"/>
      <c r="AK53" s="370"/>
      <c r="AL53" s="370"/>
      <c r="AM53" s="370"/>
      <c r="AN53" s="369">
        <f t="shared" si="0"/>
        <v>0</v>
      </c>
      <c r="AO53" s="370"/>
      <c r="AP53" s="370"/>
      <c r="AQ53" s="107" t="s">
        <v>83</v>
      </c>
      <c r="AR53" s="108"/>
      <c r="AS53" s="109">
        <f>ROUND(SUM(AS54:AS56),2)</f>
        <v>0</v>
      </c>
      <c r="AT53" s="110">
        <f t="shared" si="1"/>
        <v>0</v>
      </c>
      <c r="AU53" s="111">
        <f>ROUND(SUM(AU54:AU56),5)</f>
        <v>0</v>
      </c>
      <c r="AV53" s="110">
        <f>ROUND(AZ53*L26,2)</f>
        <v>0</v>
      </c>
      <c r="AW53" s="110">
        <f>ROUND(BA53*L27,2)</f>
        <v>0</v>
      </c>
      <c r="AX53" s="110">
        <f>ROUND(BB53*L26,2)</f>
        <v>0</v>
      </c>
      <c r="AY53" s="110">
        <f>ROUND(BC53*L27,2)</f>
        <v>0</v>
      </c>
      <c r="AZ53" s="110">
        <f>ROUND(SUM(AZ54:AZ56),2)</f>
        <v>0</v>
      </c>
      <c r="BA53" s="110">
        <f>ROUND(SUM(BA54:BA56),2)</f>
        <v>0</v>
      </c>
      <c r="BB53" s="110">
        <f>ROUND(SUM(BB54:BB56),2)</f>
        <v>0</v>
      </c>
      <c r="BC53" s="110">
        <f>ROUND(SUM(BC54:BC56),2)</f>
        <v>0</v>
      </c>
      <c r="BD53" s="112">
        <f>ROUND(SUM(BD54:BD56),2)</f>
        <v>0</v>
      </c>
      <c r="BS53" s="113" t="s">
        <v>71</v>
      </c>
      <c r="BT53" s="113" t="s">
        <v>80</v>
      </c>
      <c r="BU53" s="113" t="s">
        <v>73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6" customFormat="1" ht="16.5" customHeight="1">
      <c r="A54" s="114" t="s">
        <v>85</v>
      </c>
      <c r="B54" s="105"/>
      <c r="C54" s="106"/>
      <c r="D54" s="106"/>
      <c r="E54" s="106"/>
      <c r="F54" s="372" t="s">
        <v>72</v>
      </c>
      <c r="G54" s="372"/>
      <c r="H54" s="372"/>
      <c r="I54" s="372"/>
      <c r="J54" s="372"/>
      <c r="K54" s="106"/>
      <c r="L54" s="372" t="s">
        <v>86</v>
      </c>
      <c r="M54" s="372"/>
      <c r="N54" s="372"/>
      <c r="O54" s="372"/>
      <c r="P54" s="372"/>
      <c r="Q54" s="372"/>
      <c r="R54" s="372"/>
      <c r="S54" s="372"/>
      <c r="T54" s="372"/>
      <c r="U54" s="372"/>
      <c r="V54" s="372"/>
      <c r="W54" s="372"/>
      <c r="X54" s="372"/>
      <c r="Y54" s="372"/>
      <c r="Z54" s="372"/>
      <c r="AA54" s="372"/>
      <c r="AB54" s="372"/>
      <c r="AC54" s="372"/>
      <c r="AD54" s="372"/>
      <c r="AE54" s="372"/>
      <c r="AF54" s="372"/>
      <c r="AG54" s="369">
        <f>'0 - Celá trasa'!J31</f>
        <v>0</v>
      </c>
      <c r="AH54" s="370"/>
      <c r="AI54" s="370"/>
      <c r="AJ54" s="370"/>
      <c r="AK54" s="370"/>
      <c r="AL54" s="370"/>
      <c r="AM54" s="370"/>
      <c r="AN54" s="369">
        <f t="shared" si="0"/>
        <v>0</v>
      </c>
      <c r="AO54" s="370"/>
      <c r="AP54" s="370"/>
      <c r="AQ54" s="107" t="s">
        <v>83</v>
      </c>
      <c r="AR54" s="108"/>
      <c r="AS54" s="109">
        <v>0</v>
      </c>
      <c r="AT54" s="110">
        <f t="shared" si="1"/>
        <v>0</v>
      </c>
      <c r="AU54" s="111">
        <f>'0 - Celá trasa'!P93</f>
        <v>0</v>
      </c>
      <c r="AV54" s="110">
        <f>'0 - Celá trasa'!J34</f>
        <v>0</v>
      </c>
      <c r="AW54" s="110">
        <f>'0 - Celá trasa'!J35</f>
        <v>0</v>
      </c>
      <c r="AX54" s="110">
        <f>'0 - Celá trasa'!J36</f>
        <v>0</v>
      </c>
      <c r="AY54" s="110">
        <f>'0 - Celá trasa'!J37</f>
        <v>0</v>
      </c>
      <c r="AZ54" s="110">
        <f>'0 - Celá trasa'!F34</f>
        <v>0</v>
      </c>
      <c r="BA54" s="110">
        <f>'0 - Celá trasa'!F35</f>
        <v>0</v>
      </c>
      <c r="BB54" s="110">
        <f>'0 - Celá trasa'!F36</f>
        <v>0</v>
      </c>
      <c r="BC54" s="110">
        <f>'0 - Celá trasa'!F37</f>
        <v>0</v>
      </c>
      <c r="BD54" s="112">
        <f>'0 - Celá trasa'!F38</f>
        <v>0</v>
      </c>
      <c r="BT54" s="113" t="s">
        <v>87</v>
      </c>
      <c r="BV54" s="113" t="s">
        <v>74</v>
      </c>
      <c r="BW54" s="113" t="s">
        <v>88</v>
      </c>
      <c r="BX54" s="113" t="s">
        <v>84</v>
      </c>
      <c r="CL54" s="113" t="s">
        <v>21</v>
      </c>
    </row>
    <row r="55" spans="1:91" s="6" customFormat="1" ht="28.5" customHeight="1">
      <c r="A55" s="114" t="s">
        <v>85</v>
      </c>
      <c r="B55" s="105"/>
      <c r="C55" s="106"/>
      <c r="D55" s="106"/>
      <c r="E55" s="106"/>
      <c r="F55" s="372" t="s">
        <v>76</v>
      </c>
      <c r="G55" s="372"/>
      <c r="H55" s="372"/>
      <c r="I55" s="372"/>
      <c r="J55" s="372"/>
      <c r="K55" s="106"/>
      <c r="L55" s="372" t="s">
        <v>89</v>
      </c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69">
        <f>'1 - 1. podúsek - km 1.656...'!J31</f>
        <v>0</v>
      </c>
      <c r="AH55" s="370"/>
      <c r="AI55" s="370"/>
      <c r="AJ55" s="370"/>
      <c r="AK55" s="370"/>
      <c r="AL55" s="370"/>
      <c r="AM55" s="370"/>
      <c r="AN55" s="369">
        <f t="shared" si="0"/>
        <v>0</v>
      </c>
      <c r="AO55" s="370"/>
      <c r="AP55" s="370"/>
      <c r="AQ55" s="107" t="s">
        <v>83</v>
      </c>
      <c r="AR55" s="108"/>
      <c r="AS55" s="109">
        <v>0</v>
      </c>
      <c r="AT55" s="110">
        <f t="shared" si="1"/>
        <v>0</v>
      </c>
      <c r="AU55" s="111">
        <f>'1 - 1. podúsek - km 1.656...'!P94</f>
        <v>0</v>
      </c>
      <c r="AV55" s="110">
        <f>'1 - 1. podúsek - km 1.656...'!J34</f>
        <v>0</v>
      </c>
      <c r="AW55" s="110">
        <f>'1 - 1. podúsek - km 1.656...'!J35</f>
        <v>0</v>
      </c>
      <c r="AX55" s="110">
        <f>'1 - 1. podúsek - km 1.656...'!J36</f>
        <v>0</v>
      </c>
      <c r="AY55" s="110">
        <f>'1 - 1. podúsek - km 1.656...'!J37</f>
        <v>0</v>
      </c>
      <c r="AZ55" s="110">
        <f>'1 - 1. podúsek - km 1.656...'!F34</f>
        <v>0</v>
      </c>
      <c r="BA55" s="110">
        <f>'1 - 1. podúsek - km 1.656...'!F35</f>
        <v>0</v>
      </c>
      <c r="BB55" s="110">
        <f>'1 - 1. podúsek - km 1.656...'!F36</f>
        <v>0</v>
      </c>
      <c r="BC55" s="110">
        <f>'1 - 1. podúsek - km 1.656...'!F37</f>
        <v>0</v>
      </c>
      <c r="BD55" s="112">
        <f>'1 - 1. podúsek - km 1.656...'!F38</f>
        <v>0</v>
      </c>
      <c r="BT55" s="113" t="s">
        <v>87</v>
      </c>
      <c r="BV55" s="113" t="s">
        <v>74</v>
      </c>
      <c r="BW55" s="113" t="s">
        <v>90</v>
      </c>
      <c r="BX55" s="113" t="s">
        <v>84</v>
      </c>
      <c r="CL55" s="113" t="s">
        <v>21</v>
      </c>
    </row>
    <row r="56" spans="1:91" s="6" customFormat="1" ht="28.5" customHeight="1">
      <c r="A56" s="114" t="s">
        <v>85</v>
      </c>
      <c r="B56" s="105"/>
      <c r="C56" s="106"/>
      <c r="D56" s="106"/>
      <c r="E56" s="106"/>
      <c r="F56" s="372" t="s">
        <v>80</v>
      </c>
      <c r="G56" s="372"/>
      <c r="H56" s="372"/>
      <c r="I56" s="372"/>
      <c r="J56" s="372"/>
      <c r="K56" s="106"/>
      <c r="L56" s="372" t="s">
        <v>91</v>
      </c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69">
        <f>'2 - 2.podúsek - km 2,200 ...'!J31</f>
        <v>0</v>
      </c>
      <c r="AH56" s="370"/>
      <c r="AI56" s="370"/>
      <c r="AJ56" s="370"/>
      <c r="AK56" s="370"/>
      <c r="AL56" s="370"/>
      <c r="AM56" s="370"/>
      <c r="AN56" s="369">
        <f t="shared" si="0"/>
        <v>0</v>
      </c>
      <c r="AO56" s="370"/>
      <c r="AP56" s="370"/>
      <c r="AQ56" s="107" t="s">
        <v>83</v>
      </c>
      <c r="AR56" s="108"/>
      <c r="AS56" s="109">
        <v>0</v>
      </c>
      <c r="AT56" s="110">
        <f t="shared" si="1"/>
        <v>0</v>
      </c>
      <c r="AU56" s="111">
        <f>'2 - 2.podúsek - km 2,200 ...'!P94</f>
        <v>0</v>
      </c>
      <c r="AV56" s="110">
        <f>'2 - 2.podúsek - km 2,200 ...'!J34</f>
        <v>0</v>
      </c>
      <c r="AW56" s="110">
        <f>'2 - 2.podúsek - km 2,200 ...'!J35</f>
        <v>0</v>
      </c>
      <c r="AX56" s="110">
        <f>'2 - 2.podúsek - km 2,200 ...'!J36</f>
        <v>0</v>
      </c>
      <c r="AY56" s="110">
        <f>'2 - 2.podúsek - km 2,200 ...'!J37</f>
        <v>0</v>
      </c>
      <c r="AZ56" s="110">
        <f>'2 - 2.podúsek - km 2,200 ...'!F34</f>
        <v>0</v>
      </c>
      <c r="BA56" s="110">
        <f>'2 - 2.podúsek - km 2,200 ...'!F35</f>
        <v>0</v>
      </c>
      <c r="BB56" s="110">
        <f>'2 - 2.podúsek - km 2,200 ...'!F36</f>
        <v>0</v>
      </c>
      <c r="BC56" s="110">
        <f>'2 - 2.podúsek - km 2,200 ...'!F37</f>
        <v>0</v>
      </c>
      <c r="BD56" s="112">
        <f>'2 - 2.podúsek - km 2,200 ...'!F38</f>
        <v>0</v>
      </c>
      <c r="BT56" s="113" t="s">
        <v>87</v>
      </c>
      <c r="BV56" s="113" t="s">
        <v>74</v>
      </c>
      <c r="BW56" s="113" t="s">
        <v>92</v>
      </c>
      <c r="BX56" s="113" t="s">
        <v>84</v>
      </c>
      <c r="CL56" s="113" t="s">
        <v>21</v>
      </c>
    </row>
    <row r="57" spans="1:91" s="6" customFormat="1" ht="16.5" customHeight="1">
      <c r="A57" s="114" t="s">
        <v>85</v>
      </c>
      <c r="B57" s="105"/>
      <c r="C57" s="106"/>
      <c r="D57" s="106"/>
      <c r="E57" s="372" t="s">
        <v>93</v>
      </c>
      <c r="F57" s="372"/>
      <c r="G57" s="372"/>
      <c r="H57" s="372"/>
      <c r="I57" s="372"/>
      <c r="J57" s="106"/>
      <c r="K57" s="372" t="s">
        <v>94</v>
      </c>
      <c r="L57" s="372"/>
      <c r="M57" s="372"/>
      <c r="N57" s="372"/>
      <c r="O57" s="372"/>
      <c r="P57" s="372"/>
      <c r="Q57" s="372"/>
      <c r="R57" s="372"/>
      <c r="S57" s="372"/>
      <c r="T57" s="372"/>
      <c r="U57" s="372"/>
      <c r="V57" s="372"/>
      <c r="W57" s="372"/>
      <c r="X57" s="372"/>
      <c r="Y57" s="372"/>
      <c r="Z57" s="372"/>
      <c r="AA57" s="372"/>
      <c r="AB57" s="372"/>
      <c r="AC57" s="372"/>
      <c r="AD57" s="372"/>
      <c r="AE57" s="372"/>
      <c r="AF57" s="372"/>
      <c r="AG57" s="369">
        <f>'SO 182 - Přechodné doprav...'!J29</f>
        <v>0</v>
      </c>
      <c r="AH57" s="370"/>
      <c r="AI57" s="370"/>
      <c r="AJ57" s="370"/>
      <c r="AK57" s="370"/>
      <c r="AL57" s="370"/>
      <c r="AM57" s="370"/>
      <c r="AN57" s="369">
        <f t="shared" si="0"/>
        <v>0</v>
      </c>
      <c r="AO57" s="370"/>
      <c r="AP57" s="370"/>
      <c r="AQ57" s="107" t="s">
        <v>83</v>
      </c>
      <c r="AR57" s="108"/>
      <c r="AS57" s="109">
        <v>0</v>
      </c>
      <c r="AT57" s="110">
        <f t="shared" si="1"/>
        <v>0</v>
      </c>
      <c r="AU57" s="111">
        <f>'SO 182 - Přechodné doprav...'!P84</f>
        <v>0</v>
      </c>
      <c r="AV57" s="110">
        <f>'SO 182 - Přechodné doprav...'!J32</f>
        <v>0</v>
      </c>
      <c r="AW57" s="110">
        <f>'SO 182 - Přechodné doprav...'!J33</f>
        <v>0</v>
      </c>
      <c r="AX57" s="110">
        <f>'SO 182 - Přechodné doprav...'!J34</f>
        <v>0</v>
      </c>
      <c r="AY57" s="110">
        <f>'SO 182 - Přechodné doprav...'!J35</f>
        <v>0</v>
      </c>
      <c r="AZ57" s="110">
        <f>'SO 182 - Přechodné doprav...'!F32</f>
        <v>0</v>
      </c>
      <c r="BA57" s="110">
        <f>'SO 182 - Přechodné doprav...'!F33</f>
        <v>0</v>
      </c>
      <c r="BB57" s="110">
        <f>'SO 182 - Přechodné doprav...'!F34</f>
        <v>0</v>
      </c>
      <c r="BC57" s="110">
        <f>'SO 182 - Přechodné doprav...'!F35</f>
        <v>0</v>
      </c>
      <c r="BD57" s="112">
        <f>'SO 182 - Přechodné doprav...'!F36</f>
        <v>0</v>
      </c>
      <c r="BT57" s="113" t="s">
        <v>80</v>
      </c>
      <c r="BV57" s="113" t="s">
        <v>74</v>
      </c>
      <c r="BW57" s="113" t="s">
        <v>95</v>
      </c>
      <c r="BX57" s="113" t="s">
        <v>79</v>
      </c>
      <c r="CL57" s="113" t="s">
        <v>21</v>
      </c>
    </row>
    <row r="58" spans="1:91" s="6" customFormat="1" ht="16.5" customHeight="1">
      <c r="A58" s="114" t="s">
        <v>85</v>
      </c>
      <c r="B58" s="105"/>
      <c r="C58" s="106"/>
      <c r="D58" s="106"/>
      <c r="E58" s="372" t="s">
        <v>96</v>
      </c>
      <c r="F58" s="372"/>
      <c r="G58" s="372"/>
      <c r="H58" s="372"/>
      <c r="I58" s="372"/>
      <c r="J58" s="106"/>
      <c r="K58" s="372" t="s">
        <v>97</v>
      </c>
      <c r="L58" s="372"/>
      <c r="M58" s="372"/>
      <c r="N58" s="372"/>
      <c r="O58" s="372"/>
      <c r="P58" s="372"/>
      <c r="Q58" s="372"/>
      <c r="R58" s="372"/>
      <c r="S58" s="372"/>
      <c r="T58" s="372"/>
      <c r="U58" s="372"/>
      <c r="V58" s="372"/>
      <c r="W58" s="372"/>
      <c r="X58" s="372"/>
      <c r="Y58" s="372"/>
      <c r="Z58" s="372"/>
      <c r="AA58" s="372"/>
      <c r="AB58" s="372"/>
      <c r="AC58" s="372"/>
      <c r="AD58" s="372"/>
      <c r="AE58" s="372"/>
      <c r="AF58" s="372"/>
      <c r="AG58" s="369">
        <f>'SO 193 - Stálé dopravní z...'!J29</f>
        <v>0</v>
      </c>
      <c r="AH58" s="370"/>
      <c r="AI58" s="370"/>
      <c r="AJ58" s="370"/>
      <c r="AK58" s="370"/>
      <c r="AL58" s="370"/>
      <c r="AM58" s="370"/>
      <c r="AN58" s="369">
        <f t="shared" si="0"/>
        <v>0</v>
      </c>
      <c r="AO58" s="370"/>
      <c r="AP58" s="370"/>
      <c r="AQ58" s="107" t="s">
        <v>83</v>
      </c>
      <c r="AR58" s="108"/>
      <c r="AS58" s="109">
        <v>0</v>
      </c>
      <c r="AT58" s="110">
        <f t="shared" si="1"/>
        <v>0</v>
      </c>
      <c r="AU58" s="111">
        <f>'SO 193 - Stálé dopravní z...'!P86</f>
        <v>0</v>
      </c>
      <c r="AV58" s="110">
        <f>'SO 193 - Stálé dopravní z...'!J32</f>
        <v>0</v>
      </c>
      <c r="AW58" s="110">
        <f>'SO 193 - Stálé dopravní z...'!J33</f>
        <v>0</v>
      </c>
      <c r="AX58" s="110">
        <f>'SO 193 - Stálé dopravní z...'!J34</f>
        <v>0</v>
      </c>
      <c r="AY58" s="110">
        <f>'SO 193 - Stálé dopravní z...'!J35</f>
        <v>0</v>
      </c>
      <c r="AZ58" s="110">
        <f>'SO 193 - Stálé dopravní z...'!F32</f>
        <v>0</v>
      </c>
      <c r="BA58" s="110">
        <f>'SO 193 - Stálé dopravní z...'!F33</f>
        <v>0</v>
      </c>
      <c r="BB58" s="110">
        <f>'SO 193 - Stálé dopravní z...'!F34</f>
        <v>0</v>
      </c>
      <c r="BC58" s="110">
        <f>'SO 193 - Stálé dopravní z...'!F35</f>
        <v>0</v>
      </c>
      <c r="BD58" s="112">
        <f>'SO 193 - Stálé dopravní z...'!F36</f>
        <v>0</v>
      </c>
      <c r="BT58" s="113" t="s">
        <v>80</v>
      </c>
      <c r="BV58" s="113" t="s">
        <v>74</v>
      </c>
      <c r="BW58" s="113" t="s">
        <v>98</v>
      </c>
      <c r="BX58" s="113" t="s">
        <v>79</v>
      </c>
      <c r="CL58" s="113" t="s">
        <v>21</v>
      </c>
    </row>
    <row r="59" spans="1:91" s="6" customFormat="1" ht="16.5" customHeight="1">
      <c r="A59" s="114" t="s">
        <v>85</v>
      </c>
      <c r="B59" s="105"/>
      <c r="C59" s="106"/>
      <c r="D59" s="106"/>
      <c r="E59" s="372" t="s">
        <v>99</v>
      </c>
      <c r="F59" s="372"/>
      <c r="G59" s="372"/>
      <c r="H59" s="372"/>
      <c r="I59" s="372"/>
      <c r="J59" s="106"/>
      <c r="K59" s="372" t="s">
        <v>100</v>
      </c>
      <c r="L59" s="372"/>
      <c r="M59" s="372"/>
      <c r="N59" s="372"/>
      <c r="O59" s="372"/>
      <c r="P59" s="372"/>
      <c r="Q59" s="372"/>
      <c r="R59" s="372"/>
      <c r="S59" s="372"/>
      <c r="T59" s="372"/>
      <c r="U59" s="372"/>
      <c r="V59" s="372"/>
      <c r="W59" s="372"/>
      <c r="X59" s="372"/>
      <c r="Y59" s="372"/>
      <c r="Z59" s="372"/>
      <c r="AA59" s="372"/>
      <c r="AB59" s="372"/>
      <c r="AC59" s="372"/>
      <c r="AD59" s="372"/>
      <c r="AE59" s="372"/>
      <c r="AF59" s="372"/>
      <c r="AG59" s="369">
        <f>'VRN - Vedlejší rozpočtové...'!J29</f>
        <v>0</v>
      </c>
      <c r="AH59" s="370"/>
      <c r="AI59" s="370"/>
      <c r="AJ59" s="370"/>
      <c r="AK59" s="370"/>
      <c r="AL59" s="370"/>
      <c r="AM59" s="370"/>
      <c r="AN59" s="369">
        <f t="shared" si="0"/>
        <v>0</v>
      </c>
      <c r="AO59" s="370"/>
      <c r="AP59" s="370"/>
      <c r="AQ59" s="107" t="s">
        <v>83</v>
      </c>
      <c r="AR59" s="108"/>
      <c r="AS59" s="115">
        <v>0</v>
      </c>
      <c r="AT59" s="116">
        <f t="shared" si="1"/>
        <v>0</v>
      </c>
      <c r="AU59" s="117">
        <f>'VRN - Vedlejší rozpočtové...'!P88</f>
        <v>0</v>
      </c>
      <c r="AV59" s="116">
        <f>'VRN - Vedlejší rozpočtové...'!J32</f>
        <v>0</v>
      </c>
      <c r="AW59" s="116">
        <f>'VRN - Vedlejší rozpočtové...'!J33</f>
        <v>0</v>
      </c>
      <c r="AX59" s="116">
        <f>'VRN - Vedlejší rozpočtové...'!J34</f>
        <v>0</v>
      </c>
      <c r="AY59" s="116">
        <f>'VRN - Vedlejší rozpočtové...'!J35</f>
        <v>0</v>
      </c>
      <c r="AZ59" s="116">
        <f>'VRN - Vedlejší rozpočtové...'!F32</f>
        <v>0</v>
      </c>
      <c r="BA59" s="116">
        <f>'VRN - Vedlejší rozpočtové...'!F33</f>
        <v>0</v>
      </c>
      <c r="BB59" s="116">
        <f>'VRN - Vedlejší rozpočtové...'!F34</f>
        <v>0</v>
      </c>
      <c r="BC59" s="116">
        <f>'VRN - Vedlejší rozpočtové...'!F35</f>
        <v>0</v>
      </c>
      <c r="BD59" s="118">
        <f>'VRN - Vedlejší rozpočtové...'!F36</f>
        <v>0</v>
      </c>
      <c r="BT59" s="113" t="s">
        <v>80</v>
      </c>
      <c r="BV59" s="113" t="s">
        <v>74</v>
      </c>
      <c r="BW59" s="113" t="s">
        <v>101</v>
      </c>
      <c r="BX59" s="113" t="s">
        <v>79</v>
      </c>
      <c r="CL59" s="113" t="s">
        <v>21</v>
      </c>
    </row>
    <row r="60" spans="1:91" s="1" customFormat="1" ht="30" customHeight="1">
      <c r="B60" s="40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0"/>
    </row>
    <row r="61" spans="1:91" s="1" customFormat="1" ht="6.95" customHeight="1"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60"/>
    </row>
  </sheetData>
  <sheetProtection algorithmName="SHA-512" hashValue="XGAvKlbO5nYTdLG3Dsv6w/ClF2loLRoXthVXBFK4ungWK9FcNUce32ibcxW+JHsVArTy2kaBJdjAOhMjHKdqxw==" saltValue="h8B7YfjQ4bI07tM7dxwD0LVs0xkU0ursC1JPJrkRqbcjwf2ZS/5a9Bro8VPILEMeOiX0p1K+e8bWfNJ2Rb/d7A==" spinCount="100000" sheet="1" objects="1" scenarios="1" formatColumns="0" formatRows="0"/>
  <mergeCells count="69">
    <mergeCell ref="AG51:AM51"/>
    <mergeCell ref="AN51:AP51"/>
    <mergeCell ref="AR2:BE2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F56:J56"/>
    <mergeCell ref="L56:AF56"/>
    <mergeCell ref="AN57:AP57"/>
    <mergeCell ref="AG57:AM57"/>
    <mergeCell ref="E57:I57"/>
    <mergeCell ref="K57:AF57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4" location="'0 - Celá trasa'!C2" display="/"/>
    <hyperlink ref="A55" location="'1 - 1. podúsek - km 1.656...'!C2" display="/"/>
    <hyperlink ref="A56" location="'2 - 2.podúsek - km 2,200 ...'!C2" display="/"/>
    <hyperlink ref="A57" location="'SO 182 - Přechodné doprav...'!C2" display="/"/>
    <hyperlink ref="A58" location="'SO 193 - Stálé dopravní z...'!C2" display="/"/>
    <hyperlink ref="A59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6" t="s">
        <v>109</v>
      </c>
      <c r="F9" s="336"/>
      <c r="G9" s="336"/>
      <c r="H9" s="336"/>
      <c r="I9" s="125"/>
      <c r="J9" s="28"/>
      <c r="K9" s="30"/>
    </row>
    <row r="10" spans="1:70">
      <c r="B10" s="27"/>
      <c r="C10" s="28"/>
      <c r="D10" s="36" t="s">
        <v>110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60" t="s">
        <v>111</v>
      </c>
      <c r="F11" s="378"/>
      <c r="G11" s="378"/>
      <c r="H11" s="378"/>
      <c r="I11" s="126"/>
      <c r="J11" s="41"/>
      <c r="K11" s="44"/>
    </row>
    <row r="12" spans="1:70" s="1" customFormat="1">
      <c r="B12" s="40"/>
      <c r="C12" s="41"/>
      <c r="D12" s="36" t="s">
        <v>112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9" t="s">
        <v>113</v>
      </c>
      <c r="F13" s="378"/>
      <c r="G13" s="378"/>
      <c r="H13" s="378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24</v>
      </c>
      <c r="G16" s="41"/>
      <c r="H16" s="41"/>
      <c r="I16" s="127" t="s">
        <v>25</v>
      </c>
      <c r="J16" s="128" t="str">
        <f>'Rekapitulace stavby'!AN8</f>
        <v>7. 5. 2018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29</v>
      </c>
      <c r="F19" s="41"/>
      <c r="G19" s="41"/>
      <c r="H19" s="41"/>
      <c r="I19" s="127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">
        <v>21</v>
      </c>
      <c r="K24" s="44"/>
    </row>
    <row r="25" spans="2:11" s="1" customFormat="1" ht="18" customHeight="1">
      <c r="B25" s="40"/>
      <c r="C25" s="41"/>
      <c r="D25" s="41"/>
      <c r="E25" s="34" t="s">
        <v>34</v>
      </c>
      <c r="F25" s="41"/>
      <c r="G25" s="41"/>
      <c r="H25" s="41"/>
      <c r="I25" s="127" t="s">
        <v>30</v>
      </c>
      <c r="J25" s="34" t="s">
        <v>21</v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36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40" t="s">
        <v>21</v>
      </c>
      <c r="F28" s="340"/>
      <c r="G28" s="340"/>
      <c r="H28" s="340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38</v>
      </c>
      <c r="E31" s="41"/>
      <c r="F31" s="41"/>
      <c r="G31" s="41"/>
      <c r="H31" s="41"/>
      <c r="I31" s="126"/>
      <c r="J31" s="136">
        <f>ROUND(J93,2)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40</v>
      </c>
      <c r="G33" s="41"/>
      <c r="H33" s="41"/>
      <c r="I33" s="137" t="s">
        <v>39</v>
      </c>
      <c r="J33" s="45" t="s">
        <v>41</v>
      </c>
      <c r="K33" s="44"/>
    </row>
    <row r="34" spans="2:11" s="1" customFormat="1" ht="14.45" customHeight="1">
      <c r="B34" s="40"/>
      <c r="C34" s="41"/>
      <c r="D34" s="48" t="s">
        <v>42</v>
      </c>
      <c r="E34" s="48" t="s">
        <v>43</v>
      </c>
      <c r="F34" s="138">
        <f>ROUND(SUM(BE93:BE142), 2)</f>
        <v>0</v>
      </c>
      <c r="G34" s="41"/>
      <c r="H34" s="41"/>
      <c r="I34" s="139">
        <v>0.21</v>
      </c>
      <c r="J34" s="138">
        <f>ROUND(ROUND((SUM(BE93:BE142)),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44</v>
      </c>
      <c r="F35" s="138">
        <f>ROUND(SUM(BF93:BF142), 2)</f>
        <v>0</v>
      </c>
      <c r="G35" s="41"/>
      <c r="H35" s="41"/>
      <c r="I35" s="139">
        <v>0.15</v>
      </c>
      <c r="J35" s="138">
        <f>ROUND(ROUND((SUM(BF93:BF142)),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45</v>
      </c>
      <c r="F36" s="138">
        <f>ROUND(SUM(BG93:BG142),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46</v>
      </c>
      <c r="F37" s="138">
        <f>ROUND(SUM(BH93:BH142),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47</v>
      </c>
      <c r="F38" s="138">
        <f>ROUND(SUM(BI93:BI142),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48</v>
      </c>
      <c r="E40" s="78"/>
      <c r="F40" s="78"/>
      <c r="G40" s="142" t="s">
        <v>49</v>
      </c>
      <c r="H40" s="143" t="s">
        <v>50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114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6" t="str">
        <f>E7</f>
        <v>II/322 Kolín - Tři Dvory - IROP</v>
      </c>
      <c r="F49" s="377"/>
      <c r="G49" s="377"/>
      <c r="H49" s="377"/>
      <c r="I49" s="126"/>
      <c r="J49" s="41"/>
      <c r="K49" s="44"/>
    </row>
    <row r="50" spans="2:47">
      <c r="B50" s="27"/>
      <c r="C50" s="36" t="s">
        <v>108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6" t="s">
        <v>109</v>
      </c>
      <c r="F51" s="336"/>
      <c r="G51" s="336"/>
      <c r="H51" s="336"/>
      <c r="I51" s="125"/>
      <c r="J51" s="28"/>
      <c r="K51" s="30"/>
    </row>
    <row r="52" spans="2:47">
      <c r="B52" s="27"/>
      <c r="C52" s="36" t="s">
        <v>110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60" t="s">
        <v>111</v>
      </c>
      <c r="F53" s="378"/>
      <c r="G53" s="378"/>
      <c r="H53" s="378"/>
      <c r="I53" s="126"/>
      <c r="J53" s="41"/>
      <c r="K53" s="44"/>
    </row>
    <row r="54" spans="2:47" s="1" customFormat="1" ht="14.45" customHeight="1">
      <c r="B54" s="40"/>
      <c r="C54" s="36" t="s">
        <v>112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9" t="str">
        <f>E13</f>
        <v>0 - Celá trasa</v>
      </c>
      <c r="F55" s="378"/>
      <c r="G55" s="378"/>
      <c r="H55" s="378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>Středočeský kraj</v>
      </c>
      <c r="G57" s="41"/>
      <c r="H57" s="41"/>
      <c r="I57" s="127" t="s">
        <v>25</v>
      </c>
      <c r="J57" s="128" t="str">
        <f>IF(J16="","",J16)</f>
        <v>7. 5. 2018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>
      <c r="B59" s="40"/>
      <c r="C59" s="36" t="s">
        <v>27</v>
      </c>
      <c r="D59" s="41"/>
      <c r="E59" s="41"/>
      <c r="F59" s="34" t="str">
        <f>E19</f>
        <v>Krajská správa a údržba silnic Středočeského kraje</v>
      </c>
      <c r="G59" s="41"/>
      <c r="H59" s="41"/>
      <c r="I59" s="127" t="s">
        <v>33</v>
      </c>
      <c r="J59" s="340" t="str">
        <f>E25</f>
        <v>Ateliér PROMIKA s.r.o.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80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115</v>
      </c>
      <c r="D62" s="140"/>
      <c r="E62" s="140"/>
      <c r="F62" s="140"/>
      <c r="G62" s="140"/>
      <c r="H62" s="140"/>
      <c r="I62" s="153"/>
      <c r="J62" s="154" t="s">
        <v>116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117</v>
      </c>
      <c r="D64" s="41"/>
      <c r="E64" s="41"/>
      <c r="F64" s="41"/>
      <c r="G64" s="41"/>
      <c r="H64" s="41"/>
      <c r="I64" s="126"/>
      <c r="J64" s="136">
        <f>J93</f>
        <v>0</v>
      </c>
      <c r="K64" s="44"/>
      <c r="AU64" s="23" t="s">
        <v>118</v>
      </c>
    </row>
    <row r="65" spans="2:12" s="8" customFormat="1" ht="24.95" customHeight="1">
      <c r="B65" s="157"/>
      <c r="C65" s="158"/>
      <c r="D65" s="159" t="s">
        <v>119</v>
      </c>
      <c r="E65" s="160"/>
      <c r="F65" s="160"/>
      <c r="G65" s="160"/>
      <c r="H65" s="160"/>
      <c r="I65" s="161"/>
      <c r="J65" s="162">
        <f>J94</f>
        <v>0</v>
      </c>
      <c r="K65" s="163"/>
    </row>
    <row r="66" spans="2:12" s="9" customFormat="1" ht="19.899999999999999" customHeight="1">
      <c r="B66" s="164"/>
      <c r="C66" s="165"/>
      <c r="D66" s="166" t="s">
        <v>120</v>
      </c>
      <c r="E66" s="167"/>
      <c r="F66" s="167"/>
      <c r="G66" s="167"/>
      <c r="H66" s="167"/>
      <c r="I66" s="168"/>
      <c r="J66" s="169">
        <f>J95</f>
        <v>0</v>
      </c>
      <c r="K66" s="170"/>
    </row>
    <row r="67" spans="2:12" s="9" customFormat="1" ht="19.899999999999999" customHeight="1">
      <c r="B67" s="164"/>
      <c r="C67" s="165"/>
      <c r="D67" s="166" t="s">
        <v>121</v>
      </c>
      <c r="E67" s="167"/>
      <c r="F67" s="167"/>
      <c r="G67" s="167"/>
      <c r="H67" s="167"/>
      <c r="I67" s="168"/>
      <c r="J67" s="169">
        <f>J99</f>
        <v>0</v>
      </c>
      <c r="K67" s="170"/>
    </row>
    <row r="68" spans="2:12" s="9" customFormat="1" ht="19.899999999999999" customHeight="1">
      <c r="B68" s="164"/>
      <c r="C68" s="165"/>
      <c r="D68" s="166" t="s">
        <v>122</v>
      </c>
      <c r="E68" s="167"/>
      <c r="F68" s="167"/>
      <c r="G68" s="167"/>
      <c r="H68" s="167"/>
      <c r="I68" s="168"/>
      <c r="J68" s="169">
        <f>J128</f>
        <v>0</v>
      </c>
      <c r="K68" s="170"/>
    </row>
    <row r="69" spans="2:12" s="9" customFormat="1" ht="19.899999999999999" customHeight="1">
      <c r="B69" s="164"/>
      <c r="C69" s="165"/>
      <c r="D69" s="166" t="s">
        <v>123</v>
      </c>
      <c r="E69" s="167"/>
      <c r="F69" s="167"/>
      <c r="G69" s="167"/>
      <c r="H69" s="167"/>
      <c r="I69" s="168"/>
      <c r="J69" s="169">
        <f>J138</f>
        <v>0</v>
      </c>
      <c r="K69" s="170"/>
    </row>
    <row r="70" spans="2:12" s="1" customFormat="1" ht="21.75" customHeight="1">
      <c r="B70" s="40"/>
      <c r="C70" s="41"/>
      <c r="D70" s="41"/>
      <c r="E70" s="41"/>
      <c r="F70" s="41"/>
      <c r="G70" s="41"/>
      <c r="H70" s="41"/>
      <c r="I70" s="126"/>
      <c r="J70" s="41"/>
      <c r="K70" s="4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47"/>
      <c r="J71" s="56"/>
      <c r="K71" s="57"/>
    </row>
    <row r="75" spans="2:12" s="1" customFormat="1" ht="6.95" customHeight="1">
      <c r="B75" s="58"/>
      <c r="C75" s="59"/>
      <c r="D75" s="59"/>
      <c r="E75" s="59"/>
      <c r="F75" s="59"/>
      <c r="G75" s="59"/>
      <c r="H75" s="59"/>
      <c r="I75" s="150"/>
      <c r="J75" s="59"/>
      <c r="K75" s="59"/>
      <c r="L75" s="60"/>
    </row>
    <row r="76" spans="2:12" s="1" customFormat="1" ht="36.950000000000003" customHeight="1">
      <c r="B76" s="40"/>
      <c r="C76" s="61" t="s">
        <v>124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4.45" customHeight="1">
      <c r="B78" s="40"/>
      <c r="C78" s="64" t="s">
        <v>18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6.5" customHeight="1">
      <c r="B79" s="40"/>
      <c r="C79" s="62"/>
      <c r="D79" s="62"/>
      <c r="E79" s="381" t="str">
        <f>E7</f>
        <v>II/322 Kolín - Tři Dvory - IROP</v>
      </c>
      <c r="F79" s="382"/>
      <c r="G79" s="382"/>
      <c r="H79" s="382"/>
      <c r="I79" s="171"/>
      <c r="J79" s="62"/>
      <c r="K79" s="62"/>
      <c r="L79" s="60"/>
    </row>
    <row r="80" spans="2:12">
      <c r="B80" s="27"/>
      <c r="C80" s="64" t="s">
        <v>108</v>
      </c>
      <c r="D80" s="172"/>
      <c r="E80" s="172"/>
      <c r="F80" s="172"/>
      <c r="G80" s="172"/>
      <c r="H80" s="172"/>
      <c r="J80" s="172"/>
      <c r="K80" s="172"/>
      <c r="L80" s="173"/>
    </row>
    <row r="81" spans="2:65" ht="16.5" customHeight="1">
      <c r="B81" s="27"/>
      <c r="C81" s="172"/>
      <c r="D81" s="172"/>
      <c r="E81" s="381" t="s">
        <v>109</v>
      </c>
      <c r="F81" s="385"/>
      <c r="G81" s="385"/>
      <c r="H81" s="385"/>
      <c r="J81" s="172"/>
      <c r="K81" s="172"/>
      <c r="L81" s="173"/>
    </row>
    <row r="82" spans="2:65">
      <c r="B82" s="27"/>
      <c r="C82" s="64" t="s">
        <v>110</v>
      </c>
      <c r="D82" s="172"/>
      <c r="E82" s="172"/>
      <c r="F82" s="172"/>
      <c r="G82" s="172"/>
      <c r="H82" s="172"/>
      <c r="J82" s="172"/>
      <c r="K82" s="172"/>
      <c r="L82" s="173"/>
    </row>
    <row r="83" spans="2:65" s="1" customFormat="1" ht="16.5" customHeight="1">
      <c r="B83" s="40"/>
      <c r="C83" s="62"/>
      <c r="D83" s="62"/>
      <c r="E83" s="383" t="s">
        <v>111</v>
      </c>
      <c r="F83" s="384"/>
      <c r="G83" s="384"/>
      <c r="H83" s="384"/>
      <c r="I83" s="171"/>
      <c r="J83" s="62"/>
      <c r="K83" s="62"/>
      <c r="L83" s="60"/>
    </row>
    <row r="84" spans="2:65" s="1" customFormat="1" ht="14.45" customHeight="1">
      <c r="B84" s="40"/>
      <c r="C84" s="64" t="s">
        <v>112</v>
      </c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7.25" customHeight="1">
      <c r="B85" s="40"/>
      <c r="C85" s="62"/>
      <c r="D85" s="62"/>
      <c r="E85" s="351" t="str">
        <f>E13</f>
        <v>0 - Celá trasa</v>
      </c>
      <c r="F85" s="384"/>
      <c r="G85" s="384"/>
      <c r="H85" s="384"/>
      <c r="I85" s="171"/>
      <c r="J85" s="62"/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 ht="18" customHeight="1">
      <c r="B87" s="40"/>
      <c r="C87" s="64" t="s">
        <v>23</v>
      </c>
      <c r="D87" s="62"/>
      <c r="E87" s="62"/>
      <c r="F87" s="174" t="str">
        <f>F16</f>
        <v>Středočeský kraj</v>
      </c>
      <c r="G87" s="62"/>
      <c r="H87" s="62"/>
      <c r="I87" s="175" t="s">
        <v>25</v>
      </c>
      <c r="J87" s="72" t="str">
        <f>IF(J16="","",J16)</f>
        <v>7. 5. 2018</v>
      </c>
      <c r="K87" s="62"/>
      <c r="L87" s="60"/>
    </row>
    <row r="88" spans="2:65" s="1" customFormat="1" ht="6.9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" customFormat="1">
      <c r="B89" s="40"/>
      <c r="C89" s="64" t="s">
        <v>27</v>
      </c>
      <c r="D89" s="62"/>
      <c r="E89" s="62"/>
      <c r="F89" s="174" t="str">
        <f>E19</f>
        <v>Krajská správa a údržba silnic Středočeského kraje</v>
      </c>
      <c r="G89" s="62"/>
      <c r="H89" s="62"/>
      <c r="I89" s="175" t="s">
        <v>33</v>
      </c>
      <c r="J89" s="174" t="str">
        <f>E25</f>
        <v>Ateliér PROMIKA s.r.o.</v>
      </c>
      <c r="K89" s="62"/>
      <c r="L89" s="60"/>
    </row>
    <row r="90" spans="2:65" s="1" customFormat="1" ht="14.45" customHeight="1">
      <c r="B90" s="40"/>
      <c r="C90" s="64" t="s">
        <v>31</v>
      </c>
      <c r="D90" s="62"/>
      <c r="E90" s="62"/>
      <c r="F90" s="174" t="str">
        <f>IF(E22="","",E22)</f>
        <v/>
      </c>
      <c r="G90" s="62"/>
      <c r="H90" s="62"/>
      <c r="I90" s="171"/>
      <c r="J90" s="62"/>
      <c r="K90" s="62"/>
      <c r="L90" s="60"/>
    </row>
    <row r="91" spans="2:65" s="1" customFormat="1" ht="10.35" customHeight="1">
      <c r="B91" s="40"/>
      <c r="C91" s="62"/>
      <c r="D91" s="62"/>
      <c r="E91" s="62"/>
      <c r="F91" s="62"/>
      <c r="G91" s="62"/>
      <c r="H91" s="62"/>
      <c r="I91" s="171"/>
      <c r="J91" s="62"/>
      <c r="K91" s="62"/>
      <c r="L91" s="60"/>
    </row>
    <row r="92" spans="2:65" s="10" customFormat="1" ht="29.25" customHeight="1">
      <c r="B92" s="176"/>
      <c r="C92" s="177" t="s">
        <v>125</v>
      </c>
      <c r="D92" s="178" t="s">
        <v>57</v>
      </c>
      <c r="E92" s="178" t="s">
        <v>53</v>
      </c>
      <c r="F92" s="178" t="s">
        <v>126</v>
      </c>
      <c r="G92" s="178" t="s">
        <v>127</v>
      </c>
      <c r="H92" s="178" t="s">
        <v>128</v>
      </c>
      <c r="I92" s="179" t="s">
        <v>129</v>
      </c>
      <c r="J92" s="178" t="s">
        <v>116</v>
      </c>
      <c r="K92" s="180" t="s">
        <v>130</v>
      </c>
      <c r="L92" s="181"/>
      <c r="M92" s="80" t="s">
        <v>131</v>
      </c>
      <c r="N92" s="81" t="s">
        <v>42</v>
      </c>
      <c r="O92" s="81" t="s">
        <v>132</v>
      </c>
      <c r="P92" s="81" t="s">
        <v>133</v>
      </c>
      <c r="Q92" s="81" t="s">
        <v>134</v>
      </c>
      <c r="R92" s="81" t="s">
        <v>135</v>
      </c>
      <c r="S92" s="81" t="s">
        <v>136</v>
      </c>
      <c r="T92" s="82" t="s">
        <v>137</v>
      </c>
    </row>
    <row r="93" spans="2:65" s="1" customFormat="1" ht="29.25" customHeight="1">
      <c r="B93" s="40"/>
      <c r="C93" s="86" t="s">
        <v>117</v>
      </c>
      <c r="D93" s="62"/>
      <c r="E93" s="62"/>
      <c r="F93" s="62"/>
      <c r="G93" s="62"/>
      <c r="H93" s="62"/>
      <c r="I93" s="171"/>
      <c r="J93" s="182">
        <f>BK93</f>
        <v>0</v>
      </c>
      <c r="K93" s="62"/>
      <c r="L93" s="60"/>
      <c r="M93" s="83"/>
      <c r="N93" s="84"/>
      <c r="O93" s="84"/>
      <c r="P93" s="183">
        <f>P94</f>
        <v>0</v>
      </c>
      <c r="Q93" s="84"/>
      <c r="R93" s="183">
        <f>R94</f>
        <v>34.225560000000002</v>
      </c>
      <c r="S93" s="84"/>
      <c r="T93" s="184">
        <f>T94</f>
        <v>39.404000000000003</v>
      </c>
      <c r="AT93" s="23" t="s">
        <v>71</v>
      </c>
      <c r="AU93" s="23" t="s">
        <v>118</v>
      </c>
      <c r="BK93" s="185">
        <f>BK94</f>
        <v>0</v>
      </c>
    </row>
    <row r="94" spans="2:65" s="11" customFormat="1" ht="37.35" customHeight="1">
      <c r="B94" s="186"/>
      <c r="C94" s="187"/>
      <c r="D94" s="188" t="s">
        <v>71</v>
      </c>
      <c r="E94" s="189" t="s">
        <v>138</v>
      </c>
      <c r="F94" s="189" t="s">
        <v>139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P95+P99+P128+P138</f>
        <v>0</v>
      </c>
      <c r="Q94" s="194"/>
      <c r="R94" s="195">
        <f>R95+R99+R128+R138</f>
        <v>34.225560000000002</v>
      </c>
      <c r="S94" s="194"/>
      <c r="T94" s="196">
        <f>T95+T99+T128+T138</f>
        <v>39.404000000000003</v>
      </c>
      <c r="AR94" s="197" t="s">
        <v>76</v>
      </c>
      <c r="AT94" s="198" t="s">
        <v>71</v>
      </c>
      <c r="AU94" s="198" t="s">
        <v>72</v>
      </c>
      <c r="AY94" s="197" t="s">
        <v>140</v>
      </c>
      <c r="BK94" s="199">
        <f>BK95+BK99+BK128+BK138</f>
        <v>0</v>
      </c>
    </row>
    <row r="95" spans="2:65" s="11" customFormat="1" ht="19.899999999999999" customHeight="1">
      <c r="B95" s="186"/>
      <c r="C95" s="187"/>
      <c r="D95" s="188" t="s">
        <v>71</v>
      </c>
      <c r="E95" s="200" t="s">
        <v>141</v>
      </c>
      <c r="F95" s="200" t="s">
        <v>142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SUM(P96:P98)</f>
        <v>0</v>
      </c>
      <c r="Q95" s="194"/>
      <c r="R95" s="195">
        <f>SUM(R96:R98)</f>
        <v>2.1040000000000001</v>
      </c>
      <c r="S95" s="194"/>
      <c r="T95" s="196">
        <f>SUM(T96:T98)</f>
        <v>0</v>
      </c>
      <c r="AR95" s="197" t="s">
        <v>76</v>
      </c>
      <c r="AT95" s="198" t="s">
        <v>71</v>
      </c>
      <c r="AU95" s="198" t="s">
        <v>76</v>
      </c>
      <c r="AY95" s="197" t="s">
        <v>140</v>
      </c>
      <c r="BK95" s="199">
        <f>SUM(BK96:BK98)</f>
        <v>0</v>
      </c>
    </row>
    <row r="96" spans="2:65" s="1" customFormat="1" ht="25.5" customHeight="1">
      <c r="B96" s="40"/>
      <c r="C96" s="202" t="s">
        <v>76</v>
      </c>
      <c r="D96" s="202" t="s">
        <v>143</v>
      </c>
      <c r="E96" s="203" t="s">
        <v>144</v>
      </c>
      <c r="F96" s="204" t="s">
        <v>145</v>
      </c>
      <c r="G96" s="205" t="s">
        <v>146</v>
      </c>
      <c r="H96" s="206">
        <v>5</v>
      </c>
      <c r="I96" s="207"/>
      <c r="J96" s="208">
        <f>ROUND(I96*H96,2)</f>
        <v>0</v>
      </c>
      <c r="K96" s="204" t="s">
        <v>21</v>
      </c>
      <c r="L96" s="60"/>
      <c r="M96" s="209" t="s">
        <v>21</v>
      </c>
      <c r="N96" s="210" t="s">
        <v>43</v>
      </c>
      <c r="O96" s="41"/>
      <c r="P96" s="211">
        <f>O96*H96</f>
        <v>0</v>
      </c>
      <c r="Q96" s="211">
        <v>0.42080000000000001</v>
      </c>
      <c r="R96" s="211">
        <f>Q96*H96</f>
        <v>2.1040000000000001</v>
      </c>
      <c r="S96" s="211">
        <v>0</v>
      </c>
      <c r="T96" s="212">
        <f>S96*H96</f>
        <v>0</v>
      </c>
      <c r="AR96" s="23" t="s">
        <v>147</v>
      </c>
      <c r="AT96" s="23" t="s">
        <v>143</v>
      </c>
      <c r="AU96" s="23" t="s">
        <v>80</v>
      </c>
      <c r="AY96" s="23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3" t="s">
        <v>76</v>
      </c>
      <c r="BK96" s="213">
        <f>ROUND(I96*H96,2)</f>
        <v>0</v>
      </c>
      <c r="BL96" s="23" t="s">
        <v>147</v>
      </c>
      <c r="BM96" s="23" t="s">
        <v>148</v>
      </c>
    </row>
    <row r="97" spans="2:65" s="1" customFormat="1" ht="27">
      <c r="B97" s="40"/>
      <c r="C97" s="62"/>
      <c r="D97" s="214" t="s">
        <v>149</v>
      </c>
      <c r="E97" s="62"/>
      <c r="F97" s="215" t="s">
        <v>145</v>
      </c>
      <c r="G97" s="62"/>
      <c r="H97" s="62"/>
      <c r="I97" s="171"/>
      <c r="J97" s="62"/>
      <c r="K97" s="62"/>
      <c r="L97" s="60"/>
      <c r="M97" s="216"/>
      <c r="N97" s="41"/>
      <c r="O97" s="41"/>
      <c r="P97" s="41"/>
      <c r="Q97" s="41"/>
      <c r="R97" s="41"/>
      <c r="S97" s="41"/>
      <c r="T97" s="77"/>
      <c r="AT97" s="23" t="s">
        <v>149</v>
      </c>
      <c r="AU97" s="23" t="s">
        <v>80</v>
      </c>
    </row>
    <row r="98" spans="2:65" s="12" customFormat="1" ht="13.5">
      <c r="B98" s="217"/>
      <c r="C98" s="218"/>
      <c r="D98" s="214" t="s">
        <v>150</v>
      </c>
      <c r="E98" s="219" t="s">
        <v>21</v>
      </c>
      <c r="F98" s="220" t="s">
        <v>151</v>
      </c>
      <c r="G98" s="218"/>
      <c r="H98" s="221">
        <v>5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150</v>
      </c>
      <c r="AU98" s="227" t="s">
        <v>80</v>
      </c>
      <c r="AV98" s="12" t="s">
        <v>80</v>
      </c>
      <c r="AW98" s="12" t="s">
        <v>35</v>
      </c>
      <c r="AX98" s="12" t="s">
        <v>72</v>
      </c>
      <c r="AY98" s="227" t="s">
        <v>140</v>
      </c>
    </row>
    <row r="99" spans="2:65" s="11" customFormat="1" ht="29.85" customHeight="1">
      <c r="B99" s="186"/>
      <c r="C99" s="187"/>
      <c r="D99" s="188" t="s">
        <v>71</v>
      </c>
      <c r="E99" s="200" t="s">
        <v>152</v>
      </c>
      <c r="F99" s="200" t="s">
        <v>153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SUM(P100:P127)</f>
        <v>0</v>
      </c>
      <c r="Q99" s="194"/>
      <c r="R99" s="195">
        <f>SUM(R100:R127)</f>
        <v>32.121560000000002</v>
      </c>
      <c r="S99" s="194"/>
      <c r="T99" s="196">
        <f>SUM(T100:T127)</f>
        <v>39.404000000000003</v>
      </c>
      <c r="AR99" s="197" t="s">
        <v>76</v>
      </c>
      <c r="AT99" s="198" t="s">
        <v>71</v>
      </c>
      <c r="AU99" s="198" t="s">
        <v>76</v>
      </c>
      <c r="AY99" s="197" t="s">
        <v>140</v>
      </c>
      <c r="BK99" s="199">
        <f>SUM(BK100:BK127)</f>
        <v>0</v>
      </c>
    </row>
    <row r="100" spans="2:65" s="1" customFormat="1" ht="25.5" customHeight="1">
      <c r="B100" s="40"/>
      <c r="C100" s="202" t="s">
        <v>80</v>
      </c>
      <c r="D100" s="202" t="s">
        <v>143</v>
      </c>
      <c r="E100" s="203" t="s">
        <v>154</v>
      </c>
      <c r="F100" s="204" t="s">
        <v>155</v>
      </c>
      <c r="G100" s="205" t="s">
        <v>156</v>
      </c>
      <c r="H100" s="206">
        <v>46</v>
      </c>
      <c r="I100" s="207"/>
      <c r="J100" s="208">
        <f>ROUND(I100*H100,2)</f>
        <v>0</v>
      </c>
      <c r="K100" s="204" t="s">
        <v>157</v>
      </c>
      <c r="L100" s="60"/>
      <c r="M100" s="209" t="s">
        <v>21</v>
      </c>
      <c r="N100" s="210" t="s">
        <v>43</v>
      </c>
      <c r="O100" s="41"/>
      <c r="P100" s="211">
        <f>O100*H100</f>
        <v>0</v>
      </c>
      <c r="Q100" s="211">
        <v>2.8299999999999999E-2</v>
      </c>
      <c r="R100" s="211">
        <f>Q100*H100</f>
        <v>1.3017999999999998</v>
      </c>
      <c r="S100" s="211">
        <v>0</v>
      </c>
      <c r="T100" s="212">
        <f>S100*H100</f>
        <v>0</v>
      </c>
      <c r="AR100" s="23" t="s">
        <v>147</v>
      </c>
      <c r="AT100" s="23" t="s">
        <v>143</v>
      </c>
      <c r="AU100" s="23" t="s">
        <v>80</v>
      </c>
      <c r="AY100" s="23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3" t="s">
        <v>76</v>
      </c>
      <c r="BK100" s="213">
        <f>ROUND(I100*H100,2)</f>
        <v>0</v>
      </c>
      <c r="BL100" s="23" t="s">
        <v>147</v>
      </c>
      <c r="BM100" s="23" t="s">
        <v>158</v>
      </c>
    </row>
    <row r="101" spans="2:65" s="1" customFormat="1" ht="27">
      <c r="B101" s="40"/>
      <c r="C101" s="62"/>
      <c r="D101" s="214" t="s">
        <v>149</v>
      </c>
      <c r="E101" s="62"/>
      <c r="F101" s="215" t="s">
        <v>159</v>
      </c>
      <c r="G101" s="62"/>
      <c r="H101" s="62"/>
      <c r="I101" s="171"/>
      <c r="J101" s="62"/>
      <c r="K101" s="62"/>
      <c r="L101" s="60"/>
      <c r="M101" s="216"/>
      <c r="N101" s="41"/>
      <c r="O101" s="41"/>
      <c r="P101" s="41"/>
      <c r="Q101" s="41"/>
      <c r="R101" s="41"/>
      <c r="S101" s="41"/>
      <c r="T101" s="77"/>
      <c r="AT101" s="23" t="s">
        <v>149</v>
      </c>
      <c r="AU101" s="23" t="s">
        <v>80</v>
      </c>
    </row>
    <row r="102" spans="2:65" s="12" customFormat="1" ht="13.5">
      <c r="B102" s="217"/>
      <c r="C102" s="218"/>
      <c r="D102" s="214" t="s">
        <v>150</v>
      </c>
      <c r="E102" s="219" t="s">
        <v>21</v>
      </c>
      <c r="F102" s="220" t="s">
        <v>160</v>
      </c>
      <c r="G102" s="218"/>
      <c r="H102" s="221">
        <v>46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150</v>
      </c>
      <c r="AU102" s="227" t="s">
        <v>80</v>
      </c>
      <c r="AV102" s="12" t="s">
        <v>80</v>
      </c>
      <c r="AW102" s="12" t="s">
        <v>35</v>
      </c>
      <c r="AX102" s="12" t="s">
        <v>72</v>
      </c>
      <c r="AY102" s="227" t="s">
        <v>140</v>
      </c>
    </row>
    <row r="103" spans="2:65" s="1" customFormat="1" ht="25.5" customHeight="1">
      <c r="B103" s="40"/>
      <c r="C103" s="202" t="s">
        <v>87</v>
      </c>
      <c r="D103" s="202" t="s">
        <v>143</v>
      </c>
      <c r="E103" s="203" t="s">
        <v>161</v>
      </c>
      <c r="F103" s="204" t="s">
        <v>162</v>
      </c>
      <c r="G103" s="205" t="s">
        <v>146</v>
      </c>
      <c r="H103" s="206">
        <v>81</v>
      </c>
      <c r="I103" s="207"/>
      <c r="J103" s="208">
        <f>ROUND(I103*H103,2)</f>
        <v>0</v>
      </c>
      <c r="K103" s="204" t="s">
        <v>157</v>
      </c>
      <c r="L103" s="60"/>
      <c r="M103" s="209" t="s">
        <v>21</v>
      </c>
      <c r="N103" s="210" t="s">
        <v>43</v>
      </c>
      <c r="O103" s="4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3" t="s">
        <v>147</v>
      </c>
      <c r="AT103" s="23" t="s">
        <v>143</v>
      </c>
      <c r="AU103" s="23" t="s">
        <v>80</v>
      </c>
      <c r="AY103" s="23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3" t="s">
        <v>76</v>
      </c>
      <c r="BK103" s="213">
        <f>ROUND(I103*H103,2)</f>
        <v>0</v>
      </c>
      <c r="BL103" s="23" t="s">
        <v>147</v>
      </c>
      <c r="BM103" s="23" t="s">
        <v>163</v>
      </c>
    </row>
    <row r="104" spans="2:65" s="1" customFormat="1" ht="27">
      <c r="B104" s="40"/>
      <c r="C104" s="62"/>
      <c r="D104" s="214" t="s">
        <v>149</v>
      </c>
      <c r="E104" s="62"/>
      <c r="F104" s="215" t="s">
        <v>164</v>
      </c>
      <c r="G104" s="62"/>
      <c r="H104" s="62"/>
      <c r="I104" s="171"/>
      <c r="J104" s="62"/>
      <c r="K104" s="62"/>
      <c r="L104" s="60"/>
      <c r="M104" s="216"/>
      <c r="N104" s="41"/>
      <c r="O104" s="41"/>
      <c r="P104" s="41"/>
      <c r="Q104" s="41"/>
      <c r="R104" s="41"/>
      <c r="S104" s="41"/>
      <c r="T104" s="77"/>
      <c r="AT104" s="23" t="s">
        <v>149</v>
      </c>
      <c r="AU104" s="23" t="s">
        <v>80</v>
      </c>
    </row>
    <row r="105" spans="2:65" s="12" customFormat="1" ht="13.5">
      <c r="B105" s="217"/>
      <c r="C105" s="218"/>
      <c r="D105" s="214" t="s">
        <v>150</v>
      </c>
      <c r="E105" s="219" t="s">
        <v>21</v>
      </c>
      <c r="F105" s="220" t="s">
        <v>165</v>
      </c>
      <c r="G105" s="218"/>
      <c r="H105" s="221">
        <v>73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150</v>
      </c>
      <c r="AU105" s="227" t="s">
        <v>80</v>
      </c>
      <c r="AV105" s="12" t="s">
        <v>80</v>
      </c>
      <c r="AW105" s="12" t="s">
        <v>35</v>
      </c>
      <c r="AX105" s="12" t="s">
        <v>72</v>
      </c>
      <c r="AY105" s="227" t="s">
        <v>140</v>
      </c>
    </row>
    <row r="106" spans="2:65" s="12" customFormat="1" ht="13.5">
      <c r="B106" s="217"/>
      <c r="C106" s="218"/>
      <c r="D106" s="214" t="s">
        <v>150</v>
      </c>
      <c r="E106" s="219" t="s">
        <v>21</v>
      </c>
      <c r="F106" s="220" t="s">
        <v>166</v>
      </c>
      <c r="G106" s="218"/>
      <c r="H106" s="221">
        <v>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150</v>
      </c>
      <c r="AU106" s="227" t="s">
        <v>80</v>
      </c>
      <c r="AV106" s="12" t="s">
        <v>80</v>
      </c>
      <c r="AW106" s="12" t="s">
        <v>35</v>
      </c>
      <c r="AX106" s="12" t="s">
        <v>72</v>
      </c>
      <c r="AY106" s="227" t="s">
        <v>140</v>
      </c>
    </row>
    <row r="107" spans="2:65" s="1" customFormat="1" ht="16.5" customHeight="1">
      <c r="B107" s="40"/>
      <c r="C107" s="228" t="s">
        <v>147</v>
      </c>
      <c r="D107" s="228" t="s">
        <v>167</v>
      </c>
      <c r="E107" s="229" t="s">
        <v>168</v>
      </c>
      <c r="F107" s="230" t="s">
        <v>169</v>
      </c>
      <c r="G107" s="231" t="s">
        <v>146</v>
      </c>
      <c r="H107" s="232">
        <v>73</v>
      </c>
      <c r="I107" s="233"/>
      <c r="J107" s="234">
        <f>ROUND(I107*H107,2)</f>
        <v>0</v>
      </c>
      <c r="K107" s="230" t="s">
        <v>21</v>
      </c>
      <c r="L107" s="235"/>
      <c r="M107" s="236" t="s">
        <v>21</v>
      </c>
      <c r="N107" s="237" t="s">
        <v>43</v>
      </c>
      <c r="O107" s="41"/>
      <c r="P107" s="211">
        <f>O107*H107</f>
        <v>0</v>
      </c>
      <c r="Q107" s="211">
        <v>2.2000000000000001E-3</v>
      </c>
      <c r="R107" s="211">
        <f>Q107*H107</f>
        <v>0.16060000000000002</v>
      </c>
      <c r="S107" s="211">
        <v>0</v>
      </c>
      <c r="T107" s="212">
        <f>S107*H107</f>
        <v>0</v>
      </c>
      <c r="AR107" s="23" t="s">
        <v>141</v>
      </c>
      <c r="AT107" s="23" t="s">
        <v>167</v>
      </c>
      <c r="AU107" s="23" t="s">
        <v>80</v>
      </c>
      <c r="AY107" s="23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147</v>
      </c>
      <c r="BM107" s="23" t="s">
        <v>170</v>
      </c>
    </row>
    <row r="108" spans="2:65" s="1" customFormat="1" ht="13.5">
      <c r="B108" s="40"/>
      <c r="C108" s="62"/>
      <c r="D108" s="214" t="s">
        <v>149</v>
      </c>
      <c r="E108" s="62"/>
      <c r="F108" s="215" t="s">
        <v>171</v>
      </c>
      <c r="G108" s="62"/>
      <c r="H108" s="62"/>
      <c r="I108" s="171"/>
      <c r="J108" s="62"/>
      <c r="K108" s="62"/>
      <c r="L108" s="60"/>
      <c r="M108" s="216"/>
      <c r="N108" s="41"/>
      <c r="O108" s="41"/>
      <c r="P108" s="41"/>
      <c r="Q108" s="41"/>
      <c r="R108" s="41"/>
      <c r="S108" s="41"/>
      <c r="T108" s="77"/>
      <c r="AT108" s="23" t="s">
        <v>149</v>
      </c>
      <c r="AU108" s="23" t="s">
        <v>80</v>
      </c>
    </row>
    <row r="109" spans="2:65" s="12" customFormat="1" ht="13.5">
      <c r="B109" s="217"/>
      <c r="C109" s="218"/>
      <c r="D109" s="214" t="s">
        <v>150</v>
      </c>
      <c r="E109" s="219" t="s">
        <v>21</v>
      </c>
      <c r="F109" s="220" t="s">
        <v>165</v>
      </c>
      <c r="G109" s="218"/>
      <c r="H109" s="221">
        <v>73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150</v>
      </c>
      <c r="AU109" s="227" t="s">
        <v>80</v>
      </c>
      <c r="AV109" s="12" t="s">
        <v>80</v>
      </c>
      <c r="AW109" s="12" t="s">
        <v>35</v>
      </c>
      <c r="AX109" s="12" t="s">
        <v>72</v>
      </c>
      <c r="AY109" s="227" t="s">
        <v>140</v>
      </c>
    </row>
    <row r="110" spans="2:65" s="1" customFormat="1" ht="16.5" customHeight="1">
      <c r="B110" s="40"/>
      <c r="C110" s="228" t="s">
        <v>172</v>
      </c>
      <c r="D110" s="228" t="s">
        <v>167</v>
      </c>
      <c r="E110" s="229" t="s">
        <v>173</v>
      </c>
      <c r="F110" s="230" t="s">
        <v>174</v>
      </c>
      <c r="G110" s="231" t="s">
        <v>146</v>
      </c>
      <c r="H110" s="232">
        <v>8</v>
      </c>
      <c r="I110" s="233"/>
      <c r="J110" s="234">
        <f>ROUND(I110*H110,2)</f>
        <v>0</v>
      </c>
      <c r="K110" s="230" t="s">
        <v>21</v>
      </c>
      <c r="L110" s="235"/>
      <c r="M110" s="236" t="s">
        <v>21</v>
      </c>
      <c r="N110" s="237" t="s">
        <v>43</v>
      </c>
      <c r="O110" s="41"/>
      <c r="P110" s="211">
        <f>O110*H110</f>
        <v>0</v>
      </c>
      <c r="Q110" s="211">
        <v>2.2000000000000001E-3</v>
      </c>
      <c r="R110" s="211">
        <f>Q110*H110</f>
        <v>1.7600000000000001E-2</v>
      </c>
      <c r="S110" s="211">
        <v>0</v>
      </c>
      <c r="T110" s="212">
        <f>S110*H110</f>
        <v>0</v>
      </c>
      <c r="AR110" s="23" t="s">
        <v>141</v>
      </c>
      <c r="AT110" s="23" t="s">
        <v>167</v>
      </c>
      <c r="AU110" s="23" t="s">
        <v>80</v>
      </c>
      <c r="AY110" s="23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3" t="s">
        <v>76</v>
      </c>
      <c r="BK110" s="213">
        <f>ROUND(I110*H110,2)</f>
        <v>0</v>
      </c>
      <c r="BL110" s="23" t="s">
        <v>147</v>
      </c>
      <c r="BM110" s="23" t="s">
        <v>175</v>
      </c>
    </row>
    <row r="111" spans="2:65" s="1" customFormat="1" ht="13.5">
      <c r="B111" s="40"/>
      <c r="C111" s="62"/>
      <c r="D111" s="214" t="s">
        <v>149</v>
      </c>
      <c r="E111" s="62"/>
      <c r="F111" s="215" t="s">
        <v>174</v>
      </c>
      <c r="G111" s="62"/>
      <c r="H111" s="62"/>
      <c r="I111" s="171"/>
      <c r="J111" s="62"/>
      <c r="K111" s="62"/>
      <c r="L111" s="60"/>
      <c r="M111" s="216"/>
      <c r="N111" s="41"/>
      <c r="O111" s="41"/>
      <c r="P111" s="41"/>
      <c r="Q111" s="41"/>
      <c r="R111" s="41"/>
      <c r="S111" s="41"/>
      <c r="T111" s="77"/>
      <c r="AT111" s="23" t="s">
        <v>149</v>
      </c>
      <c r="AU111" s="23" t="s">
        <v>80</v>
      </c>
    </row>
    <row r="112" spans="2:65" s="12" customFormat="1" ht="13.5">
      <c r="B112" s="217"/>
      <c r="C112" s="218"/>
      <c r="D112" s="214" t="s">
        <v>150</v>
      </c>
      <c r="E112" s="219" t="s">
        <v>21</v>
      </c>
      <c r="F112" s="220" t="s">
        <v>166</v>
      </c>
      <c r="G112" s="218"/>
      <c r="H112" s="221">
        <v>8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150</v>
      </c>
      <c r="AU112" s="227" t="s">
        <v>80</v>
      </c>
      <c r="AV112" s="12" t="s">
        <v>80</v>
      </c>
      <c r="AW112" s="12" t="s">
        <v>35</v>
      </c>
      <c r="AX112" s="12" t="s">
        <v>72</v>
      </c>
      <c r="AY112" s="227" t="s">
        <v>140</v>
      </c>
    </row>
    <row r="113" spans="2:65" s="1" customFormat="1" ht="25.5" customHeight="1">
      <c r="B113" s="40"/>
      <c r="C113" s="202" t="s">
        <v>176</v>
      </c>
      <c r="D113" s="202" t="s">
        <v>143</v>
      </c>
      <c r="E113" s="203" t="s">
        <v>177</v>
      </c>
      <c r="F113" s="204" t="s">
        <v>178</v>
      </c>
      <c r="G113" s="205" t="s">
        <v>156</v>
      </c>
      <c r="H113" s="206">
        <v>262</v>
      </c>
      <c r="I113" s="207"/>
      <c r="J113" s="208">
        <f>ROUND(I113*H113,2)</f>
        <v>0</v>
      </c>
      <c r="K113" s="204" t="s">
        <v>157</v>
      </c>
      <c r="L113" s="60"/>
      <c r="M113" s="209" t="s">
        <v>21</v>
      </c>
      <c r="N113" s="210" t="s">
        <v>43</v>
      </c>
      <c r="O113" s="4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3" t="s">
        <v>147</v>
      </c>
      <c r="AT113" s="23" t="s">
        <v>143</v>
      </c>
      <c r="AU113" s="23" t="s">
        <v>80</v>
      </c>
      <c r="AY113" s="23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3" t="s">
        <v>76</v>
      </c>
      <c r="BK113" s="213">
        <f>ROUND(I113*H113,2)</f>
        <v>0</v>
      </c>
      <c r="BL113" s="23" t="s">
        <v>147</v>
      </c>
      <c r="BM113" s="23" t="s">
        <v>179</v>
      </c>
    </row>
    <row r="114" spans="2:65" s="1" customFormat="1" ht="27">
      <c r="B114" s="40"/>
      <c r="C114" s="62"/>
      <c r="D114" s="214" t="s">
        <v>149</v>
      </c>
      <c r="E114" s="62"/>
      <c r="F114" s="215" t="s">
        <v>180</v>
      </c>
      <c r="G114" s="62"/>
      <c r="H114" s="62"/>
      <c r="I114" s="171"/>
      <c r="J114" s="62"/>
      <c r="K114" s="62"/>
      <c r="L114" s="60"/>
      <c r="M114" s="216"/>
      <c r="N114" s="41"/>
      <c r="O114" s="41"/>
      <c r="P114" s="41"/>
      <c r="Q114" s="41"/>
      <c r="R114" s="41"/>
      <c r="S114" s="41"/>
      <c r="T114" s="77"/>
      <c r="AT114" s="23" t="s">
        <v>149</v>
      </c>
      <c r="AU114" s="23" t="s">
        <v>80</v>
      </c>
    </row>
    <row r="115" spans="2:65" s="12" customFormat="1" ht="13.5">
      <c r="B115" s="217"/>
      <c r="C115" s="218"/>
      <c r="D115" s="214" t="s">
        <v>150</v>
      </c>
      <c r="E115" s="219" t="s">
        <v>21</v>
      </c>
      <c r="F115" s="220" t="s">
        <v>181</v>
      </c>
      <c r="G115" s="218"/>
      <c r="H115" s="221">
        <v>262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150</v>
      </c>
      <c r="AU115" s="227" t="s">
        <v>80</v>
      </c>
      <c r="AV115" s="12" t="s">
        <v>80</v>
      </c>
      <c r="AW115" s="12" t="s">
        <v>35</v>
      </c>
      <c r="AX115" s="12" t="s">
        <v>72</v>
      </c>
      <c r="AY115" s="227" t="s">
        <v>140</v>
      </c>
    </row>
    <row r="116" spans="2:65" s="1" customFormat="1" ht="25.5" customHeight="1">
      <c r="B116" s="40"/>
      <c r="C116" s="202" t="s">
        <v>182</v>
      </c>
      <c r="D116" s="202" t="s">
        <v>143</v>
      </c>
      <c r="E116" s="203" t="s">
        <v>183</v>
      </c>
      <c r="F116" s="204" t="s">
        <v>184</v>
      </c>
      <c r="G116" s="205" t="s">
        <v>156</v>
      </c>
      <c r="H116" s="206">
        <v>262</v>
      </c>
      <c r="I116" s="207"/>
      <c r="J116" s="208">
        <f>ROUND(I116*H116,2)</f>
        <v>0</v>
      </c>
      <c r="K116" s="204" t="s">
        <v>157</v>
      </c>
      <c r="L116" s="60"/>
      <c r="M116" s="209" t="s">
        <v>21</v>
      </c>
      <c r="N116" s="210" t="s">
        <v>43</v>
      </c>
      <c r="O116" s="41"/>
      <c r="P116" s="211">
        <f>O116*H116</f>
        <v>0</v>
      </c>
      <c r="Q116" s="211">
        <v>9.0000000000000006E-5</v>
      </c>
      <c r="R116" s="211">
        <f>Q116*H116</f>
        <v>2.358E-2</v>
      </c>
      <c r="S116" s="211">
        <v>0</v>
      </c>
      <c r="T116" s="212">
        <f>S116*H116</f>
        <v>0</v>
      </c>
      <c r="AR116" s="23" t="s">
        <v>147</v>
      </c>
      <c r="AT116" s="23" t="s">
        <v>143</v>
      </c>
      <c r="AU116" s="23" t="s">
        <v>80</v>
      </c>
      <c r="AY116" s="23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3" t="s">
        <v>76</v>
      </c>
      <c r="BK116" s="213">
        <f>ROUND(I116*H116,2)</f>
        <v>0</v>
      </c>
      <c r="BL116" s="23" t="s">
        <v>147</v>
      </c>
      <c r="BM116" s="23" t="s">
        <v>185</v>
      </c>
    </row>
    <row r="117" spans="2:65" s="1" customFormat="1" ht="27">
      <c r="B117" s="40"/>
      <c r="C117" s="62"/>
      <c r="D117" s="214" t="s">
        <v>149</v>
      </c>
      <c r="E117" s="62"/>
      <c r="F117" s="215" t="s">
        <v>186</v>
      </c>
      <c r="G117" s="62"/>
      <c r="H117" s="62"/>
      <c r="I117" s="171"/>
      <c r="J117" s="62"/>
      <c r="K117" s="62"/>
      <c r="L117" s="60"/>
      <c r="M117" s="216"/>
      <c r="N117" s="41"/>
      <c r="O117" s="41"/>
      <c r="P117" s="41"/>
      <c r="Q117" s="41"/>
      <c r="R117" s="41"/>
      <c r="S117" s="41"/>
      <c r="T117" s="77"/>
      <c r="AT117" s="23" t="s">
        <v>149</v>
      </c>
      <c r="AU117" s="23" t="s">
        <v>80</v>
      </c>
    </row>
    <row r="118" spans="2:65" s="12" customFormat="1" ht="13.5">
      <c r="B118" s="217"/>
      <c r="C118" s="218"/>
      <c r="D118" s="214" t="s">
        <v>150</v>
      </c>
      <c r="E118" s="219" t="s">
        <v>21</v>
      </c>
      <c r="F118" s="220" t="s">
        <v>181</v>
      </c>
      <c r="G118" s="218"/>
      <c r="H118" s="221">
        <v>262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150</v>
      </c>
      <c r="AU118" s="227" t="s">
        <v>80</v>
      </c>
      <c r="AV118" s="12" t="s">
        <v>80</v>
      </c>
      <c r="AW118" s="12" t="s">
        <v>35</v>
      </c>
      <c r="AX118" s="12" t="s">
        <v>72</v>
      </c>
      <c r="AY118" s="227" t="s">
        <v>140</v>
      </c>
    </row>
    <row r="119" spans="2:65" s="1" customFormat="1" ht="25.5" customHeight="1">
      <c r="B119" s="40"/>
      <c r="C119" s="202" t="s">
        <v>141</v>
      </c>
      <c r="D119" s="202" t="s">
        <v>143</v>
      </c>
      <c r="E119" s="203" t="s">
        <v>187</v>
      </c>
      <c r="F119" s="204" t="s">
        <v>188</v>
      </c>
      <c r="G119" s="205" t="s">
        <v>146</v>
      </c>
      <c r="H119" s="206">
        <v>2</v>
      </c>
      <c r="I119" s="207"/>
      <c r="J119" s="208">
        <f>ROUND(I119*H119,2)</f>
        <v>0</v>
      </c>
      <c r="K119" s="204" t="s">
        <v>157</v>
      </c>
      <c r="L119" s="60"/>
      <c r="M119" s="209" t="s">
        <v>21</v>
      </c>
      <c r="N119" s="210" t="s">
        <v>43</v>
      </c>
      <c r="O119" s="41"/>
      <c r="P119" s="211">
        <f>O119*H119</f>
        <v>0</v>
      </c>
      <c r="Q119" s="211">
        <v>15.30899</v>
      </c>
      <c r="R119" s="211">
        <f>Q119*H119</f>
        <v>30.617979999999999</v>
      </c>
      <c r="S119" s="211">
        <v>0</v>
      </c>
      <c r="T119" s="212">
        <f>S119*H119</f>
        <v>0</v>
      </c>
      <c r="AR119" s="23" t="s">
        <v>147</v>
      </c>
      <c r="AT119" s="23" t="s">
        <v>143</v>
      </c>
      <c r="AU119" s="23" t="s">
        <v>80</v>
      </c>
      <c r="AY119" s="23" t="s">
        <v>140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3" t="s">
        <v>76</v>
      </c>
      <c r="BK119" s="213">
        <f>ROUND(I119*H119,2)</f>
        <v>0</v>
      </c>
      <c r="BL119" s="23" t="s">
        <v>147</v>
      </c>
      <c r="BM119" s="23" t="s">
        <v>189</v>
      </c>
    </row>
    <row r="120" spans="2:65" s="1" customFormat="1" ht="27">
      <c r="B120" s="40"/>
      <c r="C120" s="62"/>
      <c r="D120" s="214" t="s">
        <v>149</v>
      </c>
      <c r="E120" s="62"/>
      <c r="F120" s="215" t="s">
        <v>190</v>
      </c>
      <c r="G120" s="62"/>
      <c r="H120" s="62"/>
      <c r="I120" s="171"/>
      <c r="J120" s="62"/>
      <c r="K120" s="62"/>
      <c r="L120" s="60"/>
      <c r="M120" s="216"/>
      <c r="N120" s="41"/>
      <c r="O120" s="41"/>
      <c r="P120" s="41"/>
      <c r="Q120" s="41"/>
      <c r="R120" s="41"/>
      <c r="S120" s="41"/>
      <c r="T120" s="77"/>
      <c r="AT120" s="23" t="s">
        <v>149</v>
      </c>
      <c r="AU120" s="23" t="s">
        <v>80</v>
      </c>
    </row>
    <row r="121" spans="2:65" s="12" customFormat="1" ht="13.5">
      <c r="B121" s="217"/>
      <c r="C121" s="218"/>
      <c r="D121" s="214" t="s">
        <v>150</v>
      </c>
      <c r="E121" s="219" t="s">
        <v>21</v>
      </c>
      <c r="F121" s="220" t="s">
        <v>191</v>
      </c>
      <c r="G121" s="218"/>
      <c r="H121" s="221">
        <v>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150</v>
      </c>
      <c r="AU121" s="227" t="s">
        <v>80</v>
      </c>
      <c r="AV121" s="12" t="s">
        <v>80</v>
      </c>
      <c r="AW121" s="12" t="s">
        <v>35</v>
      </c>
      <c r="AX121" s="12" t="s">
        <v>72</v>
      </c>
      <c r="AY121" s="227" t="s">
        <v>140</v>
      </c>
    </row>
    <row r="122" spans="2:65" s="1" customFormat="1" ht="25.5" customHeight="1">
      <c r="B122" s="40"/>
      <c r="C122" s="202" t="s">
        <v>152</v>
      </c>
      <c r="D122" s="202" t="s">
        <v>143</v>
      </c>
      <c r="E122" s="203" t="s">
        <v>192</v>
      </c>
      <c r="F122" s="204" t="s">
        <v>193</v>
      </c>
      <c r="G122" s="205" t="s">
        <v>146</v>
      </c>
      <c r="H122" s="206">
        <v>2</v>
      </c>
      <c r="I122" s="207"/>
      <c r="J122" s="208">
        <f>ROUND(I122*H122,2)</f>
        <v>0</v>
      </c>
      <c r="K122" s="204" t="s">
        <v>21</v>
      </c>
      <c r="L122" s="60"/>
      <c r="M122" s="209" t="s">
        <v>21</v>
      </c>
      <c r="N122" s="210" t="s">
        <v>43</v>
      </c>
      <c r="O122" s="41"/>
      <c r="P122" s="211">
        <f>O122*H122</f>
        <v>0</v>
      </c>
      <c r="Q122" s="211">
        <v>0</v>
      </c>
      <c r="R122" s="211">
        <f>Q122*H122</f>
        <v>0</v>
      </c>
      <c r="S122" s="211">
        <v>14.8</v>
      </c>
      <c r="T122" s="212">
        <f>S122*H122</f>
        <v>29.6</v>
      </c>
      <c r="AR122" s="23" t="s">
        <v>147</v>
      </c>
      <c r="AT122" s="23" t="s">
        <v>143</v>
      </c>
      <c r="AU122" s="23" t="s">
        <v>80</v>
      </c>
      <c r="AY122" s="23" t="s">
        <v>140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3" t="s">
        <v>76</v>
      </c>
      <c r="BK122" s="213">
        <f>ROUND(I122*H122,2)</f>
        <v>0</v>
      </c>
      <c r="BL122" s="23" t="s">
        <v>147</v>
      </c>
      <c r="BM122" s="23" t="s">
        <v>194</v>
      </c>
    </row>
    <row r="123" spans="2:65" s="1" customFormat="1" ht="13.5">
      <c r="B123" s="40"/>
      <c r="C123" s="62"/>
      <c r="D123" s="214" t="s">
        <v>149</v>
      </c>
      <c r="E123" s="62"/>
      <c r="F123" s="215" t="s">
        <v>193</v>
      </c>
      <c r="G123" s="62"/>
      <c r="H123" s="62"/>
      <c r="I123" s="171"/>
      <c r="J123" s="62"/>
      <c r="K123" s="62"/>
      <c r="L123" s="60"/>
      <c r="M123" s="216"/>
      <c r="N123" s="41"/>
      <c r="O123" s="41"/>
      <c r="P123" s="41"/>
      <c r="Q123" s="41"/>
      <c r="R123" s="41"/>
      <c r="S123" s="41"/>
      <c r="T123" s="77"/>
      <c r="AT123" s="23" t="s">
        <v>149</v>
      </c>
      <c r="AU123" s="23" t="s">
        <v>80</v>
      </c>
    </row>
    <row r="124" spans="2:65" s="12" customFormat="1" ht="13.5">
      <c r="B124" s="217"/>
      <c r="C124" s="218"/>
      <c r="D124" s="214" t="s">
        <v>150</v>
      </c>
      <c r="E124" s="219" t="s">
        <v>21</v>
      </c>
      <c r="F124" s="220" t="s">
        <v>195</v>
      </c>
      <c r="G124" s="218"/>
      <c r="H124" s="221">
        <v>2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150</v>
      </c>
      <c r="AU124" s="227" t="s">
        <v>80</v>
      </c>
      <c r="AV124" s="12" t="s">
        <v>80</v>
      </c>
      <c r="AW124" s="12" t="s">
        <v>35</v>
      </c>
      <c r="AX124" s="12" t="s">
        <v>72</v>
      </c>
      <c r="AY124" s="227" t="s">
        <v>140</v>
      </c>
    </row>
    <row r="125" spans="2:65" s="1" customFormat="1" ht="16.5" customHeight="1">
      <c r="B125" s="40"/>
      <c r="C125" s="202" t="s">
        <v>196</v>
      </c>
      <c r="D125" s="202" t="s">
        <v>143</v>
      </c>
      <c r="E125" s="203" t="s">
        <v>197</v>
      </c>
      <c r="F125" s="204" t="s">
        <v>198</v>
      </c>
      <c r="G125" s="205" t="s">
        <v>156</v>
      </c>
      <c r="H125" s="206">
        <v>38</v>
      </c>
      <c r="I125" s="207"/>
      <c r="J125" s="208">
        <f>ROUND(I125*H125,2)</f>
        <v>0</v>
      </c>
      <c r="K125" s="204" t="s">
        <v>157</v>
      </c>
      <c r="L125" s="60"/>
      <c r="M125" s="209" t="s">
        <v>21</v>
      </c>
      <c r="N125" s="210" t="s">
        <v>43</v>
      </c>
      <c r="O125" s="41"/>
      <c r="P125" s="211">
        <f>O125*H125</f>
        <v>0</v>
      </c>
      <c r="Q125" s="211">
        <v>0</v>
      </c>
      <c r="R125" s="211">
        <f>Q125*H125</f>
        <v>0</v>
      </c>
      <c r="S125" s="211">
        <v>0.25800000000000001</v>
      </c>
      <c r="T125" s="212">
        <f>S125*H125</f>
        <v>9.8040000000000003</v>
      </c>
      <c r="AR125" s="23" t="s">
        <v>147</v>
      </c>
      <c r="AT125" s="23" t="s">
        <v>143</v>
      </c>
      <c r="AU125" s="23" t="s">
        <v>80</v>
      </c>
      <c r="AY125" s="23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3" t="s">
        <v>76</v>
      </c>
      <c r="BK125" s="213">
        <f>ROUND(I125*H125,2)</f>
        <v>0</v>
      </c>
      <c r="BL125" s="23" t="s">
        <v>147</v>
      </c>
      <c r="BM125" s="23" t="s">
        <v>199</v>
      </c>
    </row>
    <row r="126" spans="2:65" s="1" customFormat="1" ht="40.5">
      <c r="B126" s="40"/>
      <c r="C126" s="62"/>
      <c r="D126" s="214" t="s">
        <v>149</v>
      </c>
      <c r="E126" s="62"/>
      <c r="F126" s="215" t="s">
        <v>200</v>
      </c>
      <c r="G126" s="62"/>
      <c r="H126" s="62"/>
      <c r="I126" s="171"/>
      <c r="J126" s="62"/>
      <c r="K126" s="62"/>
      <c r="L126" s="60"/>
      <c r="M126" s="216"/>
      <c r="N126" s="41"/>
      <c r="O126" s="41"/>
      <c r="P126" s="41"/>
      <c r="Q126" s="41"/>
      <c r="R126" s="41"/>
      <c r="S126" s="41"/>
      <c r="T126" s="77"/>
      <c r="AT126" s="23" t="s">
        <v>149</v>
      </c>
      <c r="AU126" s="23" t="s">
        <v>80</v>
      </c>
    </row>
    <row r="127" spans="2:65" s="12" customFormat="1" ht="13.5">
      <c r="B127" s="217"/>
      <c r="C127" s="218"/>
      <c r="D127" s="214" t="s">
        <v>150</v>
      </c>
      <c r="E127" s="219" t="s">
        <v>21</v>
      </c>
      <c r="F127" s="220" t="s">
        <v>201</v>
      </c>
      <c r="G127" s="218"/>
      <c r="H127" s="221">
        <v>38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150</v>
      </c>
      <c r="AU127" s="227" t="s">
        <v>80</v>
      </c>
      <c r="AV127" s="12" t="s">
        <v>80</v>
      </c>
      <c r="AW127" s="12" t="s">
        <v>35</v>
      </c>
      <c r="AX127" s="12" t="s">
        <v>72</v>
      </c>
      <c r="AY127" s="227" t="s">
        <v>140</v>
      </c>
    </row>
    <row r="128" spans="2:65" s="11" customFormat="1" ht="29.85" customHeight="1">
      <c r="B128" s="186"/>
      <c r="C128" s="187"/>
      <c r="D128" s="188" t="s">
        <v>71</v>
      </c>
      <c r="E128" s="200" t="s">
        <v>202</v>
      </c>
      <c r="F128" s="200" t="s">
        <v>203</v>
      </c>
      <c r="G128" s="187"/>
      <c r="H128" s="187"/>
      <c r="I128" s="190"/>
      <c r="J128" s="201">
        <f>BK128</f>
        <v>0</v>
      </c>
      <c r="K128" s="187"/>
      <c r="L128" s="192"/>
      <c r="M128" s="193"/>
      <c r="N128" s="194"/>
      <c r="O128" s="194"/>
      <c r="P128" s="195">
        <f>SUM(P129:P137)</f>
        <v>0</v>
      </c>
      <c r="Q128" s="194"/>
      <c r="R128" s="195">
        <f>SUM(R129:R137)</f>
        <v>0</v>
      </c>
      <c r="S128" s="194"/>
      <c r="T128" s="196">
        <f>SUM(T129:T137)</f>
        <v>0</v>
      </c>
      <c r="AR128" s="197" t="s">
        <v>76</v>
      </c>
      <c r="AT128" s="198" t="s">
        <v>71</v>
      </c>
      <c r="AU128" s="198" t="s">
        <v>76</v>
      </c>
      <c r="AY128" s="197" t="s">
        <v>140</v>
      </c>
      <c r="BK128" s="199">
        <f>SUM(BK129:BK137)</f>
        <v>0</v>
      </c>
    </row>
    <row r="129" spans="2:65" s="1" customFormat="1" ht="16.5" customHeight="1">
      <c r="B129" s="40"/>
      <c r="C129" s="202" t="s">
        <v>204</v>
      </c>
      <c r="D129" s="202" t="s">
        <v>143</v>
      </c>
      <c r="E129" s="203" t="s">
        <v>205</v>
      </c>
      <c r="F129" s="204" t="s">
        <v>206</v>
      </c>
      <c r="G129" s="205" t="s">
        <v>207</v>
      </c>
      <c r="H129" s="206">
        <v>39.404000000000003</v>
      </c>
      <c r="I129" s="207"/>
      <c r="J129" s="208">
        <f>ROUND(I129*H129,2)</f>
        <v>0</v>
      </c>
      <c r="K129" s="204" t="s">
        <v>157</v>
      </c>
      <c r="L129" s="60"/>
      <c r="M129" s="209" t="s">
        <v>21</v>
      </c>
      <c r="N129" s="210" t="s">
        <v>43</v>
      </c>
      <c r="O129" s="4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3" t="s">
        <v>147</v>
      </c>
      <c r="AT129" s="23" t="s">
        <v>143</v>
      </c>
      <c r="AU129" s="23" t="s">
        <v>80</v>
      </c>
      <c r="AY129" s="23" t="s">
        <v>140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3" t="s">
        <v>76</v>
      </c>
      <c r="BK129" s="213">
        <f>ROUND(I129*H129,2)</f>
        <v>0</v>
      </c>
      <c r="BL129" s="23" t="s">
        <v>147</v>
      </c>
      <c r="BM129" s="23" t="s">
        <v>208</v>
      </c>
    </row>
    <row r="130" spans="2:65" s="1" customFormat="1" ht="27">
      <c r="B130" s="40"/>
      <c r="C130" s="62"/>
      <c r="D130" s="214" t="s">
        <v>149</v>
      </c>
      <c r="E130" s="62"/>
      <c r="F130" s="215" t="s">
        <v>209</v>
      </c>
      <c r="G130" s="62"/>
      <c r="H130" s="62"/>
      <c r="I130" s="171"/>
      <c r="J130" s="62"/>
      <c r="K130" s="62"/>
      <c r="L130" s="60"/>
      <c r="M130" s="216"/>
      <c r="N130" s="41"/>
      <c r="O130" s="41"/>
      <c r="P130" s="41"/>
      <c r="Q130" s="41"/>
      <c r="R130" s="41"/>
      <c r="S130" s="41"/>
      <c r="T130" s="77"/>
      <c r="AT130" s="23" t="s">
        <v>149</v>
      </c>
      <c r="AU130" s="23" t="s">
        <v>80</v>
      </c>
    </row>
    <row r="131" spans="2:65" s="1" customFormat="1" ht="16.5" customHeight="1">
      <c r="B131" s="40"/>
      <c r="C131" s="202" t="s">
        <v>210</v>
      </c>
      <c r="D131" s="202" t="s">
        <v>143</v>
      </c>
      <c r="E131" s="203" t="s">
        <v>211</v>
      </c>
      <c r="F131" s="204" t="s">
        <v>212</v>
      </c>
      <c r="G131" s="205" t="s">
        <v>207</v>
      </c>
      <c r="H131" s="206">
        <v>748.67600000000004</v>
      </c>
      <c r="I131" s="207"/>
      <c r="J131" s="208">
        <f>ROUND(I131*H131,2)</f>
        <v>0</v>
      </c>
      <c r="K131" s="204" t="s">
        <v>157</v>
      </c>
      <c r="L131" s="60"/>
      <c r="M131" s="209" t="s">
        <v>21</v>
      </c>
      <c r="N131" s="210" t="s">
        <v>43</v>
      </c>
      <c r="O131" s="41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3" t="s">
        <v>147</v>
      </c>
      <c r="AT131" s="23" t="s">
        <v>143</v>
      </c>
      <c r="AU131" s="23" t="s">
        <v>80</v>
      </c>
      <c r="AY131" s="23" t="s">
        <v>140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3" t="s">
        <v>76</v>
      </c>
      <c r="BK131" s="213">
        <f>ROUND(I131*H131,2)</f>
        <v>0</v>
      </c>
      <c r="BL131" s="23" t="s">
        <v>147</v>
      </c>
      <c r="BM131" s="23" t="s">
        <v>213</v>
      </c>
    </row>
    <row r="132" spans="2:65" s="1" customFormat="1" ht="27">
      <c r="B132" s="40"/>
      <c r="C132" s="62"/>
      <c r="D132" s="214" t="s">
        <v>149</v>
      </c>
      <c r="E132" s="62"/>
      <c r="F132" s="215" t="s">
        <v>214</v>
      </c>
      <c r="G132" s="62"/>
      <c r="H132" s="62"/>
      <c r="I132" s="171"/>
      <c r="J132" s="62"/>
      <c r="K132" s="62"/>
      <c r="L132" s="60"/>
      <c r="M132" s="216"/>
      <c r="N132" s="41"/>
      <c r="O132" s="41"/>
      <c r="P132" s="41"/>
      <c r="Q132" s="41"/>
      <c r="R132" s="41"/>
      <c r="S132" s="41"/>
      <c r="T132" s="77"/>
      <c r="AT132" s="23" t="s">
        <v>149</v>
      </c>
      <c r="AU132" s="23" t="s">
        <v>80</v>
      </c>
    </row>
    <row r="133" spans="2:65" s="12" customFormat="1" ht="13.5">
      <c r="B133" s="217"/>
      <c r="C133" s="218"/>
      <c r="D133" s="214" t="s">
        <v>150</v>
      </c>
      <c r="E133" s="218"/>
      <c r="F133" s="220" t="s">
        <v>215</v>
      </c>
      <c r="G133" s="218"/>
      <c r="H133" s="221">
        <v>748.67600000000004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150</v>
      </c>
      <c r="AU133" s="227" t="s">
        <v>80</v>
      </c>
      <c r="AV133" s="12" t="s">
        <v>80</v>
      </c>
      <c r="AW133" s="12" t="s">
        <v>6</v>
      </c>
      <c r="AX133" s="12" t="s">
        <v>76</v>
      </c>
      <c r="AY133" s="227" t="s">
        <v>140</v>
      </c>
    </row>
    <row r="134" spans="2:65" s="1" customFormat="1" ht="16.5" customHeight="1">
      <c r="B134" s="40"/>
      <c r="C134" s="202" t="s">
        <v>216</v>
      </c>
      <c r="D134" s="202" t="s">
        <v>143</v>
      </c>
      <c r="E134" s="203" t="s">
        <v>217</v>
      </c>
      <c r="F134" s="204" t="s">
        <v>218</v>
      </c>
      <c r="G134" s="205" t="s">
        <v>207</v>
      </c>
      <c r="H134" s="206">
        <v>39.404000000000003</v>
      </c>
      <c r="I134" s="207"/>
      <c r="J134" s="208">
        <f>ROUND(I134*H134,2)</f>
        <v>0</v>
      </c>
      <c r="K134" s="204" t="s">
        <v>157</v>
      </c>
      <c r="L134" s="60"/>
      <c r="M134" s="209" t="s">
        <v>21</v>
      </c>
      <c r="N134" s="210" t="s">
        <v>43</v>
      </c>
      <c r="O134" s="41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3" t="s">
        <v>147</v>
      </c>
      <c r="AT134" s="23" t="s">
        <v>143</v>
      </c>
      <c r="AU134" s="23" t="s">
        <v>80</v>
      </c>
      <c r="AY134" s="23" t="s">
        <v>140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3" t="s">
        <v>76</v>
      </c>
      <c r="BK134" s="213">
        <f>ROUND(I134*H134,2)</f>
        <v>0</v>
      </c>
      <c r="BL134" s="23" t="s">
        <v>147</v>
      </c>
      <c r="BM134" s="23" t="s">
        <v>219</v>
      </c>
    </row>
    <row r="135" spans="2:65" s="1" customFormat="1" ht="13.5">
      <c r="B135" s="40"/>
      <c r="C135" s="62"/>
      <c r="D135" s="214" t="s">
        <v>149</v>
      </c>
      <c r="E135" s="62"/>
      <c r="F135" s="215" t="s">
        <v>220</v>
      </c>
      <c r="G135" s="62"/>
      <c r="H135" s="62"/>
      <c r="I135" s="171"/>
      <c r="J135" s="62"/>
      <c r="K135" s="62"/>
      <c r="L135" s="60"/>
      <c r="M135" s="216"/>
      <c r="N135" s="41"/>
      <c r="O135" s="41"/>
      <c r="P135" s="41"/>
      <c r="Q135" s="41"/>
      <c r="R135" s="41"/>
      <c r="S135" s="41"/>
      <c r="T135" s="77"/>
      <c r="AT135" s="23" t="s">
        <v>149</v>
      </c>
      <c r="AU135" s="23" t="s">
        <v>80</v>
      </c>
    </row>
    <row r="136" spans="2:65" s="1" customFormat="1" ht="16.5" customHeight="1">
      <c r="B136" s="40"/>
      <c r="C136" s="202" t="s">
        <v>221</v>
      </c>
      <c r="D136" s="202" t="s">
        <v>143</v>
      </c>
      <c r="E136" s="203" t="s">
        <v>222</v>
      </c>
      <c r="F136" s="204" t="s">
        <v>223</v>
      </c>
      <c r="G136" s="205" t="s">
        <v>207</v>
      </c>
      <c r="H136" s="206">
        <v>39.404000000000003</v>
      </c>
      <c r="I136" s="207"/>
      <c r="J136" s="208">
        <f>ROUND(I136*H136,2)</f>
        <v>0</v>
      </c>
      <c r="K136" s="204" t="s">
        <v>157</v>
      </c>
      <c r="L136" s="60"/>
      <c r="M136" s="209" t="s">
        <v>21</v>
      </c>
      <c r="N136" s="210" t="s">
        <v>43</v>
      </c>
      <c r="O136" s="41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3" t="s">
        <v>147</v>
      </c>
      <c r="AT136" s="23" t="s">
        <v>143</v>
      </c>
      <c r="AU136" s="23" t="s">
        <v>80</v>
      </c>
      <c r="AY136" s="23" t="s">
        <v>140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3" t="s">
        <v>76</v>
      </c>
      <c r="BK136" s="213">
        <f>ROUND(I136*H136,2)</f>
        <v>0</v>
      </c>
      <c r="BL136" s="23" t="s">
        <v>147</v>
      </c>
      <c r="BM136" s="23" t="s">
        <v>224</v>
      </c>
    </row>
    <row r="137" spans="2:65" s="1" customFormat="1" ht="13.5">
      <c r="B137" s="40"/>
      <c r="C137" s="62"/>
      <c r="D137" s="214" t="s">
        <v>149</v>
      </c>
      <c r="E137" s="62"/>
      <c r="F137" s="215" t="s">
        <v>225</v>
      </c>
      <c r="G137" s="62"/>
      <c r="H137" s="62"/>
      <c r="I137" s="171"/>
      <c r="J137" s="62"/>
      <c r="K137" s="62"/>
      <c r="L137" s="60"/>
      <c r="M137" s="216"/>
      <c r="N137" s="41"/>
      <c r="O137" s="41"/>
      <c r="P137" s="41"/>
      <c r="Q137" s="41"/>
      <c r="R137" s="41"/>
      <c r="S137" s="41"/>
      <c r="T137" s="77"/>
      <c r="AT137" s="23" t="s">
        <v>149</v>
      </c>
      <c r="AU137" s="23" t="s">
        <v>80</v>
      </c>
    </row>
    <row r="138" spans="2:65" s="11" customFormat="1" ht="29.85" customHeight="1">
      <c r="B138" s="186"/>
      <c r="C138" s="187"/>
      <c r="D138" s="188" t="s">
        <v>71</v>
      </c>
      <c r="E138" s="200" t="s">
        <v>226</v>
      </c>
      <c r="F138" s="200" t="s">
        <v>227</v>
      </c>
      <c r="G138" s="187"/>
      <c r="H138" s="187"/>
      <c r="I138" s="190"/>
      <c r="J138" s="201">
        <f>BK138</f>
        <v>0</v>
      </c>
      <c r="K138" s="187"/>
      <c r="L138" s="192"/>
      <c r="M138" s="193"/>
      <c r="N138" s="194"/>
      <c r="O138" s="194"/>
      <c r="P138" s="195">
        <f>SUM(P139:P142)</f>
        <v>0</v>
      </c>
      <c r="Q138" s="194"/>
      <c r="R138" s="195">
        <f>SUM(R139:R142)</f>
        <v>0</v>
      </c>
      <c r="S138" s="194"/>
      <c r="T138" s="196">
        <f>SUM(T139:T142)</f>
        <v>0</v>
      </c>
      <c r="AR138" s="197" t="s">
        <v>76</v>
      </c>
      <c r="AT138" s="198" t="s">
        <v>71</v>
      </c>
      <c r="AU138" s="198" t="s">
        <v>76</v>
      </c>
      <c r="AY138" s="197" t="s">
        <v>140</v>
      </c>
      <c r="BK138" s="199">
        <f>SUM(BK139:BK142)</f>
        <v>0</v>
      </c>
    </row>
    <row r="139" spans="2:65" s="1" customFormat="1" ht="25.5" customHeight="1">
      <c r="B139" s="40"/>
      <c r="C139" s="202" t="s">
        <v>10</v>
      </c>
      <c r="D139" s="202" t="s">
        <v>143</v>
      </c>
      <c r="E139" s="203" t="s">
        <v>228</v>
      </c>
      <c r="F139" s="204" t="s">
        <v>229</v>
      </c>
      <c r="G139" s="205" t="s">
        <v>207</v>
      </c>
      <c r="H139" s="206">
        <v>34.225999999999999</v>
      </c>
      <c r="I139" s="207"/>
      <c r="J139" s="208">
        <f>ROUND(I139*H139,2)</f>
        <v>0</v>
      </c>
      <c r="K139" s="204" t="s">
        <v>157</v>
      </c>
      <c r="L139" s="60"/>
      <c r="M139" s="209" t="s">
        <v>21</v>
      </c>
      <c r="N139" s="210" t="s">
        <v>43</v>
      </c>
      <c r="O139" s="41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23" t="s">
        <v>147</v>
      </c>
      <c r="AT139" s="23" t="s">
        <v>143</v>
      </c>
      <c r="AU139" s="23" t="s">
        <v>80</v>
      </c>
      <c r="AY139" s="23" t="s">
        <v>140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3" t="s">
        <v>76</v>
      </c>
      <c r="BK139" s="213">
        <f>ROUND(I139*H139,2)</f>
        <v>0</v>
      </c>
      <c r="BL139" s="23" t="s">
        <v>147</v>
      </c>
      <c r="BM139" s="23" t="s">
        <v>230</v>
      </c>
    </row>
    <row r="140" spans="2:65" s="1" customFormat="1" ht="27">
      <c r="B140" s="40"/>
      <c r="C140" s="62"/>
      <c r="D140" s="214" t="s">
        <v>149</v>
      </c>
      <c r="E140" s="62"/>
      <c r="F140" s="215" t="s">
        <v>231</v>
      </c>
      <c r="G140" s="62"/>
      <c r="H140" s="62"/>
      <c r="I140" s="171"/>
      <c r="J140" s="62"/>
      <c r="K140" s="62"/>
      <c r="L140" s="60"/>
      <c r="M140" s="216"/>
      <c r="N140" s="41"/>
      <c r="O140" s="41"/>
      <c r="P140" s="41"/>
      <c r="Q140" s="41"/>
      <c r="R140" s="41"/>
      <c r="S140" s="41"/>
      <c r="T140" s="77"/>
      <c r="AT140" s="23" t="s">
        <v>149</v>
      </c>
      <c r="AU140" s="23" t="s">
        <v>80</v>
      </c>
    </row>
    <row r="141" spans="2:65" s="1" customFormat="1" ht="25.5" customHeight="1">
      <c r="B141" s="40"/>
      <c r="C141" s="202" t="s">
        <v>232</v>
      </c>
      <c r="D141" s="202" t="s">
        <v>143</v>
      </c>
      <c r="E141" s="203" t="s">
        <v>233</v>
      </c>
      <c r="F141" s="204" t="s">
        <v>234</v>
      </c>
      <c r="G141" s="205" t="s">
        <v>207</v>
      </c>
      <c r="H141" s="206">
        <v>34.225999999999999</v>
      </c>
      <c r="I141" s="207"/>
      <c r="J141" s="208">
        <f>ROUND(I141*H141,2)</f>
        <v>0</v>
      </c>
      <c r="K141" s="204" t="s">
        <v>157</v>
      </c>
      <c r="L141" s="60"/>
      <c r="M141" s="209" t="s">
        <v>21</v>
      </c>
      <c r="N141" s="210" t="s">
        <v>43</v>
      </c>
      <c r="O141" s="41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3" t="s">
        <v>147</v>
      </c>
      <c r="AT141" s="23" t="s">
        <v>143</v>
      </c>
      <c r="AU141" s="23" t="s">
        <v>80</v>
      </c>
      <c r="AY141" s="23" t="s">
        <v>140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3" t="s">
        <v>76</v>
      </c>
      <c r="BK141" s="213">
        <f>ROUND(I141*H141,2)</f>
        <v>0</v>
      </c>
      <c r="BL141" s="23" t="s">
        <v>147</v>
      </c>
      <c r="BM141" s="23" t="s">
        <v>235</v>
      </c>
    </row>
    <row r="142" spans="2:65" s="1" customFormat="1" ht="27">
      <c r="B142" s="40"/>
      <c r="C142" s="62"/>
      <c r="D142" s="214" t="s">
        <v>149</v>
      </c>
      <c r="E142" s="62"/>
      <c r="F142" s="215" t="s">
        <v>236</v>
      </c>
      <c r="G142" s="62"/>
      <c r="H142" s="62"/>
      <c r="I142" s="171"/>
      <c r="J142" s="62"/>
      <c r="K142" s="62"/>
      <c r="L142" s="60"/>
      <c r="M142" s="238"/>
      <c r="N142" s="239"/>
      <c r="O142" s="239"/>
      <c r="P142" s="239"/>
      <c r="Q142" s="239"/>
      <c r="R142" s="239"/>
      <c r="S142" s="239"/>
      <c r="T142" s="240"/>
      <c r="AT142" s="23" t="s">
        <v>149</v>
      </c>
      <c r="AU142" s="23" t="s">
        <v>80</v>
      </c>
    </row>
    <row r="143" spans="2:65" s="1" customFormat="1" ht="6.95" customHeight="1">
      <c r="B143" s="55"/>
      <c r="C143" s="56"/>
      <c r="D143" s="56"/>
      <c r="E143" s="56"/>
      <c r="F143" s="56"/>
      <c r="G143" s="56"/>
      <c r="H143" s="56"/>
      <c r="I143" s="147"/>
      <c r="J143" s="56"/>
      <c r="K143" s="56"/>
      <c r="L143" s="60"/>
    </row>
  </sheetData>
  <sheetProtection algorithmName="SHA-512" hashValue="GoLoJtImFwyAA936jNi60JA/3fLb5tU3w73UvqOzJAT09PlG8Wi9LwyZoufLOvhk10XQMbqCTfs8iXguiPJa8A==" saltValue="BL9PrVJScN1eYUx9m0AnS4g4S/e6OAbeK3ps6fcRNLe0qJzn0XY/QbsOo4dyqZzH8xKnAcKHBj8HzBxh8cLnuA==" spinCount="100000" sheet="1" objects="1" scenarios="1" formatColumns="0" formatRows="0" autoFilter="0"/>
  <autoFilter ref="C92:K142"/>
  <mergeCells count="16">
    <mergeCell ref="L2:V2"/>
    <mergeCell ref="E79:H79"/>
    <mergeCell ref="E83:H83"/>
    <mergeCell ref="E81:H81"/>
    <mergeCell ref="E85:H85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6" t="s">
        <v>109</v>
      </c>
      <c r="F9" s="336"/>
      <c r="G9" s="336"/>
      <c r="H9" s="336"/>
      <c r="I9" s="125"/>
      <c r="J9" s="28"/>
      <c r="K9" s="30"/>
    </row>
    <row r="10" spans="1:70">
      <c r="B10" s="27"/>
      <c r="C10" s="28"/>
      <c r="D10" s="36" t="s">
        <v>110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60" t="s">
        <v>111</v>
      </c>
      <c r="F11" s="378"/>
      <c r="G11" s="378"/>
      <c r="H11" s="378"/>
      <c r="I11" s="126"/>
      <c r="J11" s="41"/>
      <c r="K11" s="44"/>
    </row>
    <row r="12" spans="1:70" s="1" customFormat="1">
      <c r="B12" s="40"/>
      <c r="C12" s="41"/>
      <c r="D12" s="36" t="s">
        <v>112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9" t="s">
        <v>237</v>
      </c>
      <c r="F13" s="378"/>
      <c r="G13" s="378"/>
      <c r="H13" s="378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24</v>
      </c>
      <c r="G16" s="41"/>
      <c r="H16" s="41"/>
      <c r="I16" s="127" t="s">
        <v>25</v>
      </c>
      <c r="J16" s="128" t="str">
        <f>'Rekapitulace stavby'!AN8</f>
        <v>7. 5. 2018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29</v>
      </c>
      <c r="F19" s="41"/>
      <c r="G19" s="41"/>
      <c r="H19" s="41"/>
      <c r="I19" s="127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">
        <v>21</v>
      </c>
      <c r="K24" s="44"/>
    </row>
    <row r="25" spans="2:11" s="1" customFormat="1" ht="18" customHeight="1">
      <c r="B25" s="40"/>
      <c r="C25" s="41"/>
      <c r="D25" s="41"/>
      <c r="E25" s="34" t="s">
        <v>34</v>
      </c>
      <c r="F25" s="41"/>
      <c r="G25" s="41"/>
      <c r="H25" s="41"/>
      <c r="I25" s="127" t="s">
        <v>30</v>
      </c>
      <c r="J25" s="34" t="s">
        <v>21</v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36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40" t="s">
        <v>21</v>
      </c>
      <c r="F28" s="340"/>
      <c r="G28" s="340"/>
      <c r="H28" s="340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38</v>
      </c>
      <c r="E31" s="41"/>
      <c r="F31" s="41"/>
      <c r="G31" s="41"/>
      <c r="H31" s="41"/>
      <c r="I31" s="126"/>
      <c r="J31" s="136">
        <f>ROUND(J94,2)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40</v>
      </c>
      <c r="G33" s="41"/>
      <c r="H33" s="41"/>
      <c r="I33" s="137" t="s">
        <v>39</v>
      </c>
      <c r="J33" s="45" t="s">
        <v>41</v>
      </c>
      <c r="K33" s="44"/>
    </row>
    <row r="34" spans="2:11" s="1" customFormat="1" ht="14.45" customHeight="1">
      <c r="B34" s="40"/>
      <c r="C34" s="41"/>
      <c r="D34" s="48" t="s">
        <v>42</v>
      </c>
      <c r="E34" s="48" t="s">
        <v>43</v>
      </c>
      <c r="F34" s="138">
        <f>ROUND(SUM(BE94:BE292), 2)</f>
        <v>0</v>
      </c>
      <c r="G34" s="41"/>
      <c r="H34" s="41"/>
      <c r="I34" s="139">
        <v>0.21</v>
      </c>
      <c r="J34" s="138">
        <f>ROUND(ROUND((SUM(BE94:BE292)),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44</v>
      </c>
      <c r="F35" s="138">
        <f>ROUND(SUM(BF94:BF292), 2)</f>
        <v>0</v>
      </c>
      <c r="G35" s="41"/>
      <c r="H35" s="41"/>
      <c r="I35" s="139">
        <v>0.15</v>
      </c>
      <c r="J35" s="138">
        <f>ROUND(ROUND((SUM(BF94:BF292)),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45</v>
      </c>
      <c r="F36" s="138">
        <f>ROUND(SUM(BG94:BG292),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46</v>
      </c>
      <c r="F37" s="138">
        <f>ROUND(SUM(BH94:BH292),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47</v>
      </c>
      <c r="F38" s="138">
        <f>ROUND(SUM(BI94:BI292),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48</v>
      </c>
      <c r="E40" s="78"/>
      <c r="F40" s="78"/>
      <c r="G40" s="142" t="s">
        <v>49</v>
      </c>
      <c r="H40" s="143" t="s">
        <v>50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114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6" t="str">
        <f>E7</f>
        <v>II/322 Kolín - Tři Dvory - IROP</v>
      </c>
      <c r="F49" s="377"/>
      <c r="G49" s="377"/>
      <c r="H49" s="377"/>
      <c r="I49" s="126"/>
      <c r="J49" s="41"/>
      <c r="K49" s="44"/>
    </row>
    <row r="50" spans="2:47">
      <c r="B50" s="27"/>
      <c r="C50" s="36" t="s">
        <v>108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6" t="s">
        <v>109</v>
      </c>
      <c r="F51" s="336"/>
      <c r="G51" s="336"/>
      <c r="H51" s="336"/>
      <c r="I51" s="125"/>
      <c r="J51" s="28"/>
      <c r="K51" s="30"/>
    </row>
    <row r="52" spans="2:47">
      <c r="B52" s="27"/>
      <c r="C52" s="36" t="s">
        <v>110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60" t="s">
        <v>111</v>
      </c>
      <c r="F53" s="378"/>
      <c r="G53" s="378"/>
      <c r="H53" s="378"/>
      <c r="I53" s="126"/>
      <c r="J53" s="41"/>
      <c r="K53" s="44"/>
    </row>
    <row r="54" spans="2:47" s="1" customFormat="1" ht="14.45" customHeight="1">
      <c r="B54" s="40"/>
      <c r="C54" s="36" t="s">
        <v>112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9" t="str">
        <f>E13</f>
        <v>1 - 1. podúsek - km 1.656 - 2,200 - dl. úseku 544 m</v>
      </c>
      <c r="F55" s="378"/>
      <c r="G55" s="378"/>
      <c r="H55" s="378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>Středočeský kraj</v>
      </c>
      <c r="G57" s="41"/>
      <c r="H57" s="41"/>
      <c r="I57" s="127" t="s">
        <v>25</v>
      </c>
      <c r="J57" s="128" t="str">
        <f>IF(J16="","",J16)</f>
        <v>7. 5. 2018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>
      <c r="B59" s="40"/>
      <c r="C59" s="36" t="s">
        <v>27</v>
      </c>
      <c r="D59" s="41"/>
      <c r="E59" s="41"/>
      <c r="F59" s="34" t="str">
        <f>E19</f>
        <v>Krajská správa a údržba silnic Středočeského kraje</v>
      </c>
      <c r="G59" s="41"/>
      <c r="H59" s="41"/>
      <c r="I59" s="127" t="s">
        <v>33</v>
      </c>
      <c r="J59" s="340" t="str">
        <f>E25</f>
        <v>Ateliér PROMIKA s.r.o.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80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115</v>
      </c>
      <c r="D62" s="140"/>
      <c r="E62" s="140"/>
      <c r="F62" s="140"/>
      <c r="G62" s="140"/>
      <c r="H62" s="140"/>
      <c r="I62" s="153"/>
      <c r="J62" s="154" t="s">
        <v>116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117</v>
      </c>
      <c r="D64" s="41"/>
      <c r="E64" s="41"/>
      <c r="F64" s="41"/>
      <c r="G64" s="41"/>
      <c r="H64" s="41"/>
      <c r="I64" s="126"/>
      <c r="J64" s="136">
        <f>J94</f>
        <v>0</v>
      </c>
      <c r="K64" s="44"/>
      <c r="AU64" s="23" t="s">
        <v>118</v>
      </c>
    </row>
    <row r="65" spans="2:12" s="8" customFormat="1" ht="24.95" customHeight="1">
      <c r="B65" s="157"/>
      <c r="C65" s="158"/>
      <c r="D65" s="159" t="s">
        <v>119</v>
      </c>
      <c r="E65" s="160"/>
      <c r="F65" s="160"/>
      <c r="G65" s="160"/>
      <c r="H65" s="160"/>
      <c r="I65" s="161"/>
      <c r="J65" s="162">
        <f>J95</f>
        <v>0</v>
      </c>
      <c r="K65" s="163"/>
    </row>
    <row r="66" spans="2:12" s="9" customFormat="1" ht="19.899999999999999" customHeight="1">
      <c r="B66" s="164"/>
      <c r="C66" s="165"/>
      <c r="D66" s="166" t="s">
        <v>238</v>
      </c>
      <c r="E66" s="167"/>
      <c r="F66" s="167"/>
      <c r="G66" s="167"/>
      <c r="H66" s="167"/>
      <c r="I66" s="168"/>
      <c r="J66" s="169">
        <f>J96</f>
        <v>0</v>
      </c>
      <c r="K66" s="170"/>
    </row>
    <row r="67" spans="2:12" s="9" customFormat="1" ht="19.899999999999999" customHeight="1">
      <c r="B67" s="164"/>
      <c r="C67" s="165"/>
      <c r="D67" s="166" t="s">
        <v>239</v>
      </c>
      <c r="E67" s="167"/>
      <c r="F67" s="167"/>
      <c r="G67" s="167"/>
      <c r="H67" s="167"/>
      <c r="I67" s="168"/>
      <c r="J67" s="169">
        <f>J186</f>
        <v>0</v>
      </c>
      <c r="K67" s="170"/>
    </row>
    <row r="68" spans="2:12" s="9" customFormat="1" ht="19.899999999999999" customHeight="1">
      <c r="B68" s="164"/>
      <c r="C68" s="165"/>
      <c r="D68" s="166" t="s">
        <v>121</v>
      </c>
      <c r="E68" s="167"/>
      <c r="F68" s="167"/>
      <c r="G68" s="167"/>
      <c r="H68" s="167"/>
      <c r="I68" s="168"/>
      <c r="J68" s="169">
        <f>J250</f>
        <v>0</v>
      </c>
      <c r="K68" s="170"/>
    </row>
    <row r="69" spans="2:12" s="9" customFormat="1" ht="19.899999999999999" customHeight="1">
      <c r="B69" s="164"/>
      <c r="C69" s="165"/>
      <c r="D69" s="166" t="s">
        <v>122</v>
      </c>
      <c r="E69" s="167"/>
      <c r="F69" s="167"/>
      <c r="G69" s="167"/>
      <c r="H69" s="167"/>
      <c r="I69" s="168"/>
      <c r="J69" s="169">
        <f>J271</f>
        <v>0</v>
      </c>
      <c r="K69" s="170"/>
    </row>
    <row r="70" spans="2:12" s="9" customFormat="1" ht="19.899999999999999" customHeight="1">
      <c r="B70" s="164"/>
      <c r="C70" s="165"/>
      <c r="D70" s="166" t="s">
        <v>123</v>
      </c>
      <c r="E70" s="167"/>
      <c r="F70" s="167"/>
      <c r="G70" s="167"/>
      <c r="H70" s="167"/>
      <c r="I70" s="168"/>
      <c r="J70" s="169">
        <f>J288</f>
        <v>0</v>
      </c>
      <c r="K70" s="170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50000000000003" customHeight="1">
      <c r="B77" s="40"/>
      <c r="C77" s="61" t="s">
        <v>124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5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6.5" customHeight="1">
      <c r="B80" s="40"/>
      <c r="C80" s="62"/>
      <c r="D80" s="62"/>
      <c r="E80" s="381" t="str">
        <f>E7</f>
        <v>II/322 Kolín - Tři Dvory - IROP</v>
      </c>
      <c r="F80" s="382"/>
      <c r="G80" s="382"/>
      <c r="H80" s="382"/>
      <c r="I80" s="171"/>
      <c r="J80" s="62"/>
      <c r="K80" s="62"/>
      <c r="L80" s="60"/>
    </row>
    <row r="81" spans="2:63">
      <c r="B81" s="27"/>
      <c r="C81" s="64" t="s">
        <v>108</v>
      </c>
      <c r="D81" s="172"/>
      <c r="E81" s="172"/>
      <c r="F81" s="172"/>
      <c r="G81" s="172"/>
      <c r="H81" s="172"/>
      <c r="J81" s="172"/>
      <c r="K81" s="172"/>
      <c r="L81" s="173"/>
    </row>
    <row r="82" spans="2:63" ht="16.5" customHeight="1">
      <c r="B82" s="27"/>
      <c r="C82" s="172"/>
      <c r="D82" s="172"/>
      <c r="E82" s="381" t="s">
        <v>109</v>
      </c>
      <c r="F82" s="385"/>
      <c r="G82" s="385"/>
      <c r="H82" s="385"/>
      <c r="J82" s="172"/>
      <c r="K82" s="172"/>
      <c r="L82" s="173"/>
    </row>
    <row r="83" spans="2:63">
      <c r="B83" s="27"/>
      <c r="C83" s="64" t="s">
        <v>110</v>
      </c>
      <c r="D83" s="172"/>
      <c r="E83" s="172"/>
      <c r="F83" s="172"/>
      <c r="G83" s="172"/>
      <c r="H83" s="172"/>
      <c r="J83" s="172"/>
      <c r="K83" s="172"/>
      <c r="L83" s="173"/>
    </row>
    <row r="84" spans="2:63" s="1" customFormat="1" ht="16.5" customHeight="1">
      <c r="B84" s="40"/>
      <c r="C84" s="62"/>
      <c r="D84" s="62"/>
      <c r="E84" s="383" t="s">
        <v>111</v>
      </c>
      <c r="F84" s="384"/>
      <c r="G84" s="384"/>
      <c r="H84" s="384"/>
      <c r="I84" s="171"/>
      <c r="J84" s="62"/>
      <c r="K84" s="62"/>
      <c r="L84" s="60"/>
    </row>
    <row r="85" spans="2:63" s="1" customFormat="1" ht="14.45" customHeight="1">
      <c r="B85" s="40"/>
      <c r="C85" s="64" t="s">
        <v>112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63" s="1" customFormat="1" ht="17.25" customHeight="1">
      <c r="B86" s="40"/>
      <c r="C86" s="62"/>
      <c r="D86" s="62"/>
      <c r="E86" s="351" t="str">
        <f>E13</f>
        <v>1 - 1. podúsek - km 1.656 - 2,200 - dl. úseku 544 m</v>
      </c>
      <c r="F86" s="384"/>
      <c r="G86" s="384"/>
      <c r="H86" s="384"/>
      <c r="I86" s="171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74" t="str">
        <f>F16</f>
        <v>Středočeský kraj</v>
      </c>
      <c r="G88" s="62"/>
      <c r="H88" s="62"/>
      <c r="I88" s="175" t="s">
        <v>25</v>
      </c>
      <c r="J88" s="72" t="str">
        <f>IF(J16="","",J16)</f>
        <v>7. 5. 2018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3" s="1" customFormat="1">
      <c r="B90" s="40"/>
      <c r="C90" s="64" t="s">
        <v>27</v>
      </c>
      <c r="D90" s="62"/>
      <c r="E90" s="62"/>
      <c r="F90" s="174" t="str">
        <f>E19</f>
        <v>Krajská správa a údržba silnic Středočeského kraje</v>
      </c>
      <c r="G90" s="62"/>
      <c r="H90" s="62"/>
      <c r="I90" s="175" t="s">
        <v>33</v>
      </c>
      <c r="J90" s="174" t="str">
        <f>E25</f>
        <v>Ateliér PROMIKA s.r.o.</v>
      </c>
      <c r="K90" s="62"/>
      <c r="L90" s="60"/>
    </row>
    <row r="91" spans="2:63" s="1" customFormat="1" ht="14.45" customHeight="1">
      <c r="B91" s="40"/>
      <c r="C91" s="64" t="s">
        <v>31</v>
      </c>
      <c r="D91" s="62"/>
      <c r="E91" s="62"/>
      <c r="F91" s="174" t="str">
        <f>IF(E22="","",E22)</f>
        <v/>
      </c>
      <c r="G91" s="62"/>
      <c r="H91" s="62"/>
      <c r="I91" s="171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63" s="10" customFormat="1" ht="29.25" customHeight="1">
      <c r="B93" s="176"/>
      <c r="C93" s="177" t="s">
        <v>125</v>
      </c>
      <c r="D93" s="178" t="s">
        <v>57</v>
      </c>
      <c r="E93" s="178" t="s">
        <v>53</v>
      </c>
      <c r="F93" s="178" t="s">
        <v>126</v>
      </c>
      <c r="G93" s="178" t="s">
        <v>127</v>
      </c>
      <c r="H93" s="178" t="s">
        <v>128</v>
      </c>
      <c r="I93" s="179" t="s">
        <v>129</v>
      </c>
      <c r="J93" s="178" t="s">
        <v>116</v>
      </c>
      <c r="K93" s="180" t="s">
        <v>130</v>
      </c>
      <c r="L93" s="181"/>
      <c r="M93" s="80" t="s">
        <v>131</v>
      </c>
      <c r="N93" s="81" t="s">
        <v>42</v>
      </c>
      <c r="O93" s="81" t="s">
        <v>132</v>
      </c>
      <c r="P93" s="81" t="s">
        <v>133</v>
      </c>
      <c r="Q93" s="81" t="s">
        <v>134</v>
      </c>
      <c r="R93" s="81" t="s">
        <v>135</v>
      </c>
      <c r="S93" s="81" t="s">
        <v>136</v>
      </c>
      <c r="T93" s="82" t="s">
        <v>137</v>
      </c>
    </row>
    <row r="94" spans="2:63" s="1" customFormat="1" ht="29.25" customHeight="1">
      <c r="B94" s="40"/>
      <c r="C94" s="86" t="s">
        <v>117</v>
      </c>
      <c r="D94" s="62"/>
      <c r="E94" s="62"/>
      <c r="F94" s="62"/>
      <c r="G94" s="62"/>
      <c r="H94" s="62"/>
      <c r="I94" s="171"/>
      <c r="J94" s="182">
        <f>BK94</f>
        <v>0</v>
      </c>
      <c r="K94" s="62"/>
      <c r="L94" s="60"/>
      <c r="M94" s="83"/>
      <c r="N94" s="84"/>
      <c r="O94" s="84"/>
      <c r="P94" s="183">
        <f>P95</f>
        <v>0</v>
      </c>
      <c r="Q94" s="84"/>
      <c r="R94" s="183">
        <f>R95</f>
        <v>2732.740194</v>
      </c>
      <c r="S94" s="84"/>
      <c r="T94" s="184">
        <f>T95</f>
        <v>2595.1641600000003</v>
      </c>
      <c r="AT94" s="23" t="s">
        <v>71</v>
      </c>
      <c r="AU94" s="23" t="s">
        <v>118</v>
      </c>
      <c r="BK94" s="185">
        <f>BK95</f>
        <v>0</v>
      </c>
    </row>
    <row r="95" spans="2:63" s="11" customFormat="1" ht="37.35" customHeight="1">
      <c r="B95" s="186"/>
      <c r="C95" s="187"/>
      <c r="D95" s="188" t="s">
        <v>71</v>
      </c>
      <c r="E95" s="189" t="s">
        <v>138</v>
      </c>
      <c r="F95" s="189" t="s">
        <v>139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P96+P186+P250+P271+P288</f>
        <v>0</v>
      </c>
      <c r="Q95" s="194"/>
      <c r="R95" s="195">
        <f>R96+R186+R250+R271+R288</f>
        <v>2732.740194</v>
      </c>
      <c r="S95" s="194"/>
      <c r="T95" s="196">
        <f>T96+T186+T250+T271+T288</f>
        <v>2595.1641600000003</v>
      </c>
      <c r="AR95" s="197" t="s">
        <v>76</v>
      </c>
      <c r="AT95" s="198" t="s">
        <v>71</v>
      </c>
      <c r="AU95" s="198" t="s">
        <v>72</v>
      </c>
      <c r="AY95" s="197" t="s">
        <v>140</v>
      </c>
      <c r="BK95" s="199">
        <f>BK96+BK186+BK250+BK271+BK288</f>
        <v>0</v>
      </c>
    </row>
    <row r="96" spans="2:63" s="11" customFormat="1" ht="19.899999999999999" customHeight="1">
      <c r="B96" s="186"/>
      <c r="C96" s="187"/>
      <c r="D96" s="188" t="s">
        <v>71</v>
      </c>
      <c r="E96" s="200" t="s">
        <v>76</v>
      </c>
      <c r="F96" s="200" t="s">
        <v>240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SUM(P97:P185)</f>
        <v>0</v>
      </c>
      <c r="Q96" s="194"/>
      <c r="R96" s="195">
        <f>SUM(R97:R185)</f>
        <v>0.49073400000000006</v>
      </c>
      <c r="S96" s="194"/>
      <c r="T96" s="196">
        <f>SUM(T97:T185)</f>
        <v>2166.4921600000002</v>
      </c>
      <c r="AR96" s="197" t="s">
        <v>76</v>
      </c>
      <c r="AT96" s="198" t="s">
        <v>71</v>
      </c>
      <c r="AU96" s="198" t="s">
        <v>76</v>
      </c>
      <c r="AY96" s="197" t="s">
        <v>140</v>
      </c>
      <c r="BK96" s="199">
        <f>SUM(BK97:BK185)</f>
        <v>0</v>
      </c>
    </row>
    <row r="97" spans="2:65" s="1" customFormat="1" ht="16.5" customHeight="1">
      <c r="B97" s="40"/>
      <c r="C97" s="202" t="s">
        <v>76</v>
      </c>
      <c r="D97" s="202" t="s">
        <v>143</v>
      </c>
      <c r="E97" s="203" t="s">
        <v>241</v>
      </c>
      <c r="F97" s="204" t="s">
        <v>242</v>
      </c>
      <c r="G97" s="205" t="s">
        <v>243</v>
      </c>
      <c r="H97" s="206">
        <v>2176</v>
      </c>
      <c r="I97" s="207"/>
      <c r="J97" s="208">
        <f>ROUND(I97*H97,2)</f>
        <v>0</v>
      </c>
      <c r="K97" s="204" t="s">
        <v>157</v>
      </c>
      <c r="L97" s="60"/>
      <c r="M97" s="209" t="s">
        <v>21</v>
      </c>
      <c r="N97" s="210" t="s">
        <v>43</v>
      </c>
      <c r="O97" s="41"/>
      <c r="P97" s="211">
        <f>O97*H97</f>
        <v>0</v>
      </c>
      <c r="Q97" s="211">
        <v>0</v>
      </c>
      <c r="R97" s="211">
        <f>Q97*H97</f>
        <v>0</v>
      </c>
      <c r="S97" s="211">
        <v>0.28999999999999998</v>
      </c>
      <c r="T97" s="212">
        <f>S97*H97</f>
        <v>631.04</v>
      </c>
      <c r="AR97" s="23" t="s">
        <v>147</v>
      </c>
      <c r="AT97" s="23" t="s">
        <v>143</v>
      </c>
      <c r="AU97" s="23" t="s">
        <v>80</v>
      </c>
      <c r="AY97" s="23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3" t="s">
        <v>76</v>
      </c>
      <c r="BK97" s="213">
        <f>ROUND(I97*H97,2)</f>
        <v>0</v>
      </c>
      <c r="BL97" s="23" t="s">
        <v>147</v>
      </c>
      <c r="BM97" s="23" t="s">
        <v>244</v>
      </c>
    </row>
    <row r="98" spans="2:65" s="1" customFormat="1" ht="40.5">
      <c r="B98" s="40"/>
      <c r="C98" s="62"/>
      <c r="D98" s="214" t="s">
        <v>149</v>
      </c>
      <c r="E98" s="62"/>
      <c r="F98" s="215" t="s">
        <v>245</v>
      </c>
      <c r="G98" s="62"/>
      <c r="H98" s="62"/>
      <c r="I98" s="171"/>
      <c r="J98" s="62"/>
      <c r="K98" s="62"/>
      <c r="L98" s="60"/>
      <c r="M98" s="216"/>
      <c r="N98" s="41"/>
      <c r="O98" s="41"/>
      <c r="P98" s="41"/>
      <c r="Q98" s="41"/>
      <c r="R98" s="41"/>
      <c r="S98" s="41"/>
      <c r="T98" s="77"/>
      <c r="AT98" s="23" t="s">
        <v>149</v>
      </c>
      <c r="AU98" s="23" t="s">
        <v>80</v>
      </c>
    </row>
    <row r="99" spans="2:65" s="13" customFormat="1" ht="13.5">
      <c r="B99" s="241"/>
      <c r="C99" s="242"/>
      <c r="D99" s="214" t="s">
        <v>150</v>
      </c>
      <c r="E99" s="243" t="s">
        <v>21</v>
      </c>
      <c r="F99" s="244" t="s">
        <v>246</v>
      </c>
      <c r="G99" s="242"/>
      <c r="H99" s="243" t="s">
        <v>21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150</v>
      </c>
      <c r="AU99" s="250" t="s">
        <v>80</v>
      </c>
      <c r="AV99" s="13" t="s">
        <v>76</v>
      </c>
      <c r="AW99" s="13" t="s">
        <v>35</v>
      </c>
      <c r="AX99" s="13" t="s">
        <v>72</v>
      </c>
      <c r="AY99" s="250" t="s">
        <v>140</v>
      </c>
    </row>
    <row r="100" spans="2:65" s="13" customFormat="1" ht="13.5">
      <c r="B100" s="241"/>
      <c r="C100" s="242"/>
      <c r="D100" s="214" t="s">
        <v>150</v>
      </c>
      <c r="E100" s="243" t="s">
        <v>21</v>
      </c>
      <c r="F100" s="244" t="s">
        <v>247</v>
      </c>
      <c r="G100" s="242"/>
      <c r="H100" s="243" t="s">
        <v>21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AT100" s="250" t="s">
        <v>150</v>
      </c>
      <c r="AU100" s="250" t="s">
        <v>80</v>
      </c>
      <c r="AV100" s="13" t="s">
        <v>76</v>
      </c>
      <c r="AW100" s="13" t="s">
        <v>35</v>
      </c>
      <c r="AX100" s="13" t="s">
        <v>72</v>
      </c>
      <c r="AY100" s="250" t="s">
        <v>140</v>
      </c>
    </row>
    <row r="101" spans="2:65" s="12" customFormat="1" ht="13.5">
      <c r="B101" s="217"/>
      <c r="C101" s="218"/>
      <c r="D101" s="214" t="s">
        <v>150</v>
      </c>
      <c r="E101" s="219" t="s">
        <v>21</v>
      </c>
      <c r="F101" s="220" t="s">
        <v>248</v>
      </c>
      <c r="G101" s="218"/>
      <c r="H101" s="221">
        <v>2176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150</v>
      </c>
      <c r="AU101" s="227" t="s">
        <v>80</v>
      </c>
      <c r="AV101" s="12" t="s">
        <v>80</v>
      </c>
      <c r="AW101" s="12" t="s">
        <v>35</v>
      </c>
      <c r="AX101" s="12" t="s">
        <v>72</v>
      </c>
      <c r="AY101" s="227" t="s">
        <v>140</v>
      </c>
    </row>
    <row r="102" spans="2:65" s="1" customFormat="1" ht="25.5" customHeight="1">
      <c r="B102" s="40"/>
      <c r="C102" s="202" t="s">
        <v>80</v>
      </c>
      <c r="D102" s="202" t="s">
        <v>143</v>
      </c>
      <c r="E102" s="203" t="s">
        <v>249</v>
      </c>
      <c r="F102" s="204" t="s">
        <v>250</v>
      </c>
      <c r="G102" s="205" t="s">
        <v>243</v>
      </c>
      <c r="H102" s="206">
        <v>5452.6</v>
      </c>
      <c r="I102" s="207"/>
      <c r="J102" s="208">
        <f>ROUND(I102*H102,2)</f>
        <v>0</v>
      </c>
      <c r="K102" s="204" t="s">
        <v>21</v>
      </c>
      <c r="L102" s="60"/>
      <c r="M102" s="209" t="s">
        <v>21</v>
      </c>
      <c r="N102" s="210" t="s">
        <v>43</v>
      </c>
      <c r="O102" s="41"/>
      <c r="P102" s="211">
        <f>O102*H102</f>
        <v>0</v>
      </c>
      <c r="Q102" s="211">
        <v>9.0000000000000006E-5</v>
      </c>
      <c r="R102" s="211">
        <f>Q102*H102</f>
        <v>0.49073400000000006</v>
      </c>
      <c r="S102" s="211">
        <v>0.28160000000000002</v>
      </c>
      <c r="T102" s="212">
        <f>S102*H102</f>
        <v>1535.4521600000003</v>
      </c>
      <c r="AR102" s="23" t="s">
        <v>147</v>
      </c>
      <c r="AT102" s="23" t="s">
        <v>143</v>
      </c>
      <c r="AU102" s="23" t="s">
        <v>80</v>
      </c>
      <c r="AY102" s="23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3" t="s">
        <v>76</v>
      </c>
      <c r="BK102" s="213">
        <f>ROUND(I102*H102,2)</f>
        <v>0</v>
      </c>
      <c r="BL102" s="23" t="s">
        <v>147</v>
      </c>
      <c r="BM102" s="23" t="s">
        <v>251</v>
      </c>
    </row>
    <row r="103" spans="2:65" s="1" customFormat="1" ht="27">
      <c r="B103" s="40"/>
      <c r="C103" s="62"/>
      <c r="D103" s="214" t="s">
        <v>149</v>
      </c>
      <c r="E103" s="62"/>
      <c r="F103" s="215" t="s">
        <v>252</v>
      </c>
      <c r="G103" s="62"/>
      <c r="H103" s="62"/>
      <c r="I103" s="171"/>
      <c r="J103" s="62"/>
      <c r="K103" s="62"/>
      <c r="L103" s="60"/>
      <c r="M103" s="216"/>
      <c r="N103" s="41"/>
      <c r="O103" s="41"/>
      <c r="P103" s="41"/>
      <c r="Q103" s="41"/>
      <c r="R103" s="41"/>
      <c r="S103" s="41"/>
      <c r="T103" s="77"/>
      <c r="AT103" s="23" t="s">
        <v>149</v>
      </c>
      <c r="AU103" s="23" t="s">
        <v>80</v>
      </c>
    </row>
    <row r="104" spans="2:65" s="13" customFormat="1" ht="13.5">
      <c r="B104" s="241"/>
      <c r="C104" s="242"/>
      <c r="D104" s="214" t="s">
        <v>150</v>
      </c>
      <c r="E104" s="243" t="s">
        <v>21</v>
      </c>
      <c r="F104" s="244" t="s">
        <v>246</v>
      </c>
      <c r="G104" s="242"/>
      <c r="H104" s="243" t="s">
        <v>21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150</v>
      </c>
      <c r="AU104" s="250" t="s">
        <v>80</v>
      </c>
      <c r="AV104" s="13" t="s">
        <v>76</v>
      </c>
      <c r="AW104" s="13" t="s">
        <v>35</v>
      </c>
      <c r="AX104" s="13" t="s">
        <v>72</v>
      </c>
      <c r="AY104" s="250" t="s">
        <v>140</v>
      </c>
    </row>
    <row r="105" spans="2:65" s="13" customFormat="1" ht="13.5">
      <c r="B105" s="241"/>
      <c r="C105" s="242"/>
      <c r="D105" s="214" t="s">
        <v>150</v>
      </c>
      <c r="E105" s="243" t="s">
        <v>21</v>
      </c>
      <c r="F105" s="244" t="s">
        <v>247</v>
      </c>
      <c r="G105" s="242"/>
      <c r="H105" s="243" t="s">
        <v>21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AT105" s="250" t="s">
        <v>150</v>
      </c>
      <c r="AU105" s="250" t="s">
        <v>80</v>
      </c>
      <c r="AV105" s="13" t="s">
        <v>76</v>
      </c>
      <c r="AW105" s="13" t="s">
        <v>35</v>
      </c>
      <c r="AX105" s="13" t="s">
        <v>72</v>
      </c>
      <c r="AY105" s="250" t="s">
        <v>140</v>
      </c>
    </row>
    <row r="106" spans="2:65" s="12" customFormat="1" ht="13.5">
      <c r="B106" s="217"/>
      <c r="C106" s="218"/>
      <c r="D106" s="214" t="s">
        <v>150</v>
      </c>
      <c r="E106" s="219" t="s">
        <v>21</v>
      </c>
      <c r="F106" s="220" t="s">
        <v>253</v>
      </c>
      <c r="G106" s="218"/>
      <c r="H106" s="221">
        <v>3603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150</v>
      </c>
      <c r="AU106" s="227" t="s">
        <v>80</v>
      </c>
      <c r="AV106" s="12" t="s">
        <v>80</v>
      </c>
      <c r="AW106" s="12" t="s">
        <v>35</v>
      </c>
      <c r="AX106" s="12" t="s">
        <v>72</v>
      </c>
      <c r="AY106" s="227" t="s">
        <v>140</v>
      </c>
    </row>
    <row r="107" spans="2:65" s="12" customFormat="1" ht="13.5">
      <c r="B107" s="217"/>
      <c r="C107" s="218"/>
      <c r="D107" s="214" t="s">
        <v>150</v>
      </c>
      <c r="E107" s="219" t="s">
        <v>21</v>
      </c>
      <c r="F107" s="220" t="s">
        <v>254</v>
      </c>
      <c r="G107" s="218"/>
      <c r="H107" s="221">
        <v>1849.6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150</v>
      </c>
      <c r="AU107" s="227" t="s">
        <v>80</v>
      </c>
      <c r="AV107" s="12" t="s">
        <v>80</v>
      </c>
      <c r="AW107" s="12" t="s">
        <v>35</v>
      </c>
      <c r="AX107" s="12" t="s">
        <v>72</v>
      </c>
      <c r="AY107" s="227" t="s">
        <v>140</v>
      </c>
    </row>
    <row r="108" spans="2:65" s="1" customFormat="1" ht="16.5" customHeight="1">
      <c r="B108" s="40"/>
      <c r="C108" s="202" t="s">
        <v>87</v>
      </c>
      <c r="D108" s="202" t="s">
        <v>143</v>
      </c>
      <c r="E108" s="203" t="s">
        <v>255</v>
      </c>
      <c r="F108" s="204" t="s">
        <v>256</v>
      </c>
      <c r="G108" s="205" t="s">
        <v>257</v>
      </c>
      <c r="H108" s="206">
        <v>816</v>
      </c>
      <c r="I108" s="207"/>
      <c r="J108" s="208">
        <f>ROUND(I108*H108,2)</f>
        <v>0</v>
      </c>
      <c r="K108" s="204" t="s">
        <v>157</v>
      </c>
      <c r="L108" s="60"/>
      <c r="M108" s="209" t="s">
        <v>21</v>
      </c>
      <c r="N108" s="210" t="s">
        <v>43</v>
      </c>
      <c r="O108" s="4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3" t="s">
        <v>147</v>
      </c>
      <c r="AT108" s="23" t="s">
        <v>143</v>
      </c>
      <c r="AU108" s="23" t="s">
        <v>80</v>
      </c>
      <c r="AY108" s="23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3" t="s">
        <v>76</v>
      </c>
      <c r="BK108" s="213">
        <f>ROUND(I108*H108,2)</f>
        <v>0</v>
      </c>
      <c r="BL108" s="23" t="s">
        <v>147</v>
      </c>
      <c r="BM108" s="23" t="s">
        <v>258</v>
      </c>
    </row>
    <row r="109" spans="2:65" s="1" customFormat="1" ht="27">
      <c r="B109" s="40"/>
      <c r="C109" s="62"/>
      <c r="D109" s="214" t="s">
        <v>149</v>
      </c>
      <c r="E109" s="62"/>
      <c r="F109" s="215" t="s">
        <v>259</v>
      </c>
      <c r="G109" s="62"/>
      <c r="H109" s="62"/>
      <c r="I109" s="171"/>
      <c r="J109" s="62"/>
      <c r="K109" s="62"/>
      <c r="L109" s="60"/>
      <c r="M109" s="216"/>
      <c r="N109" s="41"/>
      <c r="O109" s="41"/>
      <c r="P109" s="41"/>
      <c r="Q109" s="41"/>
      <c r="R109" s="41"/>
      <c r="S109" s="41"/>
      <c r="T109" s="77"/>
      <c r="AT109" s="23" t="s">
        <v>149</v>
      </c>
      <c r="AU109" s="23" t="s">
        <v>80</v>
      </c>
    </row>
    <row r="110" spans="2:65" s="13" customFormat="1" ht="13.5">
      <c r="B110" s="241"/>
      <c r="C110" s="242"/>
      <c r="D110" s="214" t="s">
        <v>150</v>
      </c>
      <c r="E110" s="243" t="s">
        <v>21</v>
      </c>
      <c r="F110" s="244" t="s">
        <v>246</v>
      </c>
      <c r="G110" s="242"/>
      <c r="H110" s="243" t="s">
        <v>21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150</v>
      </c>
      <c r="AU110" s="250" t="s">
        <v>80</v>
      </c>
      <c r="AV110" s="13" t="s">
        <v>76</v>
      </c>
      <c r="AW110" s="13" t="s">
        <v>35</v>
      </c>
      <c r="AX110" s="13" t="s">
        <v>72</v>
      </c>
      <c r="AY110" s="250" t="s">
        <v>140</v>
      </c>
    </row>
    <row r="111" spans="2:65" s="13" customFormat="1" ht="13.5">
      <c r="B111" s="241"/>
      <c r="C111" s="242"/>
      <c r="D111" s="214" t="s">
        <v>150</v>
      </c>
      <c r="E111" s="243" t="s">
        <v>21</v>
      </c>
      <c r="F111" s="244" t="s">
        <v>247</v>
      </c>
      <c r="G111" s="242"/>
      <c r="H111" s="243" t="s">
        <v>21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150</v>
      </c>
      <c r="AU111" s="250" t="s">
        <v>80</v>
      </c>
      <c r="AV111" s="13" t="s">
        <v>76</v>
      </c>
      <c r="AW111" s="13" t="s">
        <v>35</v>
      </c>
      <c r="AX111" s="13" t="s">
        <v>72</v>
      </c>
      <c r="AY111" s="250" t="s">
        <v>140</v>
      </c>
    </row>
    <row r="112" spans="2:65" s="12" customFormat="1" ht="13.5">
      <c r="B112" s="217"/>
      <c r="C112" s="218"/>
      <c r="D112" s="214" t="s">
        <v>150</v>
      </c>
      <c r="E112" s="219" t="s">
        <v>21</v>
      </c>
      <c r="F112" s="220" t="s">
        <v>260</v>
      </c>
      <c r="G112" s="218"/>
      <c r="H112" s="221">
        <v>816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150</v>
      </c>
      <c r="AU112" s="227" t="s">
        <v>80</v>
      </c>
      <c r="AV112" s="12" t="s">
        <v>80</v>
      </c>
      <c r="AW112" s="12" t="s">
        <v>35</v>
      </c>
      <c r="AX112" s="12" t="s">
        <v>72</v>
      </c>
      <c r="AY112" s="227" t="s">
        <v>140</v>
      </c>
    </row>
    <row r="113" spans="2:65" s="1" customFormat="1" ht="16.5" customHeight="1">
      <c r="B113" s="40"/>
      <c r="C113" s="202" t="s">
        <v>147</v>
      </c>
      <c r="D113" s="202" t="s">
        <v>143</v>
      </c>
      <c r="E113" s="203" t="s">
        <v>261</v>
      </c>
      <c r="F113" s="204" t="s">
        <v>262</v>
      </c>
      <c r="G113" s="205" t="s">
        <v>257</v>
      </c>
      <c r="H113" s="206">
        <v>408</v>
      </c>
      <c r="I113" s="207"/>
      <c r="J113" s="208">
        <f>ROUND(I113*H113,2)</f>
        <v>0</v>
      </c>
      <c r="K113" s="204" t="s">
        <v>157</v>
      </c>
      <c r="L113" s="60"/>
      <c r="M113" s="209" t="s">
        <v>21</v>
      </c>
      <c r="N113" s="210" t="s">
        <v>43</v>
      </c>
      <c r="O113" s="4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3" t="s">
        <v>147</v>
      </c>
      <c r="AT113" s="23" t="s">
        <v>143</v>
      </c>
      <c r="AU113" s="23" t="s">
        <v>80</v>
      </c>
      <c r="AY113" s="23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3" t="s">
        <v>76</v>
      </c>
      <c r="BK113" s="213">
        <f>ROUND(I113*H113,2)</f>
        <v>0</v>
      </c>
      <c r="BL113" s="23" t="s">
        <v>147</v>
      </c>
      <c r="BM113" s="23" t="s">
        <v>263</v>
      </c>
    </row>
    <row r="114" spans="2:65" s="1" customFormat="1" ht="27">
      <c r="B114" s="40"/>
      <c r="C114" s="62"/>
      <c r="D114" s="214" t="s">
        <v>149</v>
      </c>
      <c r="E114" s="62"/>
      <c r="F114" s="215" t="s">
        <v>264</v>
      </c>
      <c r="G114" s="62"/>
      <c r="H114" s="62"/>
      <c r="I114" s="171"/>
      <c r="J114" s="62"/>
      <c r="K114" s="62"/>
      <c r="L114" s="60"/>
      <c r="M114" s="216"/>
      <c r="N114" s="41"/>
      <c r="O114" s="41"/>
      <c r="P114" s="41"/>
      <c r="Q114" s="41"/>
      <c r="R114" s="41"/>
      <c r="S114" s="41"/>
      <c r="T114" s="77"/>
      <c r="AT114" s="23" t="s">
        <v>149</v>
      </c>
      <c r="AU114" s="23" t="s">
        <v>80</v>
      </c>
    </row>
    <row r="115" spans="2:65" s="13" customFormat="1" ht="13.5">
      <c r="B115" s="241"/>
      <c r="C115" s="242"/>
      <c r="D115" s="214" t="s">
        <v>150</v>
      </c>
      <c r="E115" s="243" t="s">
        <v>21</v>
      </c>
      <c r="F115" s="244" t="s">
        <v>246</v>
      </c>
      <c r="G115" s="242"/>
      <c r="H115" s="243" t="s">
        <v>21</v>
      </c>
      <c r="I115" s="245"/>
      <c r="J115" s="242"/>
      <c r="K115" s="242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150</v>
      </c>
      <c r="AU115" s="250" t="s">
        <v>80</v>
      </c>
      <c r="AV115" s="13" t="s">
        <v>76</v>
      </c>
      <c r="AW115" s="13" t="s">
        <v>35</v>
      </c>
      <c r="AX115" s="13" t="s">
        <v>72</v>
      </c>
      <c r="AY115" s="250" t="s">
        <v>140</v>
      </c>
    </row>
    <row r="116" spans="2:65" s="13" customFormat="1" ht="13.5">
      <c r="B116" s="241"/>
      <c r="C116" s="242"/>
      <c r="D116" s="214" t="s">
        <v>150</v>
      </c>
      <c r="E116" s="243" t="s">
        <v>21</v>
      </c>
      <c r="F116" s="244" t="s">
        <v>247</v>
      </c>
      <c r="G116" s="242"/>
      <c r="H116" s="243" t="s">
        <v>21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150</v>
      </c>
      <c r="AU116" s="250" t="s">
        <v>80</v>
      </c>
      <c r="AV116" s="13" t="s">
        <v>76</v>
      </c>
      <c r="AW116" s="13" t="s">
        <v>35</v>
      </c>
      <c r="AX116" s="13" t="s">
        <v>72</v>
      </c>
      <c r="AY116" s="250" t="s">
        <v>140</v>
      </c>
    </row>
    <row r="117" spans="2:65" s="13" customFormat="1" ht="13.5">
      <c r="B117" s="241"/>
      <c r="C117" s="242"/>
      <c r="D117" s="214" t="s">
        <v>150</v>
      </c>
      <c r="E117" s="243" t="s">
        <v>21</v>
      </c>
      <c r="F117" s="244" t="s">
        <v>265</v>
      </c>
      <c r="G117" s="242"/>
      <c r="H117" s="243" t="s">
        <v>21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150</v>
      </c>
      <c r="AU117" s="250" t="s">
        <v>80</v>
      </c>
      <c r="AV117" s="13" t="s">
        <v>76</v>
      </c>
      <c r="AW117" s="13" t="s">
        <v>35</v>
      </c>
      <c r="AX117" s="13" t="s">
        <v>72</v>
      </c>
      <c r="AY117" s="250" t="s">
        <v>140</v>
      </c>
    </row>
    <row r="118" spans="2:65" s="12" customFormat="1" ht="13.5">
      <c r="B118" s="217"/>
      <c r="C118" s="218"/>
      <c r="D118" s="214" t="s">
        <v>150</v>
      </c>
      <c r="E118" s="219" t="s">
        <v>21</v>
      </c>
      <c r="F118" s="220" t="s">
        <v>260</v>
      </c>
      <c r="G118" s="218"/>
      <c r="H118" s="221">
        <v>816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150</v>
      </c>
      <c r="AU118" s="227" t="s">
        <v>80</v>
      </c>
      <c r="AV118" s="12" t="s">
        <v>80</v>
      </c>
      <c r="AW118" s="12" t="s">
        <v>35</v>
      </c>
      <c r="AX118" s="12" t="s">
        <v>72</v>
      </c>
      <c r="AY118" s="227" t="s">
        <v>140</v>
      </c>
    </row>
    <row r="119" spans="2:65" s="12" customFormat="1" ht="13.5">
      <c r="B119" s="217"/>
      <c r="C119" s="218"/>
      <c r="D119" s="214" t="s">
        <v>150</v>
      </c>
      <c r="E119" s="218"/>
      <c r="F119" s="220" t="s">
        <v>266</v>
      </c>
      <c r="G119" s="218"/>
      <c r="H119" s="221">
        <v>408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150</v>
      </c>
      <c r="AU119" s="227" t="s">
        <v>80</v>
      </c>
      <c r="AV119" s="12" t="s">
        <v>80</v>
      </c>
      <c r="AW119" s="12" t="s">
        <v>6</v>
      </c>
      <c r="AX119" s="12" t="s">
        <v>76</v>
      </c>
      <c r="AY119" s="227" t="s">
        <v>140</v>
      </c>
    </row>
    <row r="120" spans="2:65" s="1" customFormat="1" ht="25.5" customHeight="1">
      <c r="B120" s="40"/>
      <c r="C120" s="202" t="s">
        <v>172</v>
      </c>
      <c r="D120" s="202" t="s">
        <v>143</v>
      </c>
      <c r="E120" s="203" t="s">
        <v>267</v>
      </c>
      <c r="F120" s="204" t="s">
        <v>268</v>
      </c>
      <c r="G120" s="205" t="s">
        <v>257</v>
      </c>
      <c r="H120" s="206">
        <v>816</v>
      </c>
      <c r="I120" s="207"/>
      <c r="J120" s="208">
        <f>ROUND(I120*H120,2)</f>
        <v>0</v>
      </c>
      <c r="K120" s="204" t="s">
        <v>157</v>
      </c>
      <c r="L120" s="60"/>
      <c r="M120" s="209" t="s">
        <v>21</v>
      </c>
      <c r="N120" s="210" t="s">
        <v>43</v>
      </c>
      <c r="O120" s="41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3" t="s">
        <v>147</v>
      </c>
      <c r="AT120" s="23" t="s">
        <v>143</v>
      </c>
      <c r="AU120" s="23" t="s">
        <v>80</v>
      </c>
      <c r="AY120" s="23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3" t="s">
        <v>76</v>
      </c>
      <c r="BK120" s="213">
        <f>ROUND(I120*H120,2)</f>
        <v>0</v>
      </c>
      <c r="BL120" s="23" t="s">
        <v>147</v>
      </c>
      <c r="BM120" s="23" t="s">
        <v>269</v>
      </c>
    </row>
    <row r="121" spans="2:65" s="1" customFormat="1" ht="40.5">
      <c r="B121" s="40"/>
      <c r="C121" s="62"/>
      <c r="D121" s="214" t="s">
        <v>149</v>
      </c>
      <c r="E121" s="62"/>
      <c r="F121" s="215" t="s">
        <v>270</v>
      </c>
      <c r="G121" s="62"/>
      <c r="H121" s="62"/>
      <c r="I121" s="171"/>
      <c r="J121" s="62"/>
      <c r="K121" s="62"/>
      <c r="L121" s="60"/>
      <c r="M121" s="216"/>
      <c r="N121" s="41"/>
      <c r="O121" s="41"/>
      <c r="P121" s="41"/>
      <c r="Q121" s="41"/>
      <c r="R121" s="41"/>
      <c r="S121" s="41"/>
      <c r="T121" s="77"/>
      <c r="AT121" s="23" t="s">
        <v>149</v>
      </c>
      <c r="AU121" s="23" t="s">
        <v>80</v>
      </c>
    </row>
    <row r="122" spans="2:65" s="13" customFormat="1" ht="13.5">
      <c r="B122" s="241"/>
      <c r="C122" s="242"/>
      <c r="D122" s="214" t="s">
        <v>150</v>
      </c>
      <c r="E122" s="243" t="s">
        <v>21</v>
      </c>
      <c r="F122" s="244" t="s">
        <v>246</v>
      </c>
      <c r="G122" s="242"/>
      <c r="H122" s="243" t="s">
        <v>21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AT122" s="250" t="s">
        <v>150</v>
      </c>
      <c r="AU122" s="250" t="s">
        <v>80</v>
      </c>
      <c r="AV122" s="13" t="s">
        <v>76</v>
      </c>
      <c r="AW122" s="13" t="s">
        <v>35</v>
      </c>
      <c r="AX122" s="13" t="s">
        <v>72</v>
      </c>
      <c r="AY122" s="250" t="s">
        <v>140</v>
      </c>
    </row>
    <row r="123" spans="2:65" s="13" customFormat="1" ht="13.5">
      <c r="B123" s="241"/>
      <c r="C123" s="242"/>
      <c r="D123" s="214" t="s">
        <v>150</v>
      </c>
      <c r="E123" s="243" t="s">
        <v>21</v>
      </c>
      <c r="F123" s="244" t="s">
        <v>247</v>
      </c>
      <c r="G123" s="242"/>
      <c r="H123" s="243" t="s">
        <v>21</v>
      </c>
      <c r="I123" s="245"/>
      <c r="J123" s="242"/>
      <c r="K123" s="242"/>
      <c r="L123" s="246"/>
      <c r="M123" s="247"/>
      <c r="N123" s="248"/>
      <c r="O123" s="248"/>
      <c r="P123" s="248"/>
      <c r="Q123" s="248"/>
      <c r="R123" s="248"/>
      <c r="S123" s="248"/>
      <c r="T123" s="249"/>
      <c r="AT123" s="250" t="s">
        <v>150</v>
      </c>
      <c r="AU123" s="250" t="s">
        <v>80</v>
      </c>
      <c r="AV123" s="13" t="s">
        <v>76</v>
      </c>
      <c r="AW123" s="13" t="s">
        <v>35</v>
      </c>
      <c r="AX123" s="13" t="s">
        <v>72</v>
      </c>
      <c r="AY123" s="250" t="s">
        <v>140</v>
      </c>
    </row>
    <row r="124" spans="2:65" s="12" customFormat="1" ht="13.5">
      <c r="B124" s="217"/>
      <c r="C124" s="218"/>
      <c r="D124" s="214" t="s">
        <v>150</v>
      </c>
      <c r="E124" s="219" t="s">
        <v>21</v>
      </c>
      <c r="F124" s="220" t="s">
        <v>271</v>
      </c>
      <c r="G124" s="218"/>
      <c r="H124" s="221">
        <v>816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150</v>
      </c>
      <c r="AU124" s="227" t="s">
        <v>80</v>
      </c>
      <c r="AV124" s="12" t="s">
        <v>80</v>
      </c>
      <c r="AW124" s="12" t="s">
        <v>35</v>
      </c>
      <c r="AX124" s="12" t="s">
        <v>72</v>
      </c>
      <c r="AY124" s="227" t="s">
        <v>140</v>
      </c>
    </row>
    <row r="125" spans="2:65" s="1" customFormat="1" ht="16.5" customHeight="1">
      <c r="B125" s="40"/>
      <c r="C125" s="202" t="s">
        <v>176</v>
      </c>
      <c r="D125" s="202" t="s">
        <v>143</v>
      </c>
      <c r="E125" s="203" t="s">
        <v>272</v>
      </c>
      <c r="F125" s="204" t="s">
        <v>273</v>
      </c>
      <c r="G125" s="205" t="s">
        <v>257</v>
      </c>
      <c r="H125" s="206">
        <v>408</v>
      </c>
      <c r="I125" s="207"/>
      <c r="J125" s="208">
        <f>ROUND(I125*H125,2)</f>
        <v>0</v>
      </c>
      <c r="K125" s="204" t="s">
        <v>157</v>
      </c>
      <c r="L125" s="60"/>
      <c r="M125" s="209" t="s">
        <v>21</v>
      </c>
      <c r="N125" s="210" t="s">
        <v>43</v>
      </c>
      <c r="O125" s="4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3" t="s">
        <v>147</v>
      </c>
      <c r="AT125" s="23" t="s">
        <v>143</v>
      </c>
      <c r="AU125" s="23" t="s">
        <v>80</v>
      </c>
      <c r="AY125" s="23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3" t="s">
        <v>76</v>
      </c>
      <c r="BK125" s="213">
        <f>ROUND(I125*H125,2)</f>
        <v>0</v>
      </c>
      <c r="BL125" s="23" t="s">
        <v>147</v>
      </c>
      <c r="BM125" s="23" t="s">
        <v>274</v>
      </c>
    </row>
    <row r="126" spans="2:65" s="1" customFormat="1" ht="40.5">
      <c r="B126" s="40"/>
      <c r="C126" s="62"/>
      <c r="D126" s="214" t="s">
        <v>149</v>
      </c>
      <c r="E126" s="62"/>
      <c r="F126" s="215" t="s">
        <v>275</v>
      </c>
      <c r="G126" s="62"/>
      <c r="H126" s="62"/>
      <c r="I126" s="171"/>
      <c r="J126" s="62"/>
      <c r="K126" s="62"/>
      <c r="L126" s="60"/>
      <c r="M126" s="216"/>
      <c r="N126" s="41"/>
      <c r="O126" s="41"/>
      <c r="P126" s="41"/>
      <c r="Q126" s="41"/>
      <c r="R126" s="41"/>
      <c r="S126" s="41"/>
      <c r="T126" s="77"/>
      <c r="AT126" s="23" t="s">
        <v>149</v>
      </c>
      <c r="AU126" s="23" t="s">
        <v>80</v>
      </c>
    </row>
    <row r="127" spans="2:65" s="13" customFormat="1" ht="13.5">
      <c r="B127" s="241"/>
      <c r="C127" s="242"/>
      <c r="D127" s="214" t="s">
        <v>150</v>
      </c>
      <c r="E127" s="243" t="s">
        <v>21</v>
      </c>
      <c r="F127" s="244" t="s">
        <v>246</v>
      </c>
      <c r="G127" s="242"/>
      <c r="H127" s="243" t="s">
        <v>21</v>
      </c>
      <c r="I127" s="245"/>
      <c r="J127" s="242"/>
      <c r="K127" s="242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150</v>
      </c>
      <c r="AU127" s="250" t="s">
        <v>80</v>
      </c>
      <c r="AV127" s="13" t="s">
        <v>76</v>
      </c>
      <c r="AW127" s="13" t="s">
        <v>35</v>
      </c>
      <c r="AX127" s="13" t="s">
        <v>72</v>
      </c>
      <c r="AY127" s="250" t="s">
        <v>140</v>
      </c>
    </row>
    <row r="128" spans="2:65" s="13" customFormat="1" ht="13.5">
      <c r="B128" s="241"/>
      <c r="C128" s="242"/>
      <c r="D128" s="214" t="s">
        <v>150</v>
      </c>
      <c r="E128" s="243" t="s">
        <v>21</v>
      </c>
      <c r="F128" s="244" t="s">
        <v>247</v>
      </c>
      <c r="G128" s="242"/>
      <c r="H128" s="243" t="s">
        <v>21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150</v>
      </c>
      <c r="AU128" s="250" t="s">
        <v>80</v>
      </c>
      <c r="AV128" s="13" t="s">
        <v>76</v>
      </c>
      <c r="AW128" s="13" t="s">
        <v>35</v>
      </c>
      <c r="AX128" s="13" t="s">
        <v>72</v>
      </c>
      <c r="AY128" s="250" t="s">
        <v>140</v>
      </c>
    </row>
    <row r="129" spans="2:65" s="12" customFormat="1" ht="13.5">
      <c r="B129" s="217"/>
      <c r="C129" s="218"/>
      <c r="D129" s="214" t="s">
        <v>150</v>
      </c>
      <c r="E129" s="219" t="s">
        <v>21</v>
      </c>
      <c r="F129" s="220" t="s">
        <v>260</v>
      </c>
      <c r="G129" s="218"/>
      <c r="H129" s="221">
        <v>816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150</v>
      </c>
      <c r="AU129" s="227" t="s">
        <v>80</v>
      </c>
      <c r="AV129" s="12" t="s">
        <v>80</v>
      </c>
      <c r="AW129" s="12" t="s">
        <v>35</v>
      </c>
      <c r="AX129" s="12" t="s">
        <v>72</v>
      </c>
      <c r="AY129" s="227" t="s">
        <v>140</v>
      </c>
    </row>
    <row r="130" spans="2:65" s="13" customFormat="1" ht="13.5">
      <c r="B130" s="241"/>
      <c r="C130" s="242"/>
      <c r="D130" s="214" t="s">
        <v>150</v>
      </c>
      <c r="E130" s="243" t="s">
        <v>21</v>
      </c>
      <c r="F130" s="244" t="s">
        <v>246</v>
      </c>
      <c r="G130" s="242"/>
      <c r="H130" s="243" t="s">
        <v>21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150</v>
      </c>
      <c r="AU130" s="250" t="s">
        <v>80</v>
      </c>
      <c r="AV130" s="13" t="s">
        <v>76</v>
      </c>
      <c r="AW130" s="13" t="s">
        <v>35</v>
      </c>
      <c r="AX130" s="13" t="s">
        <v>72</v>
      </c>
      <c r="AY130" s="250" t="s">
        <v>140</v>
      </c>
    </row>
    <row r="131" spans="2:65" s="13" customFormat="1" ht="13.5">
      <c r="B131" s="241"/>
      <c r="C131" s="242"/>
      <c r="D131" s="214" t="s">
        <v>150</v>
      </c>
      <c r="E131" s="243" t="s">
        <v>21</v>
      </c>
      <c r="F131" s="244" t="s">
        <v>247</v>
      </c>
      <c r="G131" s="242"/>
      <c r="H131" s="243" t="s">
        <v>21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150</v>
      </c>
      <c r="AU131" s="250" t="s">
        <v>80</v>
      </c>
      <c r="AV131" s="13" t="s">
        <v>76</v>
      </c>
      <c r="AW131" s="13" t="s">
        <v>35</v>
      </c>
      <c r="AX131" s="13" t="s">
        <v>72</v>
      </c>
      <c r="AY131" s="250" t="s">
        <v>140</v>
      </c>
    </row>
    <row r="132" spans="2:65" s="12" customFormat="1" ht="13.5">
      <c r="B132" s="217"/>
      <c r="C132" s="218"/>
      <c r="D132" s="214" t="s">
        <v>150</v>
      </c>
      <c r="E132" s="219" t="s">
        <v>21</v>
      </c>
      <c r="F132" s="220" t="s">
        <v>276</v>
      </c>
      <c r="G132" s="218"/>
      <c r="H132" s="221">
        <v>-408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150</v>
      </c>
      <c r="AU132" s="227" t="s">
        <v>80</v>
      </c>
      <c r="AV132" s="12" t="s">
        <v>80</v>
      </c>
      <c r="AW132" s="12" t="s">
        <v>35</v>
      </c>
      <c r="AX132" s="12" t="s">
        <v>72</v>
      </c>
      <c r="AY132" s="227" t="s">
        <v>140</v>
      </c>
    </row>
    <row r="133" spans="2:65" s="1" customFormat="1" ht="25.5" customHeight="1">
      <c r="B133" s="40"/>
      <c r="C133" s="202" t="s">
        <v>182</v>
      </c>
      <c r="D133" s="202" t="s">
        <v>143</v>
      </c>
      <c r="E133" s="203" t="s">
        <v>277</v>
      </c>
      <c r="F133" s="204" t="s">
        <v>278</v>
      </c>
      <c r="G133" s="205" t="s">
        <v>257</v>
      </c>
      <c r="H133" s="206">
        <v>4080</v>
      </c>
      <c r="I133" s="207"/>
      <c r="J133" s="208">
        <f>ROUND(I133*H133,2)</f>
        <v>0</v>
      </c>
      <c r="K133" s="204" t="s">
        <v>157</v>
      </c>
      <c r="L133" s="60"/>
      <c r="M133" s="209" t="s">
        <v>21</v>
      </c>
      <c r="N133" s="210" t="s">
        <v>43</v>
      </c>
      <c r="O133" s="41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3" t="s">
        <v>147</v>
      </c>
      <c r="AT133" s="23" t="s">
        <v>143</v>
      </c>
      <c r="AU133" s="23" t="s">
        <v>80</v>
      </c>
      <c r="AY133" s="23" t="s">
        <v>140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3" t="s">
        <v>76</v>
      </c>
      <c r="BK133" s="213">
        <f>ROUND(I133*H133,2)</f>
        <v>0</v>
      </c>
      <c r="BL133" s="23" t="s">
        <v>147</v>
      </c>
      <c r="BM133" s="23" t="s">
        <v>279</v>
      </c>
    </row>
    <row r="134" spans="2:65" s="1" customFormat="1" ht="40.5">
      <c r="B134" s="40"/>
      <c r="C134" s="62"/>
      <c r="D134" s="214" t="s">
        <v>149</v>
      </c>
      <c r="E134" s="62"/>
      <c r="F134" s="215" t="s">
        <v>280</v>
      </c>
      <c r="G134" s="62"/>
      <c r="H134" s="62"/>
      <c r="I134" s="171"/>
      <c r="J134" s="62"/>
      <c r="K134" s="62"/>
      <c r="L134" s="60"/>
      <c r="M134" s="216"/>
      <c r="N134" s="41"/>
      <c r="O134" s="41"/>
      <c r="P134" s="41"/>
      <c r="Q134" s="41"/>
      <c r="R134" s="41"/>
      <c r="S134" s="41"/>
      <c r="T134" s="77"/>
      <c r="AT134" s="23" t="s">
        <v>149</v>
      </c>
      <c r="AU134" s="23" t="s">
        <v>80</v>
      </c>
    </row>
    <row r="135" spans="2:65" s="13" customFormat="1" ht="13.5">
      <c r="B135" s="241"/>
      <c r="C135" s="242"/>
      <c r="D135" s="214" t="s">
        <v>150</v>
      </c>
      <c r="E135" s="243" t="s">
        <v>21</v>
      </c>
      <c r="F135" s="244" t="s">
        <v>246</v>
      </c>
      <c r="G135" s="242"/>
      <c r="H135" s="243" t="s">
        <v>21</v>
      </c>
      <c r="I135" s="245"/>
      <c r="J135" s="242"/>
      <c r="K135" s="242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150</v>
      </c>
      <c r="AU135" s="250" t="s">
        <v>80</v>
      </c>
      <c r="AV135" s="13" t="s">
        <v>76</v>
      </c>
      <c r="AW135" s="13" t="s">
        <v>35</v>
      </c>
      <c r="AX135" s="13" t="s">
        <v>72</v>
      </c>
      <c r="AY135" s="250" t="s">
        <v>140</v>
      </c>
    </row>
    <row r="136" spans="2:65" s="13" customFormat="1" ht="13.5">
      <c r="B136" s="241"/>
      <c r="C136" s="242"/>
      <c r="D136" s="214" t="s">
        <v>150</v>
      </c>
      <c r="E136" s="243" t="s">
        <v>21</v>
      </c>
      <c r="F136" s="244" t="s">
        <v>247</v>
      </c>
      <c r="G136" s="242"/>
      <c r="H136" s="243" t="s">
        <v>21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150</v>
      </c>
      <c r="AU136" s="250" t="s">
        <v>80</v>
      </c>
      <c r="AV136" s="13" t="s">
        <v>76</v>
      </c>
      <c r="AW136" s="13" t="s">
        <v>35</v>
      </c>
      <c r="AX136" s="13" t="s">
        <v>72</v>
      </c>
      <c r="AY136" s="250" t="s">
        <v>140</v>
      </c>
    </row>
    <row r="137" spans="2:65" s="12" customFormat="1" ht="13.5">
      <c r="B137" s="217"/>
      <c r="C137" s="218"/>
      <c r="D137" s="214" t="s">
        <v>150</v>
      </c>
      <c r="E137" s="219" t="s">
        <v>21</v>
      </c>
      <c r="F137" s="220" t="s">
        <v>260</v>
      </c>
      <c r="G137" s="218"/>
      <c r="H137" s="221">
        <v>816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150</v>
      </c>
      <c r="AU137" s="227" t="s">
        <v>80</v>
      </c>
      <c r="AV137" s="12" t="s">
        <v>80</v>
      </c>
      <c r="AW137" s="12" t="s">
        <v>35</v>
      </c>
      <c r="AX137" s="12" t="s">
        <v>72</v>
      </c>
      <c r="AY137" s="227" t="s">
        <v>140</v>
      </c>
    </row>
    <row r="138" spans="2:65" s="13" customFormat="1" ht="13.5">
      <c r="B138" s="241"/>
      <c r="C138" s="242"/>
      <c r="D138" s="214" t="s">
        <v>150</v>
      </c>
      <c r="E138" s="243" t="s">
        <v>21</v>
      </c>
      <c r="F138" s="244" t="s">
        <v>246</v>
      </c>
      <c r="G138" s="242"/>
      <c r="H138" s="243" t="s">
        <v>21</v>
      </c>
      <c r="I138" s="245"/>
      <c r="J138" s="242"/>
      <c r="K138" s="242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150</v>
      </c>
      <c r="AU138" s="250" t="s">
        <v>80</v>
      </c>
      <c r="AV138" s="13" t="s">
        <v>76</v>
      </c>
      <c r="AW138" s="13" t="s">
        <v>35</v>
      </c>
      <c r="AX138" s="13" t="s">
        <v>72</v>
      </c>
      <c r="AY138" s="250" t="s">
        <v>140</v>
      </c>
    </row>
    <row r="139" spans="2:65" s="13" customFormat="1" ht="13.5">
      <c r="B139" s="241"/>
      <c r="C139" s="242"/>
      <c r="D139" s="214" t="s">
        <v>150</v>
      </c>
      <c r="E139" s="243" t="s">
        <v>21</v>
      </c>
      <c r="F139" s="244" t="s">
        <v>247</v>
      </c>
      <c r="G139" s="242"/>
      <c r="H139" s="243" t="s">
        <v>21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150</v>
      </c>
      <c r="AU139" s="250" t="s">
        <v>80</v>
      </c>
      <c r="AV139" s="13" t="s">
        <v>76</v>
      </c>
      <c r="AW139" s="13" t="s">
        <v>35</v>
      </c>
      <c r="AX139" s="13" t="s">
        <v>72</v>
      </c>
      <c r="AY139" s="250" t="s">
        <v>140</v>
      </c>
    </row>
    <row r="140" spans="2:65" s="12" customFormat="1" ht="13.5">
      <c r="B140" s="217"/>
      <c r="C140" s="218"/>
      <c r="D140" s="214" t="s">
        <v>150</v>
      </c>
      <c r="E140" s="219" t="s">
        <v>21</v>
      </c>
      <c r="F140" s="220" t="s">
        <v>276</v>
      </c>
      <c r="G140" s="218"/>
      <c r="H140" s="221">
        <v>-408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150</v>
      </c>
      <c r="AU140" s="227" t="s">
        <v>80</v>
      </c>
      <c r="AV140" s="12" t="s">
        <v>80</v>
      </c>
      <c r="AW140" s="12" t="s">
        <v>35</v>
      </c>
      <c r="AX140" s="12" t="s">
        <v>72</v>
      </c>
      <c r="AY140" s="227" t="s">
        <v>140</v>
      </c>
    </row>
    <row r="141" spans="2:65" s="12" customFormat="1" ht="13.5">
      <c r="B141" s="217"/>
      <c r="C141" s="218"/>
      <c r="D141" s="214" t="s">
        <v>150</v>
      </c>
      <c r="E141" s="218"/>
      <c r="F141" s="220" t="s">
        <v>281</v>
      </c>
      <c r="G141" s="218"/>
      <c r="H141" s="221">
        <v>4080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150</v>
      </c>
      <c r="AU141" s="227" t="s">
        <v>80</v>
      </c>
      <c r="AV141" s="12" t="s">
        <v>80</v>
      </c>
      <c r="AW141" s="12" t="s">
        <v>6</v>
      </c>
      <c r="AX141" s="12" t="s">
        <v>76</v>
      </c>
      <c r="AY141" s="227" t="s">
        <v>140</v>
      </c>
    </row>
    <row r="142" spans="2:65" s="1" customFormat="1" ht="16.5" customHeight="1">
      <c r="B142" s="40"/>
      <c r="C142" s="202" t="s">
        <v>141</v>
      </c>
      <c r="D142" s="202" t="s">
        <v>143</v>
      </c>
      <c r="E142" s="203" t="s">
        <v>282</v>
      </c>
      <c r="F142" s="204" t="s">
        <v>283</v>
      </c>
      <c r="G142" s="205" t="s">
        <v>257</v>
      </c>
      <c r="H142" s="206">
        <v>408</v>
      </c>
      <c r="I142" s="207"/>
      <c r="J142" s="208">
        <f>ROUND(I142*H142,2)</f>
        <v>0</v>
      </c>
      <c r="K142" s="204" t="s">
        <v>157</v>
      </c>
      <c r="L142" s="60"/>
      <c r="M142" s="209" t="s">
        <v>21</v>
      </c>
      <c r="N142" s="210" t="s">
        <v>43</v>
      </c>
      <c r="O142" s="41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AR142" s="23" t="s">
        <v>147</v>
      </c>
      <c r="AT142" s="23" t="s">
        <v>143</v>
      </c>
      <c r="AU142" s="23" t="s">
        <v>80</v>
      </c>
      <c r="AY142" s="23" t="s">
        <v>140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3" t="s">
        <v>76</v>
      </c>
      <c r="BK142" s="213">
        <f>ROUND(I142*H142,2)</f>
        <v>0</v>
      </c>
      <c r="BL142" s="23" t="s">
        <v>147</v>
      </c>
      <c r="BM142" s="23" t="s">
        <v>284</v>
      </c>
    </row>
    <row r="143" spans="2:65" s="1" customFormat="1" ht="27">
      <c r="B143" s="40"/>
      <c r="C143" s="62"/>
      <c r="D143" s="214" t="s">
        <v>149</v>
      </c>
      <c r="E143" s="62"/>
      <c r="F143" s="215" t="s">
        <v>285</v>
      </c>
      <c r="G143" s="62"/>
      <c r="H143" s="62"/>
      <c r="I143" s="171"/>
      <c r="J143" s="62"/>
      <c r="K143" s="62"/>
      <c r="L143" s="60"/>
      <c r="M143" s="216"/>
      <c r="N143" s="41"/>
      <c r="O143" s="41"/>
      <c r="P143" s="41"/>
      <c r="Q143" s="41"/>
      <c r="R143" s="41"/>
      <c r="S143" s="41"/>
      <c r="T143" s="77"/>
      <c r="AT143" s="23" t="s">
        <v>149</v>
      </c>
      <c r="AU143" s="23" t="s">
        <v>80</v>
      </c>
    </row>
    <row r="144" spans="2:65" s="13" customFormat="1" ht="13.5">
      <c r="B144" s="241"/>
      <c r="C144" s="242"/>
      <c r="D144" s="214" t="s">
        <v>150</v>
      </c>
      <c r="E144" s="243" t="s">
        <v>21</v>
      </c>
      <c r="F144" s="244" t="s">
        <v>246</v>
      </c>
      <c r="G144" s="242"/>
      <c r="H144" s="243" t="s">
        <v>21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150</v>
      </c>
      <c r="AU144" s="250" t="s">
        <v>80</v>
      </c>
      <c r="AV144" s="13" t="s">
        <v>76</v>
      </c>
      <c r="AW144" s="13" t="s">
        <v>35</v>
      </c>
      <c r="AX144" s="13" t="s">
        <v>72</v>
      </c>
      <c r="AY144" s="250" t="s">
        <v>140</v>
      </c>
    </row>
    <row r="145" spans="2:65" s="13" customFormat="1" ht="13.5">
      <c r="B145" s="241"/>
      <c r="C145" s="242"/>
      <c r="D145" s="214" t="s">
        <v>150</v>
      </c>
      <c r="E145" s="243" t="s">
        <v>21</v>
      </c>
      <c r="F145" s="244" t="s">
        <v>247</v>
      </c>
      <c r="G145" s="242"/>
      <c r="H145" s="243" t="s">
        <v>21</v>
      </c>
      <c r="I145" s="245"/>
      <c r="J145" s="242"/>
      <c r="K145" s="242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150</v>
      </c>
      <c r="AU145" s="250" t="s">
        <v>80</v>
      </c>
      <c r="AV145" s="13" t="s">
        <v>76</v>
      </c>
      <c r="AW145" s="13" t="s">
        <v>35</v>
      </c>
      <c r="AX145" s="13" t="s">
        <v>72</v>
      </c>
      <c r="AY145" s="250" t="s">
        <v>140</v>
      </c>
    </row>
    <row r="146" spans="2:65" s="12" customFormat="1" ht="13.5">
      <c r="B146" s="217"/>
      <c r="C146" s="218"/>
      <c r="D146" s="214" t="s">
        <v>150</v>
      </c>
      <c r="E146" s="219" t="s">
        <v>21</v>
      </c>
      <c r="F146" s="220" t="s">
        <v>286</v>
      </c>
      <c r="G146" s="218"/>
      <c r="H146" s="221">
        <v>408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150</v>
      </c>
      <c r="AU146" s="227" t="s">
        <v>80</v>
      </c>
      <c r="AV146" s="12" t="s">
        <v>80</v>
      </c>
      <c r="AW146" s="12" t="s">
        <v>35</v>
      </c>
      <c r="AX146" s="12" t="s">
        <v>72</v>
      </c>
      <c r="AY146" s="227" t="s">
        <v>140</v>
      </c>
    </row>
    <row r="147" spans="2:65" s="1" customFormat="1" ht="25.5" customHeight="1">
      <c r="B147" s="40"/>
      <c r="C147" s="202" t="s">
        <v>152</v>
      </c>
      <c r="D147" s="202" t="s">
        <v>143</v>
      </c>
      <c r="E147" s="203" t="s">
        <v>287</v>
      </c>
      <c r="F147" s="204" t="s">
        <v>288</v>
      </c>
      <c r="G147" s="205" t="s">
        <v>257</v>
      </c>
      <c r="H147" s="206">
        <v>816</v>
      </c>
      <c r="I147" s="207"/>
      <c r="J147" s="208">
        <f>ROUND(I147*H147,2)</f>
        <v>0</v>
      </c>
      <c r="K147" s="204" t="s">
        <v>157</v>
      </c>
      <c r="L147" s="60"/>
      <c r="M147" s="209" t="s">
        <v>21</v>
      </c>
      <c r="N147" s="210" t="s">
        <v>43</v>
      </c>
      <c r="O147" s="41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23" t="s">
        <v>147</v>
      </c>
      <c r="AT147" s="23" t="s">
        <v>143</v>
      </c>
      <c r="AU147" s="23" t="s">
        <v>80</v>
      </c>
      <c r="AY147" s="23" t="s">
        <v>140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23" t="s">
        <v>76</v>
      </c>
      <c r="BK147" s="213">
        <f>ROUND(I147*H147,2)</f>
        <v>0</v>
      </c>
      <c r="BL147" s="23" t="s">
        <v>147</v>
      </c>
      <c r="BM147" s="23" t="s">
        <v>289</v>
      </c>
    </row>
    <row r="148" spans="2:65" s="1" customFormat="1" ht="40.5">
      <c r="B148" s="40"/>
      <c r="C148" s="62"/>
      <c r="D148" s="214" t="s">
        <v>149</v>
      </c>
      <c r="E148" s="62"/>
      <c r="F148" s="215" t="s">
        <v>290</v>
      </c>
      <c r="G148" s="62"/>
      <c r="H148" s="62"/>
      <c r="I148" s="171"/>
      <c r="J148" s="62"/>
      <c r="K148" s="62"/>
      <c r="L148" s="60"/>
      <c r="M148" s="216"/>
      <c r="N148" s="41"/>
      <c r="O148" s="41"/>
      <c r="P148" s="41"/>
      <c r="Q148" s="41"/>
      <c r="R148" s="41"/>
      <c r="S148" s="41"/>
      <c r="T148" s="77"/>
      <c r="AT148" s="23" t="s">
        <v>149</v>
      </c>
      <c r="AU148" s="23" t="s">
        <v>80</v>
      </c>
    </row>
    <row r="149" spans="2:65" s="13" customFormat="1" ht="13.5">
      <c r="B149" s="241"/>
      <c r="C149" s="242"/>
      <c r="D149" s="214" t="s">
        <v>150</v>
      </c>
      <c r="E149" s="243" t="s">
        <v>21</v>
      </c>
      <c r="F149" s="244" t="s">
        <v>246</v>
      </c>
      <c r="G149" s="242"/>
      <c r="H149" s="243" t="s">
        <v>21</v>
      </c>
      <c r="I149" s="245"/>
      <c r="J149" s="242"/>
      <c r="K149" s="242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150</v>
      </c>
      <c r="AU149" s="250" t="s">
        <v>80</v>
      </c>
      <c r="AV149" s="13" t="s">
        <v>76</v>
      </c>
      <c r="AW149" s="13" t="s">
        <v>35</v>
      </c>
      <c r="AX149" s="13" t="s">
        <v>72</v>
      </c>
      <c r="AY149" s="250" t="s">
        <v>140</v>
      </c>
    </row>
    <row r="150" spans="2:65" s="13" customFormat="1" ht="13.5">
      <c r="B150" s="241"/>
      <c r="C150" s="242"/>
      <c r="D150" s="214" t="s">
        <v>150</v>
      </c>
      <c r="E150" s="243" t="s">
        <v>21</v>
      </c>
      <c r="F150" s="244" t="s">
        <v>247</v>
      </c>
      <c r="G150" s="242"/>
      <c r="H150" s="243" t="s">
        <v>21</v>
      </c>
      <c r="I150" s="245"/>
      <c r="J150" s="242"/>
      <c r="K150" s="242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150</v>
      </c>
      <c r="AU150" s="250" t="s">
        <v>80</v>
      </c>
      <c r="AV150" s="13" t="s">
        <v>76</v>
      </c>
      <c r="AW150" s="13" t="s">
        <v>35</v>
      </c>
      <c r="AX150" s="13" t="s">
        <v>72</v>
      </c>
      <c r="AY150" s="250" t="s">
        <v>140</v>
      </c>
    </row>
    <row r="151" spans="2:65" s="12" customFormat="1" ht="13.5">
      <c r="B151" s="217"/>
      <c r="C151" s="218"/>
      <c r="D151" s="214" t="s">
        <v>150</v>
      </c>
      <c r="E151" s="219" t="s">
        <v>21</v>
      </c>
      <c r="F151" s="220" t="s">
        <v>291</v>
      </c>
      <c r="G151" s="218"/>
      <c r="H151" s="221">
        <v>816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150</v>
      </c>
      <c r="AU151" s="227" t="s">
        <v>80</v>
      </c>
      <c r="AV151" s="12" t="s">
        <v>80</v>
      </c>
      <c r="AW151" s="12" t="s">
        <v>35</v>
      </c>
      <c r="AX151" s="12" t="s">
        <v>72</v>
      </c>
      <c r="AY151" s="227" t="s">
        <v>140</v>
      </c>
    </row>
    <row r="152" spans="2:65" s="1" customFormat="1" ht="16.5" customHeight="1">
      <c r="B152" s="40"/>
      <c r="C152" s="228" t="s">
        <v>196</v>
      </c>
      <c r="D152" s="228" t="s">
        <v>167</v>
      </c>
      <c r="E152" s="229" t="s">
        <v>292</v>
      </c>
      <c r="F152" s="230" t="s">
        <v>293</v>
      </c>
      <c r="G152" s="231" t="s">
        <v>207</v>
      </c>
      <c r="H152" s="232">
        <v>979.2</v>
      </c>
      <c r="I152" s="233"/>
      <c r="J152" s="234">
        <f>ROUND(I152*H152,2)</f>
        <v>0</v>
      </c>
      <c r="K152" s="230" t="s">
        <v>157</v>
      </c>
      <c r="L152" s="235"/>
      <c r="M152" s="236" t="s">
        <v>21</v>
      </c>
      <c r="N152" s="237" t="s">
        <v>43</v>
      </c>
      <c r="O152" s="41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23" t="s">
        <v>141</v>
      </c>
      <c r="AT152" s="23" t="s">
        <v>167</v>
      </c>
      <c r="AU152" s="23" t="s">
        <v>80</v>
      </c>
      <c r="AY152" s="23" t="s">
        <v>140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23" t="s">
        <v>76</v>
      </c>
      <c r="BK152" s="213">
        <f>ROUND(I152*H152,2)</f>
        <v>0</v>
      </c>
      <c r="BL152" s="23" t="s">
        <v>147</v>
      </c>
      <c r="BM152" s="23" t="s">
        <v>294</v>
      </c>
    </row>
    <row r="153" spans="2:65" s="1" customFormat="1" ht="13.5">
      <c r="B153" s="40"/>
      <c r="C153" s="62"/>
      <c r="D153" s="214" t="s">
        <v>149</v>
      </c>
      <c r="E153" s="62"/>
      <c r="F153" s="215" t="s">
        <v>293</v>
      </c>
      <c r="G153" s="62"/>
      <c r="H153" s="62"/>
      <c r="I153" s="171"/>
      <c r="J153" s="62"/>
      <c r="K153" s="62"/>
      <c r="L153" s="60"/>
      <c r="M153" s="216"/>
      <c r="N153" s="41"/>
      <c r="O153" s="41"/>
      <c r="P153" s="41"/>
      <c r="Q153" s="41"/>
      <c r="R153" s="41"/>
      <c r="S153" s="41"/>
      <c r="T153" s="77"/>
      <c r="AT153" s="23" t="s">
        <v>149</v>
      </c>
      <c r="AU153" s="23" t="s">
        <v>80</v>
      </c>
    </row>
    <row r="154" spans="2:65" s="13" customFormat="1" ht="13.5">
      <c r="B154" s="241"/>
      <c r="C154" s="242"/>
      <c r="D154" s="214" t="s">
        <v>150</v>
      </c>
      <c r="E154" s="243" t="s">
        <v>21</v>
      </c>
      <c r="F154" s="244" t="s">
        <v>246</v>
      </c>
      <c r="G154" s="242"/>
      <c r="H154" s="243" t="s">
        <v>21</v>
      </c>
      <c r="I154" s="245"/>
      <c r="J154" s="242"/>
      <c r="K154" s="242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150</v>
      </c>
      <c r="AU154" s="250" t="s">
        <v>80</v>
      </c>
      <c r="AV154" s="13" t="s">
        <v>76</v>
      </c>
      <c r="AW154" s="13" t="s">
        <v>35</v>
      </c>
      <c r="AX154" s="13" t="s">
        <v>72</v>
      </c>
      <c r="AY154" s="250" t="s">
        <v>140</v>
      </c>
    </row>
    <row r="155" spans="2:65" s="13" customFormat="1" ht="13.5">
      <c r="B155" s="241"/>
      <c r="C155" s="242"/>
      <c r="D155" s="214" t="s">
        <v>150</v>
      </c>
      <c r="E155" s="243" t="s">
        <v>21</v>
      </c>
      <c r="F155" s="244" t="s">
        <v>247</v>
      </c>
      <c r="G155" s="242"/>
      <c r="H155" s="243" t="s">
        <v>21</v>
      </c>
      <c r="I155" s="245"/>
      <c r="J155" s="242"/>
      <c r="K155" s="242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150</v>
      </c>
      <c r="AU155" s="250" t="s">
        <v>80</v>
      </c>
      <c r="AV155" s="13" t="s">
        <v>76</v>
      </c>
      <c r="AW155" s="13" t="s">
        <v>35</v>
      </c>
      <c r="AX155" s="13" t="s">
        <v>72</v>
      </c>
      <c r="AY155" s="250" t="s">
        <v>140</v>
      </c>
    </row>
    <row r="156" spans="2:65" s="12" customFormat="1" ht="13.5">
      <c r="B156" s="217"/>
      <c r="C156" s="218"/>
      <c r="D156" s="214" t="s">
        <v>150</v>
      </c>
      <c r="E156" s="219" t="s">
        <v>21</v>
      </c>
      <c r="F156" s="220" t="s">
        <v>295</v>
      </c>
      <c r="G156" s="218"/>
      <c r="H156" s="221">
        <v>408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150</v>
      </c>
      <c r="AU156" s="227" t="s">
        <v>80</v>
      </c>
      <c r="AV156" s="12" t="s">
        <v>80</v>
      </c>
      <c r="AW156" s="12" t="s">
        <v>35</v>
      </c>
      <c r="AX156" s="12" t="s">
        <v>72</v>
      </c>
      <c r="AY156" s="227" t="s">
        <v>140</v>
      </c>
    </row>
    <row r="157" spans="2:65" s="12" customFormat="1" ht="13.5">
      <c r="B157" s="217"/>
      <c r="C157" s="218"/>
      <c r="D157" s="214" t="s">
        <v>150</v>
      </c>
      <c r="E157" s="218"/>
      <c r="F157" s="220" t="s">
        <v>296</v>
      </c>
      <c r="G157" s="218"/>
      <c r="H157" s="221">
        <v>979.2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150</v>
      </c>
      <c r="AU157" s="227" t="s">
        <v>80</v>
      </c>
      <c r="AV157" s="12" t="s">
        <v>80</v>
      </c>
      <c r="AW157" s="12" t="s">
        <v>6</v>
      </c>
      <c r="AX157" s="12" t="s">
        <v>76</v>
      </c>
      <c r="AY157" s="227" t="s">
        <v>140</v>
      </c>
    </row>
    <row r="158" spans="2:65" s="1" customFormat="1" ht="16.5" customHeight="1">
      <c r="B158" s="40"/>
      <c r="C158" s="202" t="s">
        <v>204</v>
      </c>
      <c r="D158" s="202" t="s">
        <v>143</v>
      </c>
      <c r="E158" s="203" t="s">
        <v>297</v>
      </c>
      <c r="F158" s="204" t="s">
        <v>298</v>
      </c>
      <c r="G158" s="205" t="s">
        <v>257</v>
      </c>
      <c r="H158" s="206">
        <v>408</v>
      </c>
      <c r="I158" s="207"/>
      <c r="J158" s="208">
        <f>ROUND(I158*H158,2)</f>
        <v>0</v>
      </c>
      <c r="K158" s="204" t="s">
        <v>157</v>
      </c>
      <c r="L158" s="60"/>
      <c r="M158" s="209" t="s">
        <v>21</v>
      </c>
      <c r="N158" s="210" t="s">
        <v>43</v>
      </c>
      <c r="O158" s="41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AR158" s="23" t="s">
        <v>147</v>
      </c>
      <c r="AT158" s="23" t="s">
        <v>143</v>
      </c>
      <c r="AU158" s="23" t="s">
        <v>80</v>
      </c>
      <c r="AY158" s="23" t="s">
        <v>140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23" t="s">
        <v>76</v>
      </c>
      <c r="BK158" s="213">
        <f>ROUND(I158*H158,2)</f>
        <v>0</v>
      </c>
      <c r="BL158" s="23" t="s">
        <v>147</v>
      </c>
      <c r="BM158" s="23" t="s">
        <v>299</v>
      </c>
    </row>
    <row r="159" spans="2:65" s="1" customFormat="1" ht="13.5">
      <c r="B159" s="40"/>
      <c r="C159" s="62"/>
      <c r="D159" s="214" t="s">
        <v>149</v>
      </c>
      <c r="E159" s="62"/>
      <c r="F159" s="215" t="s">
        <v>298</v>
      </c>
      <c r="G159" s="62"/>
      <c r="H159" s="62"/>
      <c r="I159" s="171"/>
      <c r="J159" s="62"/>
      <c r="K159" s="62"/>
      <c r="L159" s="60"/>
      <c r="M159" s="216"/>
      <c r="N159" s="41"/>
      <c r="O159" s="41"/>
      <c r="P159" s="41"/>
      <c r="Q159" s="41"/>
      <c r="R159" s="41"/>
      <c r="S159" s="41"/>
      <c r="T159" s="77"/>
      <c r="AT159" s="23" t="s">
        <v>149</v>
      </c>
      <c r="AU159" s="23" t="s">
        <v>80</v>
      </c>
    </row>
    <row r="160" spans="2:65" s="13" customFormat="1" ht="13.5">
      <c r="B160" s="241"/>
      <c r="C160" s="242"/>
      <c r="D160" s="214" t="s">
        <v>150</v>
      </c>
      <c r="E160" s="243" t="s">
        <v>21</v>
      </c>
      <c r="F160" s="244" t="s">
        <v>246</v>
      </c>
      <c r="G160" s="242"/>
      <c r="H160" s="243" t="s">
        <v>21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150</v>
      </c>
      <c r="AU160" s="250" t="s">
        <v>80</v>
      </c>
      <c r="AV160" s="13" t="s">
        <v>76</v>
      </c>
      <c r="AW160" s="13" t="s">
        <v>35</v>
      </c>
      <c r="AX160" s="13" t="s">
        <v>72</v>
      </c>
      <c r="AY160" s="250" t="s">
        <v>140</v>
      </c>
    </row>
    <row r="161" spans="2:65" s="13" customFormat="1" ht="13.5">
      <c r="B161" s="241"/>
      <c r="C161" s="242"/>
      <c r="D161" s="214" t="s">
        <v>150</v>
      </c>
      <c r="E161" s="243" t="s">
        <v>21</v>
      </c>
      <c r="F161" s="244" t="s">
        <v>247</v>
      </c>
      <c r="G161" s="242"/>
      <c r="H161" s="243" t="s">
        <v>21</v>
      </c>
      <c r="I161" s="245"/>
      <c r="J161" s="242"/>
      <c r="K161" s="242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150</v>
      </c>
      <c r="AU161" s="250" t="s">
        <v>80</v>
      </c>
      <c r="AV161" s="13" t="s">
        <v>76</v>
      </c>
      <c r="AW161" s="13" t="s">
        <v>35</v>
      </c>
      <c r="AX161" s="13" t="s">
        <v>72</v>
      </c>
      <c r="AY161" s="250" t="s">
        <v>140</v>
      </c>
    </row>
    <row r="162" spans="2:65" s="12" customFormat="1" ht="13.5">
      <c r="B162" s="217"/>
      <c r="C162" s="218"/>
      <c r="D162" s="214" t="s">
        <v>150</v>
      </c>
      <c r="E162" s="219" t="s">
        <v>21</v>
      </c>
      <c r="F162" s="220" t="s">
        <v>260</v>
      </c>
      <c r="G162" s="218"/>
      <c r="H162" s="221">
        <v>816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150</v>
      </c>
      <c r="AU162" s="227" t="s">
        <v>80</v>
      </c>
      <c r="AV162" s="12" t="s">
        <v>80</v>
      </c>
      <c r="AW162" s="12" t="s">
        <v>35</v>
      </c>
      <c r="AX162" s="12" t="s">
        <v>72</v>
      </c>
      <c r="AY162" s="227" t="s">
        <v>140</v>
      </c>
    </row>
    <row r="163" spans="2:65" s="13" customFormat="1" ht="13.5">
      <c r="B163" s="241"/>
      <c r="C163" s="242"/>
      <c r="D163" s="214" t="s">
        <v>150</v>
      </c>
      <c r="E163" s="243" t="s">
        <v>21</v>
      </c>
      <c r="F163" s="244" t="s">
        <v>246</v>
      </c>
      <c r="G163" s="242"/>
      <c r="H163" s="243" t="s">
        <v>21</v>
      </c>
      <c r="I163" s="245"/>
      <c r="J163" s="242"/>
      <c r="K163" s="242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150</v>
      </c>
      <c r="AU163" s="250" t="s">
        <v>80</v>
      </c>
      <c r="AV163" s="13" t="s">
        <v>76</v>
      </c>
      <c r="AW163" s="13" t="s">
        <v>35</v>
      </c>
      <c r="AX163" s="13" t="s">
        <v>72</v>
      </c>
      <c r="AY163" s="250" t="s">
        <v>140</v>
      </c>
    </row>
    <row r="164" spans="2:65" s="13" customFormat="1" ht="13.5">
      <c r="B164" s="241"/>
      <c r="C164" s="242"/>
      <c r="D164" s="214" t="s">
        <v>150</v>
      </c>
      <c r="E164" s="243" t="s">
        <v>21</v>
      </c>
      <c r="F164" s="244" t="s">
        <v>247</v>
      </c>
      <c r="G164" s="242"/>
      <c r="H164" s="243" t="s">
        <v>21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150</v>
      </c>
      <c r="AU164" s="250" t="s">
        <v>80</v>
      </c>
      <c r="AV164" s="13" t="s">
        <v>76</v>
      </c>
      <c r="AW164" s="13" t="s">
        <v>35</v>
      </c>
      <c r="AX164" s="13" t="s">
        <v>72</v>
      </c>
      <c r="AY164" s="250" t="s">
        <v>140</v>
      </c>
    </row>
    <row r="165" spans="2:65" s="12" customFormat="1" ht="13.5">
      <c r="B165" s="217"/>
      <c r="C165" s="218"/>
      <c r="D165" s="214" t="s">
        <v>150</v>
      </c>
      <c r="E165" s="219" t="s">
        <v>21</v>
      </c>
      <c r="F165" s="220" t="s">
        <v>276</v>
      </c>
      <c r="G165" s="218"/>
      <c r="H165" s="221">
        <v>-408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150</v>
      </c>
      <c r="AU165" s="227" t="s">
        <v>80</v>
      </c>
      <c r="AV165" s="12" t="s">
        <v>80</v>
      </c>
      <c r="AW165" s="12" t="s">
        <v>35</v>
      </c>
      <c r="AX165" s="12" t="s">
        <v>72</v>
      </c>
      <c r="AY165" s="227" t="s">
        <v>140</v>
      </c>
    </row>
    <row r="166" spans="2:65" s="1" customFormat="1" ht="16.5" customHeight="1">
      <c r="B166" s="40"/>
      <c r="C166" s="202" t="s">
        <v>210</v>
      </c>
      <c r="D166" s="202" t="s">
        <v>143</v>
      </c>
      <c r="E166" s="203" t="s">
        <v>300</v>
      </c>
      <c r="F166" s="204" t="s">
        <v>301</v>
      </c>
      <c r="G166" s="205" t="s">
        <v>257</v>
      </c>
      <c r="H166" s="206">
        <v>408</v>
      </c>
      <c r="I166" s="207"/>
      <c r="J166" s="208">
        <f>ROUND(I166*H166,2)</f>
        <v>0</v>
      </c>
      <c r="K166" s="204" t="s">
        <v>21</v>
      </c>
      <c r="L166" s="60"/>
      <c r="M166" s="209" t="s">
        <v>21</v>
      </c>
      <c r="N166" s="210" t="s">
        <v>43</v>
      </c>
      <c r="O166" s="41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AR166" s="23" t="s">
        <v>147</v>
      </c>
      <c r="AT166" s="23" t="s">
        <v>143</v>
      </c>
      <c r="AU166" s="23" t="s">
        <v>80</v>
      </c>
      <c r="AY166" s="23" t="s">
        <v>140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23" t="s">
        <v>76</v>
      </c>
      <c r="BK166" s="213">
        <f>ROUND(I166*H166,2)</f>
        <v>0</v>
      </c>
      <c r="BL166" s="23" t="s">
        <v>147</v>
      </c>
      <c r="BM166" s="23" t="s">
        <v>302</v>
      </c>
    </row>
    <row r="167" spans="2:65" s="1" customFormat="1" ht="13.5">
      <c r="B167" s="40"/>
      <c r="C167" s="62"/>
      <c r="D167" s="214" t="s">
        <v>149</v>
      </c>
      <c r="E167" s="62"/>
      <c r="F167" s="215" t="s">
        <v>301</v>
      </c>
      <c r="G167" s="62"/>
      <c r="H167" s="62"/>
      <c r="I167" s="171"/>
      <c r="J167" s="62"/>
      <c r="K167" s="62"/>
      <c r="L167" s="60"/>
      <c r="M167" s="216"/>
      <c r="N167" s="41"/>
      <c r="O167" s="41"/>
      <c r="P167" s="41"/>
      <c r="Q167" s="41"/>
      <c r="R167" s="41"/>
      <c r="S167" s="41"/>
      <c r="T167" s="77"/>
      <c r="AT167" s="23" t="s">
        <v>149</v>
      </c>
      <c r="AU167" s="23" t="s">
        <v>80</v>
      </c>
    </row>
    <row r="168" spans="2:65" s="13" customFormat="1" ht="13.5">
      <c r="B168" s="241"/>
      <c r="C168" s="242"/>
      <c r="D168" s="214" t="s">
        <v>150</v>
      </c>
      <c r="E168" s="243" t="s">
        <v>21</v>
      </c>
      <c r="F168" s="244" t="s">
        <v>246</v>
      </c>
      <c r="G168" s="242"/>
      <c r="H168" s="243" t="s">
        <v>21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150</v>
      </c>
      <c r="AU168" s="250" t="s">
        <v>80</v>
      </c>
      <c r="AV168" s="13" t="s">
        <v>76</v>
      </c>
      <c r="AW168" s="13" t="s">
        <v>35</v>
      </c>
      <c r="AX168" s="13" t="s">
        <v>72</v>
      </c>
      <c r="AY168" s="250" t="s">
        <v>140</v>
      </c>
    </row>
    <row r="169" spans="2:65" s="13" customFormat="1" ht="13.5">
      <c r="B169" s="241"/>
      <c r="C169" s="242"/>
      <c r="D169" s="214" t="s">
        <v>150</v>
      </c>
      <c r="E169" s="243" t="s">
        <v>21</v>
      </c>
      <c r="F169" s="244" t="s">
        <v>247</v>
      </c>
      <c r="G169" s="242"/>
      <c r="H169" s="243" t="s">
        <v>21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150</v>
      </c>
      <c r="AU169" s="250" t="s">
        <v>80</v>
      </c>
      <c r="AV169" s="13" t="s">
        <v>76</v>
      </c>
      <c r="AW169" s="13" t="s">
        <v>35</v>
      </c>
      <c r="AX169" s="13" t="s">
        <v>72</v>
      </c>
      <c r="AY169" s="250" t="s">
        <v>140</v>
      </c>
    </row>
    <row r="170" spans="2:65" s="12" customFormat="1" ht="13.5">
      <c r="B170" s="217"/>
      <c r="C170" s="218"/>
      <c r="D170" s="214" t="s">
        <v>150</v>
      </c>
      <c r="E170" s="219" t="s">
        <v>21</v>
      </c>
      <c r="F170" s="220" t="s">
        <v>286</v>
      </c>
      <c r="G170" s="218"/>
      <c r="H170" s="221">
        <v>408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150</v>
      </c>
      <c r="AU170" s="227" t="s">
        <v>80</v>
      </c>
      <c r="AV170" s="12" t="s">
        <v>80</v>
      </c>
      <c r="AW170" s="12" t="s">
        <v>35</v>
      </c>
      <c r="AX170" s="12" t="s">
        <v>72</v>
      </c>
      <c r="AY170" s="227" t="s">
        <v>140</v>
      </c>
    </row>
    <row r="171" spans="2:65" s="1" customFormat="1" ht="16.5" customHeight="1">
      <c r="B171" s="40"/>
      <c r="C171" s="202" t="s">
        <v>216</v>
      </c>
      <c r="D171" s="202" t="s">
        <v>143</v>
      </c>
      <c r="E171" s="203" t="s">
        <v>303</v>
      </c>
      <c r="F171" s="204" t="s">
        <v>304</v>
      </c>
      <c r="G171" s="205" t="s">
        <v>207</v>
      </c>
      <c r="H171" s="206">
        <v>775.2</v>
      </c>
      <c r="I171" s="207"/>
      <c r="J171" s="208">
        <f>ROUND(I171*H171,2)</f>
        <v>0</v>
      </c>
      <c r="K171" s="204" t="s">
        <v>157</v>
      </c>
      <c r="L171" s="60"/>
      <c r="M171" s="209" t="s">
        <v>21</v>
      </c>
      <c r="N171" s="210" t="s">
        <v>43</v>
      </c>
      <c r="O171" s="41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AR171" s="23" t="s">
        <v>147</v>
      </c>
      <c r="AT171" s="23" t="s">
        <v>143</v>
      </c>
      <c r="AU171" s="23" t="s">
        <v>80</v>
      </c>
      <c r="AY171" s="23" t="s">
        <v>140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23" t="s">
        <v>76</v>
      </c>
      <c r="BK171" s="213">
        <f>ROUND(I171*H171,2)</f>
        <v>0</v>
      </c>
      <c r="BL171" s="23" t="s">
        <v>147</v>
      </c>
      <c r="BM171" s="23" t="s">
        <v>305</v>
      </c>
    </row>
    <row r="172" spans="2:65" s="1" customFormat="1" ht="13.5">
      <c r="B172" s="40"/>
      <c r="C172" s="62"/>
      <c r="D172" s="214" t="s">
        <v>149</v>
      </c>
      <c r="E172" s="62"/>
      <c r="F172" s="215" t="s">
        <v>306</v>
      </c>
      <c r="G172" s="62"/>
      <c r="H172" s="62"/>
      <c r="I172" s="171"/>
      <c r="J172" s="62"/>
      <c r="K172" s="62"/>
      <c r="L172" s="60"/>
      <c r="M172" s="216"/>
      <c r="N172" s="41"/>
      <c r="O172" s="41"/>
      <c r="P172" s="41"/>
      <c r="Q172" s="41"/>
      <c r="R172" s="41"/>
      <c r="S172" s="41"/>
      <c r="T172" s="77"/>
      <c r="AT172" s="23" t="s">
        <v>149</v>
      </c>
      <c r="AU172" s="23" t="s">
        <v>80</v>
      </c>
    </row>
    <row r="173" spans="2:65" s="13" customFormat="1" ht="13.5">
      <c r="B173" s="241"/>
      <c r="C173" s="242"/>
      <c r="D173" s="214" t="s">
        <v>150</v>
      </c>
      <c r="E173" s="243" t="s">
        <v>21</v>
      </c>
      <c r="F173" s="244" t="s">
        <v>246</v>
      </c>
      <c r="G173" s="242"/>
      <c r="H173" s="243" t="s">
        <v>21</v>
      </c>
      <c r="I173" s="245"/>
      <c r="J173" s="242"/>
      <c r="K173" s="242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150</v>
      </c>
      <c r="AU173" s="250" t="s">
        <v>80</v>
      </c>
      <c r="AV173" s="13" t="s">
        <v>76</v>
      </c>
      <c r="AW173" s="13" t="s">
        <v>35</v>
      </c>
      <c r="AX173" s="13" t="s">
        <v>72</v>
      </c>
      <c r="AY173" s="250" t="s">
        <v>140</v>
      </c>
    </row>
    <row r="174" spans="2:65" s="13" customFormat="1" ht="13.5">
      <c r="B174" s="241"/>
      <c r="C174" s="242"/>
      <c r="D174" s="214" t="s">
        <v>150</v>
      </c>
      <c r="E174" s="243" t="s">
        <v>21</v>
      </c>
      <c r="F174" s="244" t="s">
        <v>247</v>
      </c>
      <c r="G174" s="242"/>
      <c r="H174" s="243" t="s">
        <v>21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150</v>
      </c>
      <c r="AU174" s="250" t="s">
        <v>80</v>
      </c>
      <c r="AV174" s="13" t="s">
        <v>76</v>
      </c>
      <c r="AW174" s="13" t="s">
        <v>35</v>
      </c>
      <c r="AX174" s="13" t="s">
        <v>72</v>
      </c>
      <c r="AY174" s="250" t="s">
        <v>140</v>
      </c>
    </row>
    <row r="175" spans="2:65" s="12" customFormat="1" ht="13.5">
      <c r="B175" s="217"/>
      <c r="C175" s="218"/>
      <c r="D175" s="214" t="s">
        <v>150</v>
      </c>
      <c r="E175" s="219" t="s">
        <v>21</v>
      </c>
      <c r="F175" s="220" t="s">
        <v>260</v>
      </c>
      <c r="G175" s="218"/>
      <c r="H175" s="221">
        <v>816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150</v>
      </c>
      <c r="AU175" s="227" t="s">
        <v>80</v>
      </c>
      <c r="AV175" s="12" t="s">
        <v>80</v>
      </c>
      <c r="AW175" s="12" t="s">
        <v>35</v>
      </c>
      <c r="AX175" s="12" t="s">
        <v>72</v>
      </c>
      <c r="AY175" s="227" t="s">
        <v>140</v>
      </c>
    </row>
    <row r="176" spans="2:65" s="13" customFormat="1" ht="13.5">
      <c r="B176" s="241"/>
      <c r="C176" s="242"/>
      <c r="D176" s="214" t="s">
        <v>150</v>
      </c>
      <c r="E176" s="243" t="s">
        <v>21</v>
      </c>
      <c r="F176" s="244" t="s">
        <v>246</v>
      </c>
      <c r="G176" s="242"/>
      <c r="H176" s="243" t="s">
        <v>21</v>
      </c>
      <c r="I176" s="245"/>
      <c r="J176" s="242"/>
      <c r="K176" s="242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150</v>
      </c>
      <c r="AU176" s="250" t="s">
        <v>80</v>
      </c>
      <c r="AV176" s="13" t="s">
        <v>76</v>
      </c>
      <c r="AW176" s="13" t="s">
        <v>35</v>
      </c>
      <c r="AX176" s="13" t="s">
        <v>72</v>
      </c>
      <c r="AY176" s="250" t="s">
        <v>140</v>
      </c>
    </row>
    <row r="177" spans="2:65" s="13" customFormat="1" ht="13.5">
      <c r="B177" s="241"/>
      <c r="C177" s="242"/>
      <c r="D177" s="214" t="s">
        <v>150</v>
      </c>
      <c r="E177" s="243" t="s">
        <v>21</v>
      </c>
      <c r="F177" s="244" t="s">
        <v>247</v>
      </c>
      <c r="G177" s="242"/>
      <c r="H177" s="243" t="s">
        <v>21</v>
      </c>
      <c r="I177" s="245"/>
      <c r="J177" s="242"/>
      <c r="K177" s="242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150</v>
      </c>
      <c r="AU177" s="250" t="s">
        <v>80</v>
      </c>
      <c r="AV177" s="13" t="s">
        <v>76</v>
      </c>
      <c r="AW177" s="13" t="s">
        <v>35</v>
      </c>
      <c r="AX177" s="13" t="s">
        <v>72</v>
      </c>
      <c r="AY177" s="250" t="s">
        <v>140</v>
      </c>
    </row>
    <row r="178" spans="2:65" s="12" customFormat="1" ht="13.5">
      <c r="B178" s="217"/>
      <c r="C178" s="218"/>
      <c r="D178" s="214" t="s">
        <v>150</v>
      </c>
      <c r="E178" s="219" t="s">
        <v>21</v>
      </c>
      <c r="F178" s="220" t="s">
        <v>276</v>
      </c>
      <c r="G178" s="218"/>
      <c r="H178" s="221">
        <v>-408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150</v>
      </c>
      <c r="AU178" s="227" t="s">
        <v>80</v>
      </c>
      <c r="AV178" s="12" t="s">
        <v>80</v>
      </c>
      <c r="AW178" s="12" t="s">
        <v>35</v>
      </c>
      <c r="AX178" s="12" t="s">
        <v>72</v>
      </c>
      <c r="AY178" s="227" t="s">
        <v>140</v>
      </c>
    </row>
    <row r="179" spans="2:65" s="12" customFormat="1" ht="13.5">
      <c r="B179" s="217"/>
      <c r="C179" s="218"/>
      <c r="D179" s="214" t="s">
        <v>150</v>
      </c>
      <c r="E179" s="218"/>
      <c r="F179" s="220" t="s">
        <v>307</v>
      </c>
      <c r="G179" s="218"/>
      <c r="H179" s="221">
        <v>775.2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150</v>
      </c>
      <c r="AU179" s="227" t="s">
        <v>80</v>
      </c>
      <c r="AV179" s="12" t="s">
        <v>80</v>
      </c>
      <c r="AW179" s="12" t="s">
        <v>6</v>
      </c>
      <c r="AX179" s="12" t="s">
        <v>76</v>
      </c>
      <c r="AY179" s="227" t="s">
        <v>140</v>
      </c>
    </row>
    <row r="180" spans="2:65" s="1" customFormat="1" ht="16.5" customHeight="1">
      <c r="B180" s="40"/>
      <c r="C180" s="202" t="s">
        <v>221</v>
      </c>
      <c r="D180" s="202" t="s">
        <v>143</v>
      </c>
      <c r="E180" s="203" t="s">
        <v>308</v>
      </c>
      <c r="F180" s="204" t="s">
        <v>309</v>
      </c>
      <c r="G180" s="205" t="s">
        <v>243</v>
      </c>
      <c r="H180" s="206">
        <v>4624</v>
      </c>
      <c r="I180" s="207"/>
      <c r="J180" s="208">
        <f>ROUND(I180*H180,2)</f>
        <v>0</v>
      </c>
      <c r="K180" s="204" t="s">
        <v>157</v>
      </c>
      <c r="L180" s="60"/>
      <c r="M180" s="209" t="s">
        <v>21</v>
      </c>
      <c r="N180" s="210" t="s">
        <v>43</v>
      </c>
      <c r="O180" s="41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AR180" s="23" t="s">
        <v>147</v>
      </c>
      <c r="AT180" s="23" t="s">
        <v>143</v>
      </c>
      <c r="AU180" s="23" t="s">
        <v>80</v>
      </c>
      <c r="AY180" s="23" t="s">
        <v>140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23" t="s">
        <v>76</v>
      </c>
      <c r="BK180" s="213">
        <f>ROUND(I180*H180,2)</f>
        <v>0</v>
      </c>
      <c r="BL180" s="23" t="s">
        <v>147</v>
      </c>
      <c r="BM180" s="23" t="s">
        <v>310</v>
      </c>
    </row>
    <row r="181" spans="2:65" s="1" customFormat="1" ht="13.5">
      <c r="B181" s="40"/>
      <c r="C181" s="62"/>
      <c r="D181" s="214" t="s">
        <v>149</v>
      </c>
      <c r="E181" s="62"/>
      <c r="F181" s="215" t="s">
        <v>311</v>
      </c>
      <c r="G181" s="62"/>
      <c r="H181" s="62"/>
      <c r="I181" s="171"/>
      <c r="J181" s="62"/>
      <c r="K181" s="62"/>
      <c r="L181" s="60"/>
      <c r="M181" s="216"/>
      <c r="N181" s="41"/>
      <c r="O181" s="41"/>
      <c r="P181" s="41"/>
      <c r="Q181" s="41"/>
      <c r="R181" s="41"/>
      <c r="S181" s="41"/>
      <c r="T181" s="77"/>
      <c r="AT181" s="23" t="s">
        <v>149</v>
      </c>
      <c r="AU181" s="23" t="s">
        <v>80</v>
      </c>
    </row>
    <row r="182" spans="2:65" s="13" customFormat="1" ht="13.5">
      <c r="B182" s="241"/>
      <c r="C182" s="242"/>
      <c r="D182" s="214" t="s">
        <v>150</v>
      </c>
      <c r="E182" s="243" t="s">
        <v>21</v>
      </c>
      <c r="F182" s="244" t="s">
        <v>246</v>
      </c>
      <c r="G182" s="242"/>
      <c r="H182" s="243" t="s">
        <v>21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150</v>
      </c>
      <c r="AU182" s="250" t="s">
        <v>80</v>
      </c>
      <c r="AV182" s="13" t="s">
        <v>76</v>
      </c>
      <c r="AW182" s="13" t="s">
        <v>35</v>
      </c>
      <c r="AX182" s="13" t="s">
        <v>72</v>
      </c>
      <c r="AY182" s="250" t="s">
        <v>140</v>
      </c>
    </row>
    <row r="183" spans="2:65" s="13" customFormat="1" ht="13.5">
      <c r="B183" s="241"/>
      <c r="C183" s="242"/>
      <c r="D183" s="214" t="s">
        <v>150</v>
      </c>
      <c r="E183" s="243" t="s">
        <v>21</v>
      </c>
      <c r="F183" s="244" t="s">
        <v>247</v>
      </c>
      <c r="G183" s="242"/>
      <c r="H183" s="243" t="s">
        <v>21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150</v>
      </c>
      <c r="AU183" s="250" t="s">
        <v>80</v>
      </c>
      <c r="AV183" s="13" t="s">
        <v>76</v>
      </c>
      <c r="AW183" s="13" t="s">
        <v>35</v>
      </c>
      <c r="AX183" s="13" t="s">
        <v>72</v>
      </c>
      <c r="AY183" s="250" t="s">
        <v>140</v>
      </c>
    </row>
    <row r="184" spans="2:65" s="12" customFormat="1" ht="13.5">
      <c r="B184" s="217"/>
      <c r="C184" s="218"/>
      <c r="D184" s="214" t="s">
        <v>150</v>
      </c>
      <c r="E184" s="219" t="s">
        <v>21</v>
      </c>
      <c r="F184" s="220" t="s">
        <v>312</v>
      </c>
      <c r="G184" s="218"/>
      <c r="H184" s="221">
        <v>1360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150</v>
      </c>
      <c r="AU184" s="227" t="s">
        <v>80</v>
      </c>
      <c r="AV184" s="12" t="s">
        <v>80</v>
      </c>
      <c r="AW184" s="12" t="s">
        <v>35</v>
      </c>
      <c r="AX184" s="12" t="s">
        <v>72</v>
      </c>
      <c r="AY184" s="227" t="s">
        <v>140</v>
      </c>
    </row>
    <row r="185" spans="2:65" s="12" customFormat="1" ht="13.5">
      <c r="B185" s="217"/>
      <c r="C185" s="218"/>
      <c r="D185" s="214" t="s">
        <v>150</v>
      </c>
      <c r="E185" s="219" t="s">
        <v>21</v>
      </c>
      <c r="F185" s="220" t="s">
        <v>313</v>
      </c>
      <c r="G185" s="218"/>
      <c r="H185" s="221">
        <v>3264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150</v>
      </c>
      <c r="AU185" s="227" t="s">
        <v>80</v>
      </c>
      <c r="AV185" s="12" t="s">
        <v>80</v>
      </c>
      <c r="AW185" s="12" t="s">
        <v>35</v>
      </c>
      <c r="AX185" s="12" t="s">
        <v>72</v>
      </c>
      <c r="AY185" s="227" t="s">
        <v>140</v>
      </c>
    </row>
    <row r="186" spans="2:65" s="11" customFormat="1" ht="29.85" customHeight="1">
      <c r="B186" s="186"/>
      <c r="C186" s="187"/>
      <c r="D186" s="188" t="s">
        <v>71</v>
      </c>
      <c r="E186" s="200" t="s">
        <v>172</v>
      </c>
      <c r="F186" s="200" t="s">
        <v>314</v>
      </c>
      <c r="G186" s="187"/>
      <c r="H186" s="187"/>
      <c r="I186" s="190"/>
      <c r="J186" s="201">
        <f>BK186</f>
        <v>0</v>
      </c>
      <c r="K186" s="187"/>
      <c r="L186" s="192"/>
      <c r="M186" s="193"/>
      <c r="N186" s="194"/>
      <c r="O186" s="194"/>
      <c r="P186" s="195">
        <f>SUM(P187:P249)</f>
        <v>0</v>
      </c>
      <c r="Q186" s="194"/>
      <c r="R186" s="195">
        <f>SUM(R187:R249)</f>
        <v>2728.0062600000001</v>
      </c>
      <c r="S186" s="194"/>
      <c r="T186" s="196">
        <f>SUM(T187:T249)</f>
        <v>0</v>
      </c>
      <c r="AR186" s="197" t="s">
        <v>76</v>
      </c>
      <c r="AT186" s="198" t="s">
        <v>71</v>
      </c>
      <c r="AU186" s="198" t="s">
        <v>76</v>
      </c>
      <c r="AY186" s="197" t="s">
        <v>140</v>
      </c>
      <c r="BK186" s="199">
        <f>SUM(BK187:BK249)</f>
        <v>0</v>
      </c>
    </row>
    <row r="187" spans="2:65" s="1" customFormat="1" ht="25.5" customHeight="1">
      <c r="B187" s="40"/>
      <c r="C187" s="202" t="s">
        <v>10</v>
      </c>
      <c r="D187" s="202" t="s">
        <v>143</v>
      </c>
      <c r="E187" s="203" t="s">
        <v>315</v>
      </c>
      <c r="F187" s="204" t="s">
        <v>316</v>
      </c>
      <c r="G187" s="205" t="s">
        <v>243</v>
      </c>
      <c r="H187" s="206">
        <v>1632</v>
      </c>
      <c r="I187" s="207"/>
      <c r="J187" s="208">
        <f>ROUND(I187*H187,2)</f>
        <v>0</v>
      </c>
      <c r="K187" s="204" t="s">
        <v>157</v>
      </c>
      <c r="L187" s="60"/>
      <c r="M187" s="209" t="s">
        <v>21</v>
      </c>
      <c r="N187" s="210" t="s">
        <v>43</v>
      </c>
      <c r="O187" s="41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23" t="s">
        <v>147</v>
      </c>
      <c r="AT187" s="23" t="s">
        <v>143</v>
      </c>
      <c r="AU187" s="23" t="s">
        <v>80</v>
      </c>
      <c r="AY187" s="23" t="s">
        <v>140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23" t="s">
        <v>76</v>
      </c>
      <c r="BK187" s="213">
        <f>ROUND(I187*H187,2)</f>
        <v>0</v>
      </c>
      <c r="BL187" s="23" t="s">
        <v>147</v>
      </c>
      <c r="BM187" s="23" t="s">
        <v>317</v>
      </c>
    </row>
    <row r="188" spans="2:65" s="1" customFormat="1" ht="40.5">
      <c r="B188" s="40"/>
      <c r="C188" s="62"/>
      <c r="D188" s="214" t="s">
        <v>149</v>
      </c>
      <c r="E188" s="62"/>
      <c r="F188" s="215" t="s">
        <v>318</v>
      </c>
      <c r="G188" s="62"/>
      <c r="H188" s="62"/>
      <c r="I188" s="171"/>
      <c r="J188" s="62"/>
      <c r="K188" s="62"/>
      <c r="L188" s="60"/>
      <c r="M188" s="216"/>
      <c r="N188" s="41"/>
      <c r="O188" s="41"/>
      <c r="P188" s="41"/>
      <c r="Q188" s="41"/>
      <c r="R188" s="41"/>
      <c r="S188" s="41"/>
      <c r="T188" s="77"/>
      <c r="AT188" s="23" t="s">
        <v>149</v>
      </c>
      <c r="AU188" s="23" t="s">
        <v>80</v>
      </c>
    </row>
    <row r="189" spans="2:65" s="13" customFormat="1" ht="13.5">
      <c r="B189" s="241"/>
      <c r="C189" s="242"/>
      <c r="D189" s="214" t="s">
        <v>150</v>
      </c>
      <c r="E189" s="243" t="s">
        <v>21</v>
      </c>
      <c r="F189" s="244" t="s">
        <v>246</v>
      </c>
      <c r="G189" s="242"/>
      <c r="H189" s="243" t="s">
        <v>21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150</v>
      </c>
      <c r="AU189" s="250" t="s">
        <v>80</v>
      </c>
      <c r="AV189" s="13" t="s">
        <v>76</v>
      </c>
      <c r="AW189" s="13" t="s">
        <v>35</v>
      </c>
      <c r="AX189" s="13" t="s">
        <v>72</v>
      </c>
      <c r="AY189" s="250" t="s">
        <v>140</v>
      </c>
    </row>
    <row r="190" spans="2:65" s="13" customFormat="1" ht="13.5">
      <c r="B190" s="241"/>
      <c r="C190" s="242"/>
      <c r="D190" s="214" t="s">
        <v>150</v>
      </c>
      <c r="E190" s="243" t="s">
        <v>21</v>
      </c>
      <c r="F190" s="244" t="s">
        <v>247</v>
      </c>
      <c r="G190" s="242"/>
      <c r="H190" s="243" t="s">
        <v>21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150</v>
      </c>
      <c r="AU190" s="250" t="s">
        <v>80</v>
      </c>
      <c r="AV190" s="13" t="s">
        <v>76</v>
      </c>
      <c r="AW190" s="13" t="s">
        <v>35</v>
      </c>
      <c r="AX190" s="13" t="s">
        <v>72</v>
      </c>
      <c r="AY190" s="250" t="s">
        <v>140</v>
      </c>
    </row>
    <row r="191" spans="2:65" s="12" customFormat="1" ht="13.5">
      <c r="B191" s="217"/>
      <c r="C191" s="218"/>
      <c r="D191" s="214" t="s">
        <v>150</v>
      </c>
      <c r="E191" s="219" t="s">
        <v>21</v>
      </c>
      <c r="F191" s="220" t="s">
        <v>319</v>
      </c>
      <c r="G191" s="218"/>
      <c r="H191" s="221">
        <v>1632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150</v>
      </c>
      <c r="AU191" s="227" t="s">
        <v>80</v>
      </c>
      <c r="AV191" s="12" t="s">
        <v>80</v>
      </c>
      <c r="AW191" s="12" t="s">
        <v>35</v>
      </c>
      <c r="AX191" s="12" t="s">
        <v>72</v>
      </c>
      <c r="AY191" s="227" t="s">
        <v>140</v>
      </c>
    </row>
    <row r="192" spans="2:65" s="1" customFormat="1" ht="16.5" customHeight="1">
      <c r="B192" s="40"/>
      <c r="C192" s="228" t="s">
        <v>232</v>
      </c>
      <c r="D192" s="228" t="s">
        <v>167</v>
      </c>
      <c r="E192" s="229" t="s">
        <v>320</v>
      </c>
      <c r="F192" s="230" t="s">
        <v>321</v>
      </c>
      <c r="G192" s="231" t="s">
        <v>207</v>
      </c>
      <c r="H192" s="232">
        <v>21.623999999999999</v>
      </c>
      <c r="I192" s="233"/>
      <c r="J192" s="234">
        <f>ROUND(I192*H192,2)</f>
        <v>0</v>
      </c>
      <c r="K192" s="230" t="s">
        <v>157</v>
      </c>
      <c r="L192" s="235"/>
      <c r="M192" s="236" t="s">
        <v>21</v>
      </c>
      <c r="N192" s="237" t="s">
        <v>43</v>
      </c>
      <c r="O192" s="41"/>
      <c r="P192" s="211">
        <f>O192*H192</f>
        <v>0</v>
      </c>
      <c r="Q192" s="211">
        <v>1</v>
      </c>
      <c r="R192" s="211">
        <f>Q192*H192</f>
        <v>21.623999999999999</v>
      </c>
      <c r="S192" s="211">
        <v>0</v>
      </c>
      <c r="T192" s="212">
        <f>S192*H192</f>
        <v>0</v>
      </c>
      <c r="AR192" s="23" t="s">
        <v>141</v>
      </c>
      <c r="AT192" s="23" t="s">
        <v>167</v>
      </c>
      <c r="AU192" s="23" t="s">
        <v>80</v>
      </c>
      <c r="AY192" s="23" t="s">
        <v>140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23" t="s">
        <v>76</v>
      </c>
      <c r="BK192" s="213">
        <f>ROUND(I192*H192,2)</f>
        <v>0</v>
      </c>
      <c r="BL192" s="23" t="s">
        <v>147</v>
      </c>
      <c r="BM192" s="23" t="s">
        <v>322</v>
      </c>
    </row>
    <row r="193" spans="2:65" s="1" customFormat="1" ht="13.5">
      <c r="B193" s="40"/>
      <c r="C193" s="62"/>
      <c r="D193" s="214" t="s">
        <v>149</v>
      </c>
      <c r="E193" s="62"/>
      <c r="F193" s="215" t="s">
        <v>321</v>
      </c>
      <c r="G193" s="62"/>
      <c r="H193" s="62"/>
      <c r="I193" s="171"/>
      <c r="J193" s="62"/>
      <c r="K193" s="62"/>
      <c r="L193" s="60"/>
      <c r="M193" s="216"/>
      <c r="N193" s="41"/>
      <c r="O193" s="41"/>
      <c r="P193" s="41"/>
      <c r="Q193" s="41"/>
      <c r="R193" s="41"/>
      <c r="S193" s="41"/>
      <c r="T193" s="77"/>
      <c r="AT193" s="23" t="s">
        <v>149</v>
      </c>
      <c r="AU193" s="23" t="s">
        <v>80</v>
      </c>
    </row>
    <row r="194" spans="2:65" s="13" customFormat="1" ht="13.5">
      <c r="B194" s="241"/>
      <c r="C194" s="242"/>
      <c r="D194" s="214" t="s">
        <v>150</v>
      </c>
      <c r="E194" s="243" t="s">
        <v>21</v>
      </c>
      <c r="F194" s="244" t="s">
        <v>246</v>
      </c>
      <c r="G194" s="242"/>
      <c r="H194" s="243" t="s">
        <v>21</v>
      </c>
      <c r="I194" s="245"/>
      <c r="J194" s="242"/>
      <c r="K194" s="242"/>
      <c r="L194" s="246"/>
      <c r="M194" s="247"/>
      <c r="N194" s="248"/>
      <c r="O194" s="248"/>
      <c r="P194" s="248"/>
      <c r="Q194" s="248"/>
      <c r="R194" s="248"/>
      <c r="S194" s="248"/>
      <c r="T194" s="249"/>
      <c r="AT194" s="250" t="s">
        <v>150</v>
      </c>
      <c r="AU194" s="250" t="s">
        <v>80</v>
      </c>
      <c r="AV194" s="13" t="s">
        <v>76</v>
      </c>
      <c r="AW194" s="13" t="s">
        <v>35</v>
      </c>
      <c r="AX194" s="13" t="s">
        <v>72</v>
      </c>
      <c r="AY194" s="250" t="s">
        <v>140</v>
      </c>
    </row>
    <row r="195" spans="2:65" s="13" customFormat="1" ht="13.5">
      <c r="B195" s="241"/>
      <c r="C195" s="242"/>
      <c r="D195" s="214" t="s">
        <v>150</v>
      </c>
      <c r="E195" s="243" t="s">
        <v>21</v>
      </c>
      <c r="F195" s="244" t="s">
        <v>247</v>
      </c>
      <c r="G195" s="242"/>
      <c r="H195" s="243" t="s">
        <v>21</v>
      </c>
      <c r="I195" s="245"/>
      <c r="J195" s="242"/>
      <c r="K195" s="242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150</v>
      </c>
      <c r="AU195" s="250" t="s">
        <v>80</v>
      </c>
      <c r="AV195" s="13" t="s">
        <v>76</v>
      </c>
      <c r="AW195" s="13" t="s">
        <v>35</v>
      </c>
      <c r="AX195" s="13" t="s">
        <v>72</v>
      </c>
      <c r="AY195" s="250" t="s">
        <v>140</v>
      </c>
    </row>
    <row r="196" spans="2:65" s="12" customFormat="1" ht="13.5">
      <c r="B196" s="217"/>
      <c r="C196" s="218"/>
      <c r="D196" s="214" t="s">
        <v>150</v>
      </c>
      <c r="E196" s="219" t="s">
        <v>21</v>
      </c>
      <c r="F196" s="220" t="s">
        <v>323</v>
      </c>
      <c r="G196" s="218"/>
      <c r="H196" s="221">
        <v>21.623999999999999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150</v>
      </c>
      <c r="AU196" s="227" t="s">
        <v>80</v>
      </c>
      <c r="AV196" s="12" t="s">
        <v>80</v>
      </c>
      <c r="AW196" s="12" t="s">
        <v>35</v>
      </c>
      <c r="AX196" s="12" t="s">
        <v>72</v>
      </c>
      <c r="AY196" s="227" t="s">
        <v>140</v>
      </c>
    </row>
    <row r="197" spans="2:65" s="1" customFormat="1" ht="16.5" customHeight="1">
      <c r="B197" s="40"/>
      <c r="C197" s="202" t="s">
        <v>324</v>
      </c>
      <c r="D197" s="202" t="s">
        <v>143</v>
      </c>
      <c r="E197" s="203" t="s">
        <v>325</v>
      </c>
      <c r="F197" s="204" t="s">
        <v>326</v>
      </c>
      <c r="G197" s="205" t="s">
        <v>243</v>
      </c>
      <c r="H197" s="206">
        <v>3264</v>
      </c>
      <c r="I197" s="207"/>
      <c r="J197" s="208">
        <f>ROUND(I197*H197,2)</f>
        <v>0</v>
      </c>
      <c r="K197" s="204" t="s">
        <v>21</v>
      </c>
      <c r="L197" s="60"/>
      <c r="M197" s="209" t="s">
        <v>21</v>
      </c>
      <c r="N197" s="210" t="s">
        <v>43</v>
      </c>
      <c r="O197" s="41"/>
      <c r="P197" s="211">
        <f>O197*H197</f>
        <v>0</v>
      </c>
      <c r="Q197" s="211">
        <v>0.18</v>
      </c>
      <c r="R197" s="211">
        <f>Q197*H197</f>
        <v>587.52</v>
      </c>
      <c r="S197" s="211">
        <v>0</v>
      </c>
      <c r="T197" s="212">
        <f>S197*H197</f>
        <v>0</v>
      </c>
      <c r="AR197" s="23" t="s">
        <v>147</v>
      </c>
      <c r="AT197" s="23" t="s">
        <v>143</v>
      </c>
      <c r="AU197" s="23" t="s">
        <v>80</v>
      </c>
      <c r="AY197" s="23" t="s">
        <v>140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23" t="s">
        <v>76</v>
      </c>
      <c r="BK197" s="213">
        <f>ROUND(I197*H197,2)</f>
        <v>0</v>
      </c>
      <c r="BL197" s="23" t="s">
        <v>147</v>
      </c>
      <c r="BM197" s="23" t="s">
        <v>327</v>
      </c>
    </row>
    <row r="198" spans="2:65" s="1" customFormat="1" ht="27">
      <c r="B198" s="40"/>
      <c r="C198" s="62"/>
      <c r="D198" s="214" t="s">
        <v>149</v>
      </c>
      <c r="E198" s="62"/>
      <c r="F198" s="215" t="s">
        <v>328</v>
      </c>
      <c r="G198" s="62"/>
      <c r="H198" s="62"/>
      <c r="I198" s="171"/>
      <c r="J198" s="62"/>
      <c r="K198" s="62"/>
      <c r="L198" s="60"/>
      <c r="M198" s="216"/>
      <c r="N198" s="41"/>
      <c r="O198" s="41"/>
      <c r="P198" s="41"/>
      <c r="Q198" s="41"/>
      <c r="R198" s="41"/>
      <c r="S198" s="41"/>
      <c r="T198" s="77"/>
      <c r="AT198" s="23" t="s">
        <v>149</v>
      </c>
      <c r="AU198" s="23" t="s">
        <v>80</v>
      </c>
    </row>
    <row r="199" spans="2:65" s="1" customFormat="1" ht="27">
      <c r="B199" s="40"/>
      <c r="C199" s="62"/>
      <c r="D199" s="214" t="s">
        <v>329</v>
      </c>
      <c r="E199" s="62"/>
      <c r="F199" s="251" t="s">
        <v>330</v>
      </c>
      <c r="G199" s="62"/>
      <c r="H199" s="62"/>
      <c r="I199" s="171"/>
      <c r="J199" s="62"/>
      <c r="K199" s="62"/>
      <c r="L199" s="60"/>
      <c r="M199" s="216"/>
      <c r="N199" s="41"/>
      <c r="O199" s="41"/>
      <c r="P199" s="41"/>
      <c r="Q199" s="41"/>
      <c r="R199" s="41"/>
      <c r="S199" s="41"/>
      <c r="T199" s="77"/>
      <c r="AT199" s="23" t="s">
        <v>329</v>
      </c>
      <c r="AU199" s="23" t="s">
        <v>80</v>
      </c>
    </row>
    <row r="200" spans="2:65" s="13" customFormat="1" ht="13.5">
      <c r="B200" s="241"/>
      <c r="C200" s="242"/>
      <c r="D200" s="214" t="s">
        <v>150</v>
      </c>
      <c r="E200" s="243" t="s">
        <v>21</v>
      </c>
      <c r="F200" s="244" t="s">
        <v>246</v>
      </c>
      <c r="G200" s="242"/>
      <c r="H200" s="243" t="s">
        <v>21</v>
      </c>
      <c r="I200" s="245"/>
      <c r="J200" s="242"/>
      <c r="K200" s="242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150</v>
      </c>
      <c r="AU200" s="250" t="s">
        <v>80</v>
      </c>
      <c r="AV200" s="13" t="s">
        <v>76</v>
      </c>
      <c r="AW200" s="13" t="s">
        <v>35</v>
      </c>
      <c r="AX200" s="13" t="s">
        <v>72</v>
      </c>
      <c r="AY200" s="250" t="s">
        <v>140</v>
      </c>
    </row>
    <row r="201" spans="2:65" s="13" customFormat="1" ht="13.5">
      <c r="B201" s="241"/>
      <c r="C201" s="242"/>
      <c r="D201" s="214" t="s">
        <v>150</v>
      </c>
      <c r="E201" s="243" t="s">
        <v>21</v>
      </c>
      <c r="F201" s="244" t="s">
        <v>247</v>
      </c>
      <c r="G201" s="242"/>
      <c r="H201" s="243" t="s">
        <v>21</v>
      </c>
      <c r="I201" s="245"/>
      <c r="J201" s="242"/>
      <c r="K201" s="242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150</v>
      </c>
      <c r="AU201" s="250" t="s">
        <v>80</v>
      </c>
      <c r="AV201" s="13" t="s">
        <v>76</v>
      </c>
      <c r="AW201" s="13" t="s">
        <v>35</v>
      </c>
      <c r="AX201" s="13" t="s">
        <v>72</v>
      </c>
      <c r="AY201" s="250" t="s">
        <v>140</v>
      </c>
    </row>
    <row r="202" spans="2:65" s="12" customFormat="1" ht="13.5">
      <c r="B202" s="217"/>
      <c r="C202" s="218"/>
      <c r="D202" s="214" t="s">
        <v>150</v>
      </c>
      <c r="E202" s="219" t="s">
        <v>21</v>
      </c>
      <c r="F202" s="220" t="s">
        <v>331</v>
      </c>
      <c r="G202" s="218"/>
      <c r="H202" s="221">
        <v>3264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150</v>
      </c>
      <c r="AU202" s="227" t="s">
        <v>80</v>
      </c>
      <c r="AV202" s="12" t="s">
        <v>80</v>
      </c>
      <c r="AW202" s="12" t="s">
        <v>35</v>
      </c>
      <c r="AX202" s="12" t="s">
        <v>72</v>
      </c>
      <c r="AY202" s="227" t="s">
        <v>140</v>
      </c>
    </row>
    <row r="203" spans="2:65" s="1" customFormat="1" ht="25.5" customHeight="1">
      <c r="B203" s="40"/>
      <c r="C203" s="202" t="s">
        <v>332</v>
      </c>
      <c r="D203" s="202" t="s">
        <v>143</v>
      </c>
      <c r="E203" s="203" t="s">
        <v>333</v>
      </c>
      <c r="F203" s="204" t="s">
        <v>334</v>
      </c>
      <c r="G203" s="205" t="s">
        <v>243</v>
      </c>
      <c r="H203" s="206">
        <v>3264</v>
      </c>
      <c r="I203" s="207"/>
      <c r="J203" s="208">
        <f>ROUND(I203*H203,2)</f>
        <v>0</v>
      </c>
      <c r="K203" s="204" t="s">
        <v>157</v>
      </c>
      <c r="L203" s="60"/>
      <c r="M203" s="209" t="s">
        <v>21</v>
      </c>
      <c r="N203" s="210" t="s">
        <v>43</v>
      </c>
      <c r="O203" s="41"/>
      <c r="P203" s="211">
        <f>O203*H203</f>
        <v>0</v>
      </c>
      <c r="Q203" s="211">
        <v>0.23737</v>
      </c>
      <c r="R203" s="211">
        <f>Q203*H203</f>
        <v>774.77567999999997</v>
      </c>
      <c r="S203" s="211">
        <v>0</v>
      </c>
      <c r="T203" s="212">
        <f>S203*H203</f>
        <v>0</v>
      </c>
      <c r="AR203" s="23" t="s">
        <v>147</v>
      </c>
      <c r="AT203" s="23" t="s">
        <v>143</v>
      </c>
      <c r="AU203" s="23" t="s">
        <v>80</v>
      </c>
      <c r="AY203" s="23" t="s">
        <v>140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23" t="s">
        <v>76</v>
      </c>
      <c r="BK203" s="213">
        <f>ROUND(I203*H203,2)</f>
        <v>0</v>
      </c>
      <c r="BL203" s="23" t="s">
        <v>147</v>
      </c>
      <c r="BM203" s="23" t="s">
        <v>335</v>
      </c>
    </row>
    <row r="204" spans="2:65" s="1" customFormat="1" ht="27">
      <c r="B204" s="40"/>
      <c r="C204" s="62"/>
      <c r="D204" s="214" t="s">
        <v>149</v>
      </c>
      <c r="E204" s="62"/>
      <c r="F204" s="215" t="s">
        <v>336</v>
      </c>
      <c r="G204" s="62"/>
      <c r="H204" s="62"/>
      <c r="I204" s="171"/>
      <c r="J204" s="62"/>
      <c r="K204" s="62"/>
      <c r="L204" s="60"/>
      <c r="M204" s="216"/>
      <c r="N204" s="41"/>
      <c r="O204" s="41"/>
      <c r="P204" s="41"/>
      <c r="Q204" s="41"/>
      <c r="R204" s="41"/>
      <c r="S204" s="41"/>
      <c r="T204" s="77"/>
      <c r="AT204" s="23" t="s">
        <v>149</v>
      </c>
      <c r="AU204" s="23" t="s">
        <v>80</v>
      </c>
    </row>
    <row r="205" spans="2:65" s="1" customFormat="1" ht="27">
      <c r="B205" s="40"/>
      <c r="C205" s="62"/>
      <c r="D205" s="214" t="s">
        <v>329</v>
      </c>
      <c r="E205" s="62"/>
      <c r="F205" s="251" t="s">
        <v>337</v>
      </c>
      <c r="G205" s="62"/>
      <c r="H205" s="62"/>
      <c r="I205" s="171"/>
      <c r="J205" s="62"/>
      <c r="K205" s="62"/>
      <c r="L205" s="60"/>
      <c r="M205" s="216"/>
      <c r="N205" s="41"/>
      <c r="O205" s="41"/>
      <c r="P205" s="41"/>
      <c r="Q205" s="41"/>
      <c r="R205" s="41"/>
      <c r="S205" s="41"/>
      <c r="T205" s="77"/>
      <c r="AT205" s="23" t="s">
        <v>329</v>
      </c>
      <c r="AU205" s="23" t="s">
        <v>80</v>
      </c>
    </row>
    <row r="206" spans="2:65" s="13" customFormat="1" ht="13.5">
      <c r="B206" s="241"/>
      <c r="C206" s="242"/>
      <c r="D206" s="214" t="s">
        <v>150</v>
      </c>
      <c r="E206" s="243" t="s">
        <v>21</v>
      </c>
      <c r="F206" s="244" t="s">
        <v>246</v>
      </c>
      <c r="G206" s="242"/>
      <c r="H206" s="243" t="s">
        <v>21</v>
      </c>
      <c r="I206" s="245"/>
      <c r="J206" s="242"/>
      <c r="K206" s="242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150</v>
      </c>
      <c r="AU206" s="250" t="s">
        <v>80</v>
      </c>
      <c r="AV206" s="13" t="s">
        <v>76</v>
      </c>
      <c r="AW206" s="13" t="s">
        <v>35</v>
      </c>
      <c r="AX206" s="13" t="s">
        <v>72</v>
      </c>
      <c r="AY206" s="250" t="s">
        <v>140</v>
      </c>
    </row>
    <row r="207" spans="2:65" s="13" customFormat="1" ht="13.5">
      <c r="B207" s="241"/>
      <c r="C207" s="242"/>
      <c r="D207" s="214" t="s">
        <v>150</v>
      </c>
      <c r="E207" s="243" t="s">
        <v>21</v>
      </c>
      <c r="F207" s="244" t="s">
        <v>247</v>
      </c>
      <c r="G207" s="242"/>
      <c r="H207" s="243" t="s">
        <v>21</v>
      </c>
      <c r="I207" s="245"/>
      <c r="J207" s="242"/>
      <c r="K207" s="242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150</v>
      </c>
      <c r="AU207" s="250" t="s">
        <v>80</v>
      </c>
      <c r="AV207" s="13" t="s">
        <v>76</v>
      </c>
      <c r="AW207" s="13" t="s">
        <v>35</v>
      </c>
      <c r="AX207" s="13" t="s">
        <v>72</v>
      </c>
      <c r="AY207" s="250" t="s">
        <v>140</v>
      </c>
    </row>
    <row r="208" spans="2:65" s="12" customFormat="1" ht="13.5">
      <c r="B208" s="217"/>
      <c r="C208" s="218"/>
      <c r="D208" s="214" t="s">
        <v>150</v>
      </c>
      <c r="E208" s="219" t="s">
        <v>21</v>
      </c>
      <c r="F208" s="220" t="s">
        <v>331</v>
      </c>
      <c r="G208" s="218"/>
      <c r="H208" s="221">
        <v>3264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150</v>
      </c>
      <c r="AU208" s="227" t="s">
        <v>80</v>
      </c>
      <c r="AV208" s="12" t="s">
        <v>80</v>
      </c>
      <c r="AW208" s="12" t="s">
        <v>35</v>
      </c>
      <c r="AX208" s="12" t="s">
        <v>72</v>
      </c>
      <c r="AY208" s="227" t="s">
        <v>140</v>
      </c>
    </row>
    <row r="209" spans="2:65" s="1" customFormat="1" ht="16.5" customHeight="1">
      <c r="B209" s="40"/>
      <c r="C209" s="202" t="s">
        <v>338</v>
      </c>
      <c r="D209" s="202" t="s">
        <v>143</v>
      </c>
      <c r="E209" s="203" t="s">
        <v>339</v>
      </c>
      <c r="F209" s="204" t="s">
        <v>340</v>
      </c>
      <c r="G209" s="205" t="s">
        <v>243</v>
      </c>
      <c r="H209" s="206">
        <v>1360</v>
      </c>
      <c r="I209" s="207"/>
      <c r="J209" s="208">
        <f>ROUND(I209*H209,2)</f>
        <v>0</v>
      </c>
      <c r="K209" s="204" t="s">
        <v>157</v>
      </c>
      <c r="L209" s="60"/>
      <c r="M209" s="209" t="s">
        <v>21</v>
      </c>
      <c r="N209" s="210" t="s">
        <v>43</v>
      </c>
      <c r="O209" s="41"/>
      <c r="P209" s="211">
        <f>O209*H209</f>
        <v>0</v>
      </c>
      <c r="Q209" s="211">
        <v>0.216</v>
      </c>
      <c r="R209" s="211">
        <f>Q209*H209</f>
        <v>293.76</v>
      </c>
      <c r="S209" s="211">
        <v>0</v>
      </c>
      <c r="T209" s="212">
        <f>S209*H209</f>
        <v>0</v>
      </c>
      <c r="AR209" s="23" t="s">
        <v>147</v>
      </c>
      <c r="AT209" s="23" t="s">
        <v>143</v>
      </c>
      <c r="AU209" s="23" t="s">
        <v>80</v>
      </c>
      <c r="AY209" s="23" t="s">
        <v>140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23" t="s">
        <v>76</v>
      </c>
      <c r="BK209" s="213">
        <f>ROUND(I209*H209,2)</f>
        <v>0</v>
      </c>
      <c r="BL209" s="23" t="s">
        <v>147</v>
      </c>
      <c r="BM209" s="23" t="s">
        <v>341</v>
      </c>
    </row>
    <row r="210" spans="2:65" s="1" customFormat="1" ht="27">
      <c r="B210" s="40"/>
      <c r="C210" s="62"/>
      <c r="D210" s="214" t="s">
        <v>149</v>
      </c>
      <c r="E210" s="62"/>
      <c r="F210" s="215" t="s">
        <v>342</v>
      </c>
      <c r="G210" s="62"/>
      <c r="H210" s="62"/>
      <c r="I210" s="171"/>
      <c r="J210" s="62"/>
      <c r="K210" s="62"/>
      <c r="L210" s="60"/>
      <c r="M210" s="216"/>
      <c r="N210" s="41"/>
      <c r="O210" s="41"/>
      <c r="P210" s="41"/>
      <c r="Q210" s="41"/>
      <c r="R210" s="41"/>
      <c r="S210" s="41"/>
      <c r="T210" s="77"/>
      <c r="AT210" s="23" t="s">
        <v>149</v>
      </c>
      <c r="AU210" s="23" t="s">
        <v>80</v>
      </c>
    </row>
    <row r="211" spans="2:65" s="1" customFormat="1" ht="27">
      <c r="B211" s="40"/>
      <c r="C211" s="62"/>
      <c r="D211" s="214" t="s">
        <v>329</v>
      </c>
      <c r="E211" s="62"/>
      <c r="F211" s="251" t="s">
        <v>343</v>
      </c>
      <c r="G211" s="62"/>
      <c r="H211" s="62"/>
      <c r="I211" s="171"/>
      <c r="J211" s="62"/>
      <c r="K211" s="62"/>
      <c r="L211" s="60"/>
      <c r="M211" s="216"/>
      <c r="N211" s="41"/>
      <c r="O211" s="41"/>
      <c r="P211" s="41"/>
      <c r="Q211" s="41"/>
      <c r="R211" s="41"/>
      <c r="S211" s="41"/>
      <c r="T211" s="77"/>
      <c r="AT211" s="23" t="s">
        <v>329</v>
      </c>
      <c r="AU211" s="23" t="s">
        <v>80</v>
      </c>
    </row>
    <row r="212" spans="2:65" s="13" customFormat="1" ht="13.5">
      <c r="B212" s="241"/>
      <c r="C212" s="242"/>
      <c r="D212" s="214" t="s">
        <v>150</v>
      </c>
      <c r="E212" s="243" t="s">
        <v>21</v>
      </c>
      <c r="F212" s="244" t="s">
        <v>246</v>
      </c>
      <c r="G212" s="242"/>
      <c r="H212" s="243" t="s">
        <v>21</v>
      </c>
      <c r="I212" s="245"/>
      <c r="J212" s="242"/>
      <c r="K212" s="242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150</v>
      </c>
      <c r="AU212" s="250" t="s">
        <v>80</v>
      </c>
      <c r="AV212" s="13" t="s">
        <v>76</v>
      </c>
      <c r="AW212" s="13" t="s">
        <v>35</v>
      </c>
      <c r="AX212" s="13" t="s">
        <v>72</v>
      </c>
      <c r="AY212" s="250" t="s">
        <v>140</v>
      </c>
    </row>
    <row r="213" spans="2:65" s="13" customFormat="1" ht="13.5">
      <c r="B213" s="241"/>
      <c r="C213" s="242"/>
      <c r="D213" s="214" t="s">
        <v>150</v>
      </c>
      <c r="E213" s="243" t="s">
        <v>21</v>
      </c>
      <c r="F213" s="244" t="s">
        <v>247</v>
      </c>
      <c r="G213" s="242"/>
      <c r="H213" s="243" t="s">
        <v>21</v>
      </c>
      <c r="I213" s="245"/>
      <c r="J213" s="242"/>
      <c r="K213" s="242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150</v>
      </c>
      <c r="AU213" s="250" t="s">
        <v>80</v>
      </c>
      <c r="AV213" s="13" t="s">
        <v>76</v>
      </c>
      <c r="AW213" s="13" t="s">
        <v>35</v>
      </c>
      <c r="AX213" s="13" t="s">
        <v>72</v>
      </c>
      <c r="AY213" s="250" t="s">
        <v>140</v>
      </c>
    </row>
    <row r="214" spans="2:65" s="12" customFormat="1" ht="13.5">
      <c r="B214" s="217"/>
      <c r="C214" s="218"/>
      <c r="D214" s="214" t="s">
        <v>150</v>
      </c>
      <c r="E214" s="219" t="s">
        <v>21</v>
      </c>
      <c r="F214" s="220" t="s">
        <v>344</v>
      </c>
      <c r="G214" s="218"/>
      <c r="H214" s="221">
        <v>1360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150</v>
      </c>
      <c r="AU214" s="227" t="s">
        <v>80</v>
      </c>
      <c r="AV214" s="12" t="s">
        <v>80</v>
      </c>
      <c r="AW214" s="12" t="s">
        <v>35</v>
      </c>
      <c r="AX214" s="12" t="s">
        <v>72</v>
      </c>
      <c r="AY214" s="227" t="s">
        <v>140</v>
      </c>
    </row>
    <row r="215" spans="2:65" s="1" customFormat="1" ht="16.5" customHeight="1">
      <c r="B215" s="40"/>
      <c r="C215" s="202" t="s">
        <v>345</v>
      </c>
      <c r="D215" s="202" t="s">
        <v>143</v>
      </c>
      <c r="E215" s="203" t="s">
        <v>346</v>
      </c>
      <c r="F215" s="204" t="s">
        <v>347</v>
      </c>
      <c r="G215" s="205" t="s">
        <v>243</v>
      </c>
      <c r="H215" s="206">
        <v>285.60000000000002</v>
      </c>
      <c r="I215" s="207"/>
      <c r="J215" s="208">
        <f>ROUND(I215*H215,2)</f>
        <v>0</v>
      </c>
      <c r="K215" s="204" t="s">
        <v>21</v>
      </c>
      <c r="L215" s="60"/>
      <c r="M215" s="209" t="s">
        <v>21</v>
      </c>
      <c r="N215" s="210" t="s">
        <v>43</v>
      </c>
      <c r="O215" s="41"/>
      <c r="P215" s="211">
        <f>O215*H215</f>
        <v>0</v>
      </c>
      <c r="Q215" s="211">
        <v>6.3E-2</v>
      </c>
      <c r="R215" s="211">
        <f>Q215*H215</f>
        <v>17.992800000000003</v>
      </c>
      <c r="S215" s="211">
        <v>0</v>
      </c>
      <c r="T215" s="212">
        <f>S215*H215</f>
        <v>0</v>
      </c>
      <c r="AR215" s="23" t="s">
        <v>147</v>
      </c>
      <c r="AT215" s="23" t="s">
        <v>143</v>
      </c>
      <c r="AU215" s="23" t="s">
        <v>80</v>
      </c>
      <c r="AY215" s="23" t="s">
        <v>140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23" t="s">
        <v>76</v>
      </c>
      <c r="BK215" s="213">
        <f>ROUND(I215*H215,2)</f>
        <v>0</v>
      </c>
      <c r="BL215" s="23" t="s">
        <v>147</v>
      </c>
      <c r="BM215" s="23" t="s">
        <v>348</v>
      </c>
    </row>
    <row r="216" spans="2:65" s="1" customFormat="1" ht="13.5">
      <c r="B216" s="40"/>
      <c r="C216" s="62"/>
      <c r="D216" s="214" t="s">
        <v>149</v>
      </c>
      <c r="E216" s="62"/>
      <c r="F216" s="215" t="s">
        <v>347</v>
      </c>
      <c r="G216" s="62"/>
      <c r="H216" s="62"/>
      <c r="I216" s="171"/>
      <c r="J216" s="62"/>
      <c r="K216" s="62"/>
      <c r="L216" s="60"/>
      <c r="M216" s="216"/>
      <c r="N216" s="41"/>
      <c r="O216" s="41"/>
      <c r="P216" s="41"/>
      <c r="Q216" s="41"/>
      <c r="R216" s="41"/>
      <c r="S216" s="41"/>
      <c r="T216" s="77"/>
      <c r="AT216" s="23" t="s">
        <v>149</v>
      </c>
      <c r="AU216" s="23" t="s">
        <v>80</v>
      </c>
    </row>
    <row r="217" spans="2:65" s="13" customFormat="1" ht="13.5">
      <c r="B217" s="241"/>
      <c r="C217" s="242"/>
      <c r="D217" s="214" t="s">
        <v>150</v>
      </c>
      <c r="E217" s="243" t="s">
        <v>21</v>
      </c>
      <c r="F217" s="244" t="s">
        <v>246</v>
      </c>
      <c r="G217" s="242"/>
      <c r="H217" s="243" t="s">
        <v>21</v>
      </c>
      <c r="I217" s="245"/>
      <c r="J217" s="242"/>
      <c r="K217" s="242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150</v>
      </c>
      <c r="AU217" s="250" t="s">
        <v>80</v>
      </c>
      <c r="AV217" s="13" t="s">
        <v>76</v>
      </c>
      <c r="AW217" s="13" t="s">
        <v>35</v>
      </c>
      <c r="AX217" s="13" t="s">
        <v>72</v>
      </c>
      <c r="AY217" s="250" t="s">
        <v>140</v>
      </c>
    </row>
    <row r="218" spans="2:65" s="13" customFormat="1" ht="13.5">
      <c r="B218" s="241"/>
      <c r="C218" s="242"/>
      <c r="D218" s="214" t="s">
        <v>150</v>
      </c>
      <c r="E218" s="243" t="s">
        <v>21</v>
      </c>
      <c r="F218" s="244" t="s">
        <v>247</v>
      </c>
      <c r="G218" s="242"/>
      <c r="H218" s="243" t="s">
        <v>21</v>
      </c>
      <c r="I218" s="245"/>
      <c r="J218" s="242"/>
      <c r="K218" s="242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150</v>
      </c>
      <c r="AU218" s="250" t="s">
        <v>80</v>
      </c>
      <c r="AV218" s="13" t="s">
        <v>76</v>
      </c>
      <c r="AW218" s="13" t="s">
        <v>35</v>
      </c>
      <c r="AX218" s="13" t="s">
        <v>72</v>
      </c>
      <c r="AY218" s="250" t="s">
        <v>140</v>
      </c>
    </row>
    <row r="219" spans="2:65" s="12" customFormat="1" ht="13.5">
      <c r="B219" s="217"/>
      <c r="C219" s="218"/>
      <c r="D219" s="214" t="s">
        <v>150</v>
      </c>
      <c r="E219" s="219" t="s">
        <v>21</v>
      </c>
      <c r="F219" s="220" t="s">
        <v>349</v>
      </c>
      <c r="G219" s="218"/>
      <c r="H219" s="221">
        <v>285.60000000000002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150</v>
      </c>
      <c r="AU219" s="227" t="s">
        <v>80</v>
      </c>
      <c r="AV219" s="12" t="s">
        <v>80</v>
      </c>
      <c r="AW219" s="12" t="s">
        <v>35</v>
      </c>
      <c r="AX219" s="12" t="s">
        <v>72</v>
      </c>
      <c r="AY219" s="227" t="s">
        <v>140</v>
      </c>
    </row>
    <row r="220" spans="2:65" s="1" customFormat="1" ht="16.5" customHeight="1">
      <c r="B220" s="40"/>
      <c r="C220" s="202" t="s">
        <v>9</v>
      </c>
      <c r="D220" s="202" t="s">
        <v>143</v>
      </c>
      <c r="E220" s="203" t="s">
        <v>350</v>
      </c>
      <c r="F220" s="204" t="s">
        <v>351</v>
      </c>
      <c r="G220" s="205" t="s">
        <v>243</v>
      </c>
      <c r="H220" s="206">
        <v>3264</v>
      </c>
      <c r="I220" s="207"/>
      <c r="J220" s="208">
        <f>ROUND(I220*H220,2)</f>
        <v>0</v>
      </c>
      <c r="K220" s="204" t="s">
        <v>157</v>
      </c>
      <c r="L220" s="60"/>
      <c r="M220" s="209" t="s">
        <v>21</v>
      </c>
      <c r="N220" s="210" t="s">
        <v>43</v>
      </c>
      <c r="O220" s="41"/>
      <c r="P220" s="211">
        <f>O220*H220</f>
        <v>0</v>
      </c>
      <c r="Q220" s="211">
        <v>3.4000000000000002E-4</v>
      </c>
      <c r="R220" s="211">
        <f>Q220*H220</f>
        <v>1.1097600000000001</v>
      </c>
      <c r="S220" s="211">
        <v>0</v>
      </c>
      <c r="T220" s="212">
        <f>S220*H220</f>
        <v>0</v>
      </c>
      <c r="AR220" s="23" t="s">
        <v>147</v>
      </c>
      <c r="AT220" s="23" t="s">
        <v>143</v>
      </c>
      <c r="AU220" s="23" t="s">
        <v>80</v>
      </c>
      <c r="AY220" s="23" t="s">
        <v>140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23" t="s">
        <v>76</v>
      </c>
      <c r="BK220" s="213">
        <f>ROUND(I220*H220,2)</f>
        <v>0</v>
      </c>
      <c r="BL220" s="23" t="s">
        <v>147</v>
      </c>
      <c r="BM220" s="23" t="s">
        <v>352</v>
      </c>
    </row>
    <row r="221" spans="2:65" s="1" customFormat="1" ht="13.5">
      <c r="B221" s="40"/>
      <c r="C221" s="62"/>
      <c r="D221" s="214" t="s">
        <v>149</v>
      </c>
      <c r="E221" s="62"/>
      <c r="F221" s="215" t="s">
        <v>351</v>
      </c>
      <c r="G221" s="62"/>
      <c r="H221" s="62"/>
      <c r="I221" s="171"/>
      <c r="J221" s="62"/>
      <c r="K221" s="62"/>
      <c r="L221" s="60"/>
      <c r="M221" s="216"/>
      <c r="N221" s="41"/>
      <c r="O221" s="41"/>
      <c r="P221" s="41"/>
      <c r="Q221" s="41"/>
      <c r="R221" s="41"/>
      <c r="S221" s="41"/>
      <c r="T221" s="77"/>
      <c r="AT221" s="23" t="s">
        <v>149</v>
      </c>
      <c r="AU221" s="23" t="s">
        <v>80</v>
      </c>
    </row>
    <row r="222" spans="2:65" s="1" customFormat="1" ht="27">
      <c r="B222" s="40"/>
      <c r="C222" s="62"/>
      <c r="D222" s="214" t="s">
        <v>329</v>
      </c>
      <c r="E222" s="62"/>
      <c r="F222" s="251" t="s">
        <v>353</v>
      </c>
      <c r="G222" s="62"/>
      <c r="H222" s="62"/>
      <c r="I222" s="171"/>
      <c r="J222" s="62"/>
      <c r="K222" s="62"/>
      <c r="L222" s="60"/>
      <c r="M222" s="216"/>
      <c r="N222" s="41"/>
      <c r="O222" s="41"/>
      <c r="P222" s="41"/>
      <c r="Q222" s="41"/>
      <c r="R222" s="41"/>
      <c r="S222" s="41"/>
      <c r="T222" s="77"/>
      <c r="AT222" s="23" t="s">
        <v>329</v>
      </c>
      <c r="AU222" s="23" t="s">
        <v>80</v>
      </c>
    </row>
    <row r="223" spans="2:65" s="13" customFormat="1" ht="13.5">
      <c r="B223" s="241"/>
      <c r="C223" s="242"/>
      <c r="D223" s="214" t="s">
        <v>150</v>
      </c>
      <c r="E223" s="243" t="s">
        <v>21</v>
      </c>
      <c r="F223" s="244" t="s">
        <v>246</v>
      </c>
      <c r="G223" s="242"/>
      <c r="H223" s="243" t="s">
        <v>21</v>
      </c>
      <c r="I223" s="245"/>
      <c r="J223" s="242"/>
      <c r="K223" s="242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150</v>
      </c>
      <c r="AU223" s="250" t="s">
        <v>80</v>
      </c>
      <c r="AV223" s="13" t="s">
        <v>76</v>
      </c>
      <c r="AW223" s="13" t="s">
        <v>35</v>
      </c>
      <c r="AX223" s="13" t="s">
        <v>72</v>
      </c>
      <c r="AY223" s="250" t="s">
        <v>140</v>
      </c>
    </row>
    <row r="224" spans="2:65" s="13" customFormat="1" ht="13.5">
      <c r="B224" s="241"/>
      <c r="C224" s="242"/>
      <c r="D224" s="214" t="s">
        <v>150</v>
      </c>
      <c r="E224" s="243" t="s">
        <v>21</v>
      </c>
      <c r="F224" s="244" t="s">
        <v>247</v>
      </c>
      <c r="G224" s="242"/>
      <c r="H224" s="243" t="s">
        <v>21</v>
      </c>
      <c r="I224" s="245"/>
      <c r="J224" s="242"/>
      <c r="K224" s="242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150</v>
      </c>
      <c r="AU224" s="250" t="s">
        <v>80</v>
      </c>
      <c r="AV224" s="13" t="s">
        <v>76</v>
      </c>
      <c r="AW224" s="13" t="s">
        <v>35</v>
      </c>
      <c r="AX224" s="13" t="s">
        <v>72</v>
      </c>
      <c r="AY224" s="250" t="s">
        <v>140</v>
      </c>
    </row>
    <row r="225" spans="2:65" s="12" customFormat="1" ht="13.5">
      <c r="B225" s="217"/>
      <c r="C225" s="218"/>
      <c r="D225" s="214" t="s">
        <v>150</v>
      </c>
      <c r="E225" s="219" t="s">
        <v>21</v>
      </c>
      <c r="F225" s="220" t="s">
        <v>331</v>
      </c>
      <c r="G225" s="218"/>
      <c r="H225" s="221">
        <v>3264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150</v>
      </c>
      <c r="AU225" s="227" t="s">
        <v>80</v>
      </c>
      <c r="AV225" s="12" t="s">
        <v>80</v>
      </c>
      <c r="AW225" s="12" t="s">
        <v>35</v>
      </c>
      <c r="AX225" s="12" t="s">
        <v>72</v>
      </c>
      <c r="AY225" s="227" t="s">
        <v>140</v>
      </c>
    </row>
    <row r="226" spans="2:65" s="1" customFormat="1" ht="25.5" customHeight="1">
      <c r="B226" s="40"/>
      <c r="C226" s="202" t="s">
        <v>354</v>
      </c>
      <c r="D226" s="202" t="s">
        <v>143</v>
      </c>
      <c r="E226" s="203" t="s">
        <v>355</v>
      </c>
      <c r="F226" s="204" t="s">
        <v>356</v>
      </c>
      <c r="G226" s="205" t="s">
        <v>243</v>
      </c>
      <c r="H226" s="206">
        <v>3603</v>
      </c>
      <c r="I226" s="207"/>
      <c r="J226" s="208">
        <f>ROUND(I226*H226,2)</f>
        <v>0</v>
      </c>
      <c r="K226" s="204" t="s">
        <v>157</v>
      </c>
      <c r="L226" s="60"/>
      <c r="M226" s="209" t="s">
        <v>21</v>
      </c>
      <c r="N226" s="210" t="s">
        <v>43</v>
      </c>
      <c r="O226" s="41"/>
      <c r="P226" s="211">
        <f>O226*H226</f>
        <v>0</v>
      </c>
      <c r="Q226" s="211">
        <v>4.0999999999999999E-4</v>
      </c>
      <c r="R226" s="211">
        <f>Q226*H226</f>
        <v>1.47723</v>
      </c>
      <c r="S226" s="211">
        <v>0</v>
      </c>
      <c r="T226" s="212">
        <f>S226*H226</f>
        <v>0</v>
      </c>
      <c r="AR226" s="23" t="s">
        <v>147</v>
      </c>
      <c r="AT226" s="23" t="s">
        <v>143</v>
      </c>
      <c r="AU226" s="23" t="s">
        <v>80</v>
      </c>
      <c r="AY226" s="23" t="s">
        <v>140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23" t="s">
        <v>76</v>
      </c>
      <c r="BK226" s="213">
        <f>ROUND(I226*H226,2)</f>
        <v>0</v>
      </c>
      <c r="BL226" s="23" t="s">
        <v>147</v>
      </c>
      <c r="BM226" s="23" t="s">
        <v>357</v>
      </c>
    </row>
    <row r="227" spans="2:65" s="1" customFormat="1" ht="13.5">
      <c r="B227" s="40"/>
      <c r="C227" s="62"/>
      <c r="D227" s="214" t="s">
        <v>149</v>
      </c>
      <c r="E227" s="62"/>
      <c r="F227" s="215" t="s">
        <v>356</v>
      </c>
      <c r="G227" s="62"/>
      <c r="H227" s="62"/>
      <c r="I227" s="171"/>
      <c r="J227" s="62"/>
      <c r="K227" s="62"/>
      <c r="L227" s="60"/>
      <c r="M227" s="216"/>
      <c r="N227" s="41"/>
      <c r="O227" s="41"/>
      <c r="P227" s="41"/>
      <c r="Q227" s="41"/>
      <c r="R227" s="41"/>
      <c r="S227" s="41"/>
      <c r="T227" s="77"/>
      <c r="AT227" s="23" t="s">
        <v>149</v>
      </c>
      <c r="AU227" s="23" t="s">
        <v>80</v>
      </c>
    </row>
    <row r="228" spans="2:65" s="1" customFormat="1" ht="27">
      <c r="B228" s="40"/>
      <c r="C228" s="62"/>
      <c r="D228" s="214" t="s">
        <v>329</v>
      </c>
      <c r="E228" s="62"/>
      <c r="F228" s="251" t="s">
        <v>358</v>
      </c>
      <c r="G228" s="62"/>
      <c r="H228" s="62"/>
      <c r="I228" s="171"/>
      <c r="J228" s="62"/>
      <c r="K228" s="62"/>
      <c r="L228" s="60"/>
      <c r="M228" s="216"/>
      <c r="N228" s="41"/>
      <c r="O228" s="41"/>
      <c r="P228" s="41"/>
      <c r="Q228" s="41"/>
      <c r="R228" s="41"/>
      <c r="S228" s="41"/>
      <c r="T228" s="77"/>
      <c r="AT228" s="23" t="s">
        <v>329</v>
      </c>
      <c r="AU228" s="23" t="s">
        <v>80</v>
      </c>
    </row>
    <row r="229" spans="2:65" s="13" customFormat="1" ht="13.5">
      <c r="B229" s="241"/>
      <c r="C229" s="242"/>
      <c r="D229" s="214" t="s">
        <v>150</v>
      </c>
      <c r="E229" s="243" t="s">
        <v>21</v>
      </c>
      <c r="F229" s="244" t="s">
        <v>246</v>
      </c>
      <c r="G229" s="242"/>
      <c r="H229" s="243" t="s">
        <v>21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150</v>
      </c>
      <c r="AU229" s="250" t="s">
        <v>80</v>
      </c>
      <c r="AV229" s="13" t="s">
        <v>76</v>
      </c>
      <c r="AW229" s="13" t="s">
        <v>35</v>
      </c>
      <c r="AX229" s="13" t="s">
        <v>72</v>
      </c>
      <c r="AY229" s="250" t="s">
        <v>140</v>
      </c>
    </row>
    <row r="230" spans="2:65" s="13" customFormat="1" ht="13.5">
      <c r="B230" s="241"/>
      <c r="C230" s="242"/>
      <c r="D230" s="214" t="s">
        <v>150</v>
      </c>
      <c r="E230" s="243" t="s">
        <v>21</v>
      </c>
      <c r="F230" s="244" t="s">
        <v>247</v>
      </c>
      <c r="G230" s="242"/>
      <c r="H230" s="243" t="s">
        <v>21</v>
      </c>
      <c r="I230" s="245"/>
      <c r="J230" s="242"/>
      <c r="K230" s="242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150</v>
      </c>
      <c r="AU230" s="250" t="s">
        <v>80</v>
      </c>
      <c r="AV230" s="13" t="s">
        <v>76</v>
      </c>
      <c r="AW230" s="13" t="s">
        <v>35</v>
      </c>
      <c r="AX230" s="13" t="s">
        <v>72</v>
      </c>
      <c r="AY230" s="250" t="s">
        <v>140</v>
      </c>
    </row>
    <row r="231" spans="2:65" s="12" customFormat="1" ht="13.5">
      <c r="B231" s="217"/>
      <c r="C231" s="218"/>
      <c r="D231" s="214" t="s">
        <v>150</v>
      </c>
      <c r="E231" s="219" t="s">
        <v>21</v>
      </c>
      <c r="F231" s="220" t="s">
        <v>359</v>
      </c>
      <c r="G231" s="218"/>
      <c r="H231" s="221">
        <v>3603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150</v>
      </c>
      <c r="AU231" s="227" t="s">
        <v>80</v>
      </c>
      <c r="AV231" s="12" t="s">
        <v>80</v>
      </c>
      <c r="AW231" s="12" t="s">
        <v>35</v>
      </c>
      <c r="AX231" s="12" t="s">
        <v>72</v>
      </c>
      <c r="AY231" s="227" t="s">
        <v>140</v>
      </c>
    </row>
    <row r="232" spans="2:65" s="1" customFormat="1" ht="16.5" customHeight="1">
      <c r="B232" s="40"/>
      <c r="C232" s="202" t="s">
        <v>360</v>
      </c>
      <c r="D232" s="202" t="s">
        <v>143</v>
      </c>
      <c r="E232" s="203" t="s">
        <v>361</v>
      </c>
      <c r="F232" s="204" t="s">
        <v>362</v>
      </c>
      <c r="G232" s="205" t="s">
        <v>243</v>
      </c>
      <c r="H232" s="206">
        <v>3264</v>
      </c>
      <c r="I232" s="207"/>
      <c r="J232" s="208">
        <f>ROUND(I232*H232,2)</f>
        <v>0</v>
      </c>
      <c r="K232" s="204" t="s">
        <v>157</v>
      </c>
      <c r="L232" s="60"/>
      <c r="M232" s="209" t="s">
        <v>21</v>
      </c>
      <c r="N232" s="210" t="s">
        <v>43</v>
      </c>
      <c r="O232" s="41"/>
      <c r="P232" s="211">
        <f>O232*H232</f>
        <v>0</v>
      </c>
      <c r="Q232" s="211">
        <v>6.0999999999999997E-4</v>
      </c>
      <c r="R232" s="211">
        <f>Q232*H232</f>
        <v>1.9910399999999999</v>
      </c>
      <c r="S232" s="211">
        <v>0</v>
      </c>
      <c r="T232" s="212">
        <f>S232*H232</f>
        <v>0</v>
      </c>
      <c r="AR232" s="23" t="s">
        <v>147</v>
      </c>
      <c r="AT232" s="23" t="s">
        <v>143</v>
      </c>
      <c r="AU232" s="23" t="s">
        <v>80</v>
      </c>
      <c r="AY232" s="23" t="s">
        <v>140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23" t="s">
        <v>76</v>
      </c>
      <c r="BK232" s="213">
        <f>ROUND(I232*H232,2)</f>
        <v>0</v>
      </c>
      <c r="BL232" s="23" t="s">
        <v>147</v>
      </c>
      <c r="BM232" s="23" t="s">
        <v>363</v>
      </c>
    </row>
    <row r="233" spans="2:65" s="1" customFormat="1" ht="13.5">
      <c r="B233" s="40"/>
      <c r="C233" s="62"/>
      <c r="D233" s="214" t="s">
        <v>149</v>
      </c>
      <c r="E233" s="62"/>
      <c r="F233" s="215" t="s">
        <v>364</v>
      </c>
      <c r="G233" s="62"/>
      <c r="H233" s="62"/>
      <c r="I233" s="171"/>
      <c r="J233" s="62"/>
      <c r="K233" s="62"/>
      <c r="L233" s="60"/>
      <c r="M233" s="216"/>
      <c r="N233" s="41"/>
      <c r="O233" s="41"/>
      <c r="P233" s="41"/>
      <c r="Q233" s="41"/>
      <c r="R233" s="41"/>
      <c r="S233" s="41"/>
      <c r="T233" s="77"/>
      <c r="AT233" s="23" t="s">
        <v>149</v>
      </c>
      <c r="AU233" s="23" t="s">
        <v>80</v>
      </c>
    </row>
    <row r="234" spans="2:65" s="1" customFormat="1" ht="27">
      <c r="B234" s="40"/>
      <c r="C234" s="62"/>
      <c r="D234" s="214" t="s">
        <v>329</v>
      </c>
      <c r="E234" s="62"/>
      <c r="F234" s="251" t="s">
        <v>365</v>
      </c>
      <c r="G234" s="62"/>
      <c r="H234" s="62"/>
      <c r="I234" s="171"/>
      <c r="J234" s="62"/>
      <c r="K234" s="62"/>
      <c r="L234" s="60"/>
      <c r="M234" s="216"/>
      <c r="N234" s="41"/>
      <c r="O234" s="41"/>
      <c r="P234" s="41"/>
      <c r="Q234" s="41"/>
      <c r="R234" s="41"/>
      <c r="S234" s="41"/>
      <c r="T234" s="77"/>
      <c r="AT234" s="23" t="s">
        <v>329</v>
      </c>
      <c r="AU234" s="23" t="s">
        <v>80</v>
      </c>
    </row>
    <row r="235" spans="2:65" s="13" customFormat="1" ht="13.5">
      <c r="B235" s="241"/>
      <c r="C235" s="242"/>
      <c r="D235" s="214" t="s">
        <v>150</v>
      </c>
      <c r="E235" s="243" t="s">
        <v>21</v>
      </c>
      <c r="F235" s="244" t="s">
        <v>246</v>
      </c>
      <c r="G235" s="242"/>
      <c r="H235" s="243" t="s">
        <v>21</v>
      </c>
      <c r="I235" s="245"/>
      <c r="J235" s="242"/>
      <c r="K235" s="242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150</v>
      </c>
      <c r="AU235" s="250" t="s">
        <v>80</v>
      </c>
      <c r="AV235" s="13" t="s">
        <v>76</v>
      </c>
      <c r="AW235" s="13" t="s">
        <v>35</v>
      </c>
      <c r="AX235" s="13" t="s">
        <v>72</v>
      </c>
      <c r="AY235" s="250" t="s">
        <v>140</v>
      </c>
    </row>
    <row r="236" spans="2:65" s="13" customFormat="1" ht="13.5">
      <c r="B236" s="241"/>
      <c r="C236" s="242"/>
      <c r="D236" s="214" t="s">
        <v>150</v>
      </c>
      <c r="E236" s="243" t="s">
        <v>21</v>
      </c>
      <c r="F236" s="244" t="s">
        <v>247</v>
      </c>
      <c r="G236" s="242"/>
      <c r="H236" s="243" t="s">
        <v>21</v>
      </c>
      <c r="I236" s="245"/>
      <c r="J236" s="242"/>
      <c r="K236" s="242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150</v>
      </c>
      <c r="AU236" s="250" t="s">
        <v>80</v>
      </c>
      <c r="AV236" s="13" t="s">
        <v>76</v>
      </c>
      <c r="AW236" s="13" t="s">
        <v>35</v>
      </c>
      <c r="AX236" s="13" t="s">
        <v>72</v>
      </c>
      <c r="AY236" s="250" t="s">
        <v>140</v>
      </c>
    </row>
    <row r="237" spans="2:65" s="12" customFormat="1" ht="13.5">
      <c r="B237" s="217"/>
      <c r="C237" s="218"/>
      <c r="D237" s="214" t="s">
        <v>150</v>
      </c>
      <c r="E237" s="219" t="s">
        <v>21</v>
      </c>
      <c r="F237" s="220" t="s">
        <v>331</v>
      </c>
      <c r="G237" s="218"/>
      <c r="H237" s="221">
        <v>3264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150</v>
      </c>
      <c r="AU237" s="227" t="s">
        <v>80</v>
      </c>
      <c r="AV237" s="12" t="s">
        <v>80</v>
      </c>
      <c r="AW237" s="12" t="s">
        <v>35</v>
      </c>
      <c r="AX237" s="12" t="s">
        <v>72</v>
      </c>
      <c r="AY237" s="227" t="s">
        <v>140</v>
      </c>
    </row>
    <row r="238" spans="2:65" s="1" customFormat="1" ht="25.5" customHeight="1">
      <c r="B238" s="40"/>
      <c r="C238" s="202" t="s">
        <v>366</v>
      </c>
      <c r="D238" s="202" t="s">
        <v>143</v>
      </c>
      <c r="E238" s="203" t="s">
        <v>367</v>
      </c>
      <c r="F238" s="204" t="s">
        <v>368</v>
      </c>
      <c r="G238" s="205" t="s">
        <v>243</v>
      </c>
      <c r="H238" s="206">
        <v>3603</v>
      </c>
      <c r="I238" s="207"/>
      <c r="J238" s="208">
        <f>ROUND(I238*H238,2)</f>
        <v>0</v>
      </c>
      <c r="K238" s="204" t="s">
        <v>157</v>
      </c>
      <c r="L238" s="60"/>
      <c r="M238" s="209" t="s">
        <v>21</v>
      </c>
      <c r="N238" s="210" t="s">
        <v>43</v>
      </c>
      <c r="O238" s="41"/>
      <c r="P238" s="211">
        <f>O238*H238</f>
        <v>0</v>
      </c>
      <c r="Q238" s="211">
        <v>0.10373</v>
      </c>
      <c r="R238" s="211">
        <f>Q238*H238</f>
        <v>373.73919000000001</v>
      </c>
      <c r="S238" s="211">
        <v>0</v>
      </c>
      <c r="T238" s="212">
        <f>S238*H238</f>
        <v>0</v>
      </c>
      <c r="AR238" s="23" t="s">
        <v>147</v>
      </c>
      <c r="AT238" s="23" t="s">
        <v>143</v>
      </c>
      <c r="AU238" s="23" t="s">
        <v>80</v>
      </c>
      <c r="AY238" s="23" t="s">
        <v>140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23" t="s">
        <v>76</v>
      </c>
      <c r="BK238" s="213">
        <f>ROUND(I238*H238,2)</f>
        <v>0</v>
      </c>
      <c r="BL238" s="23" t="s">
        <v>147</v>
      </c>
      <c r="BM238" s="23" t="s">
        <v>369</v>
      </c>
    </row>
    <row r="239" spans="2:65" s="1" customFormat="1" ht="27">
      <c r="B239" s="40"/>
      <c r="C239" s="62"/>
      <c r="D239" s="214" t="s">
        <v>149</v>
      </c>
      <c r="E239" s="62"/>
      <c r="F239" s="215" t="s">
        <v>370</v>
      </c>
      <c r="G239" s="62"/>
      <c r="H239" s="62"/>
      <c r="I239" s="171"/>
      <c r="J239" s="62"/>
      <c r="K239" s="62"/>
      <c r="L239" s="60"/>
      <c r="M239" s="216"/>
      <c r="N239" s="41"/>
      <c r="O239" s="41"/>
      <c r="P239" s="41"/>
      <c r="Q239" s="41"/>
      <c r="R239" s="41"/>
      <c r="S239" s="41"/>
      <c r="T239" s="77"/>
      <c r="AT239" s="23" t="s">
        <v>149</v>
      </c>
      <c r="AU239" s="23" t="s">
        <v>80</v>
      </c>
    </row>
    <row r="240" spans="2:65" s="1" customFormat="1" ht="27">
      <c r="B240" s="40"/>
      <c r="C240" s="62"/>
      <c r="D240" s="214" t="s">
        <v>329</v>
      </c>
      <c r="E240" s="62"/>
      <c r="F240" s="251" t="s">
        <v>371</v>
      </c>
      <c r="G240" s="62"/>
      <c r="H240" s="62"/>
      <c r="I240" s="171"/>
      <c r="J240" s="62"/>
      <c r="K240" s="62"/>
      <c r="L240" s="60"/>
      <c r="M240" s="216"/>
      <c r="N240" s="41"/>
      <c r="O240" s="41"/>
      <c r="P240" s="41"/>
      <c r="Q240" s="41"/>
      <c r="R240" s="41"/>
      <c r="S240" s="41"/>
      <c r="T240" s="77"/>
      <c r="AT240" s="23" t="s">
        <v>329</v>
      </c>
      <c r="AU240" s="23" t="s">
        <v>80</v>
      </c>
    </row>
    <row r="241" spans="2:65" s="13" customFormat="1" ht="13.5">
      <c r="B241" s="241"/>
      <c r="C241" s="242"/>
      <c r="D241" s="214" t="s">
        <v>150</v>
      </c>
      <c r="E241" s="243" t="s">
        <v>21</v>
      </c>
      <c r="F241" s="244" t="s">
        <v>246</v>
      </c>
      <c r="G241" s="242"/>
      <c r="H241" s="243" t="s">
        <v>21</v>
      </c>
      <c r="I241" s="245"/>
      <c r="J241" s="242"/>
      <c r="K241" s="242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150</v>
      </c>
      <c r="AU241" s="250" t="s">
        <v>80</v>
      </c>
      <c r="AV241" s="13" t="s">
        <v>76</v>
      </c>
      <c r="AW241" s="13" t="s">
        <v>35</v>
      </c>
      <c r="AX241" s="13" t="s">
        <v>72</v>
      </c>
      <c r="AY241" s="250" t="s">
        <v>140</v>
      </c>
    </row>
    <row r="242" spans="2:65" s="13" customFormat="1" ht="13.5">
      <c r="B242" s="241"/>
      <c r="C242" s="242"/>
      <c r="D242" s="214" t="s">
        <v>150</v>
      </c>
      <c r="E242" s="243" t="s">
        <v>21</v>
      </c>
      <c r="F242" s="244" t="s">
        <v>247</v>
      </c>
      <c r="G242" s="242"/>
      <c r="H242" s="243" t="s">
        <v>21</v>
      </c>
      <c r="I242" s="245"/>
      <c r="J242" s="242"/>
      <c r="K242" s="242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150</v>
      </c>
      <c r="AU242" s="250" t="s">
        <v>80</v>
      </c>
      <c r="AV242" s="13" t="s">
        <v>76</v>
      </c>
      <c r="AW242" s="13" t="s">
        <v>35</v>
      </c>
      <c r="AX242" s="13" t="s">
        <v>72</v>
      </c>
      <c r="AY242" s="250" t="s">
        <v>140</v>
      </c>
    </row>
    <row r="243" spans="2:65" s="12" customFormat="1" ht="13.5">
      <c r="B243" s="217"/>
      <c r="C243" s="218"/>
      <c r="D243" s="214" t="s">
        <v>150</v>
      </c>
      <c r="E243" s="219" t="s">
        <v>21</v>
      </c>
      <c r="F243" s="220" t="s">
        <v>359</v>
      </c>
      <c r="G243" s="218"/>
      <c r="H243" s="221">
        <v>3603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150</v>
      </c>
      <c r="AU243" s="227" t="s">
        <v>80</v>
      </c>
      <c r="AV243" s="12" t="s">
        <v>80</v>
      </c>
      <c r="AW243" s="12" t="s">
        <v>35</v>
      </c>
      <c r="AX243" s="12" t="s">
        <v>72</v>
      </c>
      <c r="AY243" s="227" t="s">
        <v>140</v>
      </c>
    </row>
    <row r="244" spans="2:65" s="1" customFormat="1" ht="38.25" customHeight="1">
      <c r="B244" s="40"/>
      <c r="C244" s="202" t="s">
        <v>372</v>
      </c>
      <c r="D244" s="202" t="s">
        <v>143</v>
      </c>
      <c r="E244" s="203" t="s">
        <v>373</v>
      </c>
      <c r="F244" s="204" t="s">
        <v>374</v>
      </c>
      <c r="G244" s="205" t="s">
        <v>243</v>
      </c>
      <c r="H244" s="206">
        <v>3603</v>
      </c>
      <c r="I244" s="207"/>
      <c r="J244" s="208">
        <f>ROUND(I244*H244,2)</f>
        <v>0</v>
      </c>
      <c r="K244" s="204" t="s">
        <v>21</v>
      </c>
      <c r="L244" s="60"/>
      <c r="M244" s="209" t="s">
        <v>21</v>
      </c>
      <c r="N244" s="210" t="s">
        <v>43</v>
      </c>
      <c r="O244" s="41"/>
      <c r="P244" s="211">
        <f>O244*H244</f>
        <v>0</v>
      </c>
      <c r="Q244" s="211">
        <v>0.18151999999999999</v>
      </c>
      <c r="R244" s="211">
        <f>Q244*H244</f>
        <v>654.01655999999991</v>
      </c>
      <c r="S244" s="211">
        <v>0</v>
      </c>
      <c r="T244" s="212">
        <f>S244*H244</f>
        <v>0</v>
      </c>
      <c r="AR244" s="23" t="s">
        <v>147</v>
      </c>
      <c r="AT244" s="23" t="s">
        <v>143</v>
      </c>
      <c r="AU244" s="23" t="s">
        <v>80</v>
      </c>
      <c r="AY244" s="23" t="s">
        <v>140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23" t="s">
        <v>76</v>
      </c>
      <c r="BK244" s="213">
        <f>ROUND(I244*H244,2)</f>
        <v>0</v>
      </c>
      <c r="BL244" s="23" t="s">
        <v>147</v>
      </c>
      <c r="BM244" s="23" t="s">
        <v>375</v>
      </c>
    </row>
    <row r="245" spans="2:65" s="1" customFormat="1" ht="40.5">
      <c r="B245" s="40"/>
      <c r="C245" s="62"/>
      <c r="D245" s="214" t="s">
        <v>149</v>
      </c>
      <c r="E245" s="62"/>
      <c r="F245" s="215" t="s">
        <v>376</v>
      </c>
      <c r="G245" s="62"/>
      <c r="H245" s="62"/>
      <c r="I245" s="171"/>
      <c r="J245" s="62"/>
      <c r="K245" s="62"/>
      <c r="L245" s="60"/>
      <c r="M245" s="216"/>
      <c r="N245" s="41"/>
      <c r="O245" s="41"/>
      <c r="P245" s="41"/>
      <c r="Q245" s="41"/>
      <c r="R245" s="41"/>
      <c r="S245" s="41"/>
      <c r="T245" s="77"/>
      <c r="AT245" s="23" t="s">
        <v>149</v>
      </c>
      <c r="AU245" s="23" t="s">
        <v>80</v>
      </c>
    </row>
    <row r="246" spans="2:65" s="1" customFormat="1" ht="27">
      <c r="B246" s="40"/>
      <c r="C246" s="62"/>
      <c r="D246" s="214" t="s">
        <v>329</v>
      </c>
      <c r="E246" s="62"/>
      <c r="F246" s="251" t="s">
        <v>377</v>
      </c>
      <c r="G246" s="62"/>
      <c r="H246" s="62"/>
      <c r="I246" s="171"/>
      <c r="J246" s="62"/>
      <c r="K246" s="62"/>
      <c r="L246" s="60"/>
      <c r="M246" s="216"/>
      <c r="N246" s="41"/>
      <c r="O246" s="41"/>
      <c r="P246" s="41"/>
      <c r="Q246" s="41"/>
      <c r="R246" s="41"/>
      <c r="S246" s="41"/>
      <c r="T246" s="77"/>
      <c r="AT246" s="23" t="s">
        <v>329</v>
      </c>
      <c r="AU246" s="23" t="s">
        <v>80</v>
      </c>
    </row>
    <row r="247" spans="2:65" s="13" customFormat="1" ht="13.5">
      <c r="B247" s="241"/>
      <c r="C247" s="242"/>
      <c r="D247" s="214" t="s">
        <v>150</v>
      </c>
      <c r="E247" s="243" t="s">
        <v>21</v>
      </c>
      <c r="F247" s="244" t="s">
        <v>246</v>
      </c>
      <c r="G247" s="242"/>
      <c r="H247" s="243" t="s">
        <v>21</v>
      </c>
      <c r="I247" s="245"/>
      <c r="J247" s="242"/>
      <c r="K247" s="242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150</v>
      </c>
      <c r="AU247" s="250" t="s">
        <v>80</v>
      </c>
      <c r="AV247" s="13" t="s">
        <v>76</v>
      </c>
      <c r="AW247" s="13" t="s">
        <v>35</v>
      </c>
      <c r="AX247" s="13" t="s">
        <v>72</v>
      </c>
      <c r="AY247" s="250" t="s">
        <v>140</v>
      </c>
    </row>
    <row r="248" spans="2:65" s="13" customFormat="1" ht="13.5">
      <c r="B248" s="241"/>
      <c r="C248" s="242"/>
      <c r="D248" s="214" t="s">
        <v>150</v>
      </c>
      <c r="E248" s="243" t="s">
        <v>21</v>
      </c>
      <c r="F248" s="244" t="s">
        <v>247</v>
      </c>
      <c r="G248" s="242"/>
      <c r="H248" s="243" t="s">
        <v>21</v>
      </c>
      <c r="I248" s="245"/>
      <c r="J248" s="242"/>
      <c r="K248" s="242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150</v>
      </c>
      <c r="AU248" s="250" t="s">
        <v>80</v>
      </c>
      <c r="AV248" s="13" t="s">
        <v>76</v>
      </c>
      <c r="AW248" s="13" t="s">
        <v>35</v>
      </c>
      <c r="AX248" s="13" t="s">
        <v>72</v>
      </c>
      <c r="AY248" s="250" t="s">
        <v>140</v>
      </c>
    </row>
    <row r="249" spans="2:65" s="12" customFormat="1" ht="13.5">
      <c r="B249" s="217"/>
      <c r="C249" s="218"/>
      <c r="D249" s="214" t="s">
        <v>150</v>
      </c>
      <c r="E249" s="219" t="s">
        <v>21</v>
      </c>
      <c r="F249" s="220" t="s">
        <v>378</v>
      </c>
      <c r="G249" s="218"/>
      <c r="H249" s="221">
        <v>3603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150</v>
      </c>
      <c r="AU249" s="227" t="s">
        <v>80</v>
      </c>
      <c r="AV249" s="12" t="s">
        <v>80</v>
      </c>
      <c r="AW249" s="12" t="s">
        <v>35</v>
      </c>
      <c r="AX249" s="12" t="s">
        <v>72</v>
      </c>
      <c r="AY249" s="227" t="s">
        <v>140</v>
      </c>
    </row>
    <row r="250" spans="2:65" s="11" customFormat="1" ht="29.85" customHeight="1">
      <c r="B250" s="186"/>
      <c r="C250" s="187"/>
      <c r="D250" s="188" t="s">
        <v>71</v>
      </c>
      <c r="E250" s="200" t="s">
        <v>152</v>
      </c>
      <c r="F250" s="200" t="s">
        <v>153</v>
      </c>
      <c r="G250" s="187"/>
      <c r="H250" s="187"/>
      <c r="I250" s="190"/>
      <c r="J250" s="201">
        <f>BK250</f>
        <v>0</v>
      </c>
      <c r="K250" s="187"/>
      <c r="L250" s="192"/>
      <c r="M250" s="193"/>
      <c r="N250" s="194"/>
      <c r="O250" s="194"/>
      <c r="P250" s="195">
        <f>SUM(P251:P270)</f>
        <v>0</v>
      </c>
      <c r="Q250" s="194"/>
      <c r="R250" s="195">
        <f>SUM(R251:R270)</f>
        <v>4.2431999999999999</v>
      </c>
      <c r="S250" s="194"/>
      <c r="T250" s="196">
        <f>SUM(T251:T270)</f>
        <v>428.67199999999997</v>
      </c>
      <c r="AR250" s="197" t="s">
        <v>76</v>
      </c>
      <c r="AT250" s="198" t="s">
        <v>71</v>
      </c>
      <c r="AU250" s="198" t="s">
        <v>76</v>
      </c>
      <c r="AY250" s="197" t="s">
        <v>140</v>
      </c>
      <c r="BK250" s="199">
        <f>SUM(BK251:BK270)</f>
        <v>0</v>
      </c>
    </row>
    <row r="251" spans="2:65" s="1" customFormat="1" ht="25.5" customHeight="1">
      <c r="B251" s="40"/>
      <c r="C251" s="202" t="s">
        <v>379</v>
      </c>
      <c r="D251" s="202" t="s">
        <v>143</v>
      </c>
      <c r="E251" s="203" t="s">
        <v>380</v>
      </c>
      <c r="F251" s="204" t="s">
        <v>381</v>
      </c>
      <c r="G251" s="205" t="s">
        <v>243</v>
      </c>
      <c r="H251" s="206">
        <v>2176</v>
      </c>
      <c r="I251" s="207"/>
      <c r="J251" s="208">
        <f>ROUND(I251*H251,2)</f>
        <v>0</v>
      </c>
      <c r="K251" s="204" t="s">
        <v>21</v>
      </c>
      <c r="L251" s="60"/>
      <c r="M251" s="209" t="s">
        <v>21</v>
      </c>
      <c r="N251" s="210" t="s">
        <v>43</v>
      </c>
      <c r="O251" s="41"/>
      <c r="P251" s="211">
        <f>O251*H251</f>
        <v>0</v>
      </c>
      <c r="Q251" s="211">
        <v>1.9499999999999999E-3</v>
      </c>
      <c r="R251" s="211">
        <f>Q251*H251</f>
        <v>4.2431999999999999</v>
      </c>
      <c r="S251" s="211">
        <v>0</v>
      </c>
      <c r="T251" s="212">
        <f>S251*H251</f>
        <v>0</v>
      </c>
      <c r="AR251" s="23" t="s">
        <v>147</v>
      </c>
      <c r="AT251" s="23" t="s">
        <v>143</v>
      </c>
      <c r="AU251" s="23" t="s">
        <v>80</v>
      </c>
      <c r="AY251" s="23" t="s">
        <v>140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23" t="s">
        <v>76</v>
      </c>
      <c r="BK251" s="213">
        <f>ROUND(I251*H251,2)</f>
        <v>0</v>
      </c>
      <c r="BL251" s="23" t="s">
        <v>147</v>
      </c>
      <c r="BM251" s="23" t="s">
        <v>382</v>
      </c>
    </row>
    <row r="252" spans="2:65" s="1" customFormat="1" ht="27">
      <c r="B252" s="40"/>
      <c r="C252" s="62"/>
      <c r="D252" s="214" t="s">
        <v>149</v>
      </c>
      <c r="E252" s="62"/>
      <c r="F252" s="215" t="s">
        <v>381</v>
      </c>
      <c r="G252" s="62"/>
      <c r="H252" s="62"/>
      <c r="I252" s="171"/>
      <c r="J252" s="62"/>
      <c r="K252" s="62"/>
      <c r="L252" s="60"/>
      <c r="M252" s="216"/>
      <c r="N252" s="41"/>
      <c r="O252" s="41"/>
      <c r="P252" s="41"/>
      <c r="Q252" s="41"/>
      <c r="R252" s="41"/>
      <c r="S252" s="41"/>
      <c r="T252" s="77"/>
      <c r="AT252" s="23" t="s">
        <v>149</v>
      </c>
      <c r="AU252" s="23" t="s">
        <v>80</v>
      </c>
    </row>
    <row r="253" spans="2:65" s="13" customFormat="1" ht="13.5">
      <c r="B253" s="241"/>
      <c r="C253" s="242"/>
      <c r="D253" s="214" t="s">
        <v>150</v>
      </c>
      <c r="E253" s="243" t="s">
        <v>21</v>
      </c>
      <c r="F253" s="244" t="s">
        <v>246</v>
      </c>
      <c r="G253" s="242"/>
      <c r="H253" s="243" t="s">
        <v>21</v>
      </c>
      <c r="I253" s="245"/>
      <c r="J253" s="242"/>
      <c r="K253" s="242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150</v>
      </c>
      <c r="AU253" s="250" t="s">
        <v>80</v>
      </c>
      <c r="AV253" s="13" t="s">
        <v>76</v>
      </c>
      <c r="AW253" s="13" t="s">
        <v>35</v>
      </c>
      <c r="AX253" s="13" t="s">
        <v>72</v>
      </c>
      <c r="AY253" s="250" t="s">
        <v>140</v>
      </c>
    </row>
    <row r="254" spans="2:65" s="13" customFormat="1" ht="13.5">
      <c r="B254" s="241"/>
      <c r="C254" s="242"/>
      <c r="D254" s="214" t="s">
        <v>150</v>
      </c>
      <c r="E254" s="243" t="s">
        <v>21</v>
      </c>
      <c r="F254" s="244" t="s">
        <v>247</v>
      </c>
      <c r="G254" s="242"/>
      <c r="H254" s="243" t="s">
        <v>21</v>
      </c>
      <c r="I254" s="245"/>
      <c r="J254" s="242"/>
      <c r="K254" s="242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150</v>
      </c>
      <c r="AU254" s="250" t="s">
        <v>80</v>
      </c>
      <c r="AV254" s="13" t="s">
        <v>76</v>
      </c>
      <c r="AW254" s="13" t="s">
        <v>35</v>
      </c>
      <c r="AX254" s="13" t="s">
        <v>72</v>
      </c>
      <c r="AY254" s="250" t="s">
        <v>140</v>
      </c>
    </row>
    <row r="255" spans="2:65" s="12" customFormat="1" ht="13.5">
      <c r="B255" s="217"/>
      <c r="C255" s="218"/>
      <c r="D255" s="214" t="s">
        <v>150</v>
      </c>
      <c r="E255" s="219" t="s">
        <v>21</v>
      </c>
      <c r="F255" s="220" t="s">
        <v>383</v>
      </c>
      <c r="G255" s="218"/>
      <c r="H255" s="221">
        <v>2176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150</v>
      </c>
      <c r="AU255" s="227" t="s">
        <v>80</v>
      </c>
      <c r="AV255" s="12" t="s">
        <v>80</v>
      </c>
      <c r="AW255" s="12" t="s">
        <v>35</v>
      </c>
      <c r="AX255" s="12" t="s">
        <v>72</v>
      </c>
      <c r="AY255" s="227" t="s">
        <v>140</v>
      </c>
    </row>
    <row r="256" spans="2:65" s="1" customFormat="1" ht="16.5" customHeight="1">
      <c r="B256" s="40"/>
      <c r="C256" s="202" t="s">
        <v>384</v>
      </c>
      <c r="D256" s="202" t="s">
        <v>143</v>
      </c>
      <c r="E256" s="203" t="s">
        <v>385</v>
      </c>
      <c r="F256" s="204" t="s">
        <v>386</v>
      </c>
      <c r="G256" s="205" t="s">
        <v>156</v>
      </c>
      <c r="H256" s="206">
        <v>1088</v>
      </c>
      <c r="I256" s="207"/>
      <c r="J256" s="208">
        <f>ROUND(I256*H256,2)</f>
        <v>0</v>
      </c>
      <c r="K256" s="204" t="s">
        <v>157</v>
      </c>
      <c r="L256" s="60"/>
      <c r="M256" s="209" t="s">
        <v>21</v>
      </c>
      <c r="N256" s="210" t="s">
        <v>43</v>
      </c>
      <c r="O256" s="41"/>
      <c r="P256" s="211">
        <f>O256*H256</f>
        <v>0</v>
      </c>
      <c r="Q256" s="211">
        <v>0</v>
      </c>
      <c r="R256" s="211">
        <f>Q256*H256</f>
        <v>0</v>
      </c>
      <c r="S256" s="211">
        <v>0.32400000000000001</v>
      </c>
      <c r="T256" s="212">
        <f>S256*H256</f>
        <v>352.512</v>
      </c>
      <c r="AR256" s="23" t="s">
        <v>147</v>
      </c>
      <c r="AT256" s="23" t="s">
        <v>143</v>
      </c>
      <c r="AU256" s="23" t="s">
        <v>80</v>
      </c>
      <c r="AY256" s="23" t="s">
        <v>140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23" t="s">
        <v>76</v>
      </c>
      <c r="BK256" s="213">
        <f>ROUND(I256*H256,2)</f>
        <v>0</v>
      </c>
      <c r="BL256" s="23" t="s">
        <v>147</v>
      </c>
      <c r="BM256" s="23" t="s">
        <v>387</v>
      </c>
    </row>
    <row r="257" spans="2:65" s="1" customFormat="1" ht="54">
      <c r="B257" s="40"/>
      <c r="C257" s="62"/>
      <c r="D257" s="214" t="s">
        <v>149</v>
      </c>
      <c r="E257" s="62"/>
      <c r="F257" s="215" t="s">
        <v>388</v>
      </c>
      <c r="G257" s="62"/>
      <c r="H257" s="62"/>
      <c r="I257" s="171"/>
      <c r="J257" s="62"/>
      <c r="K257" s="62"/>
      <c r="L257" s="60"/>
      <c r="M257" s="216"/>
      <c r="N257" s="41"/>
      <c r="O257" s="41"/>
      <c r="P257" s="41"/>
      <c r="Q257" s="41"/>
      <c r="R257" s="41"/>
      <c r="S257" s="41"/>
      <c r="T257" s="77"/>
      <c r="AT257" s="23" t="s">
        <v>149</v>
      </c>
      <c r="AU257" s="23" t="s">
        <v>80</v>
      </c>
    </row>
    <row r="258" spans="2:65" s="13" customFormat="1" ht="13.5">
      <c r="B258" s="241"/>
      <c r="C258" s="242"/>
      <c r="D258" s="214" t="s">
        <v>150</v>
      </c>
      <c r="E258" s="243" t="s">
        <v>21</v>
      </c>
      <c r="F258" s="244" t="s">
        <v>246</v>
      </c>
      <c r="G258" s="242"/>
      <c r="H258" s="243" t="s">
        <v>21</v>
      </c>
      <c r="I258" s="245"/>
      <c r="J258" s="242"/>
      <c r="K258" s="242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150</v>
      </c>
      <c r="AU258" s="250" t="s">
        <v>80</v>
      </c>
      <c r="AV258" s="13" t="s">
        <v>76</v>
      </c>
      <c r="AW258" s="13" t="s">
        <v>35</v>
      </c>
      <c r="AX258" s="13" t="s">
        <v>72</v>
      </c>
      <c r="AY258" s="250" t="s">
        <v>140</v>
      </c>
    </row>
    <row r="259" spans="2:65" s="13" customFormat="1" ht="13.5">
      <c r="B259" s="241"/>
      <c r="C259" s="242"/>
      <c r="D259" s="214" t="s">
        <v>150</v>
      </c>
      <c r="E259" s="243" t="s">
        <v>21</v>
      </c>
      <c r="F259" s="244" t="s">
        <v>247</v>
      </c>
      <c r="G259" s="242"/>
      <c r="H259" s="243" t="s">
        <v>21</v>
      </c>
      <c r="I259" s="245"/>
      <c r="J259" s="242"/>
      <c r="K259" s="242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150</v>
      </c>
      <c r="AU259" s="250" t="s">
        <v>80</v>
      </c>
      <c r="AV259" s="13" t="s">
        <v>76</v>
      </c>
      <c r="AW259" s="13" t="s">
        <v>35</v>
      </c>
      <c r="AX259" s="13" t="s">
        <v>72</v>
      </c>
      <c r="AY259" s="250" t="s">
        <v>140</v>
      </c>
    </row>
    <row r="260" spans="2:65" s="12" customFormat="1" ht="13.5">
      <c r="B260" s="217"/>
      <c r="C260" s="218"/>
      <c r="D260" s="214" t="s">
        <v>150</v>
      </c>
      <c r="E260" s="219" t="s">
        <v>21</v>
      </c>
      <c r="F260" s="220" t="s">
        <v>389</v>
      </c>
      <c r="G260" s="218"/>
      <c r="H260" s="221">
        <v>1088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150</v>
      </c>
      <c r="AU260" s="227" t="s">
        <v>80</v>
      </c>
      <c r="AV260" s="12" t="s">
        <v>80</v>
      </c>
      <c r="AW260" s="12" t="s">
        <v>35</v>
      </c>
      <c r="AX260" s="12" t="s">
        <v>72</v>
      </c>
      <c r="AY260" s="227" t="s">
        <v>140</v>
      </c>
    </row>
    <row r="261" spans="2:65" s="1" customFormat="1" ht="16.5" customHeight="1">
      <c r="B261" s="40"/>
      <c r="C261" s="202" t="s">
        <v>390</v>
      </c>
      <c r="D261" s="202" t="s">
        <v>143</v>
      </c>
      <c r="E261" s="203" t="s">
        <v>391</v>
      </c>
      <c r="F261" s="204" t="s">
        <v>392</v>
      </c>
      <c r="G261" s="205" t="s">
        <v>243</v>
      </c>
      <c r="H261" s="206">
        <v>1904</v>
      </c>
      <c r="I261" s="207"/>
      <c r="J261" s="208">
        <f>ROUND(I261*H261,2)</f>
        <v>0</v>
      </c>
      <c r="K261" s="204" t="s">
        <v>157</v>
      </c>
      <c r="L261" s="60"/>
      <c r="M261" s="209" t="s">
        <v>21</v>
      </c>
      <c r="N261" s="210" t="s">
        <v>43</v>
      </c>
      <c r="O261" s="41"/>
      <c r="P261" s="211">
        <f>O261*H261</f>
        <v>0</v>
      </c>
      <c r="Q261" s="211">
        <v>0</v>
      </c>
      <c r="R261" s="211">
        <f>Q261*H261</f>
        <v>0</v>
      </c>
      <c r="S261" s="211">
        <v>0.02</v>
      </c>
      <c r="T261" s="212">
        <f>S261*H261</f>
        <v>38.08</v>
      </c>
      <c r="AR261" s="23" t="s">
        <v>147</v>
      </c>
      <c r="AT261" s="23" t="s">
        <v>143</v>
      </c>
      <c r="AU261" s="23" t="s">
        <v>80</v>
      </c>
      <c r="AY261" s="23" t="s">
        <v>140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23" t="s">
        <v>76</v>
      </c>
      <c r="BK261" s="213">
        <f>ROUND(I261*H261,2)</f>
        <v>0</v>
      </c>
      <c r="BL261" s="23" t="s">
        <v>147</v>
      </c>
      <c r="BM261" s="23" t="s">
        <v>393</v>
      </c>
    </row>
    <row r="262" spans="2:65" s="1" customFormat="1" ht="27">
      <c r="B262" s="40"/>
      <c r="C262" s="62"/>
      <c r="D262" s="214" t="s">
        <v>149</v>
      </c>
      <c r="E262" s="62"/>
      <c r="F262" s="215" t="s">
        <v>394</v>
      </c>
      <c r="G262" s="62"/>
      <c r="H262" s="62"/>
      <c r="I262" s="171"/>
      <c r="J262" s="62"/>
      <c r="K262" s="62"/>
      <c r="L262" s="60"/>
      <c r="M262" s="216"/>
      <c r="N262" s="41"/>
      <c r="O262" s="41"/>
      <c r="P262" s="41"/>
      <c r="Q262" s="41"/>
      <c r="R262" s="41"/>
      <c r="S262" s="41"/>
      <c r="T262" s="77"/>
      <c r="AT262" s="23" t="s">
        <v>149</v>
      </c>
      <c r="AU262" s="23" t="s">
        <v>80</v>
      </c>
    </row>
    <row r="263" spans="2:65" s="13" customFormat="1" ht="13.5">
      <c r="B263" s="241"/>
      <c r="C263" s="242"/>
      <c r="D263" s="214" t="s">
        <v>150</v>
      </c>
      <c r="E263" s="243" t="s">
        <v>21</v>
      </c>
      <c r="F263" s="244" t="s">
        <v>246</v>
      </c>
      <c r="G263" s="242"/>
      <c r="H263" s="243" t="s">
        <v>21</v>
      </c>
      <c r="I263" s="245"/>
      <c r="J263" s="242"/>
      <c r="K263" s="242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150</v>
      </c>
      <c r="AU263" s="250" t="s">
        <v>80</v>
      </c>
      <c r="AV263" s="13" t="s">
        <v>76</v>
      </c>
      <c r="AW263" s="13" t="s">
        <v>35</v>
      </c>
      <c r="AX263" s="13" t="s">
        <v>72</v>
      </c>
      <c r="AY263" s="250" t="s">
        <v>140</v>
      </c>
    </row>
    <row r="264" spans="2:65" s="13" customFormat="1" ht="13.5">
      <c r="B264" s="241"/>
      <c r="C264" s="242"/>
      <c r="D264" s="214" t="s">
        <v>150</v>
      </c>
      <c r="E264" s="243" t="s">
        <v>21</v>
      </c>
      <c r="F264" s="244" t="s">
        <v>247</v>
      </c>
      <c r="G264" s="242"/>
      <c r="H264" s="243" t="s">
        <v>21</v>
      </c>
      <c r="I264" s="245"/>
      <c r="J264" s="242"/>
      <c r="K264" s="242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150</v>
      </c>
      <c r="AU264" s="250" t="s">
        <v>80</v>
      </c>
      <c r="AV264" s="13" t="s">
        <v>76</v>
      </c>
      <c r="AW264" s="13" t="s">
        <v>35</v>
      </c>
      <c r="AX264" s="13" t="s">
        <v>72</v>
      </c>
      <c r="AY264" s="250" t="s">
        <v>140</v>
      </c>
    </row>
    <row r="265" spans="2:65" s="12" customFormat="1" ht="13.5">
      <c r="B265" s="217"/>
      <c r="C265" s="218"/>
      <c r="D265" s="214" t="s">
        <v>150</v>
      </c>
      <c r="E265" s="219" t="s">
        <v>21</v>
      </c>
      <c r="F265" s="220" t="s">
        <v>395</v>
      </c>
      <c r="G265" s="218"/>
      <c r="H265" s="221">
        <v>1904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150</v>
      </c>
      <c r="AU265" s="227" t="s">
        <v>80</v>
      </c>
      <c r="AV265" s="12" t="s">
        <v>80</v>
      </c>
      <c r="AW265" s="12" t="s">
        <v>35</v>
      </c>
      <c r="AX265" s="12" t="s">
        <v>72</v>
      </c>
      <c r="AY265" s="227" t="s">
        <v>140</v>
      </c>
    </row>
    <row r="266" spans="2:65" s="1" customFormat="1" ht="25.5" customHeight="1">
      <c r="B266" s="40"/>
      <c r="C266" s="202" t="s">
        <v>396</v>
      </c>
      <c r="D266" s="202" t="s">
        <v>143</v>
      </c>
      <c r="E266" s="203" t="s">
        <v>397</v>
      </c>
      <c r="F266" s="204" t="s">
        <v>398</v>
      </c>
      <c r="G266" s="205" t="s">
        <v>243</v>
      </c>
      <c r="H266" s="206">
        <v>1904</v>
      </c>
      <c r="I266" s="207"/>
      <c r="J266" s="208">
        <f>ROUND(I266*H266,2)</f>
        <v>0</v>
      </c>
      <c r="K266" s="204" t="s">
        <v>157</v>
      </c>
      <c r="L266" s="60"/>
      <c r="M266" s="209" t="s">
        <v>21</v>
      </c>
      <c r="N266" s="210" t="s">
        <v>43</v>
      </c>
      <c r="O266" s="41"/>
      <c r="P266" s="211">
        <f>O266*H266</f>
        <v>0</v>
      </c>
      <c r="Q266" s="211">
        <v>0</v>
      </c>
      <c r="R266" s="211">
        <f>Q266*H266</f>
        <v>0</v>
      </c>
      <c r="S266" s="211">
        <v>0.02</v>
      </c>
      <c r="T266" s="212">
        <f>S266*H266</f>
        <v>38.08</v>
      </c>
      <c r="AR266" s="23" t="s">
        <v>147</v>
      </c>
      <c r="AT266" s="23" t="s">
        <v>143</v>
      </c>
      <c r="AU266" s="23" t="s">
        <v>80</v>
      </c>
      <c r="AY266" s="23" t="s">
        <v>140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23" t="s">
        <v>76</v>
      </c>
      <c r="BK266" s="213">
        <f>ROUND(I266*H266,2)</f>
        <v>0</v>
      </c>
      <c r="BL266" s="23" t="s">
        <v>147</v>
      </c>
      <c r="BM266" s="23" t="s">
        <v>399</v>
      </c>
    </row>
    <row r="267" spans="2:65" s="1" customFormat="1" ht="40.5">
      <c r="B267" s="40"/>
      <c r="C267" s="62"/>
      <c r="D267" s="214" t="s">
        <v>149</v>
      </c>
      <c r="E267" s="62"/>
      <c r="F267" s="215" t="s">
        <v>400</v>
      </c>
      <c r="G267" s="62"/>
      <c r="H267" s="62"/>
      <c r="I267" s="171"/>
      <c r="J267" s="62"/>
      <c r="K267" s="62"/>
      <c r="L267" s="60"/>
      <c r="M267" s="216"/>
      <c r="N267" s="41"/>
      <c r="O267" s="41"/>
      <c r="P267" s="41"/>
      <c r="Q267" s="41"/>
      <c r="R267" s="41"/>
      <c r="S267" s="41"/>
      <c r="T267" s="77"/>
      <c r="AT267" s="23" t="s">
        <v>149</v>
      </c>
      <c r="AU267" s="23" t="s">
        <v>80</v>
      </c>
    </row>
    <row r="268" spans="2:65" s="13" customFormat="1" ht="13.5">
      <c r="B268" s="241"/>
      <c r="C268" s="242"/>
      <c r="D268" s="214" t="s">
        <v>150</v>
      </c>
      <c r="E268" s="243" t="s">
        <v>21</v>
      </c>
      <c r="F268" s="244" t="s">
        <v>246</v>
      </c>
      <c r="G268" s="242"/>
      <c r="H268" s="243" t="s">
        <v>21</v>
      </c>
      <c r="I268" s="245"/>
      <c r="J268" s="242"/>
      <c r="K268" s="242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150</v>
      </c>
      <c r="AU268" s="250" t="s">
        <v>80</v>
      </c>
      <c r="AV268" s="13" t="s">
        <v>76</v>
      </c>
      <c r="AW268" s="13" t="s">
        <v>35</v>
      </c>
      <c r="AX268" s="13" t="s">
        <v>72</v>
      </c>
      <c r="AY268" s="250" t="s">
        <v>140</v>
      </c>
    </row>
    <row r="269" spans="2:65" s="13" customFormat="1" ht="13.5">
      <c r="B269" s="241"/>
      <c r="C269" s="242"/>
      <c r="D269" s="214" t="s">
        <v>150</v>
      </c>
      <c r="E269" s="243" t="s">
        <v>21</v>
      </c>
      <c r="F269" s="244" t="s">
        <v>247</v>
      </c>
      <c r="G269" s="242"/>
      <c r="H269" s="243" t="s">
        <v>21</v>
      </c>
      <c r="I269" s="245"/>
      <c r="J269" s="242"/>
      <c r="K269" s="242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150</v>
      </c>
      <c r="AU269" s="250" t="s">
        <v>80</v>
      </c>
      <c r="AV269" s="13" t="s">
        <v>76</v>
      </c>
      <c r="AW269" s="13" t="s">
        <v>35</v>
      </c>
      <c r="AX269" s="13" t="s">
        <v>72</v>
      </c>
      <c r="AY269" s="250" t="s">
        <v>140</v>
      </c>
    </row>
    <row r="270" spans="2:65" s="12" customFormat="1" ht="13.5">
      <c r="B270" s="217"/>
      <c r="C270" s="218"/>
      <c r="D270" s="214" t="s">
        <v>150</v>
      </c>
      <c r="E270" s="219" t="s">
        <v>21</v>
      </c>
      <c r="F270" s="220" t="s">
        <v>401</v>
      </c>
      <c r="G270" s="218"/>
      <c r="H270" s="221">
        <v>1904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150</v>
      </c>
      <c r="AU270" s="227" t="s">
        <v>80</v>
      </c>
      <c r="AV270" s="12" t="s">
        <v>80</v>
      </c>
      <c r="AW270" s="12" t="s">
        <v>35</v>
      </c>
      <c r="AX270" s="12" t="s">
        <v>72</v>
      </c>
      <c r="AY270" s="227" t="s">
        <v>140</v>
      </c>
    </row>
    <row r="271" spans="2:65" s="11" customFormat="1" ht="29.85" customHeight="1">
      <c r="B271" s="186"/>
      <c r="C271" s="187"/>
      <c r="D271" s="188" t="s">
        <v>71</v>
      </c>
      <c r="E271" s="200" t="s">
        <v>202</v>
      </c>
      <c r="F271" s="200" t="s">
        <v>203</v>
      </c>
      <c r="G271" s="187"/>
      <c r="H271" s="187"/>
      <c r="I271" s="190"/>
      <c r="J271" s="201">
        <f>BK271</f>
        <v>0</v>
      </c>
      <c r="K271" s="187"/>
      <c r="L271" s="192"/>
      <c r="M271" s="193"/>
      <c r="N271" s="194"/>
      <c r="O271" s="194"/>
      <c r="P271" s="195">
        <f>SUM(P272:P287)</f>
        <v>0</v>
      </c>
      <c r="Q271" s="194"/>
      <c r="R271" s="195">
        <f>SUM(R272:R287)</f>
        <v>0</v>
      </c>
      <c r="S271" s="194"/>
      <c r="T271" s="196">
        <f>SUM(T272:T287)</f>
        <v>0</v>
      </c>
      <c r="AR271" s="197" t="s">
        <v>76</v>
      </c>
      <c r="AT271" s="198" t="s">
        <v>71</v>
      </c>
      <c r="AU271" s="198" t="s">
        <v>76</v>
      </c>
      <c r="AY271" s="197" t="s">
        <v>140</v>
      </c>
      <c r="BK271" s="199">
        <f>SUM(BK272:BK287)</f>
        <v>0</v>
      </c>
    </row>
    <row r="272" spans="2:65" s="1" customFormat="1" ht="16.5" customHeight="1">
      <c r="B272" s="40"/>
      <c r="C272" s="202" t="s">
        <v>402</v>
      </c>
      <c r="D272" s="202" t="s">
        <v>143</v>
      </c>
      <c r="E272" s="203" t="s">
        <v>205</v>
      </c>
      <c r="F272" s="204" t="s">
        <v>206</v>
      </c>
      <c r="G272" s="205" t="s">
        <v>207</v>
      </c>
      <c r="H272" s="206">
        <v>2595.1640000000002</v>
      </c>
      <c r="I272" s="207"/>
      <c r="J272" s="208">
        <f>ROUND(I272*H272,2)</f>
        <v>0</v>
      </c>
      <c r="K272" s="204" t="s">
        <v>157</v>
      </c>
      <c r="L272" s="60"/>
      <c r="M272" s="209" t="s">
        <v>21</v>
      </c>
      <c r="N272" s="210" t="s">
        <v>43</v>
      </c>
      <c r="O272" s="41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AR272" s="23" t="s">
        <v>147</v>
      </c>
      <c r="AT272" s="23" t="s">
        <v>143</v>
      </c>
      <c r="AU272" s="23" t="s">
        <v>80</v>
      </c>
      <c r="AY272" s="23" t="s">
        <v>140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23" t="s">
        <v>76</v>
      </c>
      <c r="BK272" s="213">
        <f>ROUND(I272*H272,2)</f>
        <v>0</v>
      </c>
      <c r="BL272" s="23" t="s">
        <v>147</v>
      </c>
      <c r="BM272" s="23" t="s">
        <v>403</v>
      </c>
    </row>
    <row r="273" spans="2:65" s="1" customFormat="1" ht="27">
      <c r="B273" s="40"/>
      <c r="C273" s="62"/>
      <c r="D273" s="214" t="s">
        <v>149</v>
      </c>
      <c r="E273" s="62"/>
      <c r="F273" s="215" t="s">
        <v>209</v>
      </c>
      <c r="G273" s="62"/>
      <c r="H273" s="62"/>
      <c r="I273" s="171"/>
      <c r="J273" s="62"/>
      <c r="K273" s="62"/>
      <c r="L273" s="60"/>
      <c r="M273" s="216"/>
      <c r="N273" s="41"/>
      <c r="O273" s="41"/>
      <c r="P273" s="41"/>
      <c r="Q273" s="41"/>
      <c r="R273" s="41"/>
      <c r="S273" s="41"/>
      <c r="T273" s="77"/>
      <c r="AT273" s="23" t="s">
        <v>149</v>
      </c>
      <c r="AU273" s="23" t="s">
        <v>80</v>
      </c>
    </row>
    <row r="274" spans="2:65" s="1" customFormat="1" ht="16.5" customHeight="1">
      <c r="B274" s="40"/>
      <c r="C274" s="202" t="s">
        <v>404</v>
      </c>
      <c r="D274" s="202" t="s">
        <v>143</v>
      </c>
      <c r="E274" s="203" t="s">
        <v>211</v>
      </c>
      <c r="F274" s="204" t="s">
        <v>212</v>
      </c>
      <c r="G274" s="205" t="s">
        <v>207</v>
      </c>
      <c r="H274" s="206">
        <v>49308.116000000002</v>
      </c>
      <c r="I274" s="207"/>
      <c r="J274" s="208">
        <f>ROUND(I274*H274,2)</f>
        <v>0</v>
      </c>
      <c r="K274" s="204" t="s">
        <v>157</v>
      </c>
      <c r="L274" s="60"/>
      <c r="M274" s="209" t="s">
        <v>21</v>
      </c>
      <c r="N274" s="210" t="s">
        <v>43</v>
      </c>
      <c r="O274" s="41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AR274" s="23" t="s">
        <v>147</v>
      </c>
      <c r="AT274" s="23" t="s">
        <v>143</v>
      </c>
      <c r="AU274" s="23" t="s">
        <v>80</v>
      </c>
      <c r="AY274" s="23" t="s">
        <v>140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23" t="s">
        <v>76</v>
      </c>
      <c r="BK274" s="213">
        <f>ROUND(I274*H274,2)</f>
        <v>0</v>
      </c>
      <c r="BL274" s="23" t="s">
        <v>147</v>
      </c>
      <c r="BM274" s="23" t="s">
        <v>405</v>
      </c>
    </row>
    <row r="275" spans="2:65" s="1" customFormat="1" ht="27">
      <c r="B275" s="40"/>
      <c r="C275" s="62"/>
      <c r="D275" s="214" t="s">
        <v>149</v>
      </c>
      <c r="E275" s="62"/>
      <c r="F275" s="215" t="s">
        <v>214</v>
      </c>
      <c r="G275" s="62"/>
      <c r="H275" s="62"/>
      <c r="I275" s="171"/>
      <c r="J275" s="62"/>
      <c r="K275" s="62"/>
      <c r="L275" s="60"/>
      <c r="M275" s="216"/>
      <c r="N275" s="41"/>
      <c r="O275" s="41"/>
      <c r="P275" s="41"/>
      <c r="Q275" s="41"/>
      <c r="R275" s="41"/>
      <c r="S275" s="41"/>
      <c r="T275" s="77"/>
      <c r="AT275" s="23" t="s">
        <v>149</v>
      </c>
      <c r="AU275" s="23" t="s">
        <v>80</v>
      </c>
    </row>
    <row r="276" spans="2:65" s="12" customFormat="1" ht="13.5">
      <c r="B276" s="217"/>
      <c r="C276" s="218"/>
      <c r="D276" s="214" t="s">
        <v>150</v>
      </c>
      <c r="E276" s="218"/>
      <c r="F276" s="220" t="s">
        <v>406</v>
      </c>
      <c r="G276" s="218"/>
      <c r="H276" s="221">
        <v>49308.116000000002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150</v>
      </c>
      <c r="AU276" s="227" t="s">
        <v>80</v>
      </c>
      <c r="AV276" s="12" t="s">
        <v>80</v>
      </c>
      <c r="AW276" s="12" t="s">
        <v>6</v>
      </c>
      <c r="AX276" s="12" t="s">
        <v>76</v>
      </c>
      <c r="AY276" s="227" t="s">
        <v>140</v>
      </c>
    </row>
    <row r="277" spans="2:65" s="1" customFormat="1" ht="16.5" customHeight="1">
      <c r="B277" s="40"/>
      <c r="C277" s="202" t="s">
        <v>407</v>
      </c>
      <c r="D277" s="202" t="s">
        <v>143</v>
      </c>
      <c r="E277" s="203" t="s">
        <v>217</v>
      </c>
      <c r="F277" s="204" t="s">
        <v>218</v>
      </c>
      <c r="G277" s="205" t="s">
        <v>207</v>
      </c>
      <c r="H277" s="206">
        <v>2595.1640000000002</v>
      </c>
      <c r="I277" s="207"/>
      <c r="J277" s="208">
        <f>ROUND(I277*H277,2)</f>
        <v>0</v>
      </c>
      <c r="K277" s="204" t="s">
        <v>157</v>
      </c>
      <c r="L277" s="60"/>
      <c r="M277" s="209" t="s">
        <v>21</v>
      </c>
      <c r="N277" s="210" t="s">
        <v>43</v>
      </c>
      <c r="O277" s="41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AR277" s="23" t="s">
        <v>147</v>
      </c>
      <c r="AT277" s="23" t="s">
        <v>143</v>
      </c>
      <c r="AU277" s="23" t="s">
        <v>80</v>
      </c>
      <c r="AY277" s="23" t="s">
        <v>140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23" t="s">
        <v>76</v>
      </c>
      <c r="BK277" s="213">
        <f>ROUND(I277*H277,2)</f>
        <v>0</v>
      </c>
      <c r="BL277" s="23" t="s">
        <v>147</v>
      </c>
      <c r="BM277" s="23" t="s">
        <v>408</v>
      </c>
    </row>
    <row r="278" spans="2:65" s="1" customFormat="1" ht="13.5">
      <c r="B278" s="40"/>
      <c r="C278" s="62"/>
      <c r="D278" s="214" t="s">
        <v>149</v>
      </c>
      <c r="E278" s="62"/>
      <c r="F278" s="215" t="s">
        <v>220</v>
      </c>
      <c r="G278" s="62"/>
      <c r="H278" s="62"/>
      <c r="I278" s="171"/>
      <c r="J278" s="62"/>
      <c r="K278" s="62"/>
      <c r="L278" s="60"/>
      <c r="M278" s="216"/>
      <c r="N278" s="41"/>
      <c r="O278" s="41"/>
      <c r="P278" s="41"/>
      <c r="Q278" s="41"/>
      <c r="R278" s="41"/>
      <c r="S278" s="41"/>
      <c r="T278" s="77"/>
      <c r="AT278" s="23" t="s">
        <v>149</v>
      </c>
      <c r="AU278" s="23" t="s">
        <v>80</v>
      </c>
    </row>
    <row r="279" spans="2:65" s="1" customFormat="1" ht="16.5" customHeight="1">
      <c r="B279" s="40"/>
      <c r="C279" s="202" t="s">
        <v>409</v>
      </c>
      <c r="D279" s="202" t="s">
        <v>143</v>
      </c>
      <c r="E279" s="203" t="s">
        <v>222</v>
      </c>
      <c r="F279" s="204" t="s">
        <v>223</v>
      </c>
      <c r="G279" s="205" t="s">
        <v>207</v>
      </c>
      <c r="H279" s="206">
        <v>428.67200000000003</v>
      </c>
      <c r="I279" s="207"/>
      <c r="J279" s="208">
        <f>ROUND(I279*H279,2)</f>
        <v>0</v>
      </c>
      <c r="K279" s="204" t="s">
        <v>157</v>
      </c>
      <c r="L279" s="60"/>
      <c r="M279" s="209" t="s">
        <v>21</v>
      </c>
      <c r="N279" s="210" t="s">
        <v>43</v>
      </c>
      <c r="O279" s="41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AR279" s="23" t="s">
        <v>147</v>
      </c>
      <c r="AT279" s="23" t="s">
        <v>143</v>
      </c>
      <c r="AU279" s="23" t="s">
        <v>80</v>
      </c>
      <c r="AY279" s="23" t="s">
        <v>140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23" t="s">
        <v>76</v>
      </c>
      <c r="BK279" s="213">
        <f>ROUND(I279*H279,2)</f>
        <v>0</v>
      </c>
      <c r="BL279" s="23" t="s">
        <v>147</v>
      </c>
      <c r="BM279" s="23" t="s">
        <v>410</v>
      </c>
    </row>
    <row r="280" spans="2:65" s="1" customFormat="1" ht="13.5">
      <c r="B280" s="40"/>
      <c r="C280" s="62"/>
      <c r="D280" s="214" t="s">
        <v>149</v>
      </c>
      <c r="E280" s="62"/>
      <c r="F280" s="215" t="s">
        <v>225</v>
      </c>
      <c r="G280" s="62"/>
      <c r="H280" s="62"/>
      <c r="I280" s="171"/>
      <c r="J280" s="62"/>
      <c r="K280" s="62"/>
      <c r="L280" s="60"/>
      <c r="M280" s="216"/>
      <c r="N280" s="41"/>
      <c r="O280" s="41"/>
      <c r="P280" s="41"/>
      <c r="Q280" s="41"/>
      <c r="R280" s="41"/>
      <c r="S280" s="41"/>
      <c r="T280" s="77"/>
      <c r="AT280" s="23" t="s">
        <v>149</v>
      </c>
      <c r="AU280" s="23" t="s">
        <v>80</v>
      </c>
    </row>
    <row r="281" spans="2:65" s="12" customFormat="1" ht="13.5">
      <c r="B281" s="217"/>
      <c r="C281" s="218"/>
      <c r="D281" s="214" t="s">
        <v>150</v>
      </c>
      <c r="E281" s="219" t="s">
        <v>21</v>
      </c>
      <c r="F281" s="220" t="s">
        <v>411</v>
      </c>
      <c r="G281" s="218"/>
      <c r="H281" s="221">
        <v>428.67200000000003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150</v>
      </c>
      <c r="AU281" s="227" t="s">
        <v>80</v>
      </c>
      <c r="AV281" s="12" t="s">
        <v>80</v>
      </c>
      <c r="AW281" s="12" t="s">
        <v>35</v>
      </c>
      <c r="AX281" s="12" t="s">
        <v>72</v>
      </c>
      <c r="AY281" s="227" t="s">
        <v>140</v>
      </c>
    </row>
    <row r="282" spans="2:65" s="1" customFormat="1" ht="16.5" customHeight="1">
      <c r="B282" s="40"/>
      <c r="C282" s="202" t="s">
        <v>412</v>
      </c>
      <c r="D282" s="202" t="s">
        <v>143</v>
      </c>
      <c r="E282" s="203" t="s">
        <v>413</v>
      </c>
      <c r="F282" s="204" t="s">
        <v>414</v>
      </c>
      <c r="G282" s="205" t="s">
        <v>207</v>
      </c>
      <c r="H282" s="206">
        <v>1395.866</v>
      </c>
      <c r="I282" s="207"/>
      <c r="J282" s="208">
        <f>ROUND(I282*H282,2)</f>
        <v>0</v>
      </c>
      <c r="K282" s="204" t="s">
        <v>157</v>
      </c>
      <c r="L282" s="60"/>
      <c r="M282" s="209" t="s">
        <v>21</v>
      </c>
      <c r="N282" s="210" t="s">
        <v>43</v>
      </c>
      <c r="O282" s="41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AR282" s="23" t="s">
        <v>147</v>
      </c>
      <c r="AT282" s="23" t="s">
        <v>143</v>
      </c>
      <c r="AU282" s="23" t="s">
        <v>80</v>
      </c>
      <c r="AY282" s="23" t="s">
        <v>140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23" t="s">
        <v>76</v>
      </c>
      <c r="BK282" s="213">
        <f>ROUND(I282*H282,2)</f>
        <v>0</v>
      </c>
      <c r="BL282" s="23" t="s">
        <v>147</v>
      </c>
      <c r="BM282" s="23" t="s">
        <v>415</v>
      </c>
    </row>
    <row r="283" spans="2:65" s="1" customFormat="1" ht="13.5">
      <c r="B283" s="40"/>
      <c r="C283" s="62"/>
      <c r="D283" s="214" t="s">
        <v>149</v>
      </c>
      <c r="E283" s="62"/>
      <c r="F283" s="215" t="s">
        <v>416</v>
      </c>
      <c r="G283" s="62"/>
      <c r="H283" s="62"/>
      <c r="I283" s="171"/>
      <c r="J283" s="62"/>
      <c r="K283" s="62"/>
      <c r="L283" s="60"/>
      <c r="M283" s="216"/>
      <c r="N283" s="41"/>
      <c r="O283" s="41"/>
      <c r="P283" s="41"/>
      <c r="Q283" s="41"/>
      <c r="R283" s="41"/>
      <c r="S283" s="41"/>
      <c r="T283" s="77"/>
      <c r="AT283" s="23" t="s">
        <v>149</v>
      </c>
      <c r="AU283" s="23" t="s">
        <v>80</v>
      </c>
    </row>
    <row r="284" spans="2:65" s="12" customFormat="1" ht="13.5">
      <c r="B284" s="217"/>
      <c r="C284" s="218"/>
      <c r="D284" s="214" t="s">
        <v>150</v>
      </c>
      <c r="E284" s="219" t="s">
        <v>21</v>
      </c>
      <c r="F284" s="220" t="s">
        <v>417</v>
      </c>
      <c r="G284" s="218"/>
      <c r="H284" s="221">
        <v>1395.866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150</v>
      </c>
      <c r="AU284" s="227" t="s">
        <v>80</v>
      </c>
      <c r="AV284" s="12" t="s">
        <v>80</v>
      </c>
      <c r="AW284" s="12" t="s">
        <v>35</v>
      </c>
      <c r="AX284" s="12" t="s">
        <v>72</v>
      </c>
      <c r="AY284" s="227" t="s">
        <v>140</v>
      </c>
    </row>
    <row r="285" spans="2:65" s="1" customFormat="1" ht="16.5" customHeight="1">
      <c r="B285" s="40"/>
      <c r="C285" s="202" t="s">
        <v>418</v>
      </c>
      <c r="D285" s="202" t="s">
        <v>143</v>
      </c>
      <c r="E285" s="203" t="s">
        <v>419</v>
      </c>
      <c r="F285" s="204" t="s">
        <v>420</v>
      </c>
      <c r="G285" s="205" t="s">
        <v>207</v>
      </c>
      <c r="H285" s="206">
        <v>631.04</v>
      </c>
      <c r="I285" s="207"/>
      <c r="J285" s="208">
        <f>ROUND(I285*H285,2)</f>
        <v>0</v>
      </c>
      <c r="K285" s="204" t="s">
        <v>157</v>
      </c>
      <c r="L285" s="60"/>
      <c r="M285" s="209" t="s">
        <v>21</v>
      </c>
      <c r="N285" s="210" t="s">
        <v>43</v>
      </c>
      <c r="O285" s="41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AR285" s="23" t="s">
        <v>147</v>
      </c>
      <c r="AT285" s="23" t="s">
        <v>143</v>
      </c>
      <c r="AU285" s="23" t="s">
        <v>80</v>
      </c>
      <c r="AY285" s="23" t="s">
        <v>140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23" t="s">
        <v>76</v>
      </c>
      <c r="BK285" s="213">
        <f>ROUND(I285*H285,2)</f>
        <v>0</v>
      </c>
      <c r="BL285" s="23" t="s">
        <v>147</v>
      </c>
      <c r="BM285" s="23" t="s">
        <v>421</v>
      </c>
    </row>
    <row r="286" spans="2:65" s="1" customFormat="1" ht="13.5">
      <c r="B286" s="40"/>
      <c r="C286" s="62"/>
      <c r="D286" s="214" t="s">
        <v>149</v>
      </c>
      <c r="E286" s="62"/>
      <c r="F286" s="215" t="s">
        <v>422</v>
      </c>
      <c r="G286" s="62"/>
      <c r="H286" s="62"/>
      <c r="I286" s="171"/>
      <c r="J286" s="62"/>
      <c r="K286" s="62"/>
      <c r="L286" s="60"/>
      <c r="M286" s="216"/>
      <c r="N286" s="41"/>
      <c r="O286" s="41"/>
      <c r="P286" s="41"/>
      <c r="Q286" s="41"/>
      <c r="R286" s="41"/>
      <c r="S286" s="41"/>
      <c r="T286" s="77"/>
      <c r="AT286" s="23" t="s">
        <v>149</v>
      </c>
      <c r="AU286" s="23" t="s">
        <v>80</v>
      </c>
    </row>
    <row r="287" spans="2:65" s="12" customFormat="1" ht="13.5">
      <c r="B287" s="217"/>
      <c r="C287" s="218"/>
      <c r="D287" s="214" t="s">
        <v>150</v>
      </c>
      <c r="E287" s="219" t="s">
        <v>21</v>
      </c>
      <c r="F287" s="220" t="s">
        <v>423</v>
      </c>
      <c r="G287" s="218"/>
      <c r="H287" s="221">
        <v>631.04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150</v>
      </c>
      <c r="AU287" s="227" t="s">
        <v>80</v>
      </c>
      <c r="AV287" s="12" t="s">
        <v>80</v>
      </c>
      <c r="AW287" s="12" t="s">
        <v>35</v>
      </c>
      <c r="AX287" s="12" t="s">
        <v>72</v>
      </c>
      <c r="AY287" s="227" t="s">
        <v>140</v>
      </c>
    </row>
    <row r="288" spans="2:65" s="11" customFormat="1" ht="29.85" customHeight="1">
      <c r="B288" s="186"/>
      <c r="C288" s="187"/>
      <c r="D288" s="188" t="s">
        <v>71</v>
      </c>
      <c r="E288" s="200" t="s">
        <v>226</v>
      </c>
      <c r="F288" s="200" t="s">
        <v>227</v>
      </c>
      <c r="G288" s="187"/>
      <c r="H288" s="187"/>
      <c r="I288" s="190"/>
      <c r="J288" s="201">
        <f>BK288</f>
        <v>0</v>
      </c>
      <c r="K288" s="187"/>
      <c r="L288" s="192"/>
      <c r="M288" s="193"/>
      <c r="N288" s="194"/>
      <c r="O288" s="194"/>
      <c r="P288" s="195">
        <f>SUM(P289:P292)</f>
        <v>0</v>
      </c>
      <c r="Q288" s="194"/>
      <c r="R288" s="195">
        <f>SUM(R289:R292)</f>
        <v>0</v>
      </c>
      <c r="S288" s="194"/>
      <c r="T288" s="196">
        <f>SUM(T289:T292)</f>
        <v>0</v>
      </c>
      <c r="AR288" s="197" t="s">
        <v>76</v>
      </c>
      <c r="AT288" s="198" t="s">
        <v>71</v>
      </c>
      <c r="AU288" s="198" t="s">
        <v>76</v>
      </c>
      <c r="AY288" s="197" t="s">
        <v>140</v>
      </c>
      <c r="BK288" s="199">
        <f>SUM(BK289:BK292)</f>
        <v>0</v>
      </c>
    </row>
    <row r="289" spans="2:65" s="1" customFormat="1" ht="25.5" customHeight="1">
      <c r="B289" s="40"/>
      <c r="C289" s="202" t="s">
        <v>424</v>
      </c>
      <c r="D289" s="202" t="s">
        <v>143</v>
      </c>
      <c r="E289" s="203" t="s">
        <v>228</v>
      </c>
      <c r="F289" s="204" t="s">
        <v>229</v>
      </c>
      <c r="G289" s="205" t="s">
        <v>207</v>
      </c>
      <c r="H289" s="206">
        <v>2732.74</v>
      </c>
      <c r="I289" s="207"/>
      <c r="J289" s="208">
        <f>ROUND(I289*H289,2)</f>
        <v>0</v>
      </c>
      <c r="K289" s="204" t="s">
        <v>157</v>
      </c>
      <c r="L289" s="60"/>
      <c r="M289" s="209" t="s">
        <v>21</v>
      </c>
      <c r="N289" s="210" t="s">
        <v>43</v>
      </c>
      <c r="O289" s="41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AR289" s="23" t="s">
        <v>147</v>
      </c>
      <c r="AT289" s="23" t="s">
        <v>143</v>
      </c>
      <c r="AU289" s="23" t="s">
        <v>80</v>
      </c>
      <c r="AY289" s="23" t="s">
        <v>140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23" t="s">
        <v>76</v>
      </c>
      <c r="BK289" s="213">
        <f>ROUND(I289*H289,2)</f>
        <v>0</v>
      </c>
      <c r="BL289" s="23" t="s">
        <v>147</v>
      </c>
      <c r="BM289" s="23" t="s">
        <v>425</v>
      </c>
    </row>
    <row r="290" spans="2:65" s="1" customFormat="1" ht="27">
      <c r="B290" s="40"/>
      <c r="C290" s="62"/>
      <c r="D290" s="214" t="s">
        <v>149</v>
      </c>
      <c r="E290" s="62"/>
      <c r="F290" s="215" t="s">
        <v>231</v>
      </c>
      <c r="G290" s="62"/>
      <c r="H290" s="62"/>
      <c r="I290" s="171"/>
      <c r="J290" s="62"/>
      <c r="K290" s="62"/>
      <c r="L290" s="60"/>
      <c r="M290" s="216"/>
      <c r="N290" s="41"/>
      <c r="O290" s="41"/>
      <c r="P290" s="41"/>
      <c r="Q290" s="41"/>
      <c r="R290" s="41"/>
      <c r="S290" s="41"/>
      <c r="T290" s="77"/>
      <c r="AT290" s="23" t="s">
        <v>149</v>
      </c>
      <c r="AU290" s="23" t="s">
        <v>80</v>
      </c>
    </row>
    <row r="291" spans="2:65" s="1" customFormat="1" ht="25.5" customHeight="1">
      <c r="B291" s="40"/>
      <c r="C291" s="202" t="s">
        <v>426</v>
      </c>
      <c r="D291" s="202" t="s">
        <v>143</v>
      </c>
      <c r="E291" s="203" t="s">
        <v>427</v>
      </c>
      <c r="F291" s="204" t="s">
        <v>428</v>
      </c>
      <c r="G291" s="205" t="s">
        <v>207</v>
      </c>
      <c r="H291" s="206">
        <v>2732.74</v>
      </c>
      <c r="I291" s="207"/>
      <c r="J291" s="208">
        <f>ROUND(I291*H291,2)</f>
        <v>0</v>
      </c>
      <c r="K291" s="204" t="s">
        <v>157</v>
      </c>
      <c r="L291" s="60"/>
      <c r="M291" s="209" t="s">
        <v>21</v>
      </c>
      <c r="N291" s="210" t="s">
        <v>43</v>
      </c>
      <c r="O291" s="41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AR291" s="23" t="s">
        <v>147</v>
      </c>
      <c r="AT291" s="23" t="s">
        <v>143</v>
      </c>
      <c r="AU291" s="23" t="s">
        <v>80</v>
      </c>
      <c r="AY291" s="23" t="s">
        <v>140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23" t="s">
        <v>76</v>
      </c>
      <c r="BK291" s="213">
        <f>ROUND(I291*H291,2)</f>
        <v>0</v>
      </c>
      <c r="BL291" s="23" t="s">
        <v>147</v>
      </c>
      <c r="BM291" s="23" t="s">
        <v>429</v>
      </c>
    </row>
    <row r="292" spans="2:65" s="1" customFormat="1" ht="27">
      <c r="B292" s="40"/>
      <c r="C292" s="62"/>
      <c r="D292" s="214" t="s">
        <v>149</v>
      </c>
      <c r="E292" s="62"/>
      <c r="F292" s="215" t="s">
        <v>430</v>
      </c>
      <c r="G292" s="62"/>
      <c r="H292" s="62"/>
      <c r="I292" s="171"/>
      <c r="J292" s="62"/>
      <c r="K292" s="62"/>
      <c r="L292" s="60"/>
      <c r="M292" s="238"/>
      <c r="N292" s="239"/>
      <c r="O292" s="239"/>
      <c r="P292" s="239"/>
      <c r="Q292" s="239"/>
      <c r="R292" s="239"/>
      <c r="S292" s="239"/>
      <c r="T292" s="240"/>
      <c r="AT292" s="23" t="s">
        <v>149</v>
      </c>
      <c r="AU292" s="23" t="s">
        <v>80</v>
      </c>
    </row>
    <row r="293" spans="2:65" s="1" customFormat="1" ht="6.95" customHeight="1">
      <c r="B293" s="55"/>
      <c r="C293" s="56"/>
      <c r="D293" s="56"/>
      <c r="E293" s="56"/>
      <c r="F293" s="56"/>
      <c r="G293" s="56"/>
      <c r="H293" s="56"/>
      <c r="I293" s="147"/>
      <c r="J293" s="56"/>
      <c r="K293" s="56"/>
      <c r="L293" s="60"/>
    </row>
  </sheetData>
  <sheetProtection algorithmName="SHA-512" hashValue="EM4si/Et1C1Y4AaZKwPr3vBsZUWM4OkKkxcBeKXIz2AIWFiU19oUFq5dzSkZBWKtULyOUxyPkrqKLDz8+GTQeA==" saltValue="lUQ8+WIqCTlEivHqpkBfLjT3J9s3tbzOJnMjaF5Gdv88YlI0weCW8V92hMAYKa+2FVIDgEl353SKSYJbLbxH1g==" spinCount="100000" sheet="1" objects="1" scenarios="1" formatColumns="0" formatRows="0" autoFilter="0"/>
  <autoFilter ref="C93:K292"/>
  <mergeCells count="16">
    <mergeCell ref="L2:V2"/>
    <mergeCell ref="E80:H80"/>
    <mergeCell ref="E84:H84"/>
    <mergeCell ref="E82:H82"/>
    <mergeCell ref="E86:H86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6" t="s">
        <v>109</v>
      </c>
      <c r="F9" s="336"/>
      <c r="G9" s="336"/>
      <c r="H9" s="336"/>
      <c r="I9" s="125"/>
      <c r="J9" s="28"/>
      <c r="K9" s="30"/>
    </row>
    <row r="10" spans="1:70">
      <c r="B10" s="27"/>
      <c r="C10" s="28"/>
      <c r="D10" s="36" t="s">
        <v>110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60" t="s">
        <v>111</v>
      </c>
      <c r="F11" s="378"/>
      <c r="G11" s="378"/>
      <c r="H11" s="378"/>
      <c r="I11" s="126"/>
      <c r="J11" s="41"/>
      <c r="K11" s="44"/>
    </row>
    <row r="12" spans="1:70" s="1" customFormat="1">
      <c r="B12" s="40"/>
      <c r="C12" s="41"/>
      <c r="D12" s="36" t="s">
        <v>112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9" t="s">
        <v>431</v>
      </c>
      <c r="F13" s="378"/>
      <c r="G13" s="378"/>
      <c r="H13" s="378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24</v>
      </c>
      <c r="G16" s="41"/>
      <c r="H16" s="41"/>
      <c r="I16" s="127" t="s">
        <v>25</v>
      </c>
      <c r="J16" s="128" t="str">
        <f>'Rekapitulace stavby'!AN8</f>
        <v>7. 5. 2018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29</v>
      </c>
      <c r="F19" s="41"/>
      <c r="G19" s="41"/>
      <c r="H19" s="41"/>
      <c r="I19" s="127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">
        <v>21</v>
      </c>
      <c r="K24" s="44"/>
    </row>
    <row r="25" spans="2:11" s="1" customFormat="1" ht="18" customHeight="1">
      <c r="B25" s="40"/>
      <c r="C25" s="41"/>
      <c r="D25" s="41"/>
      <c r="E25" s="34" t="s">
        <v>34</v>
      </c>
      <c r="F25" s="41"/>
      <c r="G25" s="41"/>
      <c r="H25" s="41"/>
      <c r="I25" s="127" t="s">
        <v>30</v>
      </c>
      <c r="J25" s="34" t="s">
        <v>21</v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36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40" t="s">
        <v>21</v>
      </c>
      <c r="F28" s="340"/>
      <c r="G28" s="340"/>
      <c r="H28" s="340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38</v>
      </c>
      <c r="E31" s="41"/>
      <c r="F31" s="41"/>
      <c r="G31" s="41"/>
      <c r="H31" s="41"/>
      <c r="I31" s="126"/>
      <c r="J31" s="136">
        <f>ROUND(J94,2)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40</v>
      </c>
      <c r="G33" s="41"/>
      <c r="H33" s="41"/>
      <c r="I33" s="137" t="s">
        <v>39</v>
      </c>
      <c r="J33" s="45" t="s">
        <v>41</v>
      </c>
      <c r="K33" s="44"/>
    </row>
    <row r="34" spans="2:11" s="1" customFormat="1" ht="14.45" customHeight="1">
      <c r="B34" s="40"/>
      <c r="C34" s="41"/>
      <c r="D34" s="48" t="s">
        <v>42</v>
      </c>
      <c r="E34" s="48" t="s">
        <v>43</v>
      </c>
      <c r="F34" s="138">
        <f>ROUND(SUM(BE94:BE286), 2)</f>
        <v>0</v>
      </c>
      <c r="G34" s="41"/>
      <c r="H34" s="41"/>
      <c r="I34" s="139">
        <v>0.21</v>
      </c>
      <c r="J34" s="138">
        <f>ROUND(ROUND((SUM(BE94:BE286)),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44</v>
      </c>
      <c r="F35" s="138">
        <f>ROUND(SUM(BF94:BF286), 2)</f>
        <v>0</v>
      </c>
      <c r="G35" s="41"/>
      <c r="H35" s="41"/>
      <c r="I35" s="139">
        <v>0.15</v>
      </c>
      <c r="J35" s="138">
        <f>ROUND(ROUND((SUM(BF94:BF286)),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45</v>
      </c>
      <c r="F36" s="138">
        <f>ROUND(SUM(BG94:BG286),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46</v>
      </c>
      <c r="F37" s="138">
        <f>ROUND(SUM(BH94:BH286),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47</v>
      </c>
      <c r="F38" s="138">
        <f>ROUND(SUM(BI94:BI286),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48</v>
      </c>
      <c r="E40" s="78"/>
      <c r="F40" s="78"/>
      <c r="G40" s="142" t="s">
        <v>49</v>
      </c>
      <c r="H40" s="143" t="s">
        <v>50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114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6" t="str">
        <f>E7</f>
        <v>II/322 Kolín - Tři Dvory - IROP</v>
      </c>
      <c r="F49" s="377"/>
      <c r="G49" s="377"/>
      <c r="H49" s="377"/>
      <c r="I49" s="126"/>
      <c r="J49" s="41"/>
      <c r="K49" s="44"/>
    </row>
    <row r="50" spans="2:47">
      <c r="B50" s="27"/>
      <c r="C50" s="36" t="s">
        <v>108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6" t="s">
        <v>109</v>
      </c>
      <c r="F51" s="336"/>
      <c r="G51" s="336"/>
      <c r="H51" s="336"/>
      <c r="I51" s="125"/>
      <c r="J51" s="28"/>
      <c r="K51" s="30"/>
    </row>
    <row r="52" spans="2:47">
      <c r="B52" s="27"/>
      <c r="C52" s="36" t="s">
        <v>110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60" t="s">
        <v>111</v>
      </c>
      <c r="F53" s="378"/>
      <c r="G53" s="378"/>
      <c r="H53" s="378"/>
      <c r="I53" s="126"/>
      <c r="J53" s="41"/>
      <c r="K53" s="44"/>
    </row>
    <row r="54" spans="2:47" s="1" customFormat="1" ht="14.45" customHeight="1">
      <c r="B54" s="40"/>
      <c r="C54" s="36" t="s">
        <v>112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9" t="str">
        <f>E13</f>
        <v>2 - 2.podúsek - km 2,200 - 2,750 a 2,900 - 3,450 - dl. úseku 1100m</v>
      </c>
      <c r="F55" s="378"/>
      <c r="G55" s="378"/>
      <c r="H55" s="378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>Středočeský kraj</v>
      </c>
      <c r="G57" s="41"/>
      <c r="H57" s="41"/>
      <c r="I57" s="127" t="s">
        <v>25</v>
      </c>
      <c r="J57" s="128" t="str">
        <f>IF(J16="","",J16)</f>
        <v>7. 5. 2018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>
      <c r="B59" s="40"/>
      <c r="C59" s="36" t="s">
        <v>27</v>
      </c>
      <c r="D59" s="41"/>
      <c r="E59" s="41"/>
      <c r="F59" s="34" t="str">
        <f>E19</f>
        <v>Krajská správa a údržba silnic Středočeského kraje</v>
      </c>
      <c r="G59" s="41"/>
      <c r="H59" s="41"/>
      <c r="I59" s="127" t="s">
        <v>33</v>
      </c>
      <c r="J59" s="340" t="str">
        <f>E25</f>
        <v>Ateliér PROMIKA s.r.o.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80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115</v>
      </c>
      <c r="D62" s="140"/>
      <c r="E62" s="140"/>
      <c r="F62" s="140"/>
      <c r="G62" s="140"/>
      <c r="H62" s="140"/>
      <c r="I62" s="153"/>
      <c r="J62" s="154" t="s">
        <v>116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117</v>
      </c>
      <c r="D64" s="41"/>
      <c r="E64" s="41"/>
      <c r="F64" s="41"/>
      <c r="G64" s="41"/>
      <c r="H64" s="41"/>
      <c r="I64" s="126"/>
      <c r="J64" s="136">
        <f>J94</f>
        <v>0</v>
      </c>
      <c r="K64" s="44"/>
      <c r="AU64" s="23" t="s">
        <v>118</v>
      </c>
    </row>
    <row r="65" spans="2:12" s="8" customFormat="1" ht="24.95" customHeight="1">
      <c r="B65" s="157"/>
      <c r="C65" s="158"/>
      <c r="D65" s="159" t="s">
        <v>119</v>
      </c>
      <c r="E65" s="160"/>
      <c r="F65" s="160"/>
      <c r="G65" s="160"/>
      <c r="H65" s="160"/>
      <c r="I65" s="161"/>
      <c r="J65" s="162">
        <f>J95</f>
        <v>0</v>
      </c>
      <c r="K65" s="163"/>
    </row>
    <row r="66" spans="2:12" s="9" customFormat="1" ht="19.899999999999999" customHeight="1">
      <c r="B66" s="164"/>
      <c r="C66" s="165"/>
      <c r="D66" s="166" t="s">
        <v>238</v>
      </c>
      <c r="E66" s="167"/>
      <c r="F66" s="167"/>
      <c r="G66" s="167"/>
      <c r="H66" s="167"/>
      <c r="I66" s="168"/>
      <c r="J66" s="169">
        <f>J96</f>
        <v>0</v>
      </c>
      <c r="K66" s="170"/>
    </row>
    <row r="67" spans="2:12" s="9" customFormat="1" ht="19.899999999999999" customHeight="1">
      <c r="B67" s="164"/>
      <c r="C67" s="165"/>
      <c r="D67" s="166" t="s">
        <v>239</v>
      </c>
      <c r="E67" s="167"/>
      <c r="F67" s="167"/>
      <c r="G67" s="167"/>
      <c r="H67" s="167"/>
      <c r="I67" s="168"/>
      <c r="J67" s="169">
        <f>J195</f>
        <v>0</v>
      </c>
      <c r="K67" s="170"/>
    </row>
    <row r="68" spans="2:12" s="9" customFormat="1" ht="19.899999999999999" customHeight="1">
      <c r="B68" s="164"/>
      <c r="C68" s="165"/>
      <c r="D68" s="166" t="s">
        <v>121</v>
      </c>
      <c r="E68" s="167"/>
      <c r="F68" s="167"/>
      <c r="G68" s="167"/>
      <c r="H68" s="167"/>
      <c r="I68" s="168"/>
      <c r="J68" s="169">
        <f>J254</f>
        <v>0</v>
      </c>
      <c r="K68" s="170"/>
    </row>
    <row r="69" spans="2:12" s="9" customFormat="1" ht="19.899999999999999" customHeight="1">
      <c r="B69" s="164"/>
      <c r="C69" s="165"/>
      <c r="D69" s="166" t="s">
        <v>122</v>
      </c>
      <c r="E69" s="167"/>
      <c r="F69" s="167"/>
      <c r="G69" s="167"/>
      <c r="H69" s="167"/>
      <c r="I69" s="168"/>
      <c r="J69" s="169">
        <f>J265</f>
        <v>0</v>
      </c>
      <c r="K69" s="170"/>
    </row>
    <row r="70" spans="2:12" s="9" customFormat="1" ht="19.899999999999999" customHeight="1">
      <c r="B70" s="164"/>
      <c r="C70" s="165"/>
      <c r="D70" s="166" t="s">
        <v>123</v>
      </c>
      <c r="E70" s="167"/>
      <c r="F70" s="167"/>
      <c r="G70" s="167"/>
      <c r="H70" s="167"/>
      <c r="I70" s="168"/>
      <c r="J70" s="169">
        <f>J282</f>
        <v>0</v>
      </c>
      <c r="K70" s="170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50000000000003" customHeight="1">
      <c r="B77" s="40"/>
      <c r="C77" s="61" t="s">
        <v>124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5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6.5" customHeight="1">
      <c r="B80" s="40"/>
      <c r="C80" s="62"/>
      <c r="D80" s="62"/>
      <c r="E80" s="381" t="str">
        <f>E7</f>
        <v>II/322 Kolín - Tři Dvory - IROP</v>
      </c>
      <c r="F80" s="382"/>
      <c r="G80" s="382"/>
      <c r="H80" s="382"/>
      <c r="I80" s="171"/>
      <c r="J80" s="62"/>
      <c r="K80" s="62"/>
      <c r="L80" s="60"/>
    </row>
    <row r="81" spans="2:63">
      <c r="B81" s="27"/>
      <c r="C81" s="64" t="s">
        <v>108</v>
      </c>
      <c r="D81" s="172"/>
      <c r="E81" s="172"/>
      <c r="F81" s="172"/>
      <c r="G81" s="172"/>
      <c r="H81" s="172"/>
      <c r="J81" s="172"/>
      <c r="K81" s="172"/>
      <c r="L81" s="173"/>
    </row>
    <row r="82" spans="2:63" ht="16.5" customHeight="1">
      <c r="B82" s="27"/>
      <c r="C82" s="172"/>
      <c r="D82" s="172"/>
      <c r="E82" s="381" t="s">
        <v>109</v>
      </c>
      <c r="F82" s="385"/>
      <c r="G82" s="385"/>
      <c r="H82" s="385"/>
      <c r="J82" s="172"/>
      <c r="K82" s="172"/>
      <c r="L82" s="173"/>
    </row>
    <row r="83" spans="2:63">
      <c r="B83" s="27"/>
      <c r="C83" s="64" t="s">
        <v>110</v>
      </c>
      <c r="D83" s="172"/>
      <c r="E83" s="172"/>
      <c r="F83" s="172"/>
      <c r="G83" s="172"/>
      <c r="H83" s="172"/>
      <c r="J83" s="172"/>
      <c r="K83" s="172"/>
      <c r="L83" s="173"/>
    </row>
    <row r="84" spans="2:63" s="1" customFormat="1" ht="16.5" customHeight="1">
      <c r="B84" s="40"/>
      <c r="C84" s="62"/>
      <c r="D84" s="62"/>
      <c r="E84" s="383" t="s">
        <v>111</v>
      </c>
      <c r="F84" s="384"/>
      <c r="G84" s="384"/>
      <c r="H84" s="384"/>
      <c r="I84" s="171"/>
      <c r="J84" s="62"/>
      <c r="K84" s="62"/>
      <c r="L84" s="60"/>
    </row>
    <row r="85" spans="2:63" s="1" customFormat="1" ht="14.45" customHeight="1">
      <c r="B85" s="40"/>
      <c r="C85" s="64" t="s">
        <v>112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63" s="1" customFormat="1" ht="17.25" customHeight="1">
      <c r="B86" s="40"/>
      <c r="C86" s="62"/>
      <c r="D86" s="62"/>
      <c r="E86" s="351" t="str">
        <f>E13</f>
        <v>2 - 2.podúsek - km 2,200 - 2,750 a 2,900 - 3,450 - dl. úseku 1100m</v>
      </c>
      <c r="F86" s="384"/>
      <c r="G86" s="384"/>
      <c r="H86" s="384"/>
      <c r="I86" s="171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74" t="str">
        <f>F16</f>
        <v>Středočeský kraj</v>
      </c>
      <c r="G88" s="62"/>
      <c r="H88" s="62"/>
      <c r="I88" s="175" t="s">
        <v>25</v>
      </c>
      <c r="J88" s="72" t="str">
        <f>IF(J16="","",J16)</f>
        <v>7. 5. 2018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3" s="1" customFormat="1">
      <c r="B90" s="40"/>
      <c r="C90" s="64" t="s">
        <v>27</v>
      </c>
      <c r="D90" s="62"/>
      <c r="E90" s="62"/>
      <c r="F90" s="174" t="str">
        <f>E19</f>
        <v>Krajská správa a údržba silnic Středočeského kraje</v>
      </c>
      <c r="G90" s="62"/>
      <c r="H90" s="62"/>
      <c r="I90" s="175" t="s">
        <v>33</v>
      </c>
      <c r="J90" s="174" t="str">
        <f>E25</f>
        <v>Ateliér PROMIKA s.r.o.</v>
      </c>
      <c r="K90" s="62"/>
      <c r="L90" s="60"/>
    </row>
    <row r="91" spans="2:63" s="1" customFormat="1" ht="14.45" customHeight="1">
      <c r="B91" s="40"/>
      <c r="C91" s="64" t="s">
        <v>31</v>
      </c>
      <c r="D91" s="62"/>
      <c r="E91" s="62"/>
      <c r="F91" s="174" t="str">
        <f>IF(E22="","",E22)</f>
        <v/>
      </c>
      <c r="G91" s="62"/>
      <c r="H91" s="62"/>
      <c r="I91" s="171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63" s="10" customFormat="1" ht="29.25" customHeight="1">
      <c r="B93" s="176"/>
      <c r="C93" s="177" t="s">
        <v>125</v>
      </c>
      <c r="D93" s="178" t="s">
        <v>57</v>
      </c>
      <c r="E93" s="178" t="s">
        <v>53</v>
      </c>
      <c r="F93" s="178" t="s">
        <v>126</v>
      </c>
      <c r="G93" s="178" t="s">
        <v>127</v>
      </c>
      <c r="H93" s="178" t="s">
        <v>128</v>
      </c>
      <c r="I93" s="179" t="s">
        <v>129</v>
      </c>
      <c r="J93" s="178" t="s">
        <v>116</v>
      </c>
      <c r="K93" s="180" t="s">
        <v>130</v>
      </c>
      <c r="L93" s="181"/>
      <c r="M93" s="80" t="s">
        <v>131</v>
      </c>
      <c r="N93" s="81" t="s">
        <v>42</v>
      </c>
      <c r="O93" s="81" t="s">
        <v>132</v>
      </c>
      <c r="P93" s="81" t="s">
        <v>133</v>
      </c>
      <c r="Q93" s="81" t="s">
        <v>134</v>
      </c>
      <c r="R93" s="81" t="s">
        <v>135</v>
      </c>
      <c r="S93" s="81" t="s">
        <v>136</v>
      </c>
      <c r="T93" s="82" t="s">
        <v>137</v>
      </c>
    </row>
    <row r="94" spans="2:63" s="1" customFormat="1" ht="29.25" customHeight="1">
      <c r="B94" s="40"/>
      <c r="C94" s="86" t="s">
        <v>117</v>
      </c>
      <c r="D94" s="62"/>
      <c r="E94" s="62"/>
      <c r="F94" s="62"/>
      <c r="G94" s="62"/>
      <c r="H94" s="62"/>
      <c r="I94" s="171"/>
      <c r="J94" s="182">
        <f>BK94</f>
        <v>0</v>
      </c>
      <c r="K94" s="62"/>
      <c r="L94" s="60"/>
      <c r="M94" s="83"/>
      <c r="N94" s="84"/>
      <c r="O94" s="84"/>
      <c r="P94" s="183">
        <f>P95</f>
        <v>0</v>
      </c>
      <c r="Q94" s="84"/>
      <c r="R94" s="183">
        <f>R95</f>
        <v>5495.7165000000005</v>
      </c>
      <c r="S94" s="84"/>
      <c r="T94" s="184">
        <f>T95</f>
        <v>7097.73</v>
      </c>
      <c r="AT94" s="23" t="s">
        <v>71</v>
      </c>
      <c r="AU94" s="23" t="s">
        <v>118</v>
      </c>
      <c r="BK94" s="185">
        <f>BK95</f>
        <v>0</v>
      </c>
    </row>
    <row r="95" spans="2:63" s="11" customFormat="1" ht="37.35" customHeight="1">
      <c r="B95" s="186"/>
      <c r="C95" s="187"/>
      <c r="D95" s="188" t="s">
        <v>71</v>
      </c>
      <c r="E95" s="189" t="s">
        <v>138</v>
      </c>
      <c r="F95" s="189" t="s">
        <v>139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P96+P195+P254+P265+P282</f>
        <v>0</v>
      </c>
      <c r="Q95" s="194"/>
      <c r="R95" s="195">
        <f>R96+R195+R254+R265+R282</f>
        <v>5495.7165000000005</v>
      </c>
      <c r="S95" s="194"/>
      <c r="T95" s="196">
        <f>T96+T195+T254+T265+T282</f>
        <v>7097.73</v>
      </c>
      <c r="AR95" s="197" t="s">
        <v>76</v>
      </c>
      <c r="AT95" s="198" t="s">
        <v>71</v>
      </c>
      <c r="AU95" s="198" t="s">
        <v>72</v>
      </c>
      <c r="AY95" s="197" t="s">
        <v>140</v>
      </c>
      <c r="BK95" s="199">
        <f>BK96+BK195+BK254+BK265+BK282</f>
        <v>0</v>
      </c>
    </row>
    <row r="96" spans="2:63" s="11" customFormat="1" ht="19.899999999999999" customHeight="1">
      <c r="B96" s="186"/>
      <c r="C96" s="187"/>
      <c r="D96" s="188" t="s">
        <v>71</v>
      </c>
      <c r="E96" s="200" t="s">
        <v>76</v>
      </c>
      <c r="F96" s="200" t="s">
        <v>240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SUM(P97:P194)</f>
        <v>0</v>
      </c>
      <c r="Q96" s="194"/>
      <c r="R96" s="195">
        <f>SUM(R97:R194)</f>
        <v>1.7532000000000001</v>
      </c>
      <c r="S96" s="194"/>
      <c r="T96" s="196">
        <f>SUM(T97:T194)</f>
        <v>6407.61</v>
      </c>
      <c r="AR96" s="197" t="s">
        <v>76</v>
      </c>
      <c r="AT96" s="198" t="s">
        <v>71</v>
      </c>
      <c r="AU96" s="198" t="s">
        <v>76</v>
      </c>
      <c r="AY96" s="197" t="s">
        <v>140</v>
      </c>
      <c r="BK96" s="199">
        <f>SUM(BK97:BK194)</f>
        <v>0</v>
      </c>
    </row>
    <row r="97" spans="2:65" s="1" customFormat="1" ht="16.5" customHeight="1">
      <c r="B97" s="40"/>
      <c r="C97" s="202" t="s">
        <v>76</v>
      </c>
      <c r="D97" s="202" t="s">
        <v>143</v>
      </c>
      <c r="E97" s="203" t="s">
        <v>432</v>
      </c>
      <c r="F97" s="204" t="s">
        <v>433</v>
      </c>
      <c r="G97" s="205" t="s">
        <v>243</v>
      </c>
      <c r="H97" s="206">
        <v>8185</v>
      </c>
      <c r="I97" s="207"/>
      <c r="J97" s="208">
        <f>ROUND(I97*H97,2)</f>
        <v>0</v>
      </c>
      <c r="K97" s="204" t="s">
        <v>157</v>
      </c>
      <c r="L97" s="60"/>
      <c r="M97" s="209" t="s">
        <v>21</v>
      </c>
      <c r="N97" s="210" t="s">
        <v>43</v>
      </c>
      <c r="O97" s="41"/>
      <c r="P97" s="211">
        <f>O97*H97</f>
        <v>0</v>
      </c>
      <c r="Q97" s="211">
        <v>0</v>
      </c>
      <c r="R97" s="211">
        <f>Q97*H97</f>
        <v>0</v>
      </c>
      <c r="S97" s="211">
        <v>0.17</v>
      </c>
      <c r="T97" s="212">
        <f>S97*H97</f>
        <v>1391.45</v>
      </c>
      <c r="AR97" s="23" t="s">
        <v>147</v>
      </c>
      <c r="AT97" s="23" t="s">
        <v>143</v>
      </c>
      <c r="AU97" s="23" t="s">
        <v>80</v>
      </c>
      <c r="AY97" s="23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3" t="s">
        <v>76</v>
      </c>
      <c r="BK97" s="213">
        <f>ROUND(I97*H97,2)</f>
        <v>0</v>
      </c>
      <c r="BL97" s="23" t="s">
        <v>147</v>
      </c>
      <c r="BM97" s="23" t="s">
        <v>434</v>
      </c>
    </row>
    <row r="98" spans="2:65" s="1" customFormat="1" ht="40.5">
      <c r="B98" s="40"/>
      <c r="C98" s="62"/>
      <c r="D98" s="214" t="s">
        <v>149</v>
      </c>
      <c r="E98" s="62"/>
      <c r="F98" s="215" t="s">
        <v>435</v>
      </c>
      <c r="G98" s="62"/>
      <c r="H98" s="62"/>
      <c r="I98" s="171"/>
      <c r="J98" s="62"/>
      <c r="K98" s="62"/>
      <c r="L98" s="60"/>
      <c r="M98" s="216"/>
      <c r="N98" s="41"/>
      <c r="O98" s="41"/>
      <c r="P98" s="41"/>
      <c r="Q98" s="41"/>
      <c r="R98" s="41"/>
      <c r="S98" s="41"/>
      <c r="T98" s="77"/>
      <c r="AT98" s="23" t="s">
        <v>149</v>
      </c>
      <c r="AU98" s="23" t="s">
        <v>80</v>
      </c>
    </row>
    <row r="99" spans="2:65" s="13" customFormat="1" ht="13.5">
      <c r="B99" s="241"/>
      <c r="C99" s="242"/>
      <c r="D99" s="214" t="s">
        <v>150</v>
      </c>
      <c r="E99" s="243" t="s">
        <v>21</v>
      </c>
      <c r="F99" s="244" t="s">
        <v>436</v>
      </c>
      <c r="G99" s="242"/>
      <c r="H99" s="243" t="s">
        <v>21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150</v>
      </c>
      <c r="AU99" s="250" t="s">
        <v>80</v>
      </c>
      <c r="AV99" s="13" t="s">
        <v>76</v>
      </c>
      <c r="AW99" s="13" t="s">
        <v>35</v>
      </c>
      <c r="AX99" s="13" t="s">
        <v>72</v>
      </c>
      <c r="AY99" s="250" t="s">
        <v>140</v>
      </c>
    </row>
    <row r="100" spans="2:65" s="13" customFormat="1" ht="13.5">
      <c r="B100" s="241"/>
      <c r="C100" s="242"/>
      <c r="D100" s="214" t="s">
        <v>150</v>
      </c>
      <c r="E100" s="243" t="s">
        <v>21</v>
      </c>
      <c r="F100" s="244" t="s">
        <v>437</v>
      </c>
      <c r="G100" s="242"/>
      <c r="H100" s="243" t="s">
        <v>21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AT100" s="250" t="s">
        <v>150</v>
      </c>
      <c r="AU100" s="250" t="s">
        <v>80</v>
      </c>
      <c r="AV100" s="13" t="s">
        <v>76</v>
      </c>
      <c r="AW100" s="13" t="s">
        <v>35</v>
      </c>
      <c r="AX100" s="13" t="s">
        <v>72</v>
      </c>
      <c r="AY100" s="250" t="s">
        <v>140</v>
      </c>
    </row>
    <row r="101" spans="2:65" s="12" customFormat="1" ht="13.5">
      <c r="B101" s="217"/>
      <c r="C101" s="218"/>
      <c r="D101" s="214" t="s">
        <v>150</v>
      </c>
      <c r="E101" s="219" t="s">
        <v>21</v>
      </c>
      <c r="F101" s="220" t="s">
        <v>438</v>
      </c>
      <c r="G101" s="218"/>
      <c r="H101" s="221">
        <v>8185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150</v>
      </c>
      <c r="AU101" s="227" t="s">
        <v>80</v>
      </c>
      <c r="AV101" s="12" t="s">
        <v>80</v>
      </c>
      <c r="AW101" s="12" t="s">
        <v>35</v>
      </c>
      <c r="AX101" s="12" t="s">
        <v>72</v>
      </c>
      <c r="AY101" s="227" t="s">
        <v>140</v>
      </c>
    </row>
    <row r="102" spans="2:65" s="1" customFormat="1" ht="16.5" customHeight="1">
      <c r="B102" s="40"/>
      <c r="C102" s="202" t="s">
        <v>80</v>
      </c>
      <c r="D102" s="202" t="s">
        <v>143</v>
      </c>
      <c r="E102" s="203" t="s">
        <v>241</v>
      </c>
      <c r="F102" s="204" t="s">
        <v>242</v>
      </c>
      <c r="G102" s="205" t="s">
        <v>243</v>
      </c>
      <c r="H102" s="206">
        <v>4400</v>
      </c>
      <c r="I102" s="207"/>
      <c r="J102" s="208">
        <f>ROUND(I102*H102,2)</f>
        <v>0</v>
      </c>
      <c r="K102" s="204" t="s">
        <v>157</v>
      </c>
      <c r="L102" s="60"/>
      <c r="M102" s="209" t="s">
        <v>21</v>
      </c>
      <c r="N102" s="210" t="s">
        <v>43</v>
      </c>
      <c r="O102" s="41"/>
      <c r="P102" s="211">
        <f>O102*H102</f>
        <v>0</v>
      </c>
      <c r="Q102" s="211">
        <v>0</v>
      </c>
      <c r="R102" s="211">
        <f>Q102*H102</f>
        <v>0</v>
      </c>
      <c r="S102" s="211">
        <v>0.28999999999999998</v>
      </c>
      <c r="T102" s="212">
        <f>S102*H102</f>
        <v>1276</v>
      </c>
      <c r="AR102" s="23" t="s">
        <v>147</v>
      </c>
      <c r="AT102" s="23" t="s">
        <v>143</v>
      </c>
      <c r="AU102" s="23" t="s">
        <v>80</v>
      </c>
      <c r="AY102" s="23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3" t="s">
        <v>76</v>
      </c>
      <c r="BK102" s="213">
        <f>ROUND(I102*H102,2)</f>
        <v>0</v>
      </c>
      <c r="BL102" s="23" t="s">
        <v>147</v>
      </c>
      <c r="BM102" s="23" t="s">
        <v>439</v>
      </c>
    </row>
    <row r="103" spans="2:65" s="1" customFormat="1" ht="40.5">
      <c r="B103" s="40"/>
      <c r="C103" s="62"/>
      <c r="D103" s="214" t="s">
        <v>149</v>
      </c>
      <c r="E103" s="62"/>
      <c r="F103" s="215" t="s">
        <v>245</v>
      </c>
      <c r="G103" s="62"/>
      <c r="H103" s="62"/>
      <c r="I103" s="171"/>
      <c r="J103" s="62"/>
      <c r="K103" s="62"/>
      <c r="L103" s="60"/>
      <c r="M103" s="216"/>
      <c r="N103" s="41"/>
      <c r="O103" s="41"/>
      <c r="P103" s="41"/>
      <c r="Q103" s="41"/>
      <c r="R103" s="41"/>
      <c r="S103" s="41"/>
      <c r="T103" s="77"/>
      <c r="AT103" s="23" t="s">
        <v>149</v>
      </c>
      <c r="AU103" s="23" t="s">
        <v>80</v>
      </c>
    </row>
    <row r="104" spans="2:65" s="13" customFormat="1" ht="13.5">
      <c r="B104" s="241"/>
      <c r="C104" s="242"/>
      <c r="D104" s="214" t="s">
        <v>150</v>
      </c>
      <c r="E104" s="243" t="s">
        <v>21</v>
      </c>
      <c r="F104" s="244" t="s">
        <v>436</v>
      </c>
      <c r="G104" s="242"/>
      <c r="H104" s="243" t="s">
        <v>21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150</v>
      </c>
      <c r="AU104" s="250" t="s">
        <v>80</v>
      </c>
      <c r="AV104" s="13" t="s">
        <v>76</v>
      </c>
      <c r="AW104" s="13" t="s">
        <v>35</v>
      </c>
      <c r="AX104" s="13" t="s">
        <v>72</v>
      </c>
      <c r="AY104" s="250" t="s">
        <v>140</v>
      </c>
    </row>
    <row r="105" spans="2:65" s="13" customFormat="1" ht="13.5">
      <c r="B105" s="241"/>
      <c r="C105" s="242"/>
      <c r="D105" s="214" t="s">
        <v>150</v>
      </c>
      <c r="E105" s="243" t="s">
        <v>21</v>
      </c>
      <c r="F105" s="244" t="s">
        <v>437</v>
      </c>
      <c r="G105" s="242"/>
      <c r="H105" s="243" t="s">
        <v>21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AT105" s="250" t="s">
        <v>150</v>
      </c>
      <c r="AU105" s="250" t="s">
        <v>80</v>
      </c>
      <c r="AV105" s="13" t="s">
        <v>76</v>
      </c>
      <c r="AW105" s="13" t="s">
        <v>35</v>
      </c>
      <c r="AX105" s="13" t="s">
        <v>72</v>
      </c>
      <c r="AY105" s="250" t="s">
        <v>140</v>
      </c>
    </row>
    <row r="106" spans="2:65" s="12" customFormat="1" ht="13.5">
      <c r="B106" s="217"/>
      <c r="C106" s="218"/>
      <c r="D106" s="214" t="s">
        <v>150</v>
      </c>
      <c r="E106" s="219" t="s">
        <v>21</v>
      </c>
      <c r="F106" s="220" t="s">
        <v>440</v>
      </c>
      <c r="G106" s="218"/>
      <c r="H106" s="221">
        <v>4400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150</v>
      </c>
      <c r="AU106" s="227" t="s">
        <v>80</v>
      </c>
      <c r="AV106" s="12" t="s">
        <v>80</v>
      </c>
      <c r="AW106" s="12" t="s">
        <v>35</v>
      </c>
      <c r="AX106" s="12" t="s">
        <v>72</v>
      </c>
      <c r="AY106" s="227" t="s">
        <v>140</v>
      </c>
    </row>
    <row r="107" spans="2:65" s="1" customFormat="1" ht="25.5" customHeight="1">
      <c r="B107" s="40"/>
      <c r="C107" s="202" t="s">
        <v>87</v>
      </c>
      <c r="D107" s="202" t="s">
        <v>143</v>
      </c>
      <c r="E107" s="203" t="s">
        <v>441</v>
      </c>
      <c r="F107" s="204" t="s">
        <v>442</v>
      </c>
      <c r="G107" s="205" t="s">
        <v>243</v>
      </c>
      <c r="H107" s="206">
        <v>7305</v>
      </c>
      <c r="I107" s="207"/>
      <c r="J107" s="208">
        <f>ROUND(I107*H107,2)</f>
        <v>0</v>
      </c>
      <c r="K107" s="204" t="s">
        <v>157</v>
      </c>
      <c r="L107" s="60"/>
      <c r="M107" s="209" t="s">
        <v>21</v>
      </c>
      <c r="N107" s="210" t="s">
        <v>43</v>
      </c>
      <c r="O107" s="41"/>
      <c r="P107" s="211">
        <f>O107*H107</f>
        <v>0</v>
      </c>
      <c r="Q107" s="211">
        <v>2.4000000000000001E-4</v>
      </c>
      <c r="R107" s="211">
        <f>Q107*H107</f>
        <v>1.7532000000000001</v>
      </c>
      <c r="S107" s="211">
        <v>0.51200000000000001</v>
      </c>
      <c r="T107" s="212">
        <f>S107*H107</f>
        <v>3740.16</v>
      </c>
      <c r="AR107" s="23" t="s">
        <v>147</v>
      </c>
      <c r="AT107" s="23" t="s">
        <v>143</v>
      </c>
      <c r="AU107" s="23" t="s">
        <v>80</v>
      </c>
      <c r="AY107" s="23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147</v>
      </c>
      <c r="BM107" s="23" t="s">
        <v>443</v>
      </c>
    </row>
    <row r="108" spans="2:65" s="1" customFormat="1" ht="27">
      <c r="B108" s="40"/>
      <c r="C108" s="62"/>
      <c r="D108" s="214" t="s">
        <v>149</v>
      </c>
      <c r="E108" s="62"/>
      <c r="F108" s="215" t="s">
        <v>444</v>
      </c>
      <c r="G108" s="62"/>
      <c r="H108" s="62"/>
      <c r="I108" s="171"/>
      <c r="J108" s="62"/>
      <c r="K108" s="62"/>
      <c r="L108" s="60"/>
      <c r="M108" s="216"/>
      <c r="N108" s="41"/>
      <c r="O108" s="41"/>
      <c r="P108" s="41"/>
      <c r="Q108" s="41"/>
      <c r="R108" s="41"/>
      <c r="S108" s="41"/>
      <c r="T108" s="77"/>
      <c r="AT108" s="23" t="s">
        <v>149</v>
      </c>
      <c r="AU108" s="23" t="s">
        <v>80</v>
      </c>
    </row>
    <row r="109" spans="2:65" s="13" customFormat="1" ht="13.5">
      <c r="B109" s="241"/>
      <c r="C109" s="242"/>
      <c r="D109" s="214" t="s">
        <v>150</v>
      </c>
      <c r="E109" s="243" t="s">
        <v>21</v>
      </c>
      <c r="F109" s="244" t="s">
        <v>436</v>
      </c>
      <c r="G109" s="242"/>
      <c r="H109" s="243" t="s">
        <v>21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150</v>
      </c>
      <c r="AU109" s="250" t="s">
        <v>80</v>
      </c>
      <c r="AV109" s="13" t="s">
        <v>76</v>
      </c>
      <c r="AW109" s="13" t="s">
        <v>35</v>
      </c>
      <c r="AX109" s="13" t="s">
        <v>72</v>
      </c>
      <c r="AY109" s="250" t="s">
        <v>140</v>
      </c>
    </row>
    <row r="110" spans="2:65" s="13" customFormat="1" ht="13.5">
      <c r="B110" s="241"/>
      <c r="C110" s="242"/>
      <c r="D110" s="214" t="s">
        <v>150</v>
      </c>
      <c r="E110" s="243" t="s">
        <v>21</v>
      </c>
      <c r="F110" s="244" t="s">
        <v>437</v>
      </c>
      <c r="G110" s="242"/>
      <c r="H110" s="243" t="s">
        <v>21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150</v>
      </c>
      <c r="AU110" s="250" t="s">
        <v>80</v>
      </c>
      <c r="AV110" s="13" t="s">
        <v>76</v>
      </c>
      <c r="AW110" s="13" t="s">
        <v>35</v>
      </c>
      <c r="AX110" s="13" t="s">
        <v>72</v>
      </c>
      <c r="AY110" s="250" t="s">
        <v>140</v>
      </c>
    </row>
    <row r="111" spans="2:65" s="12" customFormat="1" ht="13.5">
      <c r="B111" s="217"/>
      <c r="C111" s="218"/>
      <c r="D111" s="214" t="s">
        <v>150</v>
      </c>
      <c r="E111" s="219" t="s">
        <v>21</v>
      </c>
      <c r="F111" s="220" t="s">
        <v>445</v>
      </c>
      <c r="G111" s="218"/>
      <c r="H111" s="221">
        <v>7305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150</v>
      </c>
      <c r="AU111" s="227" t="s">
        <v>80</v>
      </c>
      <c r="AV111" s="12" t="s">
        <v>80</v>
      </c>
      <c r="AW111" s="12" t="s">
        <v>35</v>
      </c>
      <c r="AX111" s="12" t="s">
        <v>72</v>
      </c>
      <c r="AY111" s="227" t="s">
        <v>140</v>
      </c>
    </row>
    <row r="112" spans="2:65" s="1" customFormat="1" ht="16.5" customHeight="1">
      <c r="B112" s="40"/>
      <c r="C112" s="202" t="s">
        <v>147</v>
      </c>
      <c r="D112" s="202" t="s">
        <v>143</v>
      </c>
      <c r="E112" s="203" t="s">
        <v>446</v>
      </c>
      <c r="F112" s="204" t="s">
        <v>447</v>
      </c>
      <c r="G112" s="205" t="s">
        <v>257</v>
      </c>
      <c r="H112" s="206">
        <v>1650</v>
      </c>
      <c r="I112" s="207"/>
      <c r="J112" s="208">
        <f>ROUND(I112*H112,2)</f>
        <v>0</v>
      </c>
      <c r="K112" s="204" t="s">
        <v>157</v>
      </c>
      <c r="L112" s="60"/>
      <c r="M112" s="209" t="s">
        <v>21</v>
      </c>
      <c r="N112" s="210" t="s">
        <v>43</v>
      </c>
      <c r="O112" s="4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3" t="s">
        <v>147</v>
      </c>
      <c r="AT112" s="23" t="s">
        <v>143</v>
      </c>
      <c r="AU112" s="23" t="s">
        <v>80</v>
      </c>
      <c r="AY112" s="23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3" t="s">
        <v>76</v>
      </c>
      <c r="BK112" s="213">
        <f>ROUND(I112*H112,2)</f>
        <v>0</v>
      </c>
      <c r="BL112" s="23" t="s">
        <v>147</v>
      </c>
      <c r="BM112" s="23" t="s">
        <v>448</v>
      </c>
    </row>
    <row r="113" spans="2:65" s="1" customFormat="1" ht="27">
      <c r="B113" s="40"/>
      <c r="C113" s="62"/>
      <c r="D113" s="214" t="s">
        <v>149</v>
      </c>
      <c r="E113" s="62"/>
      <c r="F113" s="215" t="s">
        <v>449</v>
      </c>
      <c r="G113" s="62"/>
      <c r="H113" s="62"/>
      <c r="I113" s="171"/>
      <c r="J113" s="62"/>
      <c r="K113" s="62"/>
      <c r="L113" s="60"/>
      <c r="M113" s="216"/>
      <c r="N113" s="41"/>
      <c r="O113" s="41"/>
      <c r="P113" s="41"/>
      <c r="Q113" s="41"/>
      <c r="R113" s="41"/>
      <c r="S113" s="41"/>
      <c r="T113" s="77"/>
      <c r="AT113" s="23" t="s">
        <v>149</v>
      </c>
      <c r="AU113" s="23" t="s">
        <v>80</v>
      </c>
    </row>
    <row r="114" spans="2:65" s="13" customFormat="1" ht="13.5">
      <c r="B114" s="241"/>
      <c r="C114" s="242"/>
      <c r="D114" s="214" t="s">
        <v>150</v>
      </c>
      <c r="E114" s="243" t="s">
        <v>21</v>
      </c>
      <c r="F114" s="244" t="s">
        <v>436</v>
      </c>
      <c r="G114" s="242"/>
      <c r="H114" s="243" t="s">
        <v>21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150</v>
      </c>
      <c r="AU114" s="250" t="s">
        <v>80</v>
      </c>
      <c r="AV114" s="13" t="s">
        <v>76</v>
      </c>
      <c r="AW114" s="13" t="s">
        <v>35</v>
      </c>
      <c r="AX114" s="13" t="s">
        <v>72</v>
      </c>
      <c r="AY114" s="250" t="s">
        <v>140</v>
      </c>
    </row>
    <row r="115" spans="2:65" s="13" customFormat="1" ht="13.5">
      <c r="B115" s="241"/>
      <c r="C115" s="242"/>
      <c r="D115" s="214" t="s">
        <v>150</v>
      </c>
      <c r="E115" s="243" t="s">
        <v>21</v>
      </c>
      <c r="F115" s="244" t="s">
        <v>437</v>
      </c>
      <c r="G115" s="242"/>
      <c r="H115" s="243" t="s">
        <v>21</v>
      </c>
      <c r="I115" s="245"/>
      <c r="J115" s="242"/>
      <c r="K115" s="242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150</v>
      </c>
      <c r="AU115" s="250" t="s">
        <v>80</v>
      </c>
      <c r="AV115" s="13" t="s">
        <v>76</v>
      </c>
      <c r="AW115" s="13" t="s">
        <v>35</v>
      </c>
      <c r="AX115" s="13" t="s">
        <v>72</v>
      </c>
      <c r="AY115" s="250" t="s">
        <v>140</v>
      </c>
    </row>
    <row r="116" spans="2:65" s="12" customFormat="1" ht="13.5">
      <c r="B116" s="217"/>
      <c r="C116" s="218"/>
      <c r="D116" s="214" t="s">
        <v>150</v>
      </c>
      <c r="E116" s="219" t="s">
        <v>21</v>
      </c>
      <c r="F116" s="220" t="s">
        <v>450</v>
      </c>
      <c r="G116" s="218"/>
      <c r="H116" s="221">
        <v>1650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150</v>
      </c>
      <c r="AU116" s="227" t="s">
        <v>80</v>
      </c>
      <c r="AV116" s="12" t="s">
        <v>80</v>
      </c>
      <c r="AW116" s="12" t="s">
        <v>35</v>
      </c>
      <c r="AX116" s="12" t="s">
        <v>72</v>
      </c>
      <c r="AY116" s="227" t="s">
        <v>140</v>
      </c>
    </row>
    <row r="117" spans="2:65" s="1" customFormat="1" ht="16.5" customHeight="1">
      <c r="B117" s="40"/>
      <c r="C117" s="202" t="s">
        <v>172</v>
      </c>
      <c r="D117" s="202" t="s">
        <v>143</v>
      </c>
      <c r="E117" s="203" t="s">
        <v>261</v>
      </c>
      <c r="F117" s="204" t="s">
        <v>262</v>
      </c>
      <c r="G117" s="205" t="s">
        <v>257</v>
      </c>
      <c r="H117" s="206">
        <v>825</v>
      </c>
      <c r="I117" s="207"/>
      <c r="J117" s="208">
        <f>ROUND(I117*H117,2)</f>
        <v>0</v>
      </c>
      <c r="K117" s="204" t="s">
        <v>157</v>
      </c>
      <c r="L117" s="60"/>
      <c r="M117" s="209" t="s">
        <v>21</v>
      </c>
      <c r="N117" s="210" t="s">
        <v>43</v>
      </c>
      <c r="O117" s="4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3" t="s">
        <v>147</v>
      </c>
      <c r="AT117" s="23" t="s">
        <v>143</v>
      </c>
      <c r="AU117" s="23" t="s">
        <v>80</v>
      </c>
      <c r="AY117" s="23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3" t="s">
        <v>76</v>
      </c>
      <c r="BK117" s="213">
        <f>ROUND(I117*H117,2)</f>
        <v>0</v>
      </c>
      <c r="BL117" s="23" t="s">
        <v>147</v>
      </c>
      <c r="BM117" s="23" t="s">
        <v>451</v>
      </c>
    </row>
    <row r="118" spans="2:65" s="1" customFormat="1" ht="27">
      <c r="B118" s="40"/>
      <c r="C118" s="62"/>
      <c r="D118" s="214" t="s">
        <v>149</v>
      </c>
      <c r="E118" s="62"/>
      <c r="F118" s="215" t="s">
        <v>264</v>
      </c>
      <c r="G118" s="62"/>
      <c r="H118" s="62"/>
      <c r="I118" s="171"/>
      <c r="J118" s="62"/>
      <c r="K118" s="62"/>
      <c r="L118" s="60"/>
      <c r="M118" s="216"/>
      <c r="N118" s="41"/>
      <c r="O118" s="41"/>
      <c r="P118" s="41"/>
      <c r="Q118" s="41"/>
      <c r="R118" s="41"/>
      <c r="S118" s="41"/>
      <c r="T118" s="77"/>
      <c r="AT118" s="23" t="s">
        <v>149</v>
      </c>
      <c r="AU118" s="23" t="s">
        <v>80</v>
      </c>
    </row>
    <row r="119" spans="2:65" s="13" customFormat="1" ht="13.5">
      <c r="B119" s="241"/>
      <c r="C119" s="242"/>
      <c r="D119" s="214" t="s">
        <v>150</v>
      </c>
      <c r="E119" s="243" t="s">
        <v>21</v>
      </c>
      <c r="F119" s="244" t="s">
        <v>436</v>
      </c>
      <c r="G119" s="242"/>
      <c r="H119" s="243" t="s">
        <v>21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150</v>
      </c>
      <c r="AU119" s="250" t="s">
        <v>80</v>
      </c>
      <c r="AV119" s="13" t="s">
        <v>76</v>
      </c>
      <c r="AW119" s="13" t="s">
        <v>35</v>
      </c>
      <c r="AX119" s="13" t="s">
        <v>72</v>
      </c>
      <c r="AY119" s="250" t="s">
        <v>140</v>
      </c>
    </row>
    <row r="120" spans="2:65" s="13" customFormat="1" ht="13.5">
      <c r="B120" s="241"/>
      <c r="C120" s="242"/>
      <c r="D120" s="214" t="s">
        <v>150</v>
      </c>
      <c r="E120" s="243" t="s">
        <v>21</v>
      </c>
      <c r="F120" s="244" t="s">
        <v>437</v>
      </c>
      <c r="G120" s="242"/>
      <c r="H120" s="243" t="s">
        <v>21</v>
      </c>
      <c r="I120" s="245"/>
      <c r="J120" s="242"/>
      <c r="K120" s="242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150</v>
      </c>
      <c r="AU120" s="250" t="s">
        <v>80</v>
      </c>
      <c r="AV120" s="13" t="s">
        <v>76</v>
      </c>
      <c r="AW120" s="13" t="s">
        <v>35</v>
      </c>
      <c r="AX120" s="13" t="s">
        <v>72</v>
      </c>
      <c r="AY120" s="250" t="s">
        <v>140</v>
      </c>
    </row>
    <row r="121" spans="2:65" s="13" customFormat="1" ht="13.5">
      <c r="B121" s="241"/>
      <c r="C121" s="242"/>
      <c r="D121" s="214" t="s">
        <v>150</v>
      </c>
      <c r="E121" s="243" t="s">
        <v>21</v>
      </c>
      <c r="F121" s="244" t="s">
        <v>265</v>
      </c>
      <c r="G121" s="242"/>
      <c r="H121" s="243" t="s">
        <v>21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150</v>
      </c>
      <c r="AU121" s="250" t="s">
        <v>80</v>
      </c>
      <c r="AV121" s="13" t="s">
        <v>76</v>
      </c>
      <c r="AW121" s="13" t="s">
        <v>35</v>
      </c>
      <c r="AX121" s="13" t="s">
        <v>72</v>
      </c>
      <c r="AY121" s="250" t="s">
        <v>140</v>
      </c>
    </row>
    <row r="122" spans="2:65" s="12" customFormat="1" ht="13.5">
      <c r="B122" s="217"/>
      <c r="C122" s="218"/>
      <c r="D122" s="214" t="s">
        <v>150</v>
      </c>
      <c r="E122" s="219" t="s">
        <v>21</v>
      </c>
      <c r="F122" s="220" t="s">
        <v>450</v>
      </c>
      <c r="G122" s="218"/>
      <c r="H122" s="221">
        <v>1650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150</v>
      </c>
      <c r="AU122" s="227" t="s">
        <v>80</v>
      </c>
      <c r="AV122" s="12" t="s">
        <v>80</v>
      </c>
      <c r="AW122" s="12" t="s">
        <v>35</v>
      </c>
      <c r="AX122" s="12" t="s">
        <v>72</v>
      </c>
      <c r="AY122" s="227" t="s">
        <v>140</v>
      </c>
    </row>
    <row r="123" spans="2:65" s="12" customFormat="1" ht="13.5">
      <c r="B123" s="217"/>
      <c r="C123" s="218"/>
      <c r="D123" s="214" t="s">
        <v>150</v>
      </c>
      <c r="E123" s="218"/>
      <c r="F123" s="220" t="s">
        <v>452</v>
      </c>
      <c r="G123" s="218"/>
      <c r="H123" s="221">
        <v>825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150</v>
      </c>
      <c r="AU123" s="227" t="s">
        <v>80</v>
      </c>
      <c r="AV123" s="12" t="s">
        <v>80</v>
      </c>
      <c r="AW123" s="12" t="s">
        <v>6</v>
      </c>
      <c r="AX123" s="12" t="s">
        <v>76</v>
      </c>
      <c r="AY123" s="227" t="s">
        <v>140</v>
      </c>
    </row>
    <row r="124" spans="2:65" s="1" customFormat="1" ht="25.5" customHeight="1">
      <c r="B124" s="40"/>
      <c r="C124" s="202" t="s">
        <v>176</v>
      </c>
      <c r="D124" s="202" t="s">
        <v>143</v>
      </c>
      <c r="E124" s="203" t="s">
        <v>267</v>
      </c>
      <c r="F124" s="204" t="s">
        <v>268</v>
      </c>
      <c r="G124" s="205" t="s">
        <v>257</v>
      </c>
      <c r="H124" s="206">
        <v>1650</v>
      </c>
      <c r="I124" s="207"/>
      <c r="J124" s="208">
        <f>ROUND(I124*H124,2)</f>
        <v>0</v>
      </c>
      <c r="K124" s="204" t="s">
        <v>157</v>
      </c>
      <c r="L124" s="60"/>
      <c r="M124" s="209" t="s">
        <v>21</v>
      </c>
      <c r="N124" s="210" t="s">
        <v>43</v>
      </c>
      <c r="O124" s="41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3" t="s">
        <v>147</v>
      </c>
      <c r="AT124" s="23" t="s">
        <v>143</v>
      </c>
      <c r="AU124" s="23" t="s">
        <v>80</v>
      </c>
      <c r="AY124" s="23" t="s">
        <v>140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3" t="s">
        <v>76</v>
      </c>
      <c r="BK124" s="213">
        <f>ROUND(I124*H124,2)</f>
        <v>0</v>
      </c>
      <c r="BL124" s="23" t="s">
        <v>147</v>
      </c>
      <c r="BM124" s="23" t="s">
        <v>453</v>
      </c>
    </row>
    <row r="125" spans="2:65" s="1" customFormat="1" ht="40.5">
      <c r="B125" s="40"/>
      <c r="C125" s="62"/>
      <c r="D125" s="214" t="s">
        <v>149</v>
      </c>
      <c r="E125" s="62"/>
      <c r="F125" s="215" t="s">
        <v>270</v>
      </c>
      <c r="G125" s="62"/>
      <c r="H125" s="62"/>
      <c r="I125" s="171"/>
      <c r="J125" s="62"/>
      <c r="K125" s="62"/>
      <c r="L125" s="60"/>
      <c r="M125" s="216"/>
      <c r="N125" s="41"/>
      <c r="O125" s="41"/>
      <c r="P125" s="41"/>
      <c r="Q125" s="41"/>
      <c r="R125" s="41"/>
      <c r="S125" s="41"/>
      <c r="T125" s="77"/>
      <c r="AT125" s="23" t="s">
        <v>149</v>
      </c>
      <c r="AU125" s="23" t="s">
        <v>80</v>
      </c>
    </row>
    <row r="126" spans="2:65" s="13" customFormat="1" ht="13.5">
      <c r="B126" s="241"/>
      <c r="C126" s="242"/>
      <c r="D126" s="214" t="s">
        <v>150</v>
      </c>
      <c r="E126" s="243" t="s">
        <v>21</v>
      </c>
      <c r="F126" s="244" t="s">
        <v>436</v>
      </c>
      <c r="G126" s="242"/>
      <c r="H126" s="243" t="s">
        <v>21</v>
      </c>
      <c r="I126" s="245"/>
      <c r="J126" s="242"/>
      <c r="K126" s="242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150</v>
      </c>
      <c r="AU126" s="250" t="s">
        <v>80</v>
      </c>
      <c r="AV126" s="13" t="s">
        <v>76</v>
      </c>
      <c r="AW126" s="13" t="s">
        <v>35</v>
      </c>
      <c r="AX126" s="13" t="s">
        <v>72</v>
      </c>
      <c r="AY126" s="250" t="s">
        <v>140</v>
      </c>
    </row>
    <row r="127" spans="2:65" s="13" customFormat="1" ht="13.5">
      <c r="B127" s="241"/>
      <c r="C127" s="242"/>
      <c r="D127" s="214" t="s">
        <v>150</v>
      </c>
      <c r="E127" s="243" t="s">
        <v>21</v>
      </c>
      <c r="F127" s="244" t="s">
        <v>437</v>
      </c>
      <c r="G127" s="242"/>
      <c r="H127" s="243" t="s">
        <v>21</v>
      </c>
      <c r="I127" s="245"/>
      <c r="J127" s="242"/>
      <c r="K127" s="242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150</v>
      </c>
      <c r="AU127" s="250" t="s">
        <v>80</v>
      </c>
      <c r="AV127" s="13" t="s">
        <v>76</v>
      </c>
      <c r="AW127" s="13" t="s">
        <v>35</v>
      </c>
      <c r="AX127" s="13" t="s">
        <v>72</v>
      </c>
      <c r="AY127" s="250" t="s">
        <v>140</v>
      </c>
    </row>
    <row r="128" spans="2:65" s="12" customFormat="1" ht="13.5">
      <c r="B128" s="217"/>
      <c r="C128" s="218"/>
      <c r="D128" s="214" t="s">
        <v>150</v>
      </c>
      <c r="E128" s="219" t="s">
        <v>21</v>
      </c>
      <c r="F128" s="220" t="s">
        <v>454</v>
      </c>
      <c r="G128" s="218"/>
      <c r="H128" s="221">
        <v>1650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150</v>
      </c>
      <c r="AU128" s="227" t="s">
        <v>80</v>
      </c>
      <c r="AV128" s="12" t="s">
        <v>80</v>
      </c>
      <c r="AW128" s="12" t="s">
        <v>35</v>
      </c>
      <c r="AX128" s="12" t="s">
        <v>72</v>
      </c>
      <c r="AY128" s="227" t="s">
        <v>140</v>
      </c>
    </row>
    <row r="129" spans="2:65" s="1" customFormat="1" ht="16.5" customHeight="1">
      <c r="B129" s="40"/>
      <c r="C129" s="202" t="s">
        <v>182</v>
      </c>
      <c r="D129" s="202" t="s">
        <v>143</v>
      </c>
      <c r="E129" s="203" t="s">
        <v>272</v>
      </c>
      <c r="F129" s="204" t="s">
        <v>273</v>
      </c>
      <c r="G129" s="205" t="s">
        <v>257</v>
      </c>
      <c r="H129" s="206">
        <v>825</v>
      </c>
      <c r="I129" s="207"/>
      <c r="J129" s="208">
        <f>ROUND(I129*H129,2)</f>
        <v>0</v>
      </c>
      <c r="K129" s="204" t="s">
        <v>157</v>
      </c>
      <c r="L129" s="60"/>
      <c r="M129" s="209" t="s">
        <v>21</v>
      </c>
      <c r="N129" s="210" t="s">
        <v>43</v>
      </c>
      <c r="O129" s="4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3" t="s">
        <v>147</v>
      </c>
      <c r="AT129" s="23" t="s">
        <v>143</v>
      </c>
      <c r="AU129" s="23" t="s">
        <v>80</v>
      </c>
      <c r="AY129" s="23" t="s">
        <v>140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3" t="s">
        <v>76</v>
      </c>
      <c r="BK129" s="213">
        <f>ROUND(I129*H129,2)</f>
        <v>0</v>
      </c>
      <c r="BL129" s="23" t="s">
        <v>147</v>
      </c>
      <c r="BM129" s="23" t="s">
        <v>455</v>
      </c>
    </row>
    <row r="130" spans="2:65" s="1" customFormat="1" ht="40.5">
      <c r="B130" s="40"/>
      <c r="C130" s="62"/>
      <c r="D130" s="214" t="s">
        <v>149</v>
      </c>
      <c r="E130" s="62"/>
      <c r="F130" s="215" t="s">
        <v>275</v>
      </c>
      <c r="G130" s="62"/>
      <c r="H130" s="62"/>
      <c r="I130" s="171"/>
      <c r="J130" s="62"/>
      <c r="K130" s="62"/>
      <c r="L130" s="60"/>
      <c r="M130" s="216"/>
      <c r="N130" s="41"/>
      <c r="O130" s="41"/>
      <c r="P130" s="41"/>
      <c r="Q130" s="41"/>
      <c r="R130" s="41"/>
      <c r="S130" s="41"/>
      <c r="T130" s="77"/>
      <c r="AT130" s="23" t="s">
        <v>149</v>
      </c>
      <c r="AU130" s="23" t="s">
        <v>80</v>
      </c>
    </row>
    <row r="131" spans="2:65" s="13" customFormat="1" ht="13.5">
      <c r="B131" s="241"/>
      <c r="C131" s="242"/>
      <c r="D131" s="214" t="s">
        <v>150</v>
      </c>
      <c r="E131" s="243" t="s">
        <v>21</v>
      </c>
      <c r="F131" s="244" t="s">
        <v>436</v>
      </c>
      <c r="G131" s="242"/>
      <c r="H131" s="243" t="s">
        <v>21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150</v>
      </c>
      <c r="AU131" s="250" t="s">
        <v>80</v>
      </c>
      <c r="AV131" s="13" t="s">
        <v>76</v>
      </c>
      <c r="AW131" s="13" t="s">
        <v>35</v>
      </c>
      <c r="AX131" s="13" t="s">
        <v>72</v>
      </c>
      <c r="AY131" s="250" t="s">
        <v>140</v>
      </c>
    </row>
    <row r="132" spans="2:65" s="13" customFormat="1" ht="13.5">
      <c r="B132" s="241"/>
      <c r="C132" s="242"/>
      <c r="D132" s="214" t="s">
        <v>150</v>
      </c>
      <c r="E132" s="243" t="s">
        <v>21</v>
      </c>
      <c r="F132" s="244" t="s">
        <v>437</v>
      </c>
      <c r="G132" s="242"/>
      <c r="H132" s="243" t="s">
        <v>21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150</v>
      </c>
      <c r="AU132" s="250" t="s">
        <v>80</v>
      </c>
      <c r="AV132" s="13" t="s">
        <v>76</v>
      </c>
      <c r="AW132" s="13" t="s">
        <v>35</v>
      </c>
      <c r="AX132" s="13" t="s">
        <v>72</v>
      </c>
      <c r="AY132" s="250" t="s">
        <v>140</v>
      </c>
    </row>
    <row r="133" spans="2:65" s="12" customFormat="1" ht="13.5">
      <c r="B133" s="217"/>
      <c r="C133" s="218"/>
      <c r="D133" s="214" t="s">
        <v>150</v>
      </c>
      <c r="E133" s="219" t="s">
        <v>21</v>
      </c>
      <c r="F133" s="220" t="s">
        <v>450</v>
      </c>
      <c r="G133" s="218"/>
      <c r="H133" s="221">
        <v>1650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150</v>
      </c>
      <c r="AU133" s="227" t="s">
        <v>80</v>
      </c>
      <c r="AV133" s="12" t="s">
        <v>80</v>
      </c>
      <c r="AW133" s="12" t="s">
        <v>35</v>
      </c>
      <c r="AX133" s="12" t="s">
        <v>72</v>
      </c>
      <c r="AY133" s="227" t="s">
        <v>140</v>
      </c>
    </row>
    <row r="134" spans="2:65" s="13" customFormat="1" ht="13.5">
      <c r="B134" s="241"/>
      <c r="C134" s="242"/>
      <c r="D134" s="214" t="s">
        <v>150</v>
      </c>
      <c r="E134" s="243" t="s">
        <v>21</v>
      </c>
      <c r="F134" s="244" t="s">
        <v>436</v>
      </c>
      <c r="G134" s="242"/>
      <c r="H134" s="243" t="s">
        <v>21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150</v>
      </c>
      <c r="AU134" s="250" t="s">
        <v>80</v>
      </c>
      <c r="AV134" s="13" t="s">
        <v>76</v>
      </c>
      <c r="AW134" s="13" t="s">
        <v>35</v>
      </c>
      <c r="AX134" s="13" t="s">
        <v>72</v>
      </c>
      <c r="AY134" s="250" t="s">
        <v>140</v>
      </c>
    </row>
    <row r="135" spans="2:65" s="13" customFormat="1" ht="13.5">
      <c r="B135" s="241"/>
      <c r="C135" s="242"/>
      <c r="D135" s="214" t="s">
        <v>150</v>
      </c>
      <c r="E135" s="243" t="s">
        <v>21</v>
      </c>
      <c r="F135" s="244" t="s">
        <v>437</v>
      </c>
      <c r="G135" s="242"/>
      <c r="H135" s="243" t="s">
        <v>21</v>
      </c>
      <c r="I135" s="245"/>
      <c r="J135" s="242"/>
      <c r="K135" s="242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150</v>
      </c>
      <c r="AU135" s="250" t="s">
        <v>80</v>
      </c>
      <c r="AV135" s="13" t="s">
        <v>76</v>
      </c>
      <c r="AW135" s="13" t="s">
        <v>35</v>
      </c>
      <c r="AX135" s="13" t="s">
        <v>72</v>
      </c>
      <c r="AY135" s="250" t="s">
        <v>140</v>
      </c>
    </row>
    <row r="136" spans="2:65" s="12" customFormat="1" ht="13.5">
      <c r="B136" s="217"/>
      <c r="C136" s="218"/>
      <c r="D136" s="214" t="s">
        <v>150</v>
      </c>
      <c r="E136" s="219" t="s">
        <v>21</v>
      </c>
      <c r="F136" s="220" t="s">
        <v>456</v>
      </c>
      <c r="G136" s="218"/>
      <c r="H136" s="221">
        <v>-825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150</v>
      </c>
      <c r="AU136" s="227" t="s">
        <v>80</v>
      </c>
      <c r="AV136" s="12" t="s">
        <v>80</v>
      </c>
      <c r="AW136" s="12" t="s">
        <v>35</v>
      </c>
      <c r="AX136" s="12" t="s">
        <v>72</v>
      </c>
      <c r="AY136" s="227" t="s">
        <v>140</v>
      </c>
    </row>
    <row r="137" spans="2:65" s="1" customFormat="1" ht="25.5" customHeight="1">
      <c r="B137" s="40"/>
      <c r="C137" s="202" t="s">
        <v>141</v>
      </c>
      <c r="D137" s="202" t="s">
        <v>143</v>
      </c>
      <c r="E137" s="203" t="s">
        <v>277</v>
      </c>
      <c r="F137" s="204" t="s">
        <v>278</v>
      </c>
      <c r="G137" s="205" t="s">
        <v>257</v>
      </c>
      <c r="H137" s="206">
        <v>8250</v>
      </c>
      <c r="I137" s="207"/>
      <c r="J137" s="208">
        <f>ROUND(I137*H137,2)</f>
        <v>0</v>
      </c>
      <c r="K137" s="204" t="s">
        <v>157</v>
      </c>
      <c r="L137" s="60"/>
      <c r="M137" s="209" t="s">
        <v>21</v>
      </c>
      <c r="N137" s="210" t="s">
        <v>43</v>
      </c>
      <c r="O137" s="4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3" t="s">
        <v>147</v>
      </c>
      <c r="AT137" s="23" t="s">
        <v>143</v>
      </c>
      <c r="AU137" s="23" t="s">
        <v>80</v>
      </c>
      <c r="AY137" s="23" t="s">
        <v>140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23" t="s">
        <v>76</v>
      </c>
      <c r="BK137" s="213">
        <f>ROUND(I137*H137,2)</f>
        <v>0</v>
      </c>
      <c r="BL137" s="23" t="s">
        <v>147</v>
      </c>
      <c r="BM137" s="23" t="s">
        <v>457</v>
      </c>
    </row>
    <row r="138" spans="2:65" s="1" customFormat="1" ht="40.5">
      <c r="B138" s="40"/>
      <c r="C138" s="62"/>
      <c r="D138" s="214" t="s">
        <v>149</v>
      </c>
      <c r="E138" s="62"/>
      <c r="F138" s="215" t="s">
        <v>280</v>
      </c>
      <c r="G138" s="62"/>
      <c r="H138" s="62"/>
      <c r="I138" s="171"/>
      <c r="J138" s="62"/>
      <c r="K138" s="62"/>
      <c r="L138" s="60"/>
      <c r="M138" s="216"/>
      <c r="N138" s="41"/>
      <c r="O138" s="41"/>
      <c r="P138" s="41"/>
      <c r="Q138" s="41"/>
      <c r="R138" s="41"/>
      <c r="S138" s="41"/>
      <c r="T138" s="77"/>
      <c r="AT138" s="23" t="s">
        <v>149</v>
      </c>
      <c r="AU138" s="23" t="s">
        <v>80</v>
      </c>
    </row>
    <row r="139" spans="2:65" s="13" customFormat="1" ht="13.5">
      <c r="B139" s="241"/>
      <c r="C139" s="242"/>
      <c r="D139" s="214" t="s">
        <v>150</v>
      </c>
      <c r="E139" s="243" t="s">
        <v>21</v>
      </c>
      <c r="F139" s="244" t="s">
        <v>436</v>
      </c>
      <c r="G139" s="242"/>
      <c r="H139" s="243" t="s">
        <v>21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150</v>
      </c>
      <c r="AU139" s="250" t="s">
        <v>80</v>
      </c>
      <c r="AV139" s="13" t="s">
        <v>76</v>
      </c>
      <c r="AW139" s="13" t="s">
        <v>35</v>
      </c>
      <c r="AX139" s="13" t="s">
        <v>72</v>
      </c>
      <c r="AY139" s="250" t="s">
        <v>140</v>
      </c>
    </row>
    <row r="140" spans="2:65" s="13" customFormat="1" ht="13.5">
      <c r="B140" s="241"/>
      <c r="C140" s="242"/>
      <c r="D140" s="214" t="s">
        <v>150</v>
      </c>
      <c r="E140" s="243" t="s">
        <v>21</v>
      </c>
      <c r="F140" s="244" t="s">
        <v>437</v>
      </c>
      <c r="G140" s="242"/>
      <c r="H140" s="243" t="s">
        <v>21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150</v>
      </c>
      <c r="AU140" s="250" t="s">
        <v>80</v>
      </c>
      <c r="AV140" s="13" t="s">
        <v>76</v>
      </c>
      <c r="AW140" s="13" t="s">
        <v>35</v>
      </c>
      <c r="AX140" s="13" t="s">
        <v>72</v>
      </c>
      <c r="AY140" s="250" t="s">
        <v>140</v>
      </c>
    </row>
    <row r="141" spans="2:65" s="12" customFormat="1" ht="13.5">
      <c r="B141" s="217"/>
      <c r="C141" s="218"/>
      <c r="D141" s="214" t="s">
        <v>150</v>
      </c>
      <c r="E141" s="219" t="s">
        <v>21</v>
      </c>
      <c r="F141" s="220" t="s">
        <v>450</v>
      </c>
      <c r="G141" s="218"/>
      <c r="H141" s="221">
        <v>1650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150</v>
      </c>
      <c r="AU141" s="227" t="s">
        <v>80</v>
      </c>
      <c r="AV141" s="12" t="s">
        <v>80</v>
      </c>
      <c r="AW141" s="12" t="s">
        <v>35</v>
      </c>
      <c r="AX141" s="12" t="s">
        <v>72</v>
      </c>
      <c r="AY141" s="227" t="s">
        <v>140</v>
      </c>
    </row>
    <row r="142" spans="2:65" s="13" customFormat="1" ht="13.5">
      <c r="B142" s="241"/>
      <c r="C142" s="242"/>
      <c r="D142" s="214" t="s">
        <v>150</v>
      </c>
      <c r="E142" s="243" t="s">
        <v>21</v>
      </c>
      <c r="F142" s="244" t="s">
        <v>436</v>
      </c>
      <c r="G142" s="242"/>
      <c r="H142" s="243" t="s">
        <v>21</v>
      </c>
      <c r="I142" s="245"/>
      <c r="J142" s="242"/>
      <c r="K142" s="242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150</v>
      </c>
      <c r="AU142" s="250" t="s">
        <v>80</v>
      </c>
      <c r="AV142" s="13" t="s">
        <v>76</v>
      </c>
      <c r="AW142" s="13" t="s">
        <v>35</v>
      </c>
      <c r="AX142" s="13" t="s">
        <v>72</v>
      </c>
      <c r="AY142" s="250" t="s">
        <v>140</v>
      </c>
    </row>
    <row r="143" spans="2:65" s="13" customFormat="1" ht="13.5">
      <c r="B143" s="241"/>
      <c r="C143" s="242"/>
      <c r="D143" s="214" t="s">
        <v>150</v>
      </c>
      <c r="E143" s="243" t="s">
        <v>21</v>
      </c>
      <c r="F143" s="244" t="s">
        <v>437</v>
      </c>
      <c r="G143" s="242"/>
      <c r="H143" s="243" t="s">
        <v>21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150</v>
      </c>
      <c r="AU143" s="250" t="s">
        <v>80</v>
      </c>
      <c r="AV143" s="13" t="s">
        <v>76</v>
      </c>
      <c r="AW143" s="13" t="s">
        <v>35</v>
      </c>
      <c r="AX143" s="13" t="s">
        <v>72</v>
      </c>
      <c r="AY143" s="250" t="s">
        <v>140</v>
      </c>
    </row>
    <row r="144" spans="2:65" s="12" customFormat="1" ht="13.5">
      <c r="B144" s="217"/>
      <c r="C144" s="218"/>
      <c r="D144" s="214" t="s">
        <v>150</v>
      </c>
      <c r="E144" s="219" t="s">
        <v>21</v>
      </c>
      <c r="F144" s="220" t="s">
        <v>456</v>
      </c>
      <c r="G144" s="218"/>
      <c r="H144" s="221">
        <v>-825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150</v>
      </c>
      <c r="AU144" s="227" t="s">
        <v>80</v>
      </c>
      <c r="AV144" s="12" t="s">
        <v>80</v>
      </c>
      <c r="AW144" s="12" t="s">
        <v>35</v>
      </c>
      <c r="AX144" s="12" t="s">
        <v>72</v>
      </c>
      <c r="AY144" s="227" t="s">
        <v>140</v>
      </c>
    </row>
    <row r="145" spans="2:65" s="12" customFormat="1" ht="13.5">
      <c r="B145" s="217"/>
      <c r="C145" s="218"/>
      <c r="D145" s="214" t="s">
        <v>150</v>
      </c>
      <c r="E145" s="218"/>
      <c r="F145" s="220" t="s">
        <v>458</v>
      </c>
      <c r="G145" s="218"/>
      <c r="H145" s="221">
        <v>8250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150</v>
      </c>
      <c r="AU145" s="227" t="s">
        <v>80</v>
      </c>
      <c r="AV145" s="12" t="s">
        <v>80</v>
      </c>
      <c r="AW145" s="12" t="s">
        <v>6</v>
      </c>
      <c r="AX145" s="12" t="s">
        <v>76</v>
      </c>
      <c r="AY145" s="227" t="s">
        <v>140</v>
      </c>
    </row>
    <row r="146" spans="2:65" s="1" customFormat="1" ht="16.5" customHeight="1">
      <c r="B146" s="40"/>
      <c r="C146" s="202" t="s">
        <v>152</v>
      </c>
      <c r="D146" s="202" t="s">
        <v>143</v>
      </c>
      <c r="E146" s="203" t="s">
        <v>282</v>
      </c>
      <c r="F146" s="204" t="s">
        <v>283</v>
      </c>
      <c r="G146" s="205" t="s">
        <v>257</v>
      </c>
      <c r="H146" s="206">
        <v>825</v>
      </c>
      <c r="I146" s="207"/>
      <c r="J146" s="208">
        <f>ROUND(I146*H146,2)</f>
        <v>0</v>
      </c>
      <c r="K146" s="204" t="s">
        <v>157</v>
      </c>
      <c r="L146" s="60"/>
      <c r="M146" s="209" t="s">
        <v>21</v>
      </c>
      <c r="N146" s="210" t="s">
        <v>43</v>
      </c>
      <c r="O146" s="41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23" t="s">
        <v>147</v>
      </c>
      <c r="AT146" s="23" t="s">
        <v>143</v>
      </c>
      <c r="AU146" s="23" t="s">
        <v>80</v>
      </c>
      <c r="AY146" s="23" t="s">
        <v>140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23" t="s">
        <v>76</v>
      </c>
      <c r="BK146" s="213">
        <f>ROUND(I146*H146,2)</f>
        <v>0</v>
      </c>
      <c r="BL146" s="23" t="s">
        <v>147</v>
      </c>
      <c r="BM146" s="23" t="s">
        <v>459</v>
      </c>
    </row>
    <row r="147" spans="2:65" s="1" customFormat="1" ht="27">
      <c r="B147" s="40"/>
      <c r="C147" s="62"/>
      <c r="D147" s="214" t="s">
        <v>149</v>
      </c>
      <c r="E147" s="62"/>
      <c r="F147" s="215" t="s">
        <v>285</v>
      </c>
      <c r="G147" s="62"/>
      <c r="H147" s="62"/>
      <c r="I147" s="171"/>
      <c r="J147" s="62"/>
      <c r="K147" s="62"/>
      <c r="L147" s="60"/>
      <c r="M147" s="216"/>
      <c r="N147" s="41"/>
      <c r="O147" s="41"/>
      <c r="P147" s="41"/>
      <c r="Q147" s="41"/>
      <c r="R147" s="41"/>
      <c r="S147" s="41"/>
      <c r="T147" s="77"/>
      <c r="AT147" s="23" t="s">
        <v>149</v>
      </c>
      <c r="AU147" s="23" t="s">
        <v>80</v>
      </c>
    </row>
    <row r="148" spans="2:65" s="13" customFormat="1" ht="13.5">
      <c r="B148" s="241"/>
      <c r="C148" s="242"/>
      <c r="D148" s="214" t="s">
        <v>150</v>
      </c>
      <c r="E148" s="243" t="s">
        <v>21</v>
      </c>
      <c r="F148" s="244" t="s">
        <v>436</v>
      </c>
      <c r="G148" s="242"/>
      <c r="H148" s="243" t="s">
        <v>21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150</v>
      </c>
      <c r="AU148" s="250" t="s">
        <v>80</v>
      </c>
      <c r="AV148" s="13" t="s">
        <v>76</v>
      </c>
      <c r="AW148" s="13" t="s">
        <v>35</v>
      </c>
      <c r="AX148" s="13" t="s">
        <v>72</v>
      </c>
      <c r="AY148" s="250" t="s">
        <v>140</v>
      </c>
    </row>
    <row r="149" spans="2:65" s="13" customFormat="1" ht="13.5">
      <c r="B149" s="241"/>
      <c r="C149" s="242"/>
      <c r="D149" s="214" t="s">
        <v>150</v>
      </c>
      <c r="E149" s="243" t="s">
        <v>21</v>
      </c>
      <c r="F149" s="244" t="s">
        <v>437</v>
      </c>
      <c r="G149" s="242"/>
      <c r="H149" s="243" t="s">
        <v>21</v>
      </c>
      <c r="I149" s="245"/>
      <c r="J149" s="242"/>
      <c r="K149" s="242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150</v>
      </c>
      <c r="AU149" s="250" t="s">
        <v>80</v>
      </c>
      <c r="AV149" s="13" t="s">
        <v>76</v>
      </c>
      <c r="AW149" s="13" t="s">
        <v>35</v>
      </c>
      <c r="AX149" s="13" t="s">
        <v>72</v>
      </c>
      <c r="AY149" s="250" t="s">
        <v>140</v>
      </c>
    </row>
    <row r="150" spans="2:65" s="12" customFormat="1" ht="13.5">
      <c r="B150" s="217"/>
      <c r="C150" s="218"/>
      <c r="D150" s="214" t="s">
        <v>150</v>
      </c>
      <c r="E150" s="219" t="s">
        <v>21</v>
      </c>
      <c r="F150" s="220" t="s">
        <v>460</v>
      </c>
      <c r="G150" s="218"/>
      <c r="H150" s="221">
        <v>825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150</v>
      </c>
      <c r="AU150" s="227" t="s">
        <v>80</v>
      </c>
      <c r="AV150" s="12" t="s">
        <v>80</v>
      </c>
      <c r="AW150" s="12" t="s">
        <v>35</v>
      </c>
      <c r="AX150" s="12" t="s">
        <v>72</v>
      </c>
      <c r="AY150" s="227" t="s">
        <v>140</v>
      </c>
    </row>
    <row r="151" spans="2:65" s="1" customFormat="1" ht="25.5" customHeight="1">
      <c r="B151" s="40"/>
      <c r="C151" s="202" t="s">
        <v>196</v>
      </c>
      <c r="D151" s="202" t="s">
        <v>143</v>
      </c>
      <c r="E151" s="203" t="s">
        <v>287</v>
      </c>
      <c r="F151" s="204" t="s">
        <v>288</v>
      </c>
      <c r="G151" s="205" t="s">
        <v>257</v>
      </c>
      <c r="H151" s="206">
        <v>1650</v>
      </c>
      <c r="I151" s="207"/>
      <c r="J151" s="208">
        <f>ROUND(I151*H151,2)</f>
        <v>0</v>
      </c>
      <c r="K151" s="204" t="s">
        <v>157</v>
      </c>
      <c r="L151" s="60"/>
      <c r="M151" s="209" t="s">
        <v>21</v>
      </c>
      <c r="N151" s="210" t="s">
        <v>43</v>
      </c>
      <c r="O151" s="41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23" t="s">
        <v>147</v>
      </c>
      <c r="AT151" s="23" t="s">
        <v>143</v>
      </c>
      <c r="AU151" s="23" t="s">
        <v>80</v>
      </c>
      <c r="AY151" s="23" t="s">
        <v>140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3" t="s">
        <v>76</v>
      </c>
      <c r="BK151" s="213">
        <f>ROUND(I151*H151,2)</f>
        <v>0</v>
      </c>
      <c r="BL151" s="23" t="s">
        <v>147</v>
      </c>
      <c r="BM151" s="23" t="s">
        <v>461</v>
      </c>
    </row>
    <row r="152" spans="2:65" s="1" customFormat="1" ht="40.5">
      <c r="B152" s="40"/>
      <c r="C152" s="62"/>
      <c r="D152" s="214" t="s">
        <v>149</v>
      </c>
      <c r="E152" s="62"/>
      <c r="F152" s="215" t="s">
        <v>290</v>
      </c>
      <c r="G152" s="62"/>
      <c r="H152" s="62"/>
      <c r="I152" s="171"/>
      <c r="J152" s="62"/>
      <c r="K152" s="62"/>
      <c r="L152" s="60"/>
      <c r="M152" s="216"/>
      <c r="N152" s="41"/>
      <c r="O152" s="41"/>
      <c r="P152" s="41"/>
      <c r="Q152" s="41"/>
      <c r="R152" s="41"/>
      <c r="S152" s="41"/>
      <c r="T152" s="77"/>
      <c r="AT152" s="23" t="s">
        <v>149</v>
      </c>
      <c r="AU152" s="23" t="s">
        <v>80</v>
      </c>
    </row>
    <row r="153" spans="2:65" s="13" customFormat="1" ht="13.5">
      <c r="B153" s="241"/>
      <c r="C153" s="242"/>
      <c r="D153" s="214" t="s">
        <v>150</v>
      </c>
      <c r="E153" s="243" t="s">
        <v>21</v>
      </c>
      <c r="F153" s="244" t="s">
        <v>436</v>
      </c>
      <c r="G153" s="242"/>
      <c r="H153" s="243" t="s">
        <v>21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150</v>
      </c>
      <c r="AU153" s="250" t="s">
        <v>80</v>
      </c>
      <c r="AV153" s="13" t="s">
        <v>76</v>
      </c>
      <c r="AW153" s="13" t="s">
        <v>35</v>
      </c>
      <c r="AX153" s="13" t="s">
        <v>72</v>
      </c>
      <c r="AY153" s="250" t="s">
        <v>140</v>
      </c>
    </row>
    <row r="154" spans="2:65" s="13" customFormat="1" ht="13.5">
      <c r="B154" s="241"/>
      <c r="C154" s="242"/>
      <c r="D154" s="214" t="s">
        <v>150</v>
      </c>
      <c r="E154" s="243" t="s">
        <v>21</v>
      </c>
      <c r="F154" s="244" t="s">
        <v>437</v>
      </c>
      <c r="G154" s="242"/>
      <c r="H154" s="243" t="s">
        <v>21</v>
      </c>
      <c r="I154" s="245"/>
      <c r="J154" s="242"/>
      <c r="K154" s="242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150</v>
      </c>
      <c r="AU154" s="250" t="s">
        <v>80</v>
      </c>
      <c r="AV154" s="13" t="s">
        <v>76</v>
      </c>
      <c r="AW154" s="13" t="s">
        <v>35</v>
      </c>
      <c r="AX154" s="13" t="s">
        <v>72</v>
      </c>
      <c r="AY154" s="250" t="s">
        <v>140</v>
      </c>
    </row>
    <row r="155" spans="2:65" s="12" customFormat="1" ht="13.5">
      <c r="B155" s="217"/>
      <c r="C155" s="218"/>
      <c r="D155" s="214" t="s">
        <v>150</v>
      </c>
      <c r="E155" s="219" t="s">
        <v>21</v>
      </c>
      <c r="F155" s="220" t="s">
        <v>462</v>
      </c>
      <c r="G155" s="218"/>
      <c r="H155" s="221">
        <v>1650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150</v>
      </c>
      <c r="AU155" s="227" t="s">
        <v>80</v>
      </c>
      <c r="AV155" s="12" t="s">
        <v>80</v>
      </c>
      <c r="AW155" s="12" t="s">
        <v>35</v>
      </c>
      <c r="AX155" s="12" t="s">
        <v>72</v>
      </c>
      <c r="AY155" s="227" t="s">
        <v>140</v>
      </c>
    </row>
    <row r="156" spans="2:65" s="1" customFormat="1" ht="16.5" customHeight="1">
      <c r="B156" s="40"/>
      <c r="C156" s="228" t="s">
        <v>204</v>
      </c>
      <c r="D156" s="228" t="s">
        <v>167</v>
      </c>
      <c r="E156" s="229" t="s">
        <v>292</v>
      </c>
      <c r="F156" s="230" t="s">
        <v>293</v>
      </c>
      <c r="G156" s="231" t="s">
        <v>207</v>
      </c>
      <c r="H156" s="232">
        <v>1980</v>
      </c>
      <c r="I156" s="233"/>
      <c r="J156" s="234">
        <f>ROUND(I156*H156,2)</f>
        <v>0</v>
      </c>
      <c r="K156" s="230" t="s">
        <v>157</v>
      </c>
      <c r="L156" s="235"/>
      <c r="M156" s="236" t="s">
        <v>21</v>
      </c>
      <c r="N156" s="237" t="s">
        <v>43</v>
      </c>
      <c r="O156" s="41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3" t="s">
        <v>141</v>
      </c>
      <c r="AT156" s="23" t="s">
        <v>167</v>
      </c>
      <c r="AU156" s="23" t="s">
        <v>80</v>
      </c>
      <c r="AY156" s="23" t="s">
        <v>140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3" t="s">
        <v>76</v>
      </c>
      <c r="BK156" s="213">
        <f>ROUND(I156*H156,2)</f>
        <v>0</v>
      </c>
      <c r="BL156" s="23" t="s">
        <v>147</v>
      </c>
      <c r="BM156" s="23" t="s">
        <v>463</v>
      </c>
    </row>
    <row r="157" spans="2:65" s="1" customFormat="1" ht="13.5">
      <c r="B157" s="40"/>
      <c r="C157" s="62"/>
      <c r="D157" s="214" t="s">
        <v>149</v>
      </c>
      <c r="E157" s="62"/>
      <c r="F157" s="215" t="s">
        <v>293</v>
      </c>
      <c r="G157" s="62"/>
      <c r="H157" s="62"/>
      <c r="I157" s="171"/>
      <c r="J157" s="62"/>
      <c r="K157" s="62"/>
      <c r="L157" s="60"/>
      <c r="M157" s="216"/>
      <c r="N157" s="41"/>
      <c r="O157" s="41"/>
      <c r="P157" s="41"/>
      <c r="Q157" s="41"/>
      <c r="R157" s="41"/>
      <c r="S157" s="41"/>
      <c r="T157" s="77"/>
      <c r="AT157" s="23" t="s">
        <v>149</v>
      </c>
      <c r="AU157" s="23" t="s">
        <v>80</v>
      </c>
    </row>
    <row r="158" spans="2:65" s="13" customFormat="1" ht="13.5">
      <c r="B158" s="241"/>
      <c r="C158" s="242"/>
      <c r="D158" s="214" t="s">
        <v>150</v>
      </c>
      <c r="E158" s="243" t="s">
        <v>21</v>
      </c>
      <c r="F158" s="244" t="s">
        <v>436</v>
      </c>
      <c r="G158" s="242"/>
      <c r="H158" s="243" t="s">
        <v>21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150</v>
      </c>
      <c r="AU158" s="250" t="s">
        <v>80</v>
      </c>
      <c r="AV158" s="13" t="s">
        <v>76</v>
      </c>
      <c r="AW158" s="13" t="s">
        <v>35</v>
      </c>
      <c r="AX158" s="13" t="s">
        <v>72</v>
      </c>
      <c r="AY158" s="250" t="s">
        <v>140</v>
      </c>
    </row>
    <row r="159" spans="2:65" s="13" customFormat="1" ht="13.5">
      <c r="B159" s="241"/>
      <c r="C159" s="242"/>
      <c r="D159" s="214" t="s">
        <v>150</v>
      </c>
      <c r="E159" s="243" t="s">
        <v>21</v>
      </c>
      <c r="F159" s="244" t="s">
        <v>437</v>
      </c>
      <c r="G159" s="242"/>
      <c r="H159" s="243" t="s">
        <v>21</v>
      </c>
      <c r="I159" s="245"/>
      <c r="J159" s="242"/>
      <c r="K159" s="242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150</v>
      </c>
      <c r="AU159" s="250" t="s">
        <v>80</v>
      </c>
      <c r="AV159" s="13" t="s">
        <v>76</v>
      </c>
      <c r="AW159" s="13" t="s">
        <v>35</v>
      </c>
      <c r="AX159" s="13" t="s">
        <v>72</v>
      </c>
      <c r="AY159" s="250" t="s">
        <v>140</v>
      </c>
    </row>
    <row r="160" spans="2:65" s="12" customFormat="1" ht="13.5">
      <c r="B160" s="217"/>
      <c r="C160" s="218"/>
      <c r="D160" s="214" t="s">
        <v>150</v>
      </c>
      <c r="E160" s="219" t="s">
        <v>21</v>
      </c>
      <c r="F160" s="220" t="s">
        <v>464</v>
      </c>
      <c r="G160" s="218"/>
      <c r="H160" s="221">
        <v>825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150</v>
      </c>
      <c r="AU160" s="227" t="s">
        <v>80</v>
      </c>
      <c r="AV160" s="12" t="s">
        <v>80</v>
      </c>
      <c r="AW160" s="12" t="s">
        <v>35</v>
      </c>
      <c r="AX160" s="12" t="s">
        <v>72</v>
      </c>
      <c r="AY160" s="227" t="s">
        <v>140</v>
      </c>
    </row>
    <row r="161" spans="2:65" s="12" customFormat="1" ht="13.5">
      <c r="B161" s="217"/>
      <c r="C161" s="218"/>
      <c r="D161" s="214" t="s">
        <v>150</v>
      </c>
      <c r="E161" s="218"/>
      <c r="F161" s="220" t="s">
        <v>465</v>
      </c>
      <c r="G161" s="218"/>
      <c r="H161" s="221">
        <v>1980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150</v>
      </c>
      <c r="AU161" s="227" t="s">
        <v>80</v>
      </c>
      <c r="AV161" s="12" t="s">
        <v>80</v>
      </c>
      <c r="AW161" s="12" t="s">
        <v>6</v>
      </c>
      <c r="AX161" s="12" t="s">
        <v>76</v>
      </c>
      <c r="AY161" s="227" t="s">
        <v>140</v>
      </c>
    </row>
    <row r="162" spans="2:65" s="1" customFormat="1" ht="16.5" customHeight="1">
      <c r="B162" s="40"/>
      <c r="C162" s="202" t="s">
        <v>210</v>
      </c>
      <c r="D162" s="202" t="s">
        <v>143</v>
      </c>
      <c r="E162" s="203" t="s">
        <v>297</v>
      </c>
      <c r="F162" s="204" t="s">
        <v>298</v>
      </c>
      <c r="G162" s="205" t="s">
        <v>257</v>
      </c>
      <c r="H162" s="206">
        <v>825</v>
      </c>
      <c r="I162" s="207"/>
      <c r="J162" s="208">
        <f>ROUND(I162*H162,2)</f>
        <v>0</v>
      </c>
      <c r="K162" s="204" t="s">
        <v>157</v>
      </c>
      <c r="L162" s="60"/>
      <c r="M162" s="209" t="s">
        <v>21</v>
      </c>
      <c r="N162" s="210" t="s">
        <v>43</v>
      </c>
      <c r="O162" s="41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AR162" s="23" t="s">
        <v>147</v>
      </c>
      <c r="AT162" s="23" t="s">
        <v>143</v>
      </c>
      <c r="AU162" s="23" t="s">
        <v>80</v>
      </c>
      <c r="AY162" s="23" t="s">
        <v>140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23" t="s">
        <v>76</v>
      </c>
      <c r="BK162" s="213">
        <f>ROUND(I162*H162,2)</f>
        <v>0</v>
      </c>
      <c r="BL162" s="23" t="s">
        <v>147</v>
      </c>
      <c r="BM162" s="23" t="s">
        <v>466</v>
      </c>
    </row>
    <row r="163" spans="2:65" s="1" customFormat="1" ht="13.5">
      <c r="B163" s="40"/>
      <c r="C163" s="62"/>
      <c r="D163" s="214" t="s">
        <v>149</v>
      </c>
      <c r="E163" s="62"/>
      <c r="F163" s="215" t="s">
        <v>298</v>
      </c>
      <c r="G163" s="62"/>
      <c r="H163" s="62"/>
      <c r="I163" s="171"/>
      <c r="J163" s="62"/>
      <c r="K163" s="62"/>
      <c r="L163" s="60"/>
      <c r="M163" s="216"/>
      <c r="N163" s="41"/>
      <c r="O163" s="41"/>
      <c r="P163" s="41"/>
      <c r="Q163" s="41"/>
      <c r="R163" s="41"/>
      <c r="S163" s="41"/>
      <c r="T163" s="77"/>
      <c r="AT163" s="23" t="s">
        <v>149</v>
      </c>
      <c r="AU163" s="23" t="s">
        <v>80</v>
      </c>
    </row>
    <row r="164" spans="2:65" s="13" customFormat="1" ht="13.5">
      <c r="B164" s="241"/>
      <c r="C164" s="242"/>
      <c r="D164" s="214" t="s">
        <v>150</v>
      </c>
      <c r="E164" s="243" t="s">
        <v>21</v>
      </c>
      <c r="F164" s="244" t="s">
        <v>436</v>
      </c>
      <c r="G164" s="242"/>
      <c r="H164" s="243" t="s">
        <v>21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150</v>
      </c>
      <c r="AU164" s="250" t="s">
        <v>80</v>
      </c>
      <c r="AV164" s="13" t="s">
        <v>76</v>
      </c>
      <c r="AW164" s="13" t="s">
        <v>35</v>
      </c>
      <c r="AX164" s="13" t="s">
        <v>72</v>
      </c>
      <c r="AY164" s="250" t="s">
        <v>140</v>
      </c>
    </row>
    <row r="165" spans="2:65" s="13" customFormat="1" ht="13.5">
      <c r="B165" s="241"/>
      <c r="C165" s="242"/>
      <c r="D165" s="214" t="s">
        <v>150</v>
      </c>
      <c r="E165" s="243" t="s">
        <v>21</v>
      </c>
      <c r="F165" s="244" t="s">
        <v>437</v>
      </c>
      <c r="G165" s="242"/>
      <c r="H165" s="243" t="s">
        <v>21</v>
      </c>
      <c r="I165" s="245"/>
      <c r="J165" s="242"/>
      <c r="K165" s="242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150</v>
      </c>
      <c r="AU165" s="250" t="s">
        <v>80</v>
      </c>
      <c r="AV165" s="13" t="s">
        <v>76</v>
      </c>
      <c r="AW165" s="13" t="s">
        <v>35</v>
      </c>
      <c r="AX165" s="13" t="s">
        <v>72</v>
      </c>
      <c r="AY165" s="250" t="s">
        <v>140</v>
      </c>
    </row>
    <row r="166" spans="2:65" s="12" customFormat="1" ht="13.5">
      <c r="B166" s="217"/>
      <c r="C166" s="218"/>
      <c r="D166" s="214" t="s">
        <v>150</v>
      </c>
      <c r="E166" s="219" t="s">
        <v>21</v>
      </c>
      <c r="F166" s="220" t="s">
        <v>450</v>
      </c>
      <c r="G166" s="218"/>
      <c r="H166" s="221">
        <v>1650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150</v>
      </c>
      <c r="AU166" s="227" t="s">
        <v>80</v>
      </c>
      <c r="AV166" s="12" t="s">
        <v>80</v>
      </c>
      <c r="AW166" s="12" t="s">
        <v>35</v>
      </c>
      <c r="AX166" s="12" t="s">
        <v>72</v>
      </c>
      <c r="AY166" s="227" t="s">
        <v>140</v>
      </c>
    </row>
    <row r="167" spans="2:65" s="13" customFormat="1" ht="13.5">
      <c r="B167" s="241"/>
      <c r="C167" s="242"/>
      <c r="D167" s="214" t="s">
        <v>150</v>
      </c>
      <c r="E167" s="243" t="s">
        <v>21</v>
      </c>
      <c r="F167" s="244" t="s">
        <v>436</v>
      </c>
      <c r="G167" s="242"/>
      <c r="H167" s="243" t="s">
        <v>21</v>
      </c>
      <c r="I167" s="245"/>
      <c r="J167" s="242"/>
      <c r="K167" s="242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150</v>
      </c>
      <c r="AU167" s="250" t="s">
        <v>80</v>
      </c>
      <c r="AV167" s="13" t="s">
        <v>76</v>
      </c>
      <c r="AW167" s="13" t="s">
        <v>35</v>
      </c>
      <c r="AX167" s="13" t="s">
        <v>72</v>
      </c>
      <c r="AY167" s="250" t="s">
        <v>140</v>
      </c>
    </row>
    <row r="168" spans="2:65" s="13" customFormat="1" ht="13.5">
      <c r="B168" s="241"/>
      <c r="C168" s="242"/>
      <c r="D168" s="214" t="s">
        <v>150</v>
      </c>
      <c r="E168" s="243" t="s">
        <v>21</v>
      </c>
      <c r="F168" s="244" t="s">
        <v>437</v>
      </c>
      <c r="G168" s="242"/>
      <c r="H168" s="243" t="s">
        <v>21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150</v>
      </c>
      <c r="AU168" s="250" t="s">
        <v>80</v>
      </c>
      <c r="AV168" s="13" t="s">
        <v>76</v>
      </c>
      <c r="AW168" s="13" t="s">
        <v>35</v>
      </c>
      <c r="AX168" s="13" t="s">
        <v>72</v>
      </c>
      <c r="AY168" s="250" t="s">
        <v>140</v>
      </c>
    </row>
    <row r="169" spans="2:65" s="12" customFormat="1" ht="13.5">
      <c r="B169" s="217"/>
      <c r="C169" s="218"/>
      <c r="D169" s="214" t="s">
        <v>150</v>
      </c>
      <c r="E169" s="219" t="s">
        <v>21</v>
      </c>
      <c r="F169" s="220" t="s">
        <v>456</v>
      </c>
      <c r="G169" s="218"/>
      <c r="H169" s="221">
        <v>-825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150</v>
      </c>
      <c r="AU169" s="227" t="s">
        <v>80</v>
      </c>
      <c r="AV169" s="12" t="s">
        <v>80</v>
      </c>
      <c r="AW169" s="12" t="s">
        <v>35</v>
      </c>
      <c r="AX169" s="12" t="s">
        <v>72</v>
      </c>
      <c r="AY169" s="227" t="s">
        <v>140</v>
      </c>
    </row>
    <row r="170" spans="2:65" s="1" customFormat="1" ht="16.5" customHeight="1">
      <c r="B170" s="40"/>
      <c r="C170" s="202" t="s">
        <v>216</v>
      </c>
      <c r="D170" s="202" t="s">
        <v>143</v>
      </c>
      <c r="E170" s="203" t="s">
        <v>300</v>
      </c>
      <c r="F170" s="204" t="s">
        <v>301</v>
      </c>
      <c r="G170" s="205" t="s">
        <v>257</v>
      </c>
      <c r="H170" s="206">
        <v>825</v>
      </c>
      <c r="I170" s="207"/>
      <c r="J170" s="208">
        <f>ROUND(I170*H170,2)</f>
        <v>0</v>
      </c>
      <c r="K170" s="204" t="s">
        <v>21</v>
      </c>
      <c r="L170" s="60"/>
      <c r="M170" s="209" t="s">
        <v>21</v>
      </c>
      <c r="N170" s="210" t="s">
        <v>43</v>
      </c>
      <c r="O170" s="41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AR170" s="23" t="s">
        <v>147</v>
      </c>
      <c r="AT170" s="23" t="s">
        <v>143</v>
      </c>
      <c r="AU170" s="23" t="s">
        <v>80</v>
      </c>
      <c r="AY170" s="23" t="s">
        <v>140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23" t="s">
        <v>76</v>
      </c>
      <c r="BK170" s="213">
        <f>ROUND(I170*H170,2)</f>
        <v>0</v>
      </c>
      <c r="BL170" s="23" t="s">
        <v>147</v>
      </c>
      <c r="BM170" s="23" t="s">
        <v>467</v>
      </c>
    </row>
    <row r="171" spans="2:65" s="1" customFormat="1" ht="13.5">
      <c r="B171" s="40"/>
      <c r="C171" s="62"/>
      <c r="D171" s="214" t="s">
        <v>149</v>
      </c>
      <c r="E171" s="62"/>
      <c r="F171" s="215" t="s">
        <v>301</v>
      </c>
      <c r="G171" s="62"/>
      <c r="H171" s="62"/>
      <c r="I171" s="171"/>
      <c r="J171" s="62"/>
      <c r="K171" s="62"/>
      <c r="L171" s="60"/>
      <c r="M171" s="216"/>
      <c r="N171" s="41"/>
      <c r="O171" s="41"/>
      <c r="P171" s="41"/>
      <c r="Q171" s="41"/>
      <c r="R171" s="41"/>
      <c r="S171" s="41"/>
      <c r="T171" s="77"/>
      <c r="AT171" s="23" t="s">
        <v>149</v>
      </c>
      <c r="AU171" s="23" t="s">
        <v>80</v>
      </c>
    </row>
    <row r="172" spans="2:65" s="13" customFormat="1" ht="13.5">
      <c r="B172" s="241"/>
      <c r="C172" s="242"/>
      <c r="D172" s="214" t="s">
        <v>150</v>
      </c>
      <c r="E172" s="243" t="s">
        <v>21</v>
      </c>
      <c r="F172" s="244" t="s">
        <v>436</v>
      </c>
      <c r="G172" s="242"/>
      <c r="H172" s="243" t="s">
        <v>21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150</v>
      </c>
      <c r="AU172" s="250" t="s">
        <v>80</v>
      </c>
      <c r="AV172" s="13" t="s">
        <v>76</v>
      </c>
      <c r="AW172" s="13" t="s">
        <v>35</v>
      </c>
      <c r="AX172" s="13" t="s">
        <v>72</v>
      </c>
      <c r="AY172" s="250" t="s">
        <v>140</v>
      </c>
    </row>
    <row r="173" spans="2:65" s="13" customFormat="1" ht="13.5">
      <c r="B173" s="241"/>
      <c r="C173" s="242"/>
      <c r="D173" s="214" t="s">
        <v>150</v>
      </c>
      <c r="E173" s="243" t="s">
        <v>21</v>
      </c>
      <c r="F173" s="244" t="s">
        <v>437</v>
      </c>
      <c r="G173" s="242"/>
      <c r="H173" s="243" t="s">
        <v>21</v>
      </c>
      <c r="I173" s="245"/>
      <c r="J173" s="242"/>
      <c r="K173" s="242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150</v>
      </c>
      <c r="AU173" s="250" t="s">
        <v>80</v>
      </c>
      <c r="AV173" s="13" t="s">
        <v>76</v>
      </c>
      <c r="AW173" s="13" t="s">
        <v>35</v>
      </c>
      <c r="AX173" s="13" t="s">
        <v>72</v>
      </c>
      <c r="AY173" s="250" t="s">
        <v>140</v>
      </c>
    </row>
    <row r="174" spans="2:65" s="12" customFormat="1" ht="13.5">
      <c r="B174" s="217"/>
      <c r="C174" s="218"/>
      <c r="D174" s="214" t="s">
        <v>150</v>
      </c>
      <c r="E174" s="219" t="s">
        <v>21</v>
      </c>
      <c r="F174" s="220" t="s">
        <v>460</v>
      </c>
      <c r="G174" s="218"/>
      <c r="H174" s="221">
        <v>825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150</v>
      </c>
      <c r="AU174" s="227" t="s">
        <v>80</v>
      </c>
      <c r="AV174" s="12" t="s">
        <v>80</v>
      </c>
      <c r="AW174" s="12" t="s">
        <v>35</v>
      </c>
      <c r="AX174" s="12" t="s">
        <v>72</v>
      </c>
      <c r="AY174" s="227" t="s">
        <v>140</v>
      </c>
    </row>
    <row r="175" spans="2:65" s="1" customFormat="1" ht="16.5" customHeight="1">
      <c r="B175" s="40"/>
      <c r="C175" s="202" t="s">
        <v>221</v>
      </c>
      <c r="D175" s="202" t="s">
        <v>143</v>
      </c>
      <c r="E175" s="203" t="s">
        <v>303</v>
      </c>
      <c r="F175" s="204" t="s">
        <v>304</v>
      </c>
      <c r="G175" s="205" t="s">
        <v>207</v>
      </c>
      <c r="H175" s="206">
        <v>1567.5</v>
      </c>
      <c r="I175" s="207"/>
      <c r="J175" s="208">
        <f>ROUND(I175*H175,2)</f>
        <v>0</v>
      </c>
      <c r="K175" s="204" t="s">
        <v>157</v>
      </c>
      <c r="L175" s="60"/>
      <c r="M175" s="209" t="s">
        <v>21</v>
      </c>
      <c r="N175" s="210" t="s">
        <v>43</v>
      </c>
      <c r="O175" s="41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AR175" s="23" t="s">
        <v>147</v>
      </c>
      <c r="AT175" s="23" t="s">
        <v>143</v>
      </c>
      <c r="AU175" s="23" t="s">
        <v>80</v>
      </c>
      <c r="AY175" s="23" t="s">
        <v>140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23" t="s">
        <v>76</v>
      </c>
      <c r="BK175" s="213">
        <f>ROUND(I175*H175,2)</f>
        <v>0</v>
      </c>
      <c r="BL175" s="23" t="s">
        <v>147</v>
      </c>
      <c r="BM175" s="23" t="s">
        <v>468</v>
      </c>
    </row>
    <row r="176" spans="2:65" s="1" customFormat="1" ht="13.5">
      <c r="B176" s="40"/>
      <c r="C176" s="62"/>
      <c r="D176" s="214" t="s">
        <v>149</v>
      </c>
      <c r="E176" s="62"/>
      <c r="F176" s="215" t="s">
        <v>306</v>
      </c>
      <c r="G176" s="62"/>
      <c r="H176" s="62"/>
      <c r="I176" s="171"/>
      <c r="J176" s="62"/>
      <c r="K176" s="62"/>
      <c r="L176" s="60"/>
      <c r="M176" s="216"/>
      <c r="N176" s="41"/>
      <c r="O176" s="41"/>
      <c r="P176" s="41"/>
      <c r="Q176" s="41"/>
      <c r="R176" s="41"/>
      <c r="S176" s="41"/>
      <c r="T176" s="77"/>
      <c r="AT176" s="23" t="s">
        <v>149</v>
      </c>
      <c r="AU176" s="23" t="s">
        <v>80</v>
      </c>
    </row>
    <row r="177" spans="2:65" s="13" customFormat="1" ht="13.5">
      <c r="B177" s="241"/>
      <c r="C177" s="242"/>
      <c r="D177" s="214" t="s">
        <v>150</v>
      </c>
      <c r="E177" s="243" t="s">
        <v>21</v>
      </c>
      <c r="F177" s="244" t="s">
        <v>436</v>
      </c>
      <c r="G177" s="242"/>
      <c r="H177" s="243" t="s">
        <v>21</v>
      </c>
      <c r="I177" s="245"/>
      <c r="J177" s="242"/>
      <c r="K177" s="242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150</v>
      </c>
      <c r="AU177" s="250" t="s">
        <v>80</v>
      </c>
      <c r="AV177" s="13" t="s">
        <v>76</v>
      </c>
      <c r="AW177" s="13" t="s">
        <v>35</v>
      </c>
      <c r="AX177" s="13" t="s">
        <v>72</v>
      </c>
      <c r="AY177" s="250" t="s">
        <v>140</v>
      </c>
    </row>
    <row r="178" spans="2:65" s="13" customFormat="1" ht="13.5">
      <c r="B178" s="241"/>
      <c r="C178" s="242"/>
      <c r="D178" s="214" t="s">
        <v>150</v>
      </c>
      <c r="E178" s="243" t="s">
        <v>21</v>
      </c>
      <c r="F178" s="244" t="s">
        <v>437</v>
      </c>
      <c r="G178" s="242"/>
      <c r="H178" s="243" t="s">
        <v>21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150</v>
      </c>
      <c r="AU178" s="250" t="s">
        <v>80</v>
      </c>
      <c r="AV178" s="13" t="s">
        <v>76</v>
      </c>
      <c r="AW178" s="13" t="s">
        <v>35</v>
      </c>
      <c r="AX178" s="13" t="s">
        <v>72</v>
      </c>
      <c r="AY178" s="250" t="s">
        <v>140</v>
      </c>
    </row>
    <row r="179" spans="2:65" s="12" customFormat="1" ht="13.5">
      <c r="B179" s="217"/>
      <c r="C179" s="218"/>
      <c r="D179" s="214" t="s">
        <v>150</v>
      </c>
      <c r="E179" s="219" t="s">
        <v>21</v>
      </c>
      <c r="F179" s="220" t="s">
        <v>450</v>
      </c>
      <c r="G179" s="218"/>
      <c r="H179" s="221">
        <v>1650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150</v>
      </c>
      <c r="AU179" s="227" t="s">
        <v>80</v>
      </c>
      <c r="AV179" s="12" t="s">
        <v>80</v>
      </c>
      <c r="AW179" s="12" t="s">
        <v>35</v>
      </c>
      <c r="AX179" s="12" t="s">
        <v>72</v>
      </c>
      <c r="AY179" s="227" t="s">
        <v>140</v>
      </c>
    </row>
    <row r="180" spans="2:65" s="13" customFormat="1" ht="13.5">
      <c r="B180" s="241"/>
      <c r="C180" s="242"/>
      <c r="D180" s="214" t="s">
        <v>150</v>
      </c>
      <c r="E180" s="243" t="s">
        <v>21</v>
      </c>
      <c r="F180" s="244" t="s">
        <v>436</v>
      </c>
      <c r="G180" s="242"/>
      <c r="H180" s="243" t="s">
        <v>21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150</v>
      </c>
      <c r="AU180" s="250" t="s">
        <v>80</v>
      </c>
      <c r="AV180" s="13" t="s">
        <v>76</v>
      </c>
      <c r="AW180" s="13" t="s">
        <v>35</v>
      </c>
      <c r="AX180" s="13" t="s">
        <v>72</v>
      </c>
      <c r="AY180" s="250" t="s">
        <v>140</v>
      </c>
    </row>
    <row r="181" spans="2:65" s="13" customFormat="1" ht="13.5">
      <c r="B181" s="241"/>
      <c r="C181" s="242"/>
      <c r="D181" s="214" t="s">
        <v>150</v>
      </c>
      <c r="E181" s="243" t="s">
        <v>21</v>
      </c>
      <c r="F181" s="244" t="s">
        <v>437</v>
      </c>
      <c r="G181" s="242"/>
      <c r="H181" s="243" t="s">
        <v>21</v>
      </c>
      <c r="I181" s="245"/>
      <c r="J181" s="242"/>
      <c r="K181" s="242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150</v>
      </c>
      <c r="AU181" s="250" t="s">
        <v>80</v>
      </c>
      <c r="AV181" s="13" t="s">
        <v>76</v>
      </c>
      <c r="AW181" s="13" t="s">
        <v>35</v>
      </c>
      <c r="AX181" s="13" t="s">
        <v>72</v>
      </c>
      <c r="AY181" s="250" t="s">
        <v>140</v>
      </c>
    </row>
    <row r="182" spans="2:65" s="12" customFormat="1" ht="13.5">
      <c r="B182" s="217"/>
      <c r="C182" s="218"/>
      <c r="D182" s="214" t="s">
        <v>150</v>
      </c>
      <c r="E182" s="219" t="s">
        <v>21</v>
      </c>
      <c r="F182" s="220" t="s">
        <v>456</v>
      </c>
      <c r="G182" s="218"/>
      <c r="H182" s="221">
        <v>-825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150</v>
      </c>
      <c r="AU182" s="227" t="s">
        <v>80</v>
      </c>
      <c r="AV182" s="12" t="s">
        <v>80</v>
      </c>
      <c r="AW182" s="12" t="s">
        <v>35</v>
      </c>
      <c r="AX182" s="12" t="s">
        <v>72</v>
      </c>
      <c r="AY182" s="227" t="s">
        <v>140</v>
      </c>
    </row>
    <row r="183" spans="2:65" s="12" customFormat="1" ht="13.5">
      <c r="B183" s="217"/>
      <c r="C183" s="218"/>
      <c r="D183" s="214" t="s">
        <v>150</v>
      </c>
      <c r="E183" s="218"/>
      <c r="F183" s="220" t="s">
        <v>469</v>
      </c>
      <c r="G183" s="218"/>
      <c r="H183" s="221">
        <v>1567.5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150</v>
      </c>
      <c r="AU183" s="227" t="s">
        <v>80</v>
      </c>
      <c r="AV183" s="12" t="s">
        <v>80</v>
      </c>
      <c r="AW183" s="12" t="s">
        <v>6</v>
      </c>
      <c r="AX183" s="12" t="s">
        <v>76</v>
      </c>
      <c r="AY183" s="227" t="s">
        <v>140</v>
      </c>
    </row>
    <row r="184" spans="2:65" s="1" customFormat="1" ht="16.5" customHeight="1">
      <c r="B184" s="40"/>
      <c r="C184" s="202" t="s">
        <v>10</v>
      </c>
      <c r="D184" s="202" t="s">
        <v>143</v>
      </c>
      <c r="E184" s="203" t="s">
        <v>308</v>
      </c>
      <c r="F184" s="204" t="s">
        <v>309</v>
      </c>
      <c r="G184" s="205" t="s">
        <v>243</v>
      </c>
      <c r="H184" s="206">
        <v>9350</v>
      </c>
      <c r="I184" s="207"/>
      <c r="J184" s="208">
        <f>ROUND(I184*H184,2)</f>
        <v>0</v>
      </c>
      <c r="K184" s="204" t="s">
        <v>157</v>
      </c>
      <c r="L184" s="60"/>
      <c r="M184" s="209" t="s">
        <v>21</v>
      </c>
      <c r="N184" s="210" t="s">
        <v>43</v>
      </c>
      <c r="O184" s="41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AR184" s="23" t="s">
        <v>147</v>
      </c>
      <c r="AT184" s="23" t="s">
        <v>143</v>
      </c>
      <c r="AU184" s="23" t="s">
        <v>80</v>
      </c>
      <c r="AY184" s="23" t="s">
        <v>140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23" t="s">
        <v>76</v>
      </c>
      <c r="BK184" s="213">
        <f>ROUND(I184*H184,2)</f>
        <v>0</v>
      </c>
      <c r="BL184" s="23" t="s">
        <v>147</v>
      </c>
      <c r="BM184" s="23" t="s">
        <v>470</v>
      </c>
    </row>
    <row r="185" spans="2:65" s="1" customFormat="1" ht="13.5">
      <c r="B185" s="40"/>
      <c r="C185" s="62"/>
      <c r="D185" s="214" t="s">
        <v>149</v>
      </c>
      <c r="E185" s="62"/>
      <c r="F185" s="215" t="s">
        <v>311</v>
      </c>
      <c r="G185" s="62"/>
      <c r="H185" s="62"/>
      <c r="I185" s="171"/>
      <c r="J185" s="62"/>
      <c r="K185" s="62"/>
      <c r="L185" s="60"/>
      <c r="M185" s="216"/>
      <c r="N185" s="41"/>
      <c r="O185" s="41"/>
      <c r="P185" s="41"/>
      <c r="Q185" s="41"/>
      <c r="R185" s="41"/>
      <c r="S185" s="41"/>
      <c r="T185" s="77"/>
      <c r="AT185" s="23" t="s">
        <v>149</v>
      </c>
      <c r="AU185" s="23" t="s">
        <v>80</v>
      </c>
    </row>
    <row r="186" spans="2:65" s="13" customFormat="1" ht="13.5">
      <c r="B186" s="241"/>
      <c r="C186" s="242"/>
      <c r="D186" s="214" t="s">
        <v>150</v>
      </c>
      <c r="E186" s="243" t="s">
        <v>21</v>
      </c>
      <c r="F186" s="244" t="s">
        <v>436</v>
      </c>
      <c r="G186" s="242"/>
      <c r="H186" s="243" t="s">
        <v>21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150</v>
      </c>
      <c r="AU186" s="250" t="s">
        <v>80</v>
      </c>
      <c r="AV186" s="13" t="s">
        <v>76</v>
      </c>
      <c r="AW186" s="13" t="s">
        <v>35</v>
      </c>
      <c r="AX186" s="13" t="s">
        <v>72</v>
      </c>
      <c r="AY186" s="250" t="s">
        <v>140</v>
      </c>
    </row>
    <row r="187" spans="2:65" s="13" customFormat="1" ht="13.5">
      <c r="B187" s="241"/>
      <c r="C187" s="242"/>
      <c r="D187" s="214" t="s">
        <v>150</v>
      </c>
      <c r="E187" s="243" t="s">
        <v>21</v>
      </c>
      <c r="F187" s="244" t="s">
        <v>437</v>
      </c>
      <c r="G187" s="242"/>
      <c r="H187" s="243" t="s">
        <v>21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150</v>
      </c>
      <c r="AU187" s="250" t="s">
        <v>80</v>
      </c>
      <c r="AV187" s="13" t="s">
        <v>76</v>
      </c>
      <c r="AW187" s="13" t="s">
        <v>35</v>
      </c>
      <c r="AX187" s="13" t="s">
        <v>72</v>
      </c>
      <c r="AY187" s="250" t="s">
        <v>140</v>
      </c>
    </row>
    <row r="188" spans="2:65" s="12" customFormat="1" ht="13.5">
      <c r="B188" s="217"/>
      <c r="C188" s="218"/>
      <c r="D188" s="214" t="s">
        <v>150</v>
      </c>
      <c r="E188" s="219" t="s">
        <v>21</v>
      </c>
      <c r="F188" s="220" t="s">
        <v>471</v>
      </c>
      <c r="G188" s="218"/>
      <c r="H188" s="221">
        <v>2750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150</v>
      </c>
      <c r="AU188" s="227" t="s">
        <v>80</v>
      </c>
      <c r="AV188" s="12" t="s">
        <v>80</v>
      </c>
      <c r="AW188" s="12" t="s">
        <v>35</v>
      </c>
      <c r="AX188" s="12" t="s">
        <v>72</v>
      </c>
      <c r="AY188" s="227" t="s">
        <v>140</v>
      </c>
    </row>
    <row r="189" spans="2:65" s="12" customFormat="1" ht="13.5">
      <c r="B189" s="217"/>
      <c r="C189" s="218"/>
      <c r="D189" s="214" t="s">
        <v>150</v>
      </c>
      <c r="E189" s="219" t="s">
        <v>21</v>
      </c>
      <c r="F189" s="220" t="s">
        <v>472</v>
      </c>
      <c r="G189" s="218"/>
      <c r="H189" s="221">
        <v>6600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150</v>
      </c>
      <c r="AU189" s="227" t="s">
        <v>80</v>
      </c>
      <c r="AV189" s="12" t="s">
        <v>80</v>
      </c>
      <c r="AW189" s="12" t="s">
        <v>35</v>
      </c>
      <c r="AX189" s="12" t="s">
        <v>72</v>
      </c>
      <c r="AY189" s="227" t="s">
        <v>140</v>
      </c>
    </row>
    <row r="190" spans="2:65" s="1" customFormat="1" ht="16.5" customHeight="1">
      <c r="B190" s="40"/>
      <c r="C190" s="202" t="s">
        <v>232</v>
      </c>
      <c r="D190" s="202" t="s">
        <v>143</v>
      </c>
      <c r="E190" s="203" t="s">
        <v>473</v>
      </c>
      <c r="F190" s="204" t="s">
        <v>474</v>
      </c>
      <c r="G190" s="205" t="s">
        <v>243</v>
      </c>
      <c r="H190" s="206">
        <v>3850</v>
      </c>
      <c r="I190" s="207"/>
      <c r="J190" s="208">
        <f>ROUND(I190*H190,2)</f>
        <v>0</v>
      </c>
      <c r="K190" s="204" t="s">
        <v>157</v>
      </c>
      <c r="L190" s="60"/>
      <c r="M190" s="209" t="s">
        <v>21</v>
      </c>
      <c r="N190" s="210" t="s">
        <v>43</v>
      </c>
      <c r="O190" s="41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AR190" s="23" t="s">
        <v>147</v>
      </c>
      <c r="AT190" s="23" t="s">
        <v>143</v>
      </c>
      <c r="AU190" s="23" t="s">
        <v>80</v>
      </c>
      <c r="AY190" s="23" t="s">
        <v>140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23" t="s">
        <v>76</v>
      </c>
      <c r="BK190" s="213">
        <f>ROUND(I190*H190,2)</f>
        <v>0</v>
      </c>
      <c r="BL190" s="23" t="s">
        <v>147</v>
      </c>
      <c r="BM190" s="23" t="s">
        <v>475</v>
      </c>
    </row>
    <row r="191" spans="2:65" s="1" customFormat="1" ht="13.5">
      <c r="B191" s="40"/>
      <c r="C191" s="62"/>
      <c r="D191" s="214" t="s">
        <v>149</v>
      </c>
      <c r="E191" s="62"/>
      <c r="F191" s="215" t="s">
        <v>476</v>
      </c>
      <c r="G191" s="62"/>
      <c r="H191" s="62"/>
      <c r="I191" s="171"/>
      <c r="J191" s="62"/>
      <c r="K191" s="62"/>
      <c r="L191" s="60"/>
      <c r="M191" s="216"/>
      <c r="N191" s="41"/>
      <c r="O191" s="41"/>
      <c r="P191" s="41"/>
      <c r="Q191" s="41"/>
      <c r="R191" s="41"/>
      <c r="S191" s="41"/>
      <c r="T191" s="77"/>
      <c r="AT191" s="23" t="s">
        <v>149</v>
      </c>
      <c r="AU191" s="23" t="s">
        <v>80</v>
      </c>
    </row>
    <row r="192" spans="2:65" s="13" customFormat="1" ht="13.5">
      <c r="B192" s="241"/>
      <c r="C192" s="242"/>
      <c r="D192" s="214" t="s">
        <v>150</v>
      </c>
      <c r="E192" s="243" t="s">
        <v>21</v>
      </c>
      <c r="F192" s="244" t="s">
        <v>436</v>
      </c>
      <c r="G192" s="242"/>
      <c r="H192" s="243" t="s">
        <v>21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150</v>
      </c>
      <c r="AU192" s="250" t="s">
        <v>80</v>
      </c>
      <c r="AV192" s="13" t="s">
        <v>76</v>
      </c>
      <c r="AW192" s="13" t="s">
        <v>35</v>
      </c>
      <c r="AX192" s="13" t="s">
        <v>72</v>
      </c>
      <c r="AY192" s="250" t="s">
        <v>140</v>
      </c>
    </row>
    <row r="193" spans="2:65" s="13" customFormat="1" ht="13.5">
      <c r="B193" s="241"/>
      <c r="C193" s="242"/>
      <c r="D193" s="214" t="s">
        <v>150</v>
      </c>
      <c r="E193" s="243" t="s">
        <v>21</v>
      </c>
      <c r="F193" s="244" t="s">
        <v>437</v>
      </c>
      <c r="G193" s="242"/>
      <c r="H193" s="243" t="s">
        <v>21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150</v>
      </c>
      <c r="AU193" s="250" t="s">
        <v>80</v>
      </c>
      <c r="AV193" s="13" t="s">
        <v>76</v>
      </c>
      <c r="AW193" s="13" t="s">
        <v>35</v>
      </c>
      <c r="AX193" s="13" t="s">
        <v>72</v>
      </c>
      <c r="AY193" s="250" t="s">
        <v>140</v>
      </c>
    </row>
    <row r="194" spans="2:65" s="12" customFormat="1" ht="13.5">
      <c r="B194" s="217"/>
      <c r="C194" s="218"/>
      <c r="D194" s="214" t="s">
        <v>150</v>
      </c>
      <c r="E194" s="219" t="s">
        <v>21</v>
      </c>
      <c r="F194" s="220" t="s">
        <v>477</v>
      </c>
      <c r="G194" s="218"/>
      <c r="H194" s="221">
        <v>3850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150</v>
      </c>
      <c r="AU194" s="227" t="s">
        <v>80</v>
      </c>
      <c r="AV194" s="12" t="s">
        <v>80</v>
      </c>
      <c r="AW194" s="12" t="s">
        <v>35</v>
      </c>
      <c r="AX194" s="12" t="s">
        <v>72</v>
      </c>
      <c r="AY194" s="227" t="s">
        <v>140</v>
      </c>
    </row>
    <row r="195" spans="2:65" s="11" customFormat="1" ht="29.85" customHeight="1">
      <c r="B195" s="186"/>
      <c r="C195" s="187"/>
      <c r="D195" s="188" t="s">
        <v>71</v>
      </c>
      <c r="E195" s="200" t="s">
        <v>172</v>
      </c>
      <c r="F195" s="200" t="s">
        <v>314</v>
      </c>
      <c r="G195" s="187"/>
      <c r="H195" s="187"/>
      <c r="I195" s="190"/>
      <c r="J195" s="201">
        <f>BK195</f>
        <v>0</v>
      </c>
      <c r="K195" s="187"/>
      <c r="L195" s="192"/>
      <c r="M195" s="193"/>
      <c r="N195" s="194"/>
      <c r="O195" s="194"/>
      <c r="P195" s="195">
        <f>SUM(P196:P253)</f>
        <v>0</v>
      </c>
      <c r="Q195" s="194"/>
      <c r="R195" s="195">
        <f>SUM(R196:R253)</f>
        <v>5485.3833000000004</v>
      </c>
      <c r="S195" s="194"/>
      <c r="T195" s="196">
        <f>SUM(T196:T253)</f>
        <v>0</v>
      </c>
      <c r="AR195" s="197" t="s">
        <v>76</v>
      </c>
      <c r="AT195" s="198" t="s">
        <v>71</v>
      </c>
      <c r="AU195" s="198" t="s">
        <v>76</v>
      </c>
      <c r="AY195" s="197" t="s">
        <v>140</v>
      </c>
      <c r="BK195" s="199">
        <f>SUM(BK196:BK253)</f>
        <v>0</v>
      </c>
    </row>
    <row r="196" spans="2:65" s="1" customFormat="1" ht="25.5" customHeight="1">
      <c r="B196" s="40"/>
      <c r="C196" s="202" t="s">
        <v>324</v>
      </c>
      <c r="D196" s="202" t="s">
        <v>143</v>
      </c>
      <c r="E196" s="203" t="s">
        <v>315</v>
      </c>
      <c r="F196" s="204" t="s">
        <v>316</v>
      </c>
      <c r="G196" s="205" t="s">
        <v>243</v>
      </c>
      <c r="H196" s="206">
        <v>3300</v>
      </c>
      <c r="I196" s="207"/>
      <c r="J196" s="208">
        <f>ROUND(I196*H196,2)</f>
        <v>0</v>
      </c>
      <c r="K196" s="204" t="s">
        <v>157</v>
      </c>
      <c r="L196" s="60"/>
      <c r="M196" s="209" t="s">
        <v>21</v>
      </c>
      <c r="N196" s="210" t="s">
        <v>43</v>
      </c>
      <c r="O196" s="41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AR196" s="23" t="s">
        <v>147</v>
      </c>
      <c r="AT196" s="23" t="s">
        <v>143</v>
      </c>
      <c r="AU196" s="23" t="s">
        <v>80</v>
      </c>
      <c r="AY196" s="23" t="s">
        <v>140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23" t="s">
        <v>76</v>
      </c>
      <c r="BK196" s="213">
        <f>ROUND(I196*H196,2)</f>
        <v>0</v>
      </c>
      <c r="BL196" s="23" t="s">
        <v>147</v>
      </c>
      <c r="BM196" s="23" t="s">
        <v>478</v>
      </c>
    </row>
    <row r="197" spans="2:65" s="1" customFormat="1" ht="40.5">
      <c r="B197" s="40"/>
      <c r="C197" s="62"/>
      <c r="D197" s="214" t="s">
        <v>149</v>
      </c>
      <c r="E197" s="62"/>
      <c r="F197" s="215" t="s">
        <v>318</v>
      </c>
      <c r="G197" s="62"/>
      <c r="H197" s="62"/>
      <c r="I197" s="171"/>
      <c r="J197" s="62"/>
      <c r="K197" s="62"/>
      <c r="L197" s="60"/>
      <c r="M197" s="216"/>
      <c r="N197" s="41"/>
      <c r="O197" s="41"/>
      <c r="P197" s="41"/>
      <c r="Q197" s="41"/>
      <c r="R197" s="41"/>
      <c r="S197" s="41"/>
      <c r="T197" s="77"/>
      <c r="AT197" s="23" t="s">
        <v>149</v>
      </c>
      <c r="AU197" s="23" t="s">
        <v>80</v>
      </c>
    </row>
    <row r="198" spans="2:65" s="13" customFormat="1" ht="13.5">
      <c r="B198" s="241"/>
      <c r="C198" s="242"/>
      <c r="D198" s="214" t="s">
        <v>150</v>
      </c>
      <c r="E198" s="243" t="s">
        <v>21</v>
      </c>
      <c r="F198" s="244" t="s">
        <v>436</v>
      </c>
      <c r="G198" s="242"/>
      <c r="H198" s="243" t="s">
        <v>21</v>
      </c>
      <c r="I198" s="245"/>
      <c r="J198" s="242"/>
      <c r="K198" s="242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150</v>
      </c>
      <c r="AU198" s="250" t="s">
        <v>80</v>
      </c>
      <c r="AV198" s="13" t="s">
        <v>76</v>
      </c>
      <c r="AW198" s="13" t="s">
        <v>35</v>
      </c>
      <c r="AX198" s="13" t="s">
        <v>72</v>
      </c>
      <c r="AY198" s="250" t="s">
        <v>140</v>
      </c>
    </row>
    <row r="199" spans="2:65" s="13" customFormat="1" ht="13.5">
      <c r="B199" s="241"/>
      <c r="C199" s="242"/>
      <c r="D199" s="214" t="s">
        <v>150</v>
      </c>
      <c r="E199" s="243" t="s">
        <v>21</v>
      </c>
      <c r="F199" s="244" t="s">
        <v>437</v>
      </c>
      <c r="G199" s="242"/>
      <c r="H199" s="243" t="s">
        <v>21</v>
      </c>
      <c r="I199" s="245"/>
      <c r="J199" s="242"/>
      <c r="K199" s="242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150</v>
      </c>
      <c r="AU199" s="250" t="s">
        <v>80</v>
      </c>
      <c r="AV199" s="13" t="s">
        <v>76</v>
      </c>
      <c r="AW199" s="13" t="s">
        <v>35</v>
      </c>
      <c r="AX199" s="13" t="s">
        <v>72</v>
      </c>
      <c r="AY199" s="250" t="s">
        <v>140</v>
      </c>
    </row>
    <row r="200" spans="2:65" s="12" customFormat="1" ht="13.5">
      <c r="B200" s="217"/>
      <c r="C200" s="218"/>
      <c r="D200" s="214" t="s">
        <v>150</v>
      </c>
      <c r="E200" s="219" t="s">
        <v>21</v>
      </c>
      <c r="F200" s="220" t="s">
        <v>479</v>
      </c>
      <c r="G200" s="218"/>
      <c r="H200" s="221">
        <v>3300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150</v>
      </c>
      <c r="AU200" s="227" t="s">
        <v>80</v>
      </c>
      <c r="AV200" s="12" t="s">
        <v>80</v>
      </c>
      <c r="AW200" s="12" t="s">
        <v>35</v>
      </c>
      <c r="AX200" s="12" t="s">
        <v>72</v>
      </c>
      <c r="AY200" s="227" t="s">
        <v>140</v>
      </c>
    </row>
    <row r="201" spans="2:65" s="1" customFormat="1" ht="16.5" customHeight="1">
      <c r="B201" s="40"/>
      <c r="C201" s="228" t="s">
        <v>332</v>
      </c>
      <c r="D201" s="228" t="s">
        <v>167</v>
      </c>
      <c r="E201" s="229" t="s">
        <v>320</v>
      </c>
      <c r="F201" s="230" t="s">
        <v>321</v>
      </c>
      <c r="G201" s="231" t="s">
        <v>207</v>
      </c>
      <c r="H201" s="232">
        <v>43.725000000000001</v>
      </c>
      <c r="I201" s="233"/>
      <c r="J201" s="234">
        <f>ROUND(I201*H201,2)</f>
        <v>0</v>
      </c>
      <c r="K201" s="230" t="s">
        <v>157</v>
      </c>
      <c r="L201" s="235"/>
      <c r="M201" s="236" t="s">
        <v>21</v>
      </c>
      <c r="N201" s="237" t="s">
        <v>43</v>
      </c>
      <c r="O201" s="41"/>
      <c r="P201" s="211">
        <f>O201*H201</f>
        <v>0</v>
      </c>
      <c r="Q201" s="211">
        <v>1</v>
      </c>
      <c r="R201" s="211">
        <f>Q201*H201</f>
        <v>43.725000000000001</v>
      </c>
      <c r="S201" s="211">
        <v>0</v>
      </c>
      <c r="T201" s="212">
        <f>S201*H201</f>
        <v>0</v>
      </c>
      <c r="AR201" s="23" t="s">
        <v>141</v>
      </c>
      <c r="AT201" s="23" t="s">
        <v>167</v>
      </c>
      <c r="AU201" s="23" t="s">
        <v>80</v>
      </c>
      <c r="AY201" s="23" t="s">
        <v>140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23" t="s">
        <v>76</v>
      </c>
      <c r="BK201" s="213">
        <f>ROUND(I201*H201,2)</f>
        <v>0</v>
      </c>
      <c r="BL201" s="23" t="s">
        <v>147</v>
      </c>
      <c r="BM201" s="23" t="s">
        <v>480</v>
      </c>
    </row>
    <row r="202" spans="2:65" s="1" customFormat="1" ht="13.5">
      <c r="B202" s="40"/>
      <c r="C202" s="62"/>
      <c r="D202" s="214" t="s">
        <v>149</v>
      </c>
      <c r="E202" s="62"/>
      <c r="F202" s="215" t="s">
        <v>321</v>
      </c>
      <c r="G202" s="62"/>
      <c r="H202" s="62"/>
      <c r="I202" s="171"/>
      <c r="J202" s="62"/>
      <c r="K202" s="62"/>
      <c r="L202" s="60"/>
      <c r="M202" s="216"/>
      <c r="N202" s="41"/>
      <c r="O202" s="41"/>
      <c r="P202" s="41"/>
      <c r="Q202" s="41"/>
      <c r="R202" s="41"/>
      <c r="S202" s="41"/>
      <c r="T202" s="77"/>
      <c r="AT202" s="23" t="s">
        <v>149</v>
      </c>
      <c r="AU202" s="23" t="s">
        <v>80</v>
      </c>
    </row>
    <row r="203" spans="2:65" s="13" customFormat="1" ht="13.5">
      <c r="B203" s="241"/>
      <c r="C203" s="242"/>
      <c r="D203" s="214" t="s">
        <v>150</v>
      </c>
      <c r="E203" s="243" t="s">
        <v>21</v>
      </c>
      <c r="F203" s="244" t="s">
        <v>436</v>
      </c>
      <c r="G203" s="242"/>
      <c r="H203" s="243" t="s">
        <v>21</v>
      </c>
      <c r="I203" s="245"/>
      <c r="J203" s="242"/>
      <c r="K203" s="242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150</v>
      </c>
      <c r="AU203" s="250" t="s">
        <v>80</v>
      </c>
      <c r="AV203" s="13" t="s">
        <v>76</v>
      </c>
      <c r="AW203" s="13" t="s">
        <v>35</v>
      </c>
      <c r="AX203" s="13" t="s">
        <v>72</v>
      </c>
      <c r="AY203" s="250" t="s">
        <v>140</v>
      </c>
    </row>
    <row r="204" spans="2:65" s="13" customFormat="1" ht="13.5">
      <c r="B204" s="241"/>
      <c r="C204" s="242"/>
      <c r="D204" s="214" t="s">
        <v>150</v>
      </c>
      <c r="E204" s="243" t="s">
        <v>21</v>
      </c>
      <c r="F204" s="244" t="s">
        <v>437</v>
      </c>
      <c r="G204" s="242"/>
      <c r="H204" s="243" t="s">
        <v>21</v>
      </c>
      <c r="I204" s="245"/>
      <c r="J204" s="242"/>
      <c r="K204" s="242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150</v>
      </c>
      <c r="AU204" s="250" t="s">
        <v>80</v>
      </c>
      <c r="AV204" s="13" t="s">
        <v>76</v>
      </c>
      <c r="AW204" s="13" t="s">
        <v>35</v>
      </c>
      <c r="AX204" s="13" t="s">
        <v>72</v>
      </c>
      <c r="AY204" s="250" t="s">
        <v>140</v>
      </c>
    </row>
    <row r="205" spans="2:65" s="12" customFormat="1" ht="13.5">
      <c r="B205" s="217"/>
      <c r="C205" s="218"/>
      <c r="D205" s="214" t="s">
        <v>150</v>
      </c>
      <c r="E205" s="219" t="s">
        <v>21</v>
      </c>
      <c r="F205" s="220" t="s">
        <v>481</v>
      </c>
      <c r="G205" s="218"/>
      <c r="H205" s="221">
        <v>43.725000000000001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150</v>
      </c>
      <c r="AU205" s="227" t="s">
        <v>80</v>
      </c>
      <c r="AV205" s="12" t="s">
        <v>80</v>
      </c>
      <c r="AW205" s="12" t="s">
        <v>35</v>
      </c>
      <c r="AX205" s="12" t="s">
        <v>72</v>
      </c>
      <c r="AY205" s="227" t="s">
        <v>140</v>
      </c>
    </row>
    <row r="206" spans="2:65" s="1" customFormat="1" ht="16.5" customHeight="1">
      <c r="B206" s="40"/>
      <c r="C206" s="202" t="s">
        <v>338</v>
      </c>
      <c r="D206" s="202" t="s">
        <v>143</v>
      </c>
      <c r="E206" s="203" t="s">
        <v>325</v>
      </c>
      <c r="F206" s="204" t="s">
        <v>326</v>
      </c>
      <c r="G206" s="205" t="s">
        <v>243</v>
      </c>
      <c r="H206" s="206">
        <v>6600</v>
      </c>
      <c r="I206" s="207"/>
      <c r="J206" s="208">
        <f>ROUND(I206*H206,2)</f>
        <v>0</v>
      </c>
      <c r="K206" s="204" t="s">
        <v>21</v>
      </c>
      <c r="L206" s="60"/>
      <c r="M206" s="209" t="s">
        <v>21</v>
      </c>
      <c r="N206" s="210" t="s">
        <v>43</v>
      </c>
      <c r="O206" s="41"/>
      <c r="P206" s="211">
        <f>O206*H206</f>
        <v>0</v>
      </c>
      <c r="Q206" s="211">
        <v>0.18</v>
      </c>
      <c r="R206" s="211">
        <f>Q206*H206</f>
        <v>1188</v>
      </c>
      <c r="S206" s="211">
        <v>0</v>
      </c>
      <c r="T206" s="212">
        <f>S206*H206</f>
        <v>0</v>
      </c>
      <c r="AR206" s="23" t="s">
        <v>147</v>
      </c>
      <c r="AT206" s="23" t="s">
        <v>143</v>
      </c>
      <c r="AU206" s="23" t="s">
        <v>80</v>
      </c>
      <c r="AY206" s="23" t="s">
        <v>140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23" t="s">
        <v>76</v>
      </c>
      <c r="BK206" s="213">
        <f>ROUND(I206*H206,2)</f>
        <v>0</v>
      </c>
      <c r="BL206" s="23" t="s">
        <v>147</v>
      </c>
      <c r="BM206" s="23" t="s">
        <v>482</v>
      </c>
    </row>
    <row r="207" spans="2:65" s="1" customFormat="1" ht="27">
      <c r="B207" s="40"/>
      <c r="C207" s="62"/>
      <c r="D207" s="214" t="s">
        <v>149</v>
      </c>
      <c r="E207" s="62"/>
      <c r="F207" s="215" t="s">
        <v>328</v>
      </c>
      <c r="G207" s="62"/>
      <c r="H207" s="62"/>
      <c r="I207" s="171"/>
      <c r="J207" s="62"/>
      <c r="K207" s="62"/>
      <c r="L207" s="60"/>
      <c r="M207" s="216"/>
      <c r="N207" s="41"/>
      <c r="O207" s="41"/>
      <c r="P207" s="41"/>
      <c r="Q207" s="41"/>
      <c r="R207" s="41"/>
      <c r="S207" s="41"/>
      <c r="T207" s="77"/>
      <c r="AT207" s="23" t="s">
        <v>149</v>
      </c>
      <c r="AU207" s="23" t="s">
        <v>80</v>
      </c>
    </row>
    <row r="208" spans="2:65" s="1" customFormat="1" ht="27">
      <c r="B208" s="40"/>
      <c r="C208" s="62"/>
      <c r="D208" s="214" t="s">
        <v>329</v>
      </c>
      <c r="E208" s="62"/>
      <c r="F208" s="251" t="s">
        <v>330</v>
      </c>
      <c r="G208" s="62"/>
      <c r="H208" s="62"/>
      <c r="I208" s="171"/>
      <c r="J208" s="62"/>
      <c r="K208" s="62"/>
      <c r="L208" s="60"/>
      <c r="M208" s="216"/>
      <c r="N208" s="41"/>
      <c r="O208" s="41"/>
      <c r="P208" s="41"/>
      <c r="Q208" s="41"/>
      <c r="R208" s="41"/>
      <c r="S208" s="41"/>
      <c r="T208" s="77"/>
      <c r="AT208" s="23" t="s">
        <v>329</v>
      </c>
      <c r="AU208" s="23" t="s">
        <v>80</v>
      </c>
    </row>
    <row r="209" spans="2:65" s="13" customFormat="1" ht="13.5">
      <c r="B209" s="241"/>
      <c r="C209" s="242"/>
      <c r="D209" s="214" t="s">
        <v>150</v>
      </c>
      <c r="E209" s="243" t="s">
        <v>21</v>
      </c>
      <c r="F209" s="244" t="s">
        <v>436</v>
      </c>
      <c r="G209" s="242"/>
      <c r="H209" s="243" t="s">
        <v>21</v>
      </c>
      <c r="I209" s="245"/>
      <c r="J209" s="242"/>
      <c r="K209" s="242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150</v>
      </c>
      <c r="AU209" s="250" t="s">
        <v>80</v>
      </c>
      <c r="AV209" s="13" t="s">
        <v>76</v>
      </c>
      <c r="AW209" s="13" t="s">
        <v>35</v>
      </c>
      <c r="AX209" s="13" t="s">
        <v>72</v>
      </c>
      <c r="AY209" s="250" t="s">
        <v>140</v>
      </c>
    </row>
    <row r="210" spans="2:65" s="13" customFormat="1" ht="13.5">
      <c r="B210" s="241"/>
      <c r="C210" s="242"/>
      <c r="D210" s="214" t="s">
        <v>150</v>
      </c>
      <c r="E210" s="243" t="s">
        <v>21</v>
      </c>
      <c r="F210" s="244" t="s">
        <v>437</v>
      </c>
      <c r="G210" s="242"/>
      <c r="H210" s="243" t="s">
        <v>21</v>
      </c>
      <c r="I210" s="245"/>
      <c r="J210" s="242"/>
      <c r="K210" s="242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150</v>
      </c>
      <c r="AU210" s="250" t="s">
        <v>80</v>
      </c>
      <c r="AV210" s="13" t="s">
        <v>76</v>
      </c>
      <c r="AW210" s="13" t="s">
        <v>35</v>
      </c>
      <c r="AX210" s="13" t="s">
        <v>72</v>
      </c>
      <c r="AY210" s="250" t="s">
        <v>140</v>
      </c>
    </row>
    <row r="211" spans="2:65" s="12" customFormat="1" ht="13.5">
      <c r="B211" s="217"/>
      <c r="C211" s="218"/>
      <c r="D211" s="214" t="s">
        <v>150</v>
      </c>
      <c r="E211" s="219" t="s">
        <v>21</v>
      </c>
      <c r="F211" s="220" t="s">
        <v>483</v>
      </c>
      <c r="G211" s="218"/>
      <c r="H211" s="221">
        <v>6600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150</v>
      </c>
      <c r="AU211" s="227" t="s">
        <v>80</v>
      </c>
      <c r="AV211" s="12" t="s">
        <v>80</v>
      </c>
      <c r="AW211" s="12" t="s">
        <v>35</v>
      </c>
      <c r="AX211" s="12" t="s">
        <v>72</v>
      </c>
      <c r="AY211" s="227" t="s">
        <v>140</v>
      </c>
    </row>
    <row r="212" spans="2:65" s="1" customFormat="1" ht="25.5" customHeight="1">
      <c r="B212" s="40"/>
      <c r="C212" s="202" t="s">
        <v>345</v>
      </c>
      <c r="D212" s="202" t="s">
        <v>143</v>
      </c>
      <c r="E212" s="203" t="s">
        <v>333</v>
      </c>
      <c r="F212" s="204" t="s">
        <v>334</v>
      </c>
      <c r="G212" s="205" t="s">
        <v>243</v>
      </c>
      <c r="H212" s="206">
        <v>6600</v>
      </c>
      <c r="I212" s="207"/>
      <c r="J212" s="208">
        <f>ROUND(I212*H212,2)</f>
        <v>0</v>
      </c>
      <c r="K212" s="204" t="s">
        <v>157</v>
      </c>
      <c r="L212" s="60"/>
      <c r="M212" s="209" t="s">
        <v>21</v>
      </c>
      <c r="N212" s="210" t="s">
        <v>43</v>
      </c>
      <c r="O212" s="41"/>
      <c r="P212" s="211">
        <f>O212*H212</f>
        <v>0</v>
      </c>
      <c r="Q212" s="211">
        <v>0.23737</v>
      </c>
      <c r="R212" s="211">
        <f>Q212*H212</f>
        <v>1566.6420000000001</v>
      </c>
      <c r="S212" s="211">
        <v>0</v>
      </c>
      <c r="T212" s="212">
        <f>S212*H212</f>
        <v>0</v>
      </c>
      <c r="AR212" s="23" t="s">
        <v>147</v>
      </c>
      <c r="AT212" s="23" t="s">
        <v>143</v>
      </c>
      <c r="AU212" s="23" t="s">
        <v>80</v>
      </c>
      <c r="AY212" s="23" t="s">
        <v>140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3" t="s">
        <v>76</v>
      </c>
      <c r="BK212" s="213">
        <f>ROUND(I212*H212,2)</f>
        <v>0</v>
      </c>
      <c r="BL212" s="23" t="s">
        <v>147</v>
      </c>
      <c r="BM212" s="23" t="s">
        <v>484</v>
      </c>
    </row>
    <row r="213" spans="2:65" s="1" customFormat="1" ht="27">
      <c r="B213" s="40"/>
      <c r="C213" s="62"/>
      <c r="D213" s="214" t="s">
        <v>149</v>
      </c>
      <c r="E213" s="62"/>
      <c r="F213" s="215" t="s">
        <v>336</v>
      </c>
      <c r="G213" s="62"/>
      <c r="H213" s="62"/>
      <c r="I213" s="171"/>
      <c r="J213" s="62"/>
      <c r="K213" s="62"/>
      <c r="L213" s="60"/>
      <c r="M213" s="216"/>
      <c r="N213" s="41"/>
      <c r="O213" s="41"/>
      <c r="P213" s="41"/>
      <c r="Q213" s="41"/>
      <c r="R213" s="41"/>
      <c r="S213" s="41"/>
      <c r="T213" s="77"/>
      <c r="AT213" s="23" t="s">
        <v>149</v>
      </c>
      <c r="AU213" s="23" t="s">
        <v>80</v>
      </c>
    </row>
    <row r="214" spans="2:65" s="1" customFormat="1" ht="27">
      <c r="B214" s="40"/>
      <c r="C214" s="62"/>
      <c r="D214" s="214" t="s">
        <v>329</v>
      </c>
      <c r="E214" s="62"/>
      <c r="F214" s="251" t="s">
        <v>337</v>
      </c>
      <c r="G214" s="62"/>
      <c r="H214" s="62"/>
      <c r="I214" s="171"/>
      <c r="J214" s="62"/>
      <c r="K214" s="62"/>
      <c r="L214" s="60"/>
      <c r="M214" s="216"/>
      <c r="N214" s="41"/>
      <c r="O214" s="41"/>
      <c r="P214" s="41"/>
      <c r="Q214" s="41"/>
      <c r="R214" s="41"/>
      <c r="S214" s="41"/>
      <c r="T214" s="77"/>
      <c r="AT214" s="23" t="s">
        <v>329</v>
      </c>
      <c r="AU214" s="23" t="s">
        <v>80</v>
      </c>
    </row>
    <row r="215" spans="2:65" s="13" customFormat="1" ht="13.5">
      <c r="B215" s="241"/>
      <c r="C215" s="242"/>
      <c r="D215" s="214" t="s">
        <v>150</v>
      </c>
      <c r="E215" s="243" t="s">
        <v>21</v>
      </c>
      <c r="F215" s="244" t="s">
        <v>436</v>
      </c>
      <c r="G215" s="242"/>
      <c r="H215" s="243" t="s">
        <v>21</v>
      </c>
      <c r="I215" s="245"/>
      <c r="J215" s="242"/>
      <c r="K215" s="242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150</v>
      </c>
      <c r="AU215" s="250" t="s">
        <v>80</v>
      </c>
      <c r="AV215" s="13" t="s">
        <v>76</v>
      </c>
      <c r="AW215" s="13" t="s">
        <v>35</v>
      </c>
      <c r="AX215" s="13" t="s">
        <v>72</v>
      </c>
      <c r="AY215" s="250" t="s">
        <v>140</v>
      </c>
    </row>
    <row r="216" spans="2:65" s="13" customFormat="1" ht="13.5">
      <c r="B216" s="241"/>
      <c r="C216" s="242"/>
      <c r="D216" s="214" t="s">
        <v>150</v>
      </c>
      <c r="E216" s="243" t="s">
        <v>21</v>
      </c>
      <c r="F216" s="244" t="s">
        <v>437</v>
      </c>
      <c r="G216" s="242"/>
      <c r="H216" s="243" t="s">
        <v>21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150</v>
      </c>
      <c r="AU216" s="250" t="s">
        <v>80</v>
      </c>
      <c r="AV216" s="13" t="s">
        <v>76</v>
      </c>
      <c r="AW216" s="13" t="s">
        <v>35</v>
      </c>
      <c r="AX216" s="13" t="s">
        <v>72</v>
      </c>
      <c r="AY216" s="250" t="s">
        <v>140</v>
      </c>
    </row>
    <row r="217" spans="2:65" s="12" customFormat="1" ht="13.5">
      <c r="B217" s="217"/>
      <c r="C217" s="218"/>
      <c r="D217" s="214" t="s">
        <v>150</v>
      </c>
      <c r="E217" s="219" t="s">
        <v>21</v>
      </c>
      <c r="F217" s="220" t="s">
        <v>483</v>
      </c>
      <c r="G217" s="218"/>
      <c r="H217" s="221">
        <v>6600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150</v>
      </c>
      <c r="AU217" s="227" t="s">
        <v>80</v>
      </c>
      <c r="AV217" s="12" t="s">
        <v>80</v>
      </c>
      <c r="AW217" s="12" t="s">
        <v>35</v>
      </c>
      <c r="AX217" s="12" t="s">
        <v>72</v>
      </c>
      <c r="AY217" s="227" t="s">
        <v>140</v>
      </c>
    </row>
    <row r="218" spans="2:65" s="1" customFormat="1" ht="16.5" customHeight="1">
      <c r="B218" s="40"/>
      <c r="C218" s="202" t="s">
        <v>9</v>
      </c>
      <c r="D218" s="202" t="s">
        <v>143</v>
      </c>
      <c r="E218" s="203" t="s">
        <v>339</v>
      </c>
      <c r="F218" s="204" t="s">
        <v>340</v>
      </c>
      <c r="G218" s="205" t="s">
        <v>243</v>
      </c>
      <c r="H218" s="206">
        <v>2750</v>
      </c>
      <c r="I218" s="207"/>
      <c r="J218" s="208">
        <f>ROUND(I218*H218,2)</f>
        <v>0</v>
      </c>
      <c r="K218" s="204" t="s">
        <v>157</v>
      </c>
      <c r="L218" s="60"/>
      <c r="M218" s="209" t="s">
        <v>21</v>
      </c>
      <c r="N218" s="210" t="s">
        <v>43</v>
      </c>
      <c r="O218" s="41"/>
      <c r="P218" s="211">
        <f>O218*H218</f>
        <v>0</v>
      </c>
      <c r="Q218" s="211">
        <v>0.216</v>
      </c>
      <c r="R218" s="211">
        <f>Q218*H218</f>
        <v>594</v>
      </c>
      <c r="S218" s="211">
        <v>0</v>
      </c>
      <c r="T218" s="212">
        <f>S218*H218</f>
        <v>0</v>
      </c>
      <c r="AR218" s="23" t="s">
        <v>147</v>
      </c>
      <c r="AT218" s="23" t="s">
        <v>143</v>
      </c>
      <c r="AU218" s="23" t="s">
        <v>80</v>
      </c>
      <c r="AY218" s="23" t="s">
        <v>140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23" t="s">
        <v>76</v>
      </c>
      <c r="BK218" s="213">
        <f>ROUND(I218*H218,2)</f>
        <v>0</v>
      </c>
      <c r="BL218" s="23" t="s">
        <v>147</v>
      </c>
      <c r="BM218" s="23" t="s">
        <v>485</v>
      </c>
    </row>
    <row r="219" spans="2:65" s="1" customFormat="1" ht="27">
      <c r="B219" s="40"/>
      <c r="C219" s="62"/>
      <c r="D219" s="214" t="s">
        <v>149</v>
      </c>
      <c r="E219" s="62"/>
      <c r="F219" s="215" t="s">
        <v>342</v>
      </c>
      <c r="G219" s="62"/>
      <c r="H219" s="62"/>
      <c r="I219" s="171"/>
      <c r="J219" s="62"/>
      <c r="K219" s="62"/>
      <c r="L219" s="60"/>
      <c r="M219" s="216"/>
      <c r="N219" s="41"/>
      <c r="O219" s="41"/>
      <c r="P219" s="41"/>
      <c r="Q219" s="41"/>
      <c r="R219" s="41"/>
      <c r="S219" s="41"/>
      <c r="T219" s="77"/>
      <c r="AT219" s="23" t="s">
        <v>149</v>
      </c>
      <c r="AU219" s="23" t="s">
        <v>80</v>
      </c>
    </row>
    <row r="220" spans="2:65" s="1" customFormat="1" ht="27">
      <c r="B220" s="40"/>
      <c r="C220" s="62"/>
      <c r="D220" s="214" t="s">
        <v>329</v>
      </c>
      <c r="E220" s="62"/>
      <c r="F220" s="251" t="s">
        <v>343</v>
      </c>
      <c r="G220" s="62"/>
      <c r="H220" s="62"/>
      <c r="I220" s="171"/>
      <c r="J220" s="62"/>
      <c r="K220" s="62"/>
      <c r="L220" s="60"/>
      <c r="M220" s="216"/>
      <c r="N220" s="41"/>
      <c r="O220" s="41"/>
      <c r="P220" s="41"/>
      <c r="Q220" s="41"/>
      <c r="R220" s="41"/>
      <c r="S220" s="41"/>
      <c r="T220" s="77"/>
      <c r="AT220" s="23" t="s">
        <v>329</v>
      </c>
      <c r="AU220" s="23" t="s">
        <v>80</v>
      </c>
    </row>
    <row r="221" spans="2:65" s="13" customFormat="1" ht="13.5">
      <c r="B221" s="241"/>
      <c r="C221" s="242"/>
      <c r="D221" s="214" t="s">
        <v>150</v>
      </c>
      <c r="E221" s="243" t="s">
        <v>21</v>
      </c>
      <c r="F221" s="244" t="s">
        <v>436</v>
      </c>
      <c r="G221" s="242"/>
      <c r="H221" s="243" t="s">
        <v>21</v>
      </c>
      <c r="I221" s="245"/>
      <c r="J221" s="242"/>
      <c r="K221" s="242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150</v>
      </c>
      <c r="AU221" s="250" t="s">
        <v>80</v>
      </c>
      <c r="AV221" s="13" t="s">
        <v>76</v>
      </c>
      <c r="AW221" s="13" t="s">
        <v>35</v>
      </c>
      <c r="AX221" s="13" t="s">
        <v>72</v>
      </c>
      <c r="AY221" s="250" t="s">
        <v>140</v>
      </c>
    </row>
    <row r="222" spans="2:65" s="13" customFormat="1" ht="13.5">
      <c r="B222" s="241"/>
      <c r="C222" s="242"/>
      <c r="D222" s="214" t="s">
        <v>150</v>
      </c>
      <c r="E222" s="243" t="s">
        <v>21</v>
      </c>
      <c r="F222" s="244" t="s">
        <v>437</v>
      </c>
      <c r="G222" s="242"/>
      <c r="H222" s="243" t="s">
        <v>21</v>
      </c>
      <c r="I222" s="245"/>
      <c r="J222" s="242"/>
      <c r="K222" s="242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150</v>
      </c>
      <c r="AU222" s="250" t="s">
        <v>80</v>
      </c>
      <c r="AV222" s="13" t="s">
        <v>76</v>
      </c>
      <c r="AW222" s="13" t="s">
        <v>35</v>
      </c>
      <c r="AX222" s="13" t="s">
        <v>72</v>
      </c>
      <c r="AY222" s="250" t="s">
        <v>140</v>
      </c>
    </row>
    <row r="223" spans="2:65" s="12" customFormat="1" ht="13.5">
      <c r="B223" s="217"/>
      <c r="C223" s="218"/>
      <c r="D223" s="214" t="s">
        <v>150</v>
      </c>
      <c r="E223" s="219" t="s">
        <v>21</v>
      </c>
      <c r="F223" s="220" t="s">
        <v>486</v>
      </c>
      <c r="G223" s="218"/>
      <c r="H223" s="221">
        <v>2750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150</v>
      </c>
      <c r="AU223" s="227" t="s">
        <v>80</v>
      </c>
      <c r="AV223" s="12" t="s">
        <v>80</v>
      </c>
      <c r="AW223" s="12" t="s">
        <v>35</v>
      </c>
      <c r="AX223" s="12" t="s">
        <v>72</v>
      </c>
      <c r="AY223" s="227" t="s">
        <v>140</v>
      </c>
    </row>
    <row r="224" spans="2:65" s="1" customFormat="1" ht="16.5" customHeight="1">
      <c r="B224" s="40"/>
      <c r="C224" s="202" t="s">
        <v>354</v>
      </c>
      <c r="D224" s="202" t="s">
        <v>143</v>
      </c>
      <c r="E224" s="203" t="s">
        <v>350</v>
      </c>
      <c r="F224" s="204" t="s">
        <v>351</v>
      </c>
      <c r="G224" s="205" t="s">
        <v>243</v>
      </c>
      <c r="H224" s="206">
        <v>6600</v>
      </c>
      <c r="I224" s="207"/>
      <c r="J224" s="208">
        <f>ROUND(I224*H224,2)</f>
        <v>0</v>
      </c>
      <c r="K224" s="204" t="s">
        <v>157</v>
      </c>
      <c r="L224" s="60"/>
      <c r="M224" s="209" t="s">
        <v>21</v>
      </c>
      <c r="N224" s="210" t="s">
        <v>43</v>
      </c>
      <c r="O224" s="41"/>
      <c r="P224" s="211">
        <f>O224*H224</f>
        <v>0</v>
      </c>
      <c r="Q224" s="211">
        <v>3.4000000000000002E-4</v>
      </c>
      <c r="R224" s="211">
        <f>Q224*H224</f>
        <v>2.2440000000000002</v>
      </c>
      <c r="S224" s="211">
        <v>0</v>
      </c>
      <c r="T224" s="212">
        <f>S224*H224</f>
        <v>0</v>
      </c>
      <c r="AR224" s="23" t="s">
        <v>147</v>
      </c>
      <c r="AT224" s="23" t="s">
        <v>143</v>
      </c>
      <c r="AU224" s="23" t="s">
        <v>80</v>
      </c>
      <c r="AY224" s="23" t="s">
        <v>140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23" t="s">
        <v>76</v>
      </c>
      <c r="BK224" s="213">
        <f>ROUND(I224*H224,2)</f>
        <v>0</v>
      </c>
      <c r="BL224" s="23" t="s">
        <v>147</v>
      </c>
      <c r="BM224" s="23" t="s">
        <v>487</v>
      </c>
    </row>
    <row r="225" spans="2:65" s="1" customFormat="1" ht="13.5">
      <c r="B225" s="40"/>
      <c r="C225" s="62"/>
      <c r="D225" s="214" t="s">
        <v>149</v>
      </c>
      <c r="E225" s="62"/>
      <c r="F225" s="215" t="s">
        <v>351</v>
      </c>
      <c r="G225" s="62"/>
      <c r="H225" s="62"/>
      <c r="I225" s="171"/>
      <c r="J225" s="62"/>
      <c r="K225" s="62"/>
      <c r="L225" s="60"/>
      <c r="M225" s="216"/>
      <c r="N225" s="41"/>
      <c r="O225" s="41"/>
      <c r="P225" s="41"/>
      <c r="Q225" s="41"/>
      <c r="R225" s="41"/>
      <c r="S225" s="41"/>
      <c r="T225" s="77"/>
      <c r="AT225" s="23" t="s">
        <v>149</v>
      </c>
      <c r="AU225" s="23" t="s">
        <v>80</v>
      </c>
    </row>
    <row r="226" spans="2:65" s="1" customFormat="1" ht="27">
      <c r="B226" s="40"/>
      <c r="C226" s="62"/>
      <c r="D226" s="214" t="s">
        <v>329</v>
      </c>
      <c r="E226" s="62"/>
      <c r="F226" s="251" t="s">
        <v>353</v>
      </c>
      <c r="G226" s="62"/>
      <c r="H226" s="62"/>
      <c r="I226" s="171"/>
      <c r="J226" s="62"/>
      <c r="K226" s="62"/>
      <c r="L226" s="60"/>
      <c r="M226" s="216"/>
      <c r="N226" s="41"/>
      <c r="O226" s="41"/>
      <c r="P226" s="41"/>
      <c r="Q226" s="41"/>
      <c r="R226" s="41"/>
      <c r="S226" s="41"/>
      <c r="T226" s="77"/>
      <c r="AT226" s="23" t="s">
        <v>329</v>
      </c>
      <c r="AU226" s="23" t="s">
        <v>80</v>
      </c>
    </row>
    <row r="227" spans="2:65" s="13" customFormat="1" ht="13.5">
      <c r="B227" s="241"/>
      <c r="C227" s="242"/>
      <c r="D227" s="214" t="s">
        <v>150</v>
      </c>
      <c r="E227" s="243" t="s">
        <v>21</v>
      </c>
      <c r="F227" s="244" t="s">
        <v>436</v>
      </c>
      <c r="G227" s="242"/>
      <c r="H227" s="243" t="s">
        <v>21</v>
      </c>
      <c r="I227" s="245"/>
      <c r="J227" s="242"/>
      <c r="K227" s="242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150</v>
      </c>
      <c r="AU227" s="250" t="s">
        <v>80</v>
      </c>
      <c r="AV227" s="13" t="s">
        <v>76</v>
      </c>
      <c r="AW227" s="13" t="s">
        <v>35</v>
      </c>
      <c r="AX227" s="13" t="s">
        <v>72</v>
      </c>
      <c r="AY227" s="250" t="s">
        <v>140</v>
      </c>
    </row>
    <row r="228" spans="2:65" s="13" customFormat="1" ht="13.5">
      <c r="B228" s="241"/>
      <c r="C228" s="242"/>
      <c r="D228" s="214" t="s">
        <v>150</v>
      </c>
      <c r="E228" s="243" t="s">
        <v>21</v>
      </c>
      <c r="F228" s="244" t="s">
        <v>437</v>
      </c>
      <c r="G228" s="242"/>
      <c r="H228" s="243" t="s">
        <v>21</v>
      </c>
      <c r="I228" s="245"/>
      <c r="J228" s="242"/>
      <c r="K228" s="242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150</v>
      </c>
      <c r="AU228" s="250" t="s">
        <v>80</v>
      </c>
      <c r="AV228" s="13" t="s">
        <v>76</v>
      </c>
      <c r="AW228" s="13" t="s">
        <v>35</v>
      </c>
      <c r="AX228" s="13" t="s">
        <v>72</v>
      </c>
      <c r="AY228" s="250" t="s">
        <v>140</v>
      </c>
    </row>
    <row r="229" spans="2:65" s="12" customFormat="1" ht="13.5">
      <c r="B229" s="217"/>
      <c r="C229" s="218"/>
      <c r="D229" s="214" t="s">
        <v>150</v>
      </c>
      <c r="E229" s="219" t="s">
        <v>21</v>
      </c>
      <c r="F229" s="220" t="s">
        <v>483</v>
      </c>
      <c r="G229" s="218"/>
      <c r="H229" s="221">
        <v>6600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150</v>
      </c>
      <c r="AU229" s="227" t="s">
        <v>80</v>
      </c>
      <c r="AV229" s="12" t="s">
        <v>80</v>
      </c>
      <c r="AW229" s="12" t="s">
        <v>35</v>
      </c>
      <c r="AX229" s="12" t="s">
        <v>72</v>
      </c>
      <c r="AY229" s="227" t="s">
        <v>140</v>
      </c>
    </row>
    <row r="230" spans="2:65" s="1" customFormat="1" ht="25.5" customHeight="1">
      <c r="B230" s="40"/>
      <c r="C230" s="202" t="s">
        <v>360</v>
      </c>
      <c r="D230" s="202" t="s">
        <v>143</v>
      </c>
      <c r="E230" s="203" t="s">
        <v>355</v>
      </c>
      <c r="F230" s="204" t="s">
        <v>356</v>
      </c>
      <c r="G230" s="205" t="s">
        <v>243</v>
      </c>
      <c r="H230" s="206">
        <v>7305</v>
      </c>
      <c r="I230" s="207"/>
      <c r="J230" s="208">
        <f>ROUND(I230*H230,2)</f>
        <v>0</v>
      </c>
      <c r="K230" s="204" t="s">
        <v>157</v>
      </c>
      <c r="L230" s="60"/>
      <c r="M230" s="209" t="s">
        <v>21</v>
      </c>
      <c r="N230" s="210" t="s">
        <v>43</v>
      </c>
      <c r="O230" s="41"/>
      <c r="P230" s="211">
        <f>O230*H230</f>
        <v>0</v>
      </c>
      <c r="Q230" s="211">
        <v>4.0999999999999999E-4</v>
      </c>
      <c r="R230" s="211">
        <f>Q230*H230</f>
        <v>2.99505</v>
      </c>
      <c r="S230" s="211">
        <v>0</v>
      </c>
      <c r="T230" s="212">
        <f>S230*H230</f>
        <v>0</v>
      </c>
      <c r="AR230" s="23" t="s">
        <v>147</v>
      </c>
      <c r="AT230" s="23" t="s">
        <v>143</v>
      </c>
      <c r="AU230" s="23" t="s">
        <v>80</v>
      </c>
      <c r="AY230" s="23" t="s">
        <v>140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23" t="s">
        <v>76</v>
      </c>
      <c r="BK230" s="213">
        <f>ROUND(I230*H230,2)</f>
        <v>0</v>
      </c>
      <c r="BL230" s="23" t="s">
        <v>147</v>
      </c>
      <c r="BM230" s="23" t="s">
        <v>488</v>
      </c>
    </row>
    <row r="231" spans="2:65" s="1" customFormat="1" ht="13.5">
      <c r="B231" s="40"/>
      <c r="C231" s="62"/>
      <c r="D231" s="214" t="s">
        <v>149</v>
      </c>
      <c r="E231" s="62"/>
      <c r="F231" s="215" t="s">
        <v>356</v>
      </c>
      <c r="G231" s="62"/>
      <c r="H231" s="62"/>
      <c r="I231" s="171"/>
      <c r="J231" s="62"/>
      <c r="K231" s="62"/>
      <c r="L231" s="60"/>
      <c r="M231" s="216"/>
      <c r="N231" s="41"/>
      <c r="O231" s="41"/>
      <c r="P231" s="41"/>
      <c r="Q231" s="41"/>
      <c r="R231" s="41"/>
      <c r="S231" s="41"/>
      <c r="T231" s="77"/>
      <c r="AT231" s="23" t="s">
        <v>149</v>
      </c>
      <c r="AU231" s="23" t="s">
        <v>80</v>
      </c>
    </row>
    <row r="232" spans="2:65" s="1" customFormat="1" ht="27">
      <c r="B232" s="40"/>
      <c r="C232" s="62"/>
      <c r="D232" s="214" t="s">
        <v>329</v>
      </c>
      <c r="E232" s="62"/>
      <c r="F232" s="251" t="s">
        <v>358</v>
      </c>
      <c r="G232" s="62"/>
      <c r="H232" s="62"/>
      <c r="I232" s="171"/>
      <c r="J232" s="62"/>
      <c r="K232" s="62"/>
      <c r="L232" s="60"/>
      <c r="M232" s="216"/>
      <c r="N232" s="41"/>
      <c r="O232" s="41"/>
      <c r="P232" s="41"/>
      <c r="Q232" s="41"/>
      <c r="R232" s="41"/>
      <c r="S232" s="41"/>
      <c r="T232" s="77"/>
      <c r="AT232" s="23" t="s">
        <v>329</v>
      </c>
      <c r="AU232" s="23" t="s">
        <v>80</v>
      </c>
    </row>
    <row r="233" spans="2:65" s="13" customFormat="1" ht="13.5">
      <c r="B233" s="241"/>
      <c r="C233" s="242"/>
      <c r="D233" s="214" t="s">
        <v>150</v>
      </c>
      <c r="E233" s="243" t="s">
        <v>21</v>
      </c>
      <c r="F233" s="244" t="s">
        <v>436</v>
      </c>
      <c r="G233" s="242"/>
      <c r="H233" s="243" t="s">
        <v>21</v>
      </c>
      <c r="I233" s="245"/>
      <c r="J233" s="242"/>
      <c r="K233" s="242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150</v>
      </c>
      <c r="AU233" s="250" t="s">
        <v>80</v>
      </c>
      <c r="AV233" s="13" t="s">
        <v>76</v>
      </c>
      <c r="AW233" s="13" t="s">
        <v>35</v>
      </c>
      <c r="AX233" s="13" t="s">
        <v>72</v>
      </c>
      <c r="AY233" s="250" t="s">
        <v>140</v>
      </c>
    </row>
    <row r="234" spans="2:65" s="13" customFormat="1" ht="13.5">
      <c r="B234" s="241"/>
      <c r="C234" s="242"/>
      <c r="D234" s="214" t="s">
        <v>150</v>
      </c>
      <c r="E234" s="243" t="s">
        <v>21</v>
      </c>
      <c r="F234" s="244" t="s">
        <v>437</v>
      </c>
      <c r="G234" s="242"/>
      <c r="H234" s="243" t="s">
        <v>21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150</v>
      </c>
      <c r="AU234" s="250" t="s">
        <v>80</v>
      </c>
      <c r="AV234" s="13" t="s">
        <v>76</v>
      </c>
      <c r="AW234" s="13" t="s">
        <v>35</v>
      </c>
      <c r="AX234" s="13" t="s">
        <v>72</v>
      </c>
      <c r="AY234" s="250" t="s">
        <v>140</v>
      </c>
    </row>
    <row r="235" spans="2:65" s="12" customFormat="1" ht="13.5">
      <c r="B235" s="217"/>
      <c r="C235" s="218"/>
      <c r="D235" s="214" t="s">
        <v>150</v>
      </c>
      <c r="E235" s="219" t="s">
        <v>21</v>
      </c>
      <c r="F235" s="220" t="s">
        <v>489</v>
      </c>
      <c r="G235" s="218"/>
      <c r="H235" s="221">
        <v>7305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150</v>
      </c>
      <c r="AU235" s="227" t="s">
        <v>80</v>
      </c>
      <c r="AV235" s="12" t="s">
        <v>80</v>
      </c>
      <c r="AW235" s="12" t="s">
        <v>35</v>
      </c>
      <c r="AX235" s="12" t="s">
        <v>72</v>
      </c>
      <c r="AY235" s="227" t="s">
        <v>140</v>
      </c>
    </row>
    <row r="236" spans="2:65" s="1" customFormat="1" ht="16.5" customHeight="1">
      <c r="B236" s="40"/>
      <c r="C236" s="202" t="s">
        <v>366</v>
      </c>
      <c r="D236" s="202" t="s">
        <v>143</v>
      </c>
      <c r="E236" s="203" t="s">
        <v>361</v>
      </c>
      <c r="F236" s="204" t="s">
        <v>362</v>
      </c>
      <c r="G236" s="205" t="s">
        <v>243</v>
      </c>
      <c r="H236" s="206">
        <v>6600</v>
      </c>
      <c r="I236" s="207"/>
      <c r="J236" s="208">
        <f>ROUND(I236*H236,2)</f>
        <v>0</v>
      </c>
      <c r="K236" s="204" t="s">
        <v>157</v>
      </c>
      <c r="L236" s="60"/>
      <c r="M236" s="209" t="s">
        <v>21</v>
      </c>
      <c r="N236" s="210" t="s">
        <v>43</v>
      </c>
      <c r="O236" s="41"/>
      <c r="P236" s="211">
        <f>O236*H236</f>
        <v>0</v>
      </c>
      <c r="Q236" s="211">
        <v>6.0999999999999997E-4</v>
      </c>
      <c r="R236" s="211">
        <f>Q236*H236</f>
        <v>4.0259999999999998</v>
      </c>
      <c r="S236" s="211">
        <v>0</v>
      </c>
      <c r="T236" s="212">
        <f>S236*H236</f>
        <v>0</v>
      </c>
      <c r="AR236" s="23" t="s">
        <v>147</v>
      </c>
      <c r="AT236" s="23" t="s">
        <v>143</v>
      </c>
      <c r="AU236" s="23" t="s">
        <v>80</v>
      </c>
      <c r="AY236" s="23" t="s">
        <v>140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23" t="s">
        <v>76</v>
      </c>
      <c r="BK236" s="213">
        <f>ROUND(I236*H236,2)</f>
        <v>0</v>
      </c>
      <c r="BL236" s="23" t="s">
        <v>147</v>
      </c>
      <c r="BM236" s="23" t="s">
        <v>490</v>
      </c>
    </row>
    <row r="237" spans="2:65" s="1" customFormat="1" ht="13.5">
      <c r="B237" s="40"/>
      <c r="C237" s="62"/>
      <c r="D237" s="214" t="s">
        <v>149</v>
      </c>
      <c r="E237" s="62"/>
      <c r="F237" s="215" t="s">
        <v>364</v>
      </c>
      <c r="G237" s="62"/>
      <c r="H237" s="62"/>
      <c r="I237" s="171"/>
      <c r="J237" s="62"/>
      <c r="K237" s="62"/>
      <c r="L237" s="60"/>
      <c r="M237" s="216"/>
      <c r="N237" s="41"/>
      <c r="O237" s="41"/>
      <c r="P237" s="41"/>
      <c r="Q237" s="41"/>
      <c r="R237" s="41"/>
      <c r="S237" s="41"/>
      <c r="T237" s="77"/>
      <c r="AT237" s="23" t="s">
        <v>149</v>
      </c>
      <c r="AU237" s="23" t="s">
        <v>80</v>
      </c>
    </row>
    <row r="238" spans="2:65" s="1" customFormat="1" ht="27">
      <c r="B238" s="40"/>
      <c r="C238" s="62"/>
      <c r="D238" s="214" t="s">
        <v>329</v>
      </c>
      <c r="E238" s="62"/>
      <c r="F238" s="251" t="s">
        <v>365</v>
      </c>
      <c r="G238" s="62"/>
      <c r="H238" s="62"/>
      <c r="I238" s="171"/>
      <c r="J238" s="62"/>
      <c r="K238" s="62"/>
      <c r="L238" s="60"/>
      <c r="M238" s="216"/>
      <c r="N238" s="41"/>
      <c r="O238" s="41"/>
      <c r="P238" s="41"/>
      <c r="Q238" s="41"/>
      <c r="R238" s="41"/>
      <c r="S238" s="41"/>
      <c r="T238" s="77"/>
      <c r="AT238" s="23" t="s">
        <v>329</v>
      </c>
      <c r="AU238" s="23" t="s">
        <v>80</v>
      </c>
    </row>
    <row r="239" spans="2:65" s="13" customFormat="1" ht="13.5">
      <c r="B239" s="241"/>
      <c r="C239" s="242"/>
      <c r="D239" s="214" t="s">
        <v>150</v>
      </c>
      <c r="E239" s="243" t="s">
        <v>21</v>
      </c>
      <c r="F239" s="244" t="s">
        <v>436</v>
      </c>
      <c r="G239" s="242"/>
      <c r="H239" s="243" t="s">
        <v>21</v>
      </c>
      <c r="I239" s="245"/>
      <c r="J239" s="242"/>
      <c r="K239" s="242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150</v>
      </c>
      <c r="AU239" s="250" t="s">
        <v>80</v>
      </c>
      <c r="AV239" s="13" t="s">
        <v>76</v>
      </c>
      <c r="AW239" s="13" t="s">
        <v>35</v>
      </c>
      <c r="AX239" s="13" t="s">
        <v>72</v>
      </c>
      <c r="AY239" s="250" t="s">
        <v>140</v>
      </c>
    </row>
    <row r="240" spans="2:65" s="13" customFormat="1" ht="13.5">
      <c r="B240" s="241"/>
      <c r="C240" s="242"/>
      <c r="D240" s="214" t="s">
        <v>150</v>
      </c>
      <c r="E240" s="243" t="s">
        <v>21</v>
      </c>
      <c r="F240" s="244" t="s">
        <v>437</v>
      </c>
      <c r="G240" s="242"/>
      <c r="H240" s="243" t="s">
        <v>21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150</v>
      </c>
      <c r="AU240" s="250" t="s">
        <v>80</v>
      </c>
      <c r="AV240" s="13" t="s">
        <v>76</v>
      </c>
      <c r="AW240" s="13" t="s">
        <v>35</v>
      </c>
      <c r="AX240" s="13" t="s">
        <v>72</v>
      </c>
      <c r="AY240" s="250" t="s">
        <v>140</v>
      </c>
    </row>
    <row r="241" spans="2:65" s="12" customFormat="1" ht="13.5">
      <c r="B241" s="217"/>
      <c r="C241" s="218"/>
      <c r="D241" s="214" t="s">
        <v>150</v>
      </c>
      <c r="E241" s="219" t="s">
        <v>21</v>
      </c>
      <c r="F241" s="220" t="s">
        <v>483</v>
      </c>
      <c r="G241" s="218"/>
      <c r="H241" s="221">
        <v>6600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150</v>
      </c>
      <c r="AU241" s="227" t="s">
        <v>80</v>
      </c>
      <c r="AV241" s="12" t="s">
        <v>80</v>
      </c>
      <c r="AW241" s="12" t="s">
        <v>35</v>
      </c>
      <c r="AX241" s="12" t="s">
        <v>72</v>
      </c>
      <c r="AY241" s="227" t="s">
        <v>140</v>
      </c>
    </row>
    <row r="242" spans="2:65" s="1" customFormat="1" ht="25.5" customHeight="1">
      <c r="B242" s="40"/>
      <c r="C242" s="202" t="s">
        <v>372</v>
      </c>
      <c r="D242" s="202" t="s">
        <v>143</v>
      </c>
      <c r="E242" s="203" t="s">
        <v>367</v>
      </c>
      <c r="F242" s="204" t="s">
        <v>368</v>
      </c>
      <c r="G242" s="205" t="s">
        <v>243</v>
      </c>
      <c r="H242" s="206">
        <v>7305</v>
      </c>
      <c r="I242" s="207"/>
      <c r="J242" s="208">
        <f>ROUND(I242*H242,2)</f>
        <v>0</v>
      </c>
      <c r="K242" s="204" t="s">
        <v>157</v>
      </c>
      <c r="L242" s="60"/>
      <c r="M242" s="209" t="s">
        <v>21</v>
      </c>
      <c r="N242" s="210" t="s">
        <v>43</v>
      </c>
      <c r="O242" s="41"/>
      <c r="P242" s="211">
        <f>O242*H242</f>
        <v>0</v>
      </c>
      <c r="Q242" s="211">
        <v>0.10373</v>
      </c>
      <c r="R242" s="211">
        <f>Q242*H242</f>
        <v>757.74765000000002</v>
      </c>
      <c r="S242" s="211">
        <v>0</v>
      </c>
      <c r="T242" s="212">
        <f>S242*H242</f>
        <v>0</v>
      </c>
      <c r="AR242" s="23" t="s">
        <v>147</v>
      </c>
      <c r="AT242" s="23" t="s">
        <v>143</v>
      </c>
      <c r="AU242" s="23" t="s">
        <v>80</v>
      </c>
      <c r="AY242" s="23" t="s">
        <v>140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23" t="s">
        <v>76</v>
      </c>
      <c r="BK242" s="213">
        <f>ROUND(I242*H242,2)</f>
        <v>0</v>
      </c>
      <c r="BL242" s="23" t="s">
        <v>147</v>
      </c>
      <c r="BM242" s="23" t="s">
        <v>491</v>
      </c>
    </row>
    <row r="243" spans="2:65" s="1" customFormat="1" ht="27">
      <c r="B243" s="40"/>
      <c r="C243" s="62"/>
      <c r="D243" s="214" t="s">
        <v>149</v>
      </c>
      <c r="E243" s="62"/>
      <c r="F243" s="215" t="s">
        <v>370</v>
      </c>
      <c r="G243" s="62"/>
      <c r="H243" s="62"/>
      <c r="I243" s="171"/>
      <c r="J243" s="62"/>
      <c r="K243" s="62"/>
      <c r="L243" s="60"/>
      <c r="M243" s="216"/>
      <c r="N243" s="41"/>
      <c r="O243" s="41"/>
      <c r="P243" s="41"/>
      <c r="Q243" s="41"/>
      <c r="R243" s="41"/>
      <c r="S243" s="41"/>
      <c r="T243" s="77"/>
      <c r="AT243" s="23" t="s">
        <v>149</v>
      </c>
      <c r="AU243" s="23" t="s">
        <v>80</v>
      </c>
    </row>
    <row r="244" spans="2:65" s="1" customFormat="1" ht="27">
      <c r="B244" s="40"/>
      <c r="C244" s="62"/>
      <c r="D244" s="214" t="s">
        <v>329</v>
      </c>
      <c r="E244" s="62"/>
      <c r="F244" s="251" t="s">
        <v>371</v>
      </c>
      <c r="G244" s="62"/>
      <c r="H244" s="62"/>
      <c r="I244" s="171"/>
      <c r="J244" s="62"/>
      <c r="K244" s="62"/>
      <c r="L244" s="60"/>
      <c r="M244" s="216"/>
      <c r="N244" s="41"/>
      <c r="O244" s="41"/>
      <c r="P244" s="41"/>
      <c r="Q244" s="41"/>
      <c r="R244" s="41"/>
      <c r="S244" s="41"/>
      <c r="T244" s="77"/>
      <c r="AT244" s="23" t="s">
        <v>329</v>
      </c>
      <c r="AU244" s="23" t="s">
        <v>80</v>
      </c>
    </row>
    <row r="245" spans="2:65" s="13" customFormat="1" ht="13.5">
      <c r="B245" s="241"/>
      <c r="C245" s="242"/>
      <c r="D245" s="214" t="s">
        <v>150</v>
      </c>
      <c r="E245" s="243" t="s">
        <v>21</v>
      </c>
      <c r="F245" s="244" t="s">
        <v>436</v>
      </c>
      <c r="G245" s="242"/>
      <c r="H245" s="243" t="s">
        <v>21</v>
      </c>
      <c r="I245" s="245"/>
      <c r="J245" s="242"/>
      <c r="K245" s="242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150</v>
      </c>
      <c r="AU245" s="250" t="s">
        <v>80</v>
      </c>
      <c r="AV245" s="13" t="s">
        <v>76</v>
      </c>
      <c r="AW245" s="13" t="s">
        <v>35</v>
      </c>
      <c r="AX245" s="13" t="s">
        <v>72</v>
      </c>
      <c r="AY245" s="250" t="s">
        <v>140</v>
      </c>
    </row>
    <row r="246" spans="2:65" s="13" customFormat="1" ht="13.5">
      <c r="B246" s="241"/>
      <c r="C246" s="242"/>
      <c r="D246" s="214" t="s">
        <v>150</v>
      </c>
      <c r="E246" s="243" t="s">
        <v>21</v>
      </c>
      <c r="F246" s="244" t="s">
        <v>437</v>
      </c>
      <c r="G246" s="242"/>
      <c r="H246" s="243" t="s">
        <v>21</v>
      </c>
      <c r="I246" s="245"/>
      <c r="J246" s="242"/>
      <c r="K246" s="242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150</v>
      </c>
      <c r="AU246" s="250" t="s">
        <v>80</v>
      </c>
      <c r="AV246" s="13" t="s">
        <v>76</v>
      </c>
      <c r="AW246" s="13" t="s">
        <v>35</v>
      </c>
      <c r="AX246" s="13" t="s">
        <v>72</v>
      </c>
      <c r="AY246" s="250" t="s">
        <v>140</v>
      </c>
    </row>
    <row r="247" spans="2:65" s="12" customFormat="1" ht="13.5">
      <c r="B247" s="217"/>
      <c r="C247" s="218"/>
      <c r="D247" s="214" t="s">
        <v>150</v>
      </c>
      <c r="E247" s="219" t="s">
        <v>21</v>
      </c>
      <c r="F247" s="220" t="s">
        <v>489</v>
      </c>
      <c r="G247" s="218"/>
      <c r="H247" s="221">
        <v>7305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150</v>
      </c>
      <c r="AU247" s="227" t="s">
        <v>80</v>
      </c>
      <c r="AV247" s="12" t="s">
        <v>80</v>
      </c>
      <c r="AW247" s="12" t="s">
        <v>35</v>
      </c>
      <c r="AX247" s="12" t="s">
        <v>72</v>
      </c>
      <c r="AY247" s="227" t="s">
        <v>140</v>
      </c>
    </row>
    <row r="248" spans="2:65" s="1" customFormat="1" ht="25.5" customHeight="1">
      <c r="B248" s="40"/>
      <c r="C248" s="202" t="s">
        <v>379</v>
      </c>
      <c r="D248" s="202" t="s">
        <v>143</v>
      </c>
      <c r="E248" s="203" t="s">
        <v>492</v>
      </c>
      <c r="F248" s="204" t="s">
        <v>493</v>
      </c>
      <c r="G248" s="205" t="s">
        <v>243</v>
      </c>
      <c r="H248" s="206">
        <v>7305</v>
      </c>
      <c r="I248" s="207"/>
      <c r="J248" s="208">
        <f>ROUND(I248*H248,2)</f>
        <v>0</v>
      </c>
      <c r="K248" s="204" t="s">
        <v>157</v>
      </c>
      <c r="L248" s="60"/>
      <c r="M248" s="209" t="s">
        <v>21</v>
      </c>
      <c r="N248" s="210" t="s">
        <v>43</v>
      </c>
      <c r="O248" s="41"/>
      <c r="P248" s="211">
        <f>O248*H248</f>
        <v>0</v>
      </c>
      <c r="Q248" s="211">
        <v>0.18151999999999999</v>
      </c>
      <c r="R248" s="211">
        <f>Q248*H248</f>
        <v>1326.0036</v>
      </c>
      <c r="S248" s="211">
        <v>0</v>
      </c>
      <c r="T248" s="212">
        <f>S248*H248</f>
        <v>0</v>
      </c>
      <c r="AR248" s="23" t="s">
        <v>147</v>
      </c>
      <c r="AT248" s="23" t="s">
        <v>143</v>
      </c>
      <c r="AU248" s="23" t="s">
        <v>80</v>
      </c>
      <c r="AY248" s="23" t="s">
        <v>140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23" t="s">
        <v>76</v>
      </c>
      <c r="BK248" s="213">
        <f>ROUND(I248*H248,2)</f>
        <v>0</v>
      </c>
      <c r="BL248" s="23" t="s">
        <v>147</v>
      </c>
      <c r="BM248" s="23" t="s">
        <v>494</v>
      </c>
    </row>
    <row r="249" spans="2:65" s="1" customFormat="1" ht="27">
      <c r="B249" s="40"/>
      <c r="C249" s="62"/>
      <c r="D249" s="214" t="s">
        <v>149</v>
      </c>
      <c r="E249" s="62"/>
      <c r="F249" s="215" t="s">
        <v>495</v>
      </c>
      <c r="G249" s="62"/>
      <c r="H249" s="62"/>
      <c r="I249" s="171"/>
      <c r="J249" s="62"/>
      <c r="K249" s="62"/>
      <c r="L249" s="60"/>
      <c r="M249" s="216"/>
      <c r="N249" s="41"/>
      <c r="O249" s="41"/>
      <c r="P249" s="41"/>
      <c r="Q249" s="41"/>
      <c r="R249" s="41"/>
      <c r="S249" s="41"/>
      <c r="T249" s="77"/>
      <c r="AT249" s="23" t="s">
        <v>149</v>
      </c>
      <c r="AU249" s="23" t="s">
        <v>80</v>
      </c>
    </row>
    <row r="250" spans="2:65" s="1" customFormat="1" ht="27">
      <c r="B250" s="40"/>
      <c r="C250" s="62"/>
      <c r="D250" s="214" t="s">
        <v>329</v>
      </c>
      <c r="E250" s="62"/>
      <c r="F250" s="251" t="s">
        <v>377</v>
      </c>
      <c r="G250" s="62"/>
      <c r="H250" s="62"/>
      <c r="I250" s="171"/>
      <c r="J250" s="62"/>
      <c r="K250" s="62"/>
      <c r="L250" s="60"/>
      <c r="M250" s="216"/>
      <c r="N250" s="41"/>
      <c r="O250" s="41"/>
      <c r="P250" s="41"/>
      <c r="Q250" s="41"/>
      <c r="R250" s="41"/>
      <c r="S250" s="41"/>
      <c r="T250" s="77"/>
      <c r="AT250" s="23" t="s">
        <v>329</v>
      </c>
      <c r="AU250" s="23" t="s">
        <v>80</v>
      </c>
    </row>
    <row r="251" spans="2:65" s="13" customFormat="1" ht="13.5">
      <c r="B251" s="241"/>
      <c r="C251" s="242"/>
      <c r="D251" s="214" t="s">
        <v>150</v>
      </c>
      <c r="E251" s="243" t="s">
        <v>21</v>
      </c>
      <c r="F251" s="244" t="s">
        <v>436</v>
      </c>
      <c r="G251" s="242"/>
      <c r="H251" s="243" t="s">
        <v>21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150</v>
      </c>
      <c r="AU251" s="250" t="s">
        <v>80</v>
      </c>
      <c r="AV251" s="13" t="s">
        <v>76</v>
      </c>
      <c r="AW251" s="13" t="s">
        <v>35</v>
      </c>
      <c r="AX251" s="13" t="s">
        <v>72</v>
      </c>
      <c r="AY251" s="250" t="s">
        <v>140</v>
      </c>
    </row>
    <row r="252" spans="2:65" s="13" customFormat="1" ht="13.5">
      <c r="B252" s="241"/>
      <c r="C252" s="242"/>
      <c r="D252" s="214" t="s">
        <v>150</v>
      </c>
      <c r="E252" s="243" t="s">
        <v>21</v>
      </c>
      <c r="F252" s="244" t="s">
        <v>437</v>
      </c>
      <c r="G252" s="242"/>
      <c r="H252" s="243" t="s">
        <v>21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150</v>
      </c>
      <c r="AU252" s="250" t="s">
        <v>80</v>
      </c>
      <c r="AV252" s="13" t="s">
        <v>76</v>
      </c>
      <c r="AW252" s="13" t="s">
        <v>35</v>
      </c>
      <c r="AX252" s="13" t="s">
        <v>72</v>
      </c>
      <c r="AY252" s="250" t="s">
        <v>140</v>
      </c>
    </row>
    <row r="253" spans="2:65" s="12" customFormat="1" ht="13.5">
      <c r="B253" s="217"/>
      <c r="C253" s="218"/>
      <c r="D253" s="214" t="s">
        <v>150</v>
      </c>
      <c r="E253" s="219" t="s">
        <v>21</v>
      </c>
      <c r="F253" s="220" t="s">
        <v>496</v>
      </c>
      <c r="G253" s="218"/>
      <c r="H253" s="221">
        <v>7305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150</v>
      </c>
      <c r="AU253" s="227" t="s">
        <v>80</v>
      </c>
      <c r="AV253" s="12" t="s">
        <v>80</v>
      </c>
      <c r="AW253" s="12" t="s">
        <v>35</v>
      </c>
      <c r="AX253" s="12" t="s">
        <v>72</v>
      </c>
      <c r="AY253" s="227" t="s">
        <v>140</v>
      </c>
    </row>
    <row r="254" spans="2:65" s="11" customFormat="1" ht="29.85" customHeight="1">
      <c r="B254" s="186"/>
      <c r="C254" s="187"/>
      <c r="D254" s="188" t="s">
        <v>71</v>
      </c>
      <c r="E254" s="200" t="s">
        <v>152</v>
      </c>
      <c r="F254" s="200" t="s">
        <v>153</v>
      </c>
      <c r="G254" s="187"/>
      <c r="H254" s="187"/>
      <c r="I254" s="190"/>
      <c r="J254" s="201">
        <f>BK254</f>
        <v>0</v>
      </c>
      <c r="K254" s="187"/>
      <c r="L254" s="192"/>
      <c r="M254" s="193"/>
      <c r="N254" s="194"/>
      <c r="O254" s="194"/>
      <c r="P254" s="195">
        <f>SUM(P255:P264)</f>
        <v>0</v>
      </c>
      <c r="Q254" s="194"/>
      <c r="R254" s="195">
        <f>SUM(R255:R264)</f>
        <v>8.58</v>
      </c>
      <c r="S254" s="194"/>
      <c r="T254" s="196">
        <f>SUM(T255:T264)</f>
        <v>690.12</v>
      </c>
      <c r="AR254" s="197" t="s">
        <v>76</v>
      </c>
      <c r="AT254" s="198" t="s">
        <v>71</v>
      </c>
      <c r="AU254" s="198" t="s">
        <v>76</v>
      </c>
      <c r="AY254" s="197" t="s">
        <v>140</v>
      </c>
      <c r="BK254" s="199">
        <f>SUM(BK255:BK264)</f>
        <v>0</v>
      </c>
    </row>
    <row r="255" spans="2:65" s="1" customFormat="1" ht="25.5" customHeight="1">
      <c r="B255" s="40"/>
      <c r="C255" s="202" t="s">
        <v>384</v>
      </c>
      <c r="D255" s="202" t="s">
        <v>143</v>
      </c>
      <c r="E255" s="203" t="s">
        <v>380</v>
      </c>
      <c r="F255" s="204" t="s">
        <v>381</v>
      </c>
      <c r="G255" s="205" t="s">
        <v>243</v>
      </c>
      <c r="H255" s="206">
        <v>4400</v>
      </c>
      <c r="I255" s="207"/>
      <c r="J255" s="208">
        <f>ROUND(I255*H255,2)</f>
        <v>0</v>
      </c>
      <c r="K255" s="204" t="s">
        <v>21</v>
      </c>
      <c r="L255" s="60"/>
      <c r="M255" s="209" t="s">
        <v>21</v>
      </c>
      <c r="N255" s="210" t="s">
        <v>43</v>
      </c>
      <c r="O255" s="41"/>
      <c r="P255" s="211">
        <f>O255*H255</f>
        <v>0</v>
      </c>
      <c r="Q255" s="211">
        <v>1.9499999999999999E-3</v>
      </c>
      <c r="R255" s="211">
        <f>Q255*H255</f>
        <v>8.58</v>
      </c>
      <c r="S255" s="211">
        <v>0</v>
      </c>
      <c r="T255" s="212">
        <f>S255*H255</f>
        <v>0</v>
      </c>
      <c r="AR255" s="23" t="s">
        <v>147</v>
      </c>
      <c r="AT255" s="23" t="s">
        <v>143</v>
      </c>
      <c r="AU255" s="23" t="s">
        <v>80</v>
      </c>
      <c r="AY255" s="23" t="s">
        <v>140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23" t="s">
        <v>76</v>
      </c>
      <c r="BK255" s="213">
        <f>ROUND(I255*H255,2)</f>
        <v>0</v>
      </c>
      <c r="BL255" s="23" t="s">
        <v>147</v>
      </c>
      <c r="BM255" s="23" t="s">
        <v>497</v>
      </c>
    </row>
    <row r="256" spans="2:65" s="1" customFormat="1" ht="27">
      <c r="B256" s="40"/>
      <c r="C256" s="62"/>
      <c r="D256" s="214" t="s">
        <v>149</v>
      </c>
      <c r="E256" s="62"/>
      <c r="F256" s="215" t="s">
        <v>381</v>
      </c>
      <c r="G256" s="62"/>
      <c r="H256" s="62"/>
      <c r="I256" s="171"/>
      <c r="J256" s="62"/>
      <c r="K256" s="62"/>
      <c r="L256" s="60"/>
      <c r="M256" s="216"/>
      <c r="N256" s="41"/>
      <c r="O256" s="41"/>
      <c r="P256" s="41"/>
      <c r="Q256" s="41"/>
      <c r="R256" s="41"/>
      <c r="S256" s="41"/>
      <c r="T256" s="77"/>
      <c r="AT256" s="23" t="s">
        <v>149</v>
      </c>
      <c r="AU256" s="23" t="s">
        <v>80</v>
      </c>
    </row>
    <row r="257" spans="2:65" s="13" customFormat="1" ht="13.5">
      <c r="B257" s="241"/>
      <c r="C257" s="242"/>
      <c r="D257" s="214" t="s">
        <v>150</v>
      </c>
      <c r="E257" s="243" t="s">
        <v>21</v>
      </c>
      <c r="F257" s="244" t="s">
        <v>436</v>
      </c>
      <c r="G257" s="242"/>
      <c r="H257" s="243" t="s">
        <v>21</v>
      </c>
      <c r="I257" s="245"/>
      <c r="J257" s="242"/>
      <c r="K257" s="242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150</v>
      </c>
      <c r="AU257" s="250" t="s">
        <v>80</v>
      </c>
      <c r="AV257" s="13" t="s">
        <v>76</v>
      </c>
      <c r="AW257" s="13" t="s">
        <v>35</v>
      </c>
      <c r="AX257" s="13" t="s">
        <v>72</v>
      </c>
      <c r="AY257" s="250" t="s">
        <v>140</v>
      </c>
    </row>
    <row r="258" spans="2:65" s="13" customFormat="1" ht="13.5">
      <c r="B258" s="241"/>
      <c r="C258" s="242"/>
      <c r="D258" s="214" t="s">
        <v>150</v>
      </c>
      <c r="E258" s="243" t="s">
        <v>21</v>
      </c>
      <c r="F258" s="244" t="s">
        <v>437</v>
      </c>
      <c r="G258" s="242"/>
      <c r="H258" s="243" t="s">
        <v>21</v>
      </c>
      <c r="I258" s="245"/>
      <c r="J258" s="242"/>
      <c r="K258" s="242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150</v>
      </c>
      <c r="AU258" s="250" t="s">
        <v>80</v>
      </c>
      <c r="AV258" s="13" t="s">
        <v>76</v>
      </c>
      <c r="AW258" s="13" t="s">
        <v>35</v>
      </c>
      <c r="AX258" s="13" t="s">
        <v>72</v>
      </c>
      <c r="AY258" s="250" t="s">
        <v>140</v>
      </c>
    </row>
    <row r="259" spans="2:65" s="12" customFormat="1" ht="13.5">
      <c r="B259" s="217"/>
      <c r="C259" s="218"/>
      <c r="D259" s="214" t="s">
        <v>150</v>
      </c>
      <c r="E259" s="219" t="s">
        <v>21</v>
      </c>
      <c r="F259" s="220" t="s">
        <v>498</v>
      </c>
      <c r="G259" s="218"/>
      <c r="H259" s="221">
        <v>4400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150</v>
      </c>
      <c r="AU259" s="227" t="s">
        <v>80</v>
      </c>
      <c r="AV259" s="12" t="s">
        <v>80</v>
      </c>
      <c r="AW259" s="12" t="s">
        <v>35</v>
      </c>
      <c r="AX259" s="12" t="s">
        <v>72</v>
      </c>
      <c r="AY259" s="227" t="s">
        <v>140</v>
      </c>
    </row>
    <row r="260" spans="2:65" s="1" customFormat="1" ht="16.5" customHeight="1">
      <c r="B260" s="40"/>
      <c r="C260" s="202" t="s">
        <v>390</v>
      </c>
      <c r="D260" s="202" t="s">
        <v>143</v>
      </c>
      <c r="E260" s="203" t="s">
        <v>385</v>
      </c>
      <c r="F260" s="204" t="s">
        <v>386</v>
      </c>
      <c r="G260" s="205" t="s">
        <v>156</v>
      </c>
      <c r="H260" s="206">
        <v>2130</v>
      </c>
      <c r="I260" s="207"/>
      <c r="J260" s="208">
        <f>ROUND(I260*H260,2)</f>
        <v>0</v>
      </c>
      <c r="K260" s="204" t="s">
        <v>157</v>
      </c>
      <c r="L260" s="60"/>
      <c r="M260" s="209" t="s">
        <v>21</v>
      </c>
      <c r="N260" s="210" t="s">
        <v>43</v>
      </c>
      <c r="O260" s="41"/>
      <c r="P260" s="211">
        <f>O260*H260</f>
        <v>0</v>
      </c>
      <c r="Q260" s="211">
        <v>0</v>
      </c>
      <c r="R260" s="211">
        <f>Q260*H260</f>
        <v>0</v>
      </c>
      <c r="S260" s="211">
        <v>0.32400000000000001</v>
      </c>
      <c r="T260" s="212">
        <f>S260*H260</f>
        <v>690.12</v>
      </c>
      <c r="AR260" s="23" t="s">
        <v>147</v>
      </c>
      <c r="AT260" s="23" t="s">
        <v>143</v>
      </c>
      <c r="AU260" s="23" t="s">
        <v>80</v>
      </c>
      <c r="AY260" s="23" t="s">
        <v>140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23" t="s">
        <v>76</v>
      </c>
      <c r="BK260" s="213">
        <f>ROUND(I260*H260,2)</f>
        <v>0</v>
      </c>
      <c r="BL260" s="23" t="s">
        <v>147</v>
      </c>
      <c r="BM260" s="23" t="s">
        <v>499</v>
      </c>
    </row>
    <row r="261" spans="2:65" s="1" customFormat="1" ht="54">
      <c r="B261" s="40"/>
      <c r="C261" s="62"/>
      <c r="D261" s="214" t="s">
        <v>149</v>
      </c>
      <c r="E261" s="62"/>
      <c r="F261" s="215" t="s">
        <v>388</v>
      </c>
      <c r="G261" s="62"/>
      <c r="H261" s="62"/>
      <c r="I261" s="171"/>
      <c r="J261" s="62"/>
      <c r="K261" s="62"/>
      <c r="L261" s="60"/>
      <c r="M261" s="216"/>
      <c r="N261" s="41"/>
      <c r="O261" s="41"/>
      <c r="P261" s="41"/>
      <c r="Q261" s="41"/>
      <c r="R261" s="41"/>
      <c r="S261" s="41"/>
      <c r="T261" s="77"/>
      <c r="AT261" s="23" t="s">
        <v>149</v>
      </c>
      <c r="AU261" s="23" t="s">
        <v>80</v>
      </c>
    </row>
    <row r="262" spans="2:65" s="13" customFormat="1" ht="13.5">
      <c r="B262" s="241"/>
      <c r="C262" s="242"/>
      <c r="D262" s="214" t="s">
        <v>150</v>
      </c>
      <c r="E262" s="243" t="s">
        <v>21</v>
      </c>
      <c r="F262" s="244" t="s">
        <v>436</v>
      </c>
      <c r="G262" s="242"/>
      <c r="H262" s="243" t="s">
        <v>21</v>
      </c>
      <c r="I262" s="245"/>
      <c r="J262" s="242"/>
      <c r="K262" s="242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150</v>
      </c>
      <c r="AU262" s="250" t="s">
        <v>80</v>
      </c>
      <c r="AV262" s="13" t="s">
        <v>76</v>
      </c>
      <c r="AW262" s="13" t="s">
        <v>35</v>
      </c>
      <c r="AX262" s="13" t="s">
        <v>72</v>
      </c>
      <c r="AY262" s="250" t="s">
        <v>140</v>
      </c>
    </row>
    <row r="263" spans="2:65" s="13" customFormat="1" ht="13.5">
      <c r="B263" s="241"/>
      <c r="C263" s="242"/>
      <c r="D263" s="214" t="s">
        <v>150</v>
      </c>
      <c r="E263" s="243" t="s">
        <v>21</v>
      </c>
      <c r="F263" s="244" t="s">
        <v>437</v>
      </c>
      <c r="G263" s="242"/>
      <c r="H263" s="243" t="s">
        <v>21</v>
      </c>
      <c r="I263" s="245"/>
      <c r="J263" s="242"/>
      <c r="K263" s="242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150</v>
      </c>
      <c r="AU263" s="250" t="s">
        <v>80</v>
      </c>
      <c r="AV263" s="13" t="s">
        <v>76</v>
      </c>
      <c r="AW263" s="13" t="s">
        <v>35</v>
      </c>
      <c r="AX263" s="13" t="s">
        <v>72</v>
      </c>
      <c r="AY263" s="250" t="s">
        <v>140</v>
      </c>
    </row>
    <row r="264" spans="2:65" s="12" customFormat="1" ht="13.5">
      <c r="B264" s="217"/>
      <c r="C264" s="218"/>
      <c r="D264" s="214" t="s">
        <v>150</v>
      </c>
      <c r="E264" s="219" t="s">
        <v>21</v>
      </c>
      <c r="F264" s="220" t="s">
        <v>500</v>
      </c>
      <c r="G264" s="218"/>
      <c r="H264" s="221">
        <v>2130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150</v>
      </c>
      <c r="AU264" s="227" t="s">
        <v>80</v>
      </c>
      <c r="AV264" s="12" t="s">
        <v>80</v>
      </c>
      <c r="AW264" s="12" t="s">
        <v>35</v>
      </c>
      <c r="AX264" s="12" t="s">
        <v>72</v>
      </c>
      <c r="AY264" s="227" t="s">
        <v>140</v>
      </c>
    </row>
    <row r="265" spans="2:65" s="11" customFormat="1" ht="29.85" customHeight="1">
      <c r="B265" s="186"/>
      <c r="C265" s="187"/>
      <c r="D265" s="188" t="s">
        <v>71</v>
      </c>
      <c r="E265" s="200" t="s">
        <v>202</v>
      </c>
      <c r="F265" s="200" t="s">
        <v>203</v>
      </c>
      <c r="G265" s="187"/>
      <c r="H265" s="187"/>
      <c r="I265" s="190"/>
      <c r="J265" s="201">
        <f>BK265</f>
        <v>0</v>
      </c>
      <c r="K265" s="187"/>
      <c r="L265" s="192"/>
      <c r="M265" s="193"/>
      <c r="N265" s="194"/>
      <c r="O265" s="194"/>
      <c r="P265" s="195">
        <f>SUM(P266:P281)</f>
        <v>0</v>
      </c>
      <c r="Q265" s="194"/>
      <c r="R265" s="195">
        <f>SUM(R266:R281)</f>
        <v>0</v>
      </c>
      <c r="S265" s="194"/>
      <c r="T265" s="196">
        <f>SUM(T266:T281)</f>
        <v>0</v>
      </c>
      <c r="AR265" s="197" t="s">
        <v>76</v>
      </c>
      <c r="AT265" s="198" t="s">
        <v>71</v>
      </c>
      <c r="AU265" s="198" t="s">
        <v>76</v>
      </c>
      <c r="AY265" s="197" t="s">
        <v>140</v>
      </c>
      <c r="BK265" s="199">
        <f>SUM(BK266:BK281)</f>
        <v>0</v>
      </c>
    </row>
    <row r="266" spans="2:65" s="1" customFormat="1" ht="16.5" customHeight="1">
      <c r="B266" s="40"/>
      <c r="C266" s="202" t="s">
        <v>396</v>
      </c>
      <c r="D266" s="202" t="s">
        <v>143</v>
      </c>
      <c r="E266" s="203" t="s">
        <v>205</v>
      </c>
      <c r="F266" s="204" t="s">
        <v>206</v>
      </c>
      <c r="G266" s="205" t="s">
        <v>207</v>
      </c>
      <c r="H266" s="206">
        <v>7097.73</v>
      </c>
      <c r="I266" s="207"/>
      <c r="J266" s="208">
        <f>ROUND(I266*H266,2)</f>
        <v>0</v>
      </c>
      <c r="K266" s="204" t="s">
        <v>157</v>
      </c>
      <c r="L266" s="60"/>
      <c r="M266" s="209" t="s">
        <v>21</v>
      </c>
      <c r="N266" s="210" t="s">
        <v>43</v>
      </c>
      <c r="O266" s="41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AR266" s="23" t="s">
        <v>147</v>
      </c>
      <c r="AT266" s="23" t="s">
        <v>143</v>
      </c>
      <c r="AU266" s="23" t="s">
        <v>80</v>
      </c>
      <c r="AY266" s="23" t="s">
        <v>140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23" t="s">
        <v>76</v>
      </c>
      <c r="BK266" s="213">
        <f>ROUND(I266*H266,2)</f>
        <v>0</v>
      </c>
      <c r="BL266" s="23" t="s">
        <v>147</v>
      </c>
      <c r="BM266" s="23" t="s">
        <v>501</v>
      </c>
    </row>
    <row r="267" spans="2:65" s="1" customFormat="1" ht="27">
      <c r="B267" s="40"/>
      <c r="C267" s="62"/>
      <c r="D267" s="214" t="s">
        <v>149</v>
      </c>
      <c r="E267" s="62"/>
      <c r="F267" s="215" t="s">
        <v>209</v>
      </c>
      <c r="G267" s="62"/>
      <c r="H267" s="62"/>
      <c r="I267" s="171"/>
      <c r="J267" s="62"/>
      <c r="K267" s="62"/>
      <c r="L267" s="60"/>
      <c r="M267" s="216"/>
      <c r="N267" s="41"/>
      <c r="O267" s="41"/>
      <c r="P267" s="41"/>
      <c r="Q267" s="41"/>
      <c r="R267" s="41"/>
      <c r="S267" s="41"/>
      <c r="T267" s="77"/>
      <c r="AT267" s="23" t="s">
        <v>149</v>
      </c>
      <c r="AU267" s="23" t="s">
        <v>80</v>
      </c>
    </row>
    <row r="268" spans="2:65" s="1" customFormat="1" ht="16.5" customHeight="1">
      <c r="B268" s="40"/>
      <c r="C268" s="202" t="s">
        <v>402</v>
      </c>
      <c r="D268" s="202" t="s">
        <v>143</v>
      </c>
      <c r="E268" s="203" t="s">
        <v>211</v>
      </c>
      <c r="F268" s="204" t="s">
        <v>212</v>
      </c>
      <c r="G268" s="205" t="s">
        <v>207</v>
      </c>
      <c r="H268" s="206">
        <v>134856.87</v>
      </c>
      <c r="I268" s="207"/>
      <c r="J268" s="208">
        <f>ROUND(I268*H268,2)</f>
        <v>0</v>
      </c>
      <c r="K268" s="204" t="s">
        <v>157</v>
      </c>
      <c r="L268" s="60"/>
      <c r="M268" s="209" t="s">
        <v>21</v>
      </c>
      <c r="N268" s="210" t="s">
        <v>43</v>
      </c>
      <c r="O268" s="41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AR268" s="23" t="s">
        <v>147</v>
      </c>
      <c r="AT268" s="23" t="s">
        <v>143</v>
      </c>
      <c r="AU268" s="23" t="s">
        <v>80</v>
      </c>
      <c r="AY268" s="23" t="s">
        <v>140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23" t="s">
        <v>76</v>
      </c>
      <c r="BK268" s="213">
        <f>ROUND(I268*H268,2)</f>
        <v>0</v>
      </c>
      <c r="BL268" s="23" t="s">
        <v>147</v>
      </c>
      <c r="BM268" s="23" t="s">
        <v>502</v>
      </c>
    </row>
    <row r="269" spans="2:65" s="1" customFormat="1" ht="27">
      <c r="B269" s="40"/>
      <c r="C269" s="62"/>
      <c r="D269" s="214" t="s">
        <v>149</v>
      </c>
      <c r="E269" s="62"/>
      <c r="F269" s="215" t="s">
        <v>214</v>
      </c>
      <c r="G269" s="62"/>
      <c r="H269" s="62"/>
      <c r="I269" s="171"/>
      <c r="J269" s="62"/>
      <c r="K269" s="62"/>
      <c r="L269" s="60"/>
      <c r="M269" s="216"/>
      <c r="N269" s="41"/>
      <c r="O269" s="41"/>
      <c r="P269" s="41"/>
      <c r="Q269" s="41"/>
      <c r="R269" s="41"/>
      <c r="S269" s="41"/>
      <c r="T269" s="77"/>
      <c r="AT269" s="23" t="s">
        <v>149</v>
      </c>
      <c r="AU269" s="23" t="s">
        <v>80</v>
      </c>
    </row>
    <row r="270" spans="2:65" s="12" customFormat="1" ht="13.5">
      <c r="B270" s="217"/>
      <c r="C270" s="218"/>
      <c r="D270" s="214" t="s">
        <v>150</v>
      </c>
      <c r="E270" s="218"/>
      <c r="F270" s="220" t="s">
        <v>503</v>
      </c>
      <c r="G270" s="218"/>
      <c r="H270" s="221">
        <v>134856.87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150</v>
      </c>
      <c r="AU270" s="227" t="s">
        <v>80</v>
      </c>
      <c r="AV270" s="12" t="s">
        <v>80</v>
      </c>
      <c r="AW270" s="12" t="s">
        <v>6</v>
      </c>
      <c r="AX270" s="12" t="s">
        <v>76</v>
      </c>
      <c r="AY270" s="227" t="s">
        <v>140</v>
      </c>
    </row>
    <row r="271" spans="2:65" s="1" customFormat="1" ht="16.5" customHeight="1">
      <c r="B271" s="40"/>
      <c r="C271" s="202" t="s">
        <v>404</v>
      </c>
      <c r="D271" s="202" t="s">
        <v>143</v>
      </c>
      <c r="E271" s="203" t="s">
        <v>217</v>
      </c>
      <c r="F271" s="204" t="s">
        <v>218</v>
      </c>
      <c r="G271" s="205" t="s">
        <v>207</v>
      </c>
      <c r="H271" s="206">
        <v>7097.73</v>
      </c>
      <c r="I271" s="207"/>
      <c r="J271" s="208">
        <f>ROUND(I271*H271,2)</f>
        <v>0</v>
      </c>
      <c r="K271" s="204" t="s">
        <v>157</v>
      </c>
      <c r="L271" s="60"/>
      <c r="M271" s="209" t="s">
        <v>21</v>
      </c>
      <c r="N271" s="210" t="s">
        <v>43</v>
      </c>
      <c r="O271" s="41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AR271" s="23" t="s">
        <v>147</v>
      </c>
      <c r="AT271" s="23" t="s">
        <v>143</v>
      </c>
      <c r="AU271" s="23" t="s">
        <v>80</v>
      </c>
      <c r="AY271" s="23" t="s">
        <v>140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23" t="s">
        <v>76</v>
      </c>
      <c r="BK271" s="213">
        <f>ROUND(I271*H271,2)</f>
        <v>0</v>
      </c>
      <c r="BL271" s="23" t="s">
        <v>147</v>
      </c>
      <c r="BM271" s="23" t="s">
        <v>504</v>
      </c>
    </row>
    <row r="272" spans="2:65" s="1" customFormat="1" ht="13.5">
      <c r="B272" s="40"/>
      <c r="C272" s="62"/>
      <c r="D272" s="214" t="s">
        <v>149</v>
      </c>
      <c r="E272" s="62"/>
      <c r="F272" s="215" t="s">
        <v>220</v>
      </c>
      <c r="G272" s="62"/>
      <c r="H272" s="62"/>
      <c r="I272" s="171"/>
      <c r="J272" s="62"/>
      <c r="K272" s="62"/>
      <c r="L272" s="60"/>
      <c r="M272" s="216"/>
      <c r="N272" s="41"/>
      <c r="O272" s="41"/>
      <c r="P272" s="41"/>
      <c r="Q272" s="41"/>
      <c r="R272" s="41"/>
      <c r="S272" s="41"/>
      <c r="T272" s="77"/>
      <c r="AT272" s="23" t="s">
        <v>149</v>
      </c>
      <c r="AU272" s="23" t="s">
        <v>80</v>
      </c>
    </row>
    <row r="273" spans="2:65" s="1" customFormat="1" ht="16.5" customHeight="1">
      <c r="B273" s="40"/>
      <c r="C273" s="202" t="s">
        <v>407</v>
      </c>
      <c r="D273" s="202" t="s">
        <v>143</v>
      </c>
      <c r="E273" s="203" t="s">
        <v>222</v>
      </c>
      <c r="F273" s="204" t="s">
        <v>223</v>
      </c>
      <c r="G273" s="205" t="s">
        <v>207</v>
      </c>
      <c r="H273" s="206">
        <v>690.12</v>
      </c>
      <c r="I273" s="207"/>
      <c r="J273" s="208">
        <f>ROUND(I273*H273,2)</f>
        <v>0</v>
      </c>
      <c r="K273" s="204" t="s">
        <v>157</v>
      </c>
      <c r="L273" s="60"/>
      <c r="M273" s="209" t="s">
        <v>21</v>
      </c>
      <c r="N273" s="210" t="s">
        <v>43</v>
      </c>
      <c r="O273" s="41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AR273" s="23" t="s">
        <v>147</v>
      </c>
      <c r="AT273" s="23" t="s">
        <v>143</v>
      </c>
      <c r="AU273" s="23" t="s">
        <v>80</v>
      </c>
      <c r="AY273" s="23" t="s">
        <v>140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23" t="s">
        <v>76</v>
      </c>
      <c r="BK273" s="213">
        <f>ROUND(I273*H273,2)</f>
        <v>0</v>
      </c>
      <c r="BL273" s="23" t="s">
        <v>147</v>
      </c>
      <c r="BM273" s="23" t="s">
        <v>505</v>
      </c>
    </row>
    <row r="274" spans="2:65" s="1" customFormat="1" ht="13.5">
      <c r="B274" s="40"/>
      <c r="C274" s="62"/>
      <c r="D274" s="214" t="s">
        <v>149</v>
      </c>
      <c r="E274" s="62"/>
      <c r="F274" s="215" t="s">
        <v>225</v>
      </c>
      <c r="G274" s="62"/>
      <c r="H274" s="62"/>
      <c r="I274" s="171"/>
      <c r="J274" s="62"/>
      <c r="K274" s="62"/>
      <c r="L274" s="60"/>
      <c r="M274" s="216"/>
      <c r="N274" s="41"/>
      <c r="O274" s="41"/>
      <c r="P274" s="41"/>
      <c r="Q274" s="41"/>
      <c r="R274" s="41"/>
      <c r="S274" s="41"/>
      <c r="T274" s="77"/>
      <c r="AT274" s="23" t="s">
        <v>149</v>
      </c>
      <c r="AU274" s="23" t="s">
        <v>80</v>
      </c>
    </row>
    <row r="275" spans="2:65" s="12" customFormat="1" ht="13.5">
      <c r="B275" s="217"/>
      <c r="C275" s="218"/>
      <c r="D275" s="214" t="s">
        <v>150</v>
      </c>
      <c r="E275" s="219" t="s">
        <v>21</v>
      </c>
      <c r="F275" s="220" t="s">
        <v>506</v>
      </c>
      <c r="G275" s="218"/>
      <c r="H275" s="221">
        <v>690.12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150</v>
      </c>
      <c r="AU275" s="227" t="s">
        <v>80</v>
      </c>
      <c r="AV275" s="12" t="s">
        <v>80</v>
      </c>
      <c r="AW275" s="12" t="s">
        <v>35</v>
      </c>
      <c r="AX275" s="12" t="s">
        <v>72</v>
      </c>
      <c r="AY275" s="227" t="s">
        <v>140</v>
      </c>
    </row>
    <row r="276" spans="2:65" s="1" customFormat="1" ht="16.5" customHeight="1">
      <c r="B276" s="40"/>
      <c r="C276" s="202" t="s">
        <v>409</v>
      </c>
      <c r="D276" s="202" t="s">
        <v>143</v>
      </c>
      <c r="E276" s="203" t="s">
        <v>413</v>
      </c>
      <c r="F276" s="204" t="s">
        <v>414</v>
      </c>
      <c r="G276" s="205" t="s">
        <v>207</v>
      </c>
      <c r="H276" s="206">
        <v>3740.16</v>
      </c>
      <c r="I276" s="207"/>
      <c r="J276" s="208">
        <f>ROUND(I276*H276,2)</f>
        <v>0</v>
      </c>
      <c r="K276" s="204" t="s">
        <v>157</v>
      </c>
      <c r="L276" s="60"/>
      <c r="M276" s="209" t="s">
        <v>21</v>
      </c>
      <c r="N276" s="210" t="s">
        <v>43</v>
      </c>
      <c r="O276" s="41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AR276" s="23" t="s">
        <v>147</v>
      </c>
      <c r="AT276" s="23" t="s">
        <v>143</v>
      </c>
      <c r="AU276" s="23" t="s">
        <v>80</v>
      </c>
      <c r="AY276" s="23" t="s">
        <v>140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23" t="s">
        <v>76</v>
      </c>
      <c r="BK276" s="213">
        <f>ROUND(I276*H276,2)</f>
        <v>0</v>
      </c>
      <c r="BL276" s="23" t="s">
        <v>147</v>
      </c>
      <c r="BM276" s="23" t="s">
        <v>507</v>
      </c>
    </row>
    <row r="277" spans="2:65" s="1" customFormat="1" ht="13.5">
      <c r="B277" s="40"/>
      <c r="C277" s="62"/>
      <c r="D277" s="214" t="s">
        <v>149</v>
      </c>
      <c r="E277" s="62"/>
      <c r="F277" s="215" t="s">
        <v>416</v>
      </c>
      <c r="G277" s="62"/>
      <c r="H277" s="62"/>
      <c r="I277" s="171"/>
      <c r="J277" s="62"/>
      <c r="K277" s="62"/>
      <c r="L277" s="60"/>
      <c r="M277" s="216"/>
      <c r="N277" s="41"/>
      <c r="O277" s="41"/>
      <c r="P277" s="41"/>
      <c r="Q277" s="41"/>
      <c r="R277" s="41"/>
      <c r="S277" s="41"/>
      <c r="T277" s="77"/>
      <c r="AT277" s="23" t="s">
        <v>149</v>
      </c>
      <c r="AU277" s="23" t="s">
        <v>80</v>
      </c>
    </row>
    <row r="278" spans="2:65" s="12" customFormat="1" ht="13.5">
      <c r="B278" s="217"/>
      <c r="C278" s="218"/>
      <c r="D278" s="214" t="s">
        <v>150</v>
      </c>
      <c r="E278" s="219" t="s">
        <v>21</v>
      </c>
      <c r="F278" s="220" t="s">
        <v>508</v>
      </c>
      <c r="G278" s="218"/>
      <c r="H278" s="221">
        <v>3740.16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150</v>
      </c>
      <c r="AU278" s="227" t="s">
        <v>80</v>
      </c>
      <c r="AV278" s="12" t="s">
        <v>80</v>
      </c>
      <c r="AW278" s="12" t="s">
        <v>35</v>
      </c>
      <c r="AX278" s="12" t="s">
        <v>72</v>
      </c>
      <c r="AY278" s="227" t="s">
        <v>140</v>
      </c>
    </row>
    <row r="279" spans="2:65" s="1" customFormat="1" ht="16.5" customHeight="1">
      <c r="B279" s="40"/>
      <c r="C279" s="202" t="s">
        <v>412</v>
      </c>
      <c r="D279" s="202" t="s">
        <v>143</v>
      </c>
      <c r="E279" s="203" t="s">
        <v>419</v>
      </c>
      <c r="F279" s="204" t="s">
        <v>420</v>
      </c>
      <c r="G279" s="205" t="s">
        <v>207</v>
      </c>
      <c r="H279" s="206">
        <v>2667.45</v>
      </c>
      <c r="I279" s="207"/>
      <c r="J279" s="208">
        <f>ROUND(I279*H279,2)</f>
        <v>0</v>
      </c>
      <c r="K279" s="204" t="s">
        <v>157</v>
      </c>
      <c r="L279" s="60"/>
      <c r="M279" s="209" t="s">
        <v>21</v>
      </c>
      <c r="N279" s="210" t="s">
        <v>43</v>
      </c>
      <c r="O279" s="41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AR279" s="23" t="s">
        <v>147</v>
      </c>
      <c r="AT279" s="23" t="s">
        <v>143</v>
      </c>
      <c r="AU279" s="23" t="s">
        <v>80</v>
      </c>
      <c r="AY279" s="23" t="s">
        <v>140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23" t="s">
        <v>76</v>
      </c>
      <c r="BK279" s="213">
        <f>ROUND(I279*H279,2)</f>
        <v>0</v>
      </c>
      <c r="BL279" s="23" t="s">
        <v>147</v>
      </c>
      <c r="BM279" s="23" t="s">
        <v>509</v>
      </c>
    </row>
    <row r="280" spans="2:65" s="1" customFormat="1" ht="13.5">
      <c r="B280" s="40"/>
      <c r="C280" s="62"/>
      <c r="D280" s="214" t="s">
        <v>149</v>
      </c>
      <c r="E280" s="62"/>
      <c r="F280" s="215" t="s">
        <v>422</v>
      </c>
      <c r="G280" s="62"/>
      <c r="H280" s="62"/>
      <c r="I280" s="171"/>
      <c r="J280" s="62"/>
      <c r="K280" s="62"/>
      <c r="L280" s="60"/>
      <c r="M280" s="216"/>
      <c r="N280" s="41"/>
      <c r="O280" s="41"/>
      <c r="P280" s="41"/>
      <c r="Q280" s="41"/>
      <c r="R280" s="41"/>
      <c r="S280" s="41"/>
      <c r="T280" s="77"/>
      <c r="AT280" s="23" t="s">
        <v>149</v>
      </c>
      <c r="AU280" s="23" t="s">
        <v>80</v>
      </c>
    </row>
    <row r="281" spans="2:65" s="12" customFormat="1" ht="13.5">
      <c r="B281" s="217"/>
      <c r="C281" s="218"/>
      <c r="D281" s="214" t="s">
        <v>150</v>
      </c>
      <c r="E281" s="219" t="s">
        <v>21</v>
      </c>
      <c r="F281" s="220" t="s">
        <v>510</v>
      </c>
      <c r="G281" s="218"/>
      <c r="H281" s="221">
        <v>2667.45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150</v>
      </c>
      <c r="AU281" s="227" t="s">
        <v>80</v>
      </c>
      <c r="AV281" s="12" t="s">
        <v>80</v>
      </c>
      <c r="AW281" s="12" t="s">
        <v>35</v>
      </c>
      <c r="AX281" s="12" t="s">
        <v>72</v>
      </c>
      <c r="AY281" s="227" t="s">
        <v>140</v>
      </c>
    </row>
    <row r="282" spans="2:65" s="11" customFormat="1" ht="29.85" customHeight="1">
      <c r="B282" s="186"/>
      <c r="C282" s="187"/>
      <c r="D282" s="188" t="s">
        <v>71</v>
      </c>
      <c r="E282" s="200" t="s">
        <v>226</v>
      </c>
      <c r="F282" s="200" t="s">
        <v>227</v>
      </c>
      <c r="G282" s="187"/>
      <c r="H282" s="187"/>
      <c r="I282" s="190"/>
      <c r="J282" s="201">
        <f>BK282</f>
        <v>0</v>
      </c>
      <c r="K282" s="187"/>
      <c r="L282" s="192"/>
      <c r="M282" s="193"/>
      <c r="N282" s="194"/>
      <c r="O282" s="194"/>
      <c r="P282" s="195">
        <f>SUM(P283:P286)</f>
        <v>0</v>
      </c>
      <c r="Q282" s="194"/>
      <c r="R282" s="195">
        <f>SUM(R283:R286)</f>
        <v>0</v>
      </c>
      <c r="S282" s="194"/>
      <c r="T282" s="196">
        <f>SUM(T283:T286)</f>
        <v>0</v>
      </c>
      <c r="AR282" s="197" t="s">
        <v>76</v>
      </c>
      <c r="AT282" s="198" t="s">
        <v>71</v>
      </c>
      <c r="AU282" s="198" t="s">
        <v>76</v>
      </c>
      <c r="AY282" s="197" t="s">
        <v>140</v>
      </c>
      <c r="BK282" s="199">
        <f>SUM(BK283:BK286)</f>
        <v>0</v>
      </c>
    </row>
    <row r="283" spans="2:65" s="1" customFormat="1" ht="25.5" customHeight="1">
      <c r="B283" s="40"/>
      <c r="C283" s="202" t="s">
        <v>418</v>
      </c>
      <c r="D283" s="202" t="s">
        <v>143</v>
      </c>
      <c r="E283" s="203" t="s">
        <v>228</v>
      </c>
      <c r="F283" s="204" t="s">
        <v>229</v>
      </c>
      <c r="G283" s="205" t="s">
        <v>207</v>
      </c>
      <c r="H283" s="206">
        <v>5495.7169999999996</v>
      </c>
      <c r="I283" s="207"/>
      <c r="J283" s="208">
        <f>ROUND(I283*H283,2)</f>
        <v>0</v>
      </c>
      <c r="K283" s="204" t="s">
        <v>157</v>
      </c>
      <c r="L283" s="60"/>
      <c r="M283" s="209" t="s">
        <v>21</v>
      </c>
      <c r="N283" s="210" t="s">
        <v>43</v>
      </c>
      <c r="O283" s="41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AR283" s="23" t="s">
        <v>147</v>
      </c>
      <c r="AT283" s="23" t="s">
        <v>143</v>
      </c>
      <c r="AU283" s="23" t="s">
        <v>80</v>
      </c>
      <c r="AY283" s="23" t="s">
        <v>140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23" t="s">
        <v>76</v>
      </c>
      <c r="BK283" s="213">
        <f>ROUND(I283*H283,2)</f>
        <v>0</v>
      </c>
      <c r="BL283" s="23" t="s">
        <v>147</v>
      </c>
      <c r="BM283" s="23" t="s">
        <v>511</v>
      </c>
    </row>
    <row r="284" spans="2:65" s="1" customFormat="1" ht="27">
      <c r="B284" s="40"/>
      <c r="C284" s="62"/>
      <c r="D284" s="214" t="s">
        <v>149</v>
      </c>
      <c r="E284" s="62"/>
      <c r="F284" s="215" t="s">
        <v>231</v>
      </c>
      <c r="G284" s="62"/>
      <c r="H284" s="62"/>
      <c r="I284" s="171"/>
      <c r="J284" s="62"/>
      <c r="K284" s="62"/>
      <c r="L284" s="60"/>
      <c r="M284" s="216"/>
      <c r="N284" s="41"/>
      <c r="O284" s="41"/>
      <c r="P284" s="41"/>
      <c r="Q284" s="41"/>
      <c r="R284" s="41"/>
      <c r="S284" s="41"/>
      <c r="T284" s="77"/>
      <c r="AT284" s="23" t="s">
        <v>149</v>
      </c>
      <c r="AU284" s="23" t="s">
        <v>80</v>
      </c>
    </row>
    <row r="285" spans="2:65" s="1" customFormat="1" ht="25.5" customHeight="1">
      <c r="B285" s="40"/>
      <c r="C285" s="202" t="s">
        <v>424</v>
      </c>
      <c r="D285" s="202" t="s">
        <v>143</v>
      </c>
      <c r="E285" s="203" t="s">
        <v>233</v>
      </c>
      <c r="F285" s="204" t="s">
        <v>234</v>
      </c>
      <c r="G285" s="205" t="s">
        <v>207</v>
      </c>
      <c r="H285" s="206">
        <v>5495.7169999999996</v>
      </c>
      <c r="I285" s="207"/>
      <c r="J285" s="208">
        <f>ROUND(I285*H285,2)</f>
        <v>0</v>
      </c>
      <c r="K285" s="204" t="s">
        <v>157</v>
      </c>
      <c r="L285" s="60"/>
      <c r="M285" s="209" t="s">
        <v>21</v>
      </c>
      <c r="N285" s="210" t="s">
        <v>43</v>
      </c>
      <c r="O285" s="41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AR285" s="23" t="s">
        <v>147</v>
      </c>
      <c r="AT285" s="23" t="s">
        <v>143</v>
      </c>
      <c r="AU285" s="23" t="s">
        <v>80</v>
      </c>
      <c r="AY285" s="23" t="s">
        <v>140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23" t="s">
        <v>76</v>
      </c>
      <c r="BK285" s="213">
        <f>ROUND(I285*H285,2)</f>
        <v>0</v>
      </c>
      <c r="BL285" s="23" t="s">
        <v>147</v>
      </c>
      <c r="BM285" s="23" t="s">
        <v>512</v>
      </c>
    </row>
    <row r="286" spans="2:65" s="1" customFormat="1" ht="27">
      <c r="B286" s="40"/>
      <c r="C286" s="62"/>
      <c r="D286" s="214" t="s">
        <v>149</v>
      </c>
      <c r="E286" s="62"/>
      <c r="F286" s="215" t="s">
        <v>236</v>
      </c>
      <c r="G286" s="62"/>
      <c r="H286" s="62"/>
      <c r="I286" s="171"/>
      <c r="J286" s="62"/>
      <c r="K286" s="62"/>
      <c r="L286" s="60"/>
      <c r="M286" s="238"/>
      <c r="N286" s="239"/>
      <c r="O286" s="239"/>
      <c r="P286" s="239"/>
      <c r="Q286" s="239"/>
      <c r="R286" s="239"/>
      <c r="S286" s="239"/>
      <c r="T286" s="240"/>
      <c r="AT286" s="23" t="s">
        <v>149</v>
      </c>
      <c r="AU286" s="23" t="s">
        <v>80</v>
      </c>
    </row>
    <row r="287" spans="2:65" s="1" customFormat="1" ht="6.95" customHeight="1">
      <c r="B287" s="55"/>
      <c r="C287" s="56"/>
      <c r="D287" s="56"/>
      <c r="E287" s="56"/>
      <c r="F287" s="56"/>
      <c r="G287" s="56"/>
      <c r="H287" s="56"/>
      <c r="I287" s="147"/>
      <c r="J287" s="56"/>
      <c r="K287" s="56"/>
      <c r="L287" s="60"/>
    </row>
  </sheetData>
  <sheetProtection algorithmName="SHA-512" hashValue="zWwvWgtzFUWxHVARcEt3TUibj0s5a9nY8Iy7cW2LyXg8QYKejyskGfYow4cbIGdntyta1jZafVa0vqq9Pv36PQ==" saltValue="xkAq/4zSoLzISRkPo9mEMGLgxFY05VCdkJ7+vxBRPFs7MYLXhGl/bgvxbu7DV2dS0NfAWqgS97y7+JuPK83x4A==" spinCount="100000" sheet="1" objects="1" scenarios="1" formatColumns="0" formatRows="0" autoFilter="0"/>
  <autoFilter ref="C93:K286"/>
  <mergeCells count="16">
    <mergeCell ref="L2:V2"/>
    <mergeCell ref="E80:H80"/>
    <mergeCell ref="E84:H84"/>
    <mergeCell ref="E82:H82"/>
    <mergeCell ref="E86:H86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95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6" t="s">
        <v>109</v>
      </c>
      <c r="F9" s="378"/>
      <c r="G9" s="378"/>
      <c r="H9" s="378"/>
      <c r="I9" s="126"/>
      <c r="J9" s="41"/>
      <c r="K9" s="44"/>
    </row>
    <row r="10" spans="1:70" s="1" customFormat="1">
      <c r="B10" s="40"/>
      <c r="C10" s="41"/>
      <c r="D10" s="36" t="s">
        <v>110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9" t="s">
        <v>513</v>
      </c>
      <c r="F11" s="378"/>
      <c r="G11" s="378"/>
      <c r="H11" s="378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7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7" t="s">
        <v>25</v>
      </c>
      <c r="J14" s="128" t="str">
        <f>'Rekapitulace stavby'!AN8</f>
        <v>7. 5. 2018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7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7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7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7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7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40" t="s">
        <v>21</v>
      </c>
      <c r="F26" s="340"/>
      <c r="G26" s="340"/>
      <c r="H26" s="340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38</v>
      </c>
      <c r="E29" s="41"/>
      <c r="F29" s="41"/>
      <c r="G29" s="41"/>
      <c r="H29" s="41"/>
      <c r="I29" s="126"/>
      <c r="J29" s="136">
        <f>ROUND(J84,2)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40</v>
      </c>
      <c r="G31" s="41"/>
      <c r="H31" s="41"/>
      <c r="I31" s="137" t="s">
        <v>39</v>
      </c>
      <c r="J31" s="45" t="s">
        <v>41</v>
      </c>
      <c r="K31" s="44"/>
    </row>
    <row r="32" spans="2:11" s="1" customFormat="1" ht="14.45" customHeight="1">
      <c r="B32" s="40"/>
      <c r="C32" s="41"/>
      <c r="D32" s="48" t="s">
        <v>42</v>
      </c>
      <c r="E32" s="48" t="s">
        <v>43</v>
      </c>
      <c r="F32" s="138">
        <f>ROUND(SUM(BE84:BE98), 2)</f>
        <v>0</v>
      </c>
      <c r="G32" s="41"/>
      <c r="H32" s="41"/>
      <c r="I32" s="139">
        <v>0.21</v>
      </c>
      <c r="J32" s="138">
        <f>ROUND(ROUND((SUM(BE84:BE98)),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44</v>
      </c>
      <c r="F33" s="138">
        <f>ROUND(SUM(BF84:BF98), 2)</f>
        <v>0</v>
      </c>
      <c r="G33" s="41"/>
      <c r="H33" s="41"/>
      <c r="I33" s="139">
        <v>0.15</v>
      </c>
      <c r="J33" s="138">
        <f>ROUND(ROUND((SUM(BF84:BF98)),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45</v>
      </c>
      <c r="F34" s="138">
        <f>ROUND(SUM(BG84:BG98),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46</v>
      </c>
      <c r="F35" s="138">
        <f>ROUND(SUM(BH84:BH98),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47</v>
      </c>
      <c r="F36" s="138">
        <f>ROUND(SUM(BI84:BI98),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48</v>
      </c>
      <c r="E38" s="78"/>
      <c r="F38" s="78"/>
      <c r="G38" s="142" t="s">
        <v>49</v>
      </c>
      <c r="H38" s="143" t="s">
        <v>50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114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6" t="str">
        <f>E7</f>
        <v>II/322 Kolín - Tři Dvory - IROP</v>
      </c>
      <c r="F47" s="377"/>
      <c r="G47" s="377"/>
      <c r="H47" s="377"/>
      <c r="I47" s="126"/>
      <c r="J47" s="41"/>
      <c r="K47" s="44"/>
    </row>
    <row r="48" spans="2:11">
      <c r="B48" s="27"/>
      <c r="C48" s="36" t="s">
        <v>108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6" t="s">
        <v>109</v>
      </c>
      <c r="F49" s="378"/>
      <c r="G49" s="378"/>
      <c r="H49" s="378"/>
      <c r="I49" s="126"/>
      <c r="J49" s="41"/>
      <c r="K49" s="44"/>
    </row>
    <row r="50" spans="2:47" s="1" customFormat="1" ht="14.45" customHeight="1">
      <c r="B50" s="40"/>
      <c r="C50" s="36" t="s">
        <v>110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9" t="str">
        <f>E11</f>
        <v>SO 182 - Přechodné dopravní značení</v>
      </c>
      <c r="F51" s="378"/>
      <c r="G51" s="378"/>
      <c r="H51" s="378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Středočeský kraj</v>
      </c>
      <c r="G53" s="41"/>
      <c r="H53" s="41"/>
      <c r="I53" s="127" t="s">
        <v>25</v>
      </c>
      <c r="J53" s="128" t="str">
        <f>IF(J14="","",J14)</f>
        <v>7. 5. 2018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Krajská správa a údržba silnic Středočeského kraje</v>
      </c>
      <c r="G55" s="41"/>
      <c r="H55" s="41"/>
      <c r="I55" s="127" t="s">
        <v>33</v>
      </c>
      <c r="J55" s="340" t="str">
        <f>E23</f>
        <v>Ateliér PROMIKA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6"/>
      <c r="J56" s="380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115</v>
      </c>
      <c r="D58" s="140"/>
      <c r="E58" s="140"/>
      <c r="F58" s="140"/>
      <c r="G58" s="140"/>
      <c r="H58" s="140"/>
      <c r="I58" s="153"/>
      <c r="J58" s="154" t="s">
        <v>116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117</v>
      </c>
      <c r="D60" s="41"/>
      <c r="E60" s="41"/>
      <c r="F60" s="41"/>
      <c r="G60" s="41"/>
      <c r="H60" s="41"/>
      <c r="I60" s="126"/>
      <c r="J60" s="136">
        <f>J84</f>
        <v>0</v>
      </c>
      <c r="K60" s="44"/>
      <c r="AU60" s="23" t="s">
        <v>118</v>
      </c>
    </row>
    <row r="61" spans="2:47" s="8" customFormat="1" ht="24.95" customHeight="1">
      <c r="B61" s="157"/>
      <c r="C61" s="158"/>
      <c r="D61" s="159" t="s">
        <v>119</v>
      </c>
      <c r="E61" s="160"/>
      <c r="F61" s="160"/>
      <c r="G61" s="160"/>
      <c r="H61" s="160"/>
      <c r="I61" s="161"/>
      <c r="J61" s="162">
        <f>J85</f>
        <v>0</v>
      </c>
      <c r="K61" s="163"/>
    </row>
    <row r="62" spans="2:47" s="9" customFormat="1" ht="19.899999999999999" customHeight="1">
      <c r="B62" s="164"/>
      <c r="C62" s="165"/>
      <c r="D62" s="166" t="s">
        <v>121</v>
      </c>
      <c r="E62" s="167"/>
      <c r="F62" s="167"/>
      <c r="G62" s="167"/>
      <c r="H62" s="167"/>
      <c r="I62" s="168"/>
      <c r="J62" s="169">
        <f>J86</f>
        <v>0</v>
      </c>
      <c r="K62" s="170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47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50"/>
      <c r="J68" s="59"/>
      <c r="K68" s="59"/>
      <c r="L68" s="60"/>
    </row>
    <row r="69" spans="2:12" s="1" customFormat="1" ht="36.950000000000003" customHeight="1">
      <c r="B69" s="40"/>
      <c r="C69" s="61" t="s">
        <v>124</v>
      </c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16.5" customHeight="1">
      <c r="B72" s="40"/>
      <c r="C72" s="62"/>
      <c r="D72" s="62"/>
      <c r="E72" s="381" t="str">
        <f>E7</f>
        <v>II/322 Kolín - Tři Dvory - IROP</v>
      </c>
      <c r="F72" s="382"/>
      <c r="G72" s="382"/>
      <c r="H72" s="382"/>
      <c r="I72" s="171"/>
      <c r="J72" s="62"/>
      <c r="K72" s="62"/>
      <c r="L72" s="60"/>
    </row>
    <row r="73" spans="2:12">
      <c r="B73" s="27"/>
      <c r="C73" s="64" t="s">
        <v>108</v>
      </c>
      <c r="D73" s="172"/>
      <c r="E73" s="172"/>
      <c r="F73" s="172"/>
      <c r="G73" s="172"/>
      <c r="H73" s="172"/>
      <c r="J73" s="172"/>
      <c r="K73" s="172"/>
      <c r="L73" s="173"/>
    </row>
    <row r="74" spans="2:12" s="1" customFormat="1" ht="16.5" customHeight="1">
      <c r="B74" s="40"/>
      <c r="C74" s="62"/>
      <c r="D74" s="62"/>
      <c r="E74" s="381" t="s">
        <v>109</v>
      </c>
      <c r="F74" s="384"/>
      <c r="G74" s="384"/>
      <c r="H74" s="384"/>
      <c r="I74" s="171"/>
      <c r="J74" s="62"/>
      <c r="K74" s="62"/>
      <c r="L74" s="60"/>
    </row>
    <row r="75" spans="2:12" s="1" customFormat="1" ht="14.45" customHeight="1">
      <c r="B75" s="40"/>
      <c r="C75" s="64" t="s">
        <v>110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7.25" customHeight="1">
      <c r="B76" s="40"/>
      <c r="C76" s="62"/>
      <c r="D76" s="62"/>
      <c r="E76" s="351" t="str">
        <f>E11</f>
        <v>SO 182 - Přechodné dopravní značení</v>
      </c>
      <c r="F76" s="384"/>
      <c r="G76" s="384"/>
      <c r="H76" s="384"/>
      <c r="I76" s="171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74" t="str">
        <f>F14</f>
        <v>Středočeský kraj</v>
      </c>
      <c r="G78" s="62"/>
      <c r="H78" s="62"/>
      <c r="I78" s="175" t="s">
        <v>25</v>
      </c>
      <c r="J78" s="72" t="str">
        <f>IF(J14="","",J14)</f>
        <v>7. 5. 2018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>
      <c r="B80" s="40"/>
      <c r="C80" s="64" t="s">
        <v>27</v>
      </c>
      <c r="D80" s="62"/>
      <c r="E80" s="62"/>
      <c r="F80" s="174" t="str">
        <f>E17</f>
        <v>Krajská správa a údržba silnic Středočeského kraje</v>
      </c>
      <c r="G80" s="62"/>
      <c r="H80" s="62"/>
      <c r="I80" s="175" t="s">
        <v>33</v>
      </c>
      <c r="J80" s="174" t="str">
        <f>E23</f>
        <v>Ateliér PROMIKA s.r.o.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74" t="str">
        <f>IF(E20="","",E20)</f>
        <v/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125</v>
      </c>
      <c r="D83" s="178" t="s">
        <v>57</v>
      </c>
      <c r="E83" s="178" t="s">
        <v>53</v>
      </c>
      <c r="F83" s="178" t="s">
        <v>126</v>
      </c>
      <c r="G83" s="178" t="s">
        <v>127</v>
      </c>
      <c r="H83" s="178" t="s">
        <v>128</v>
      </c>
      <c r="I83" s="179" t="s">
        <v>129</v>
      </c>
      <c r="J83" s="178" t="s">
        <v>116</v>
      </c>
      <c r="K83" s="180" t="s">
        <v>130</v>
      </c>
      <c r="L83" s="181"/>
      <c r="M83" s="80" t="s">
        <v>131</v>
      </c>
      <c r="N83" s="81" t="s">
        <v>42</v>
      </c>
      <c r="O83" s="81" t="s">
        <v>132</v>
      </c>
      <c r="P83" s="81" t="s">
        <v>133</v>
      </c>
      <c r="Q83" s="81" t="s">
        <v>134</v>
      </c>
      <c r="R83" s="81" t="s">
        <v>135</v>
      </c>
      <c r="S83" s="81" t="s">
        <v>136</v>
      </c>
      <c r="T83" s="82" t="s">
        <v>137</v>
      </c>
    </row>
    <row r="84" spans="2:65" s="1" customFormat="1" ht="29.25" customHeight="1">
      <c r="B84" s="40"/>
      <c r="C84" s="86" t="s">
        <v>117</v>
      </c>
      <c r="D84" s="62"/>
      <c r="E84" s="62"/>
      <c r="F84" s="62"/>
      <c r="G84" s="62"/>
      <c r="H84" s="62"/>
      <c r="I84" s="171"/>
      <c r="J84" s="182">
        <f>BK84</f>
        <v>0</v>
      </c>
      <c r="K84" s="62"/>
      <c r="L84" s="60"/>
      <c r="M84" s="83"/>
      <c r="N84" s="84"/>
      <c r="O84" s="84"/>
      <c r="P84" s="183">
        <f>P85</f>
        <v>0</v>
      </c>
      <c r="Q84" s="84"/>
      <c r="R84" s="183">
        <f>R85</f>
        <v>0</v>
      </c>
      <c r="S84" s="84"/>
      <c r="T84" s="184">
        <f>T85</f>
        <v>0</v>
      </c>
      <c r="AT84" s="23" t="s">
        <v>71</v>
      </c>
      <c r="AU84" s="23" t="s">
        <v>118</v>
      </c>
      <c r="BK84" s="185">
        <f>BK85</f>
        <v>0</v>
      </c>
    </row>
    <row r="85" spans="2:65" s="11" customFormat="1" ht="37.35" customHeight="1">
      <c r="B85" s="186"/>
      <c r="C85" s="187"/>
      <c r="D85" s="188" t="s">
        <v>71</v>
      </c>
      <c r="E85" s="189" t="s">
        <v>138</v>
      </c>
      <c r="F85" s="189" t="s">
        <v>139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AR85" s="197" t="s">
        <v>76</v>
      </c>
      <c r="AT85" s="198" t="s">
        <v>71</v>
      </c>
      <c r="AU85" s="198" t="s">
        <v>72</v>
      </c>
      <c r="AY85" s="197" t="s">
        <v>140</v>
      </c>
      <c r="BK85" s="199">
        <f>BK86</f>
        <v>0</v>
      </c>
    </row>
    <row r="86" spans="2:65" s="11" customFormat="1" ht="19.899999999999999" customHeight="1">
      <c r="B86" s="186"/>
      <c r="C86" s="187"/>
      <c r="D86" s="188" t="s">
        <v>71</v>
      </c>
      <c r="E86" s="200" t="s">
        <v>152</v>
      </c>
      <c r="F86" s="200" t="s">
        <v>153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SUM(P87:P98)</f>
        <v>0</v>
      </c>
      <c r="Q86" s="194"/>
      <c r="R86" s="195">
        <f>SUM(R87:R98)</f>
        <v>0</v>
      </c>
      <c r="S86" s="194"/>
      <c r="T86" s="196">
        <f>SUM(T87:T98)</f>
        <v>0</v>
      </c>
      <c r="AR86" s="197" t="s">
        <v>76</v>
      </c>
      <c r="AT86" s="198" t="s">
        <v>71</v>
      </c>
      <c r="AU86" s="198" t="s">
        <v>76</v>
      </c>
      <c r="AY86" s="197" t="s">
        <v>140</v>
      </c>
      <c r="BK86" s="199">
        <f>SUM(BK87:BK98)</f>
        <v>0</v>
      </c>
    </row>
    <row r="87" spans="2:65" s="1" customFormat="1" ht="16.5" customHeight="1">
      <c r="B87" s="40"/>
      <c r="C87" s="202" t="s">
        <v>76</v>
      </c>
      <c r="D87" s="202" t="s">
        <v>143</v>
      </c>
      <c r="E87" s="203" t="s">
        <v>514</v>
      </c>
      <c r="F87" s="204" t="s">
        <v>515</v>
      </c>
      <c r="G87" s="205" t="s">
        <v>146</v>
      </c>
      <c r="H87" s="206">
        <v>70</v>
      </c>
      <c r="I87" s="207"/>
      <c r="J87" s="208">
        <f>ROUND(I87*H87,2)</f>
        <v>0</v>
      </c>
      <c r="K87" s="204" t="s">
        <v>157</v>
      </c>
      <c r="L87" s="60"/>
      <c r="M87" s="209" t="s">
        <v>21</v>
      </c>
      <c r="N87" s="210" t="s">
        <v>43</v>
      </c>
      <c r="O87" s="4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23" t="s">
        <v>147</v>
      </c>
      <c r="AT87" s="23" t="s">
        <v>143</v>
      </c>
      <c r="AU87" s="23" t="s">
        <v>80</v>
      </c>
      <c r="AY87" s="23" t="s">
        <v>140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3" t="s">
        <v>76</v>
      </c>
      <c r="BK87" s="213">
        <f>ROUND(I87*H87,2)</f>
        <v>0</v>
      </c>
      <c r="BL87" s="23" t="s">
        <v>147</v>
      </c>
      <c r="BM87" s="23" t="s">
        <v>516</v>
      </c>
    </row>
    <row r="88" spans="2:65" s="1" customFormat="1" ht="27">
      <c r="B88" s="40"/>
      <c r="C88" s="62"/>
      <c r="D88" s="214" t="s">
        <v>149</v>
      </c>
      <c r="E88" s="62"/>
      <c r="F88" s="215" t="s">
        <v>517</v>
      </c>
      <c r="G88" s="62"/>
      <c r="H88" s="62"/>
      <c r="I88" s="171"/>
      <c r="J88" s="62"/>
      <c r="K88" s="62"/>
      <c r="L88" s="60"/>
      <c r="M88" s="216"/>
      <c r="N88" s="41"/>
      <c r="O88" s="41"/>
      <c r="P88" s="41"/>
      <c r="Q88" s="41"/>
      <c r="R88" s="41"/>
      <c r="S88" s="41"/>
      <c r="T88" s="77"/>
      <c r="AT88" s="23" t="s">
        <v>149</v>
      </c>
      <c r="AU88" s="23" t="s">
        <v>80</v>
      </c>
    </row>
    <row r="89" spans="2:65" s="12" customFormat="1" ht="13.5">
      <c r="B89" s="217"/>
      <c r="C89" s="218"/>
      <c r="D89" s="214" t="s">
        <v>150</v>
      </c>
      <c r="E89" s="219" t="s">
        <v>21</v>
      </c>
      <c r="F89" s="220" t="s">
        <v>518</v>
      </c>
      <c r="G89" s="218"/>
      <c r="H89" s="221">
        <v>70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150</v>
      </c>
      <c r="AU89" s="227" t="s">
        <v>80</v>
      </c>
      <c r="AV89" s="12" t="s">
        <v>80</v>
      </c>
      <c r="AW89" s="12" t="s">
        <v>35</v>
      </c>
      <c r="AX89" s="12" t="s">
        <v>72</v>
      </c>
      <c r="AY89" s="227" t="s">
        <v>140</v>
      </c>
    </row>
    <row r="90" spans="2:65" s="1" customFormat="1" ht="16.5" customHeight="1">
      <c r="B90" s="40"/>
      <c r="C90" s="202" t="s">
        <v>80</v>
      </c>
      <c r="D90" s="202" t="s">
        <v>143</v>
      </c>
      <c r="E90" s="203" t="s">
        <v>519</v>
      </c>
      <c r="F90" s="204" t="s">
        <v>520</v>
      </c>
      <c r="G90" s="205" t="s">
        <v>146</v>
      </c>
      <c r="H90" s="206">
        <v>30</v>
      </c>
      <c r="I90" s="207"/>
      <c r="J90" s="208">
        <f>ROUND(I90*H90,2)</f>
        <v>0</v>
      </c>
      <c r="K90" s="204" t="s">
        <v>157</v>
      </c>
      <c r="L90" s="60"/>
      <c r="M90" s="209" t="s">
        <v>21</v>
      </c>
      <c r="N90" s="210" t="s">
        <v>43</v>
      </c>
      <c r="O90" s="4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3" t="s">
        <v>147</v>
      </c>
      <c r="AT90" s="23" t="s">
        <v>143</v>
      </c>
      <c r="AU90" s="23" t="s">
        <v>80</v>
      </c>
      <c r="AY90" s="23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3" t="s">
        <v>76</v>
      </c>
      <c r="BK90" s="213">
        <f>ROUND(I90*H90,2)</f>
        <v>0</v>
      </c>
      <c r="BL90" s="23" t="s">
        <v>147</v>
      </c>
      <c r="BM90" s="23" t="s">
        <v>521</v>
      </c>
    </row>
    <row r="91" spans="2:65" s="1" customFormat="1" ht="27">
      <c r="B91" s="40"/>
      <c r="C91" s="62"/>
      <c r="D91" s="214" t="s">
        <v>149</v>
      </c>
      <c r="E91" s="62"/>
      <c r="F91" s="215" t="s">
        <v>522</v>
      </c>
      <c r="G91" s="62"/>
      <c r="H91" s="62"/>
      <c r="I91" s="171"/>
      <c r="J91" s="62"/>
      <c r="K91" s="62"/>
      <c r="L91" s="60"/>
      <c r="M91" s="216"/>
      <c r="N91" s="41"/>
      <c r="O91" s="41"/>
      <c r="P91" s="41"/>
      <c r="Q91" s="41"/>
      <c r="R91" s="41"/>
      <c r="S91" s="41"/>
      <c r="T91" s="77"/>
      <c r="AT91" s="23" t="s">
        <v>149</v>
      </c>
      <c r="AU91" s="23" t="s">
        <v>80</v>
      </c>
    </row>
    <row r="92" spans="2:65" s="12" customFormat="1" ht="13.5">
      <c r="B92" s="217"/>
      <c r="C92" s="218"/>
      <c r="D92" s="214" t="s">
        <v>150</v>
      </c>
      <c r="E92" s="219" t="s">
        <v>21</v>
      </c>
      <c r="F92" s="220" t="s">
        <v>523</v>
      </c>
      <c r="G92" s="218"/>
      <c r="H92" s="221">
        <v>30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150</v>
      </c>
      <c r="AU92" s="227" t="s">
        <v>80</v>
      </c>
      <c r="AV92" s="12" t="s">
        <v>80</v>
      </c>
      <c r="AW92" s="12" t="s">
        <v>35</v>
      </c>
      <c r="AX92" s="12" t="s">
        <v>72</v>
      </c>
      <c r="AY92" s="227" t="s">
        <v>140</v>
      </c>
    </row>
    <row r="93" spans="2:65" s="1" customFormat="1" ht="25.5" customHeight="1">
      <c r="B93" s="40"/>
      <c r="C93" s="202" t="s">
        <v>87</v>
      </c>
      <c r="D93" s="202" t="s">
        <v>143</v>
      </c>
      <c r="E93" s="203" t="s">
        <v>524</v>
      </c>
      <c r="F93" s="204" t="s">
        <v>525</v>
      </c>
      <c r="G93" s="205" t="s">
        <v>146</v>
      </c>
      <c r="H93" s="206">
        <v>6440</v>
      </c>
      <c r="I93" s="207"/>
      <c r="J93" s="208">
        <f>ROUND(I93*H93,2)</f>
        <v>0</v>
      </c>
      <c r="K93" s="204" t="s">
        <v>157</v>
      </c>
      <c r="L93" s="60"/>
      <c r="M93" s="209" t="s">
        <v>21</v>
      </c>
      <c r="N93" s="210" t="s">
        <v>43</v>
      </c>
      <c r="O93" s="4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3" t="s">
        <v>147</v>
      </c>
      <c r="AT93" s="23" t="s">
        <v>143</v>
      </c>
      <c r="AU93" s="23" t="s">
        <v>80</v>
      </c>
      <c r="AY93" s="23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3" t="s">
        <v>76</v>
      </c>
      <c r="BK93" s="213">
        <f>ROUND(I93*H93,2)</f>
        <v>0</v>
      </c>
      <c r="BL93" s="23" t="s">
        <v>147</v>
      </c>
      <c r="BM93" s="23" t="s">
        <v>526</v>
      </c>
    </row>
    <row r="94" spans="2:65" s="1" customFormat="1" ht="27">
      <c r="B94" s="40"/>
      <c r="C94" s="62"/>
      <c r="D94" s="214" t="s">
        <v>149</v>
      </c>
      <c r="E94" s="62"/>
      <c r="F94" s="215" t="s">
        <v>527</v>
      </c>
      <c r="G94" s="62"/>
      <c r="H94" s="62"/>
      <c r="I94" s="171"/>
      <c r="J94" s="62"/>
      <c r="K94" s="62"/>
      <c r="L94" s="60"/>
      <c r="M94" s="216"/>
      <c r="N94" s="41"/>
      <c r="O94" s="41"/>
      <c r="P94" s="41"/>
      <c r="Q94" s="41"/>
      <c r="R94" s="41"/>
      <c r="S94" s="41"/>
      <c r="T94" s="77"/>
      <c r="AT94" s="23" t="s">
        <v>149</v>
      </c>
      <c r="AU94" s="23" t="s">
        <v>80</v>
      </c>
    </row>
    <row r="95" spans="2:65" s="12" customFormat="1" ht="13.5">
      <c r="B95" s="217"/>
      <c r="C95" s="218"/>
      <c r="D95" s="214" t="s">
        <v>150</v>
      </c>
      <c r="E95" s="219" t="s">
        <v>21</v>
      </c>
      <c r="F95" s="220" t="s">
        <v>528</v>
      </c>
      <c r="G95" s="218"/>
      <c r="H95" s="221">
        <v>6440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150</v>
      </c>
      <c r="AU95" s="227" t="s">
        <v>80</v>
      </c>
      <c r="AV95" s="12" t="s">
        <v>80</v>
      </c>
      <c r="AW95" s="12" t="s">
        <v>35</v>
      </c>
      <c r="AX95" s="12" t="s">
        <v>72</v>
      </c>
      <c r="AY95" s="227" t="s">
        <v>140</v>
      </c>
    </row>
    <row r="96" spans="2:65" s="1" customFormat="1" ht="25.5" customHeight="1">
      <c r="B96" s="40"/>
      <c r="C96" s="202" t="s">
        <v>147</v>
      </c>
      <c r="D96" s="202" t="s">
        <v>143</v>
      </c>
      <c r="E96" s="203" t="s">
        <v>529</v>
      </c>
      <c r="F96" s="204" t="s">
        <v>530</v>
      </c>
      <c r="G96" s="205" t="s">
        <v>146</v>
      </c>
      <c r="H96" s="206">
        <v>2760</v>
      </c>
      <c r="I96" s="207"/>
      <c r="J96" s="208">
        <f>ROUND(I96*H96,2)</f>
        <v>0</v>
      </c>
      <c r="K96" s="204" t="s">
        <v>157</v>
      </c>
      <c r="L96" s="60"/>
      <c r="M96" s="209" t="s">
        <v>21</v>
      </c>
      <c r="N96" s="210" t="s">
        <v>43</v>
      </c>
      <c r="O96" s="4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3" t="s">
        <v>147</v>
      </c>
      <c r="AT96" s="23" t="s">
        <v>143</v>
      </c>
      <c r="AU96" s="23" t="s">
        <v>80</v>
      </c>
      <c r="AY96" s="23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3" t="s">
        <v>76</v>
      </c>
      <c r="BK96" s="213">
        <f>ROUND(I96*H96,2)</f>
        <v>0</v>
      </c>
      <c r="BL96" s="23" t="s">
        <v>147</v>
      </c>
      <c r="BM96" s="23" t="s">
        <v>531</v>
      </c>
    </row>
    <row r="97" spans="2:51" s="1" customFormat="1" ht="27">
      <c r="B97" s="40"/>
      <c r="C97" s="62"/>
      <c r="D97" s="214" t="s">
        <v>149</v>
      </c>
      <c r="E97" s="62"/>
      <c r="F97" s="215" t="s">
        <v>532</v>
      </c>
      <c r="G97" s="62"/>
      <c r="H97" s="62"/>
      <c r="I97" s="171"/>
      <c r="J97" s="62"/>
      <c r="K97" s="62"/>
      <c r="L97" s="60"/>
      <c r="M97" s="216"/>
      <c r="N97" s="41"/>
      <c r="O97" s="41"/>
      <c r="P97" s="41"/>
      <c r="Q97" s="41"/>
      <c r="R97" s="41"/>
      <c r="S97" s="41"/>
      <c r="T97" s="77"/>
      <c r="AT97" s="23" t="s">
        <v>149</v>
      </c>
      <c r="AU97" s="23" t="s">
        <v>80</v>
      </c>
    </row>
    <row r="98" spans="2:51" s="12" customFormat="1" ht="13.5">
      <c r="B98" s="217"/>
      <c r="C98" s="218"/>
      <c r="D98" s="214" t="s">
        <v>150</v>
      </c>
      <c r="E98" s="219" t="s">
        <v>21</v>
      </c>
      <c r="F98" s="220" t="s">
        <v>533</v>
      </c>
      <c r="G98" s="218"/>
      <c r="H98" s="221">
        <v>2760</v>
      </c>
      <c r="I98" s="222"/>
      <c r="J98" s="218"/>
      <c r="K98" s="218"/>
      <c r="L98" s="223"/>
      <c r="M98" s="252"/>
      <c r="N98" s="253"/>
      <c r="O98" s="253"/>
      <c r="P98" s="253"/>
      <c r="Q98" s="253"/>
      <c r="R98" s="253"/>
      <c r="S98" s="253"/>
      <c r="T98" s="254"/>
      <c r="AT98" s="227" t="s">
        <v>150</v>
      </c>
      <c r="AU98" s="227" t="s">
        <v>80</v>
      </c>
      <c r="AV98" s="12" t="s">
        <v>80</v>
      </c>
      <c r="AW98" s="12" t="s">
        <v>35</v>
      </c>
      <c r="AX98" s="12" t="s">
        <v>72</v>
      </c>
      <c r="AY98" s="227" t="s">
        <v>140</v>
      </c>
    </row>
    <row r="99" spans="2:51" s="1" customFormat="1" ht="6.95" customHeight="1">
      <c r="B99" s="55"/>
      <c r="C99" s="56"/>
      <c r="D99" s="56"/>
      <c r="E99" s="56"/>
      <c r="F99" s="56"/>
      <c r="G99" s="56"/>
      <c r="H99" s="56"/>
      <c r="I99" s="147"/>
      <c r="J99" s="56"/>
      <c r="K99" s="56"/>
      <c r="L99" s="60"/>
    </row>
  </sheetData>
  <sheetProtection algorithmName="SHA-512" hashValue="DscZKfUiXK/pY2xdp5IA158Fr1CzJHP5WclJQca9ika7C0nWqqVzAOH4thf51AIkziFCmXQtS9pJDgRyD+987w==" saltValue="y6CQPKDXaZRT5Cn8ScZnAcRyUro1lV6KXdigVud+Cphk44cQ+8EXaRZriHHOXPNbTyXtg4V9r2p/uEGbjL6g2Q==" spinCount="100000" sheet="1" objects="1" scenarios="1" formatColumns="0" formatRows="0" autoFilter="0"/>
  <autoFilter ref="C83:K98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98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6" t="s">
        <v>109</v>
      </c>
      <c r="F9" s="378"/>
      <c r="G9" s="378"/>
      <c r="H9" s="378"/>
      <c r="I9" s="126"/>
      <c r="J9" s="41"/>
      <c r="K9" s="44"/>
    </row>
    <row r="10" spans="1:70" s="1" customFormat="1">
      <c r="B10" s="40"/>
      <c r="C10" s="41"/>
      <c r="D10" s="36" t="s">
        <v>110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9" t="s">
        <v>534</v>
      </c>
      <c r="F11" s="378"/>
      <c r="G11" s="378"/>
      <c r="H11" s="378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7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7" t="s">
        <v>25</v>
      </c>
      <c r="J14" s="128" t="str">
        <f>'Rekapitulace stavby'!AN8</f>
        <v>7. 5. 2018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7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7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7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7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7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40" t="s">
        <v>21</v>
      </c>
      <c r="F26" s="340"/>
      <c r="G26" s="340"/>
      <c r="H26" s="340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38</v>
      </c>
      <c r="E29" s="41"/>
      <c r="F29" s="41"/>
      <c r="G29" s="41"/>
      <c r="H29" s="41"/>
      <c r="I29" s="126"/>
      <c r="J29" s="136">
        <f>ROUND(J86,2)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40</v>
      </c>
      <c r="G31" s="41"/>
      <c r="H31" s="41"/>
      <c r="I31" s="137" t="s">
        <v>39</v>
      </c>
      <c r="J31" s="45" t="s">
        <v>41</v>
      </c>
      <c r="K31" s="44"/>
    </row>
    <row r="32" spans="2:11" s="1" customFormat="1" ht="14.45" customHeight="1">
      <c r="B32" s="40"/>
      <c r="C32" s="41"/>
      <c r="D32" s="48" t="s">
        <v>42</v>
      </c>
      <c r="E32" s="48" t="s">
        <v>43</v>
      </c>
      <c r="F32" s="138">
        <f>ROUND(SUM(BE86:BE129), 2)</f>
        <v>0</v>
      </c>
      <c r="G32" s="41"/>
      <c r="H32" s="41"/>
      <c r="I32" s="139">
        <v>0.21</v>
      </c>
      <c r="J32" s="138">
        <f>ROUND(ROUND((SUM(BE86:BE129)),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44</v>
      </c>
      <c r="F33" s="138">
        <f>ROUND(SUM(BF86:BF129), 2)</f>
        <v>0</v>
      </c>
      <c r="G33" s="41"/>
      <c r="H33" s="41"/>
      <c r="I33" s="139">
        <v>0.15</v>
      </c>
      <c r="J33" s="138">
        <f>ROUND(ROUND((SUM(BF86:BF129)),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45</v>
      </c>
      <c r="F34" s="138">
        <f>ROUND(SUM(BG86:BG129),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46</v>
      </c>
      <c r="F35" s="138">
        <f>ROUND(SUM(BH86:BH129),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47</v>
      </c>
      <c r="F36" s="138">
        <f>ROUND(SUM(BI86:BI129),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48</v>
      </c>
      <c r="E38" s="78"/>
      <c r="F38" s="78"/>
      <c r="G38" s="142" t="s">
        <v>49</v>
      </c>
      <c r="H38" s="143" t="s">
        <v>50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114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6" t="str">
        <f>E7</f>
        <v>II/322 Kolín - Tři Dvory - IROP</v>
      </c>
      <c r="F47" s="377"/>
      <c r="G47" s="377"/>
      <c r="H47" s="377"/>
      <c r="I47" s="126"/>
      <c r="J47" s="41"/>
      <c r="K47" s="44"/>
    </row>
    <row r="48" spans="2:11">
      <c r="B48" s="27"/>
      <c r="C48" s="36" t="s">
        <v>108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6" t="s">
        <v>109</v>
      </c>
      <c r="F49" s="378"/>
      <c r="G49" s="378"/>
      <c r="H49" s="378"/>
      <c r="I49" s="126"/>
      <c r="J49" s="41"/>
      <c r="K49" s="44"/>
    </row>
    <row r="50" spans="2:47" s="1" customFormat="1" ht="14.45" customHeight="1">
      <c r="B50" s="40"/>
      <c r="C50" s="36" t="s">
        <v>110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9" t="str">
        <f>E11</f>
        <v>SO 193 - Stálé dopravní značení</v>
      </c>
      <c r="F51" s="378"/>
      <c r="G51" s="378"/>
      <c r="H51" s="378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Středočeský kraj</v>
      </c>
      <c r="G53" s="41"/>
      <c r="H53" s="41"/>
      <c r="I53" s="127" t="s">
        <v>25</v>
      </c>
      <c r="J53" s="128" t="str">
        <f>IF(J14="","",J14)</f>
        <v>7. 5. 2018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Krajská správa a údržba silnic Středočeského kraje</v>
      </c>
      <c r="G55" s="41"/>
      <c r="H55" s="41"/>
      <c r="I55" s="127" t="s">
        <v>33</v>
      </c>
      <c r="J55" s="340" t="str">
        <f>E23</f>
        <v>Ateliér PROMIKA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6"/>
      <c r="J56" s="380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115</v>
      </c>
      <c r="D58" s="140"/>
      <c r="E58" s="140"/>
      <c r="F58" s="140"/>
      <c r="G58" s="140"/>
      <c r="H58" s="140"/>
      <c r="I58" s="153"/>
      <c r="J58" s="154" t="s">
        <v>116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117</v>
      </c>
      <c r="D60" s="41"/>
      <c r="E60" s="41"/>
      <c r="F60" s="41"/>
      <c r="G60" s="41"/>
      <c r="H60" s="41"/>
      <c r="I60" s="126"/>
      <c r="J60" s="136">
        <f>J86</f>
        <v>0</v>
      </c>
      <c r="K60" s="44"/>
      <c r="AU60" s="23" t="s">
        <v>118</v>
      </c>
    </row>
    <row r="61" spans="2:47" s="8" customFormat="1" ht="24.95" customHeight="1">
      <c r="B61" s="157"/>
      <c r="C61" s="158"/>
      <c r="D61" s="159" t="s">
        <v>119</v>
      </c>
      <c r="E61" s="160"/>
      <c r="F61" s="160"/>
      <c r="G61" s="160"/>
      <c r="H61" s="160"/>
      <c r="I61" s="161"/>
      <c r="J61" s="162">
        <f>J87</f>
        <v>0</v>
      </c>
      <c r="K61" s="163"/>
    </row>
    <row r="62" spans="2:47" s="9" customFormat="1" ht="19.899999999999999" customHeight="1">
      <c r="B62" s="164"/>
      <c r="C62" s="165"/>
      <c r="D62" s="166" t="s">
        <v>121</v>
      </c>
      <c r="E62" s="167"/>
      <c r="F62" s="167"/>
      <c r="G62" s="167"/>
      <c r="H62" s="167"/>
      <c r="I62" s="168"/>
      <c r="J62" s="169">
        <f>J88</f>
        <v>0</v>
      </c>
      <c r="K62" s="170"/>
    </row>
    <row r="63" spans="2:47" s="9" customFormat="1" ht="19.899999999999999" customHeight="1">
      <c r="B63" s="164"/>
      <c r="C63" s="165"/>
      <c r="D63" s="166" t="s">
        <v>122</v>
      </c>
      <c r="E63" s="167"/>
      <c r="F63" s="167"/>
      <c r="G63" s="167"/>
      <c r="H63" s="167"/>
      <c r="I63" s="168"/>
      <c r="J63" s="169">
        <f>J117</f>
        <v>0</v>
      </c>
      <c r="K63" s="170"/>
    </row>
    <row r="64" spans="2:47" s="9" customFormat="1" ht="19.899999999999999" customHeight="1">
      <c r="B64" s="164"/>
      <c r="C64" s="165"/>
      <c r="D64" s="166" t="s">
        <v>123</v>
      </c>
      <c r="E64" s="167"/>
      <c r="F64" s="167"/>
      <c r="G64" s="167"/>
      <c r="H64" s="167"/>
      <c r="I64" s="168"/>
      <c r="J64" s="169">
        <f>J127</f>
        <v>0</v>
      </c>
      <c r="K64" s="170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26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47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59"/>
      <c r="L70" s="60"/>
    </row>
    <row r="71" spans="2:12" s="1" customFormat="1" ht="36.950000000000003" customHeight="1">
      <c r="B71" s="40"/>
      <c r="C71" s="61" t="s">
        <v>124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6.5" customHeight="1">
      <c r="B74" s="40"/>
      <c r="C74" s="62"/>
      <c r="D74" s="62"/>
      <c r="E74" s="381" t="str">
        <f>E7</f>
        <v>II/322 Kolín - Tři Dvory - IROP</v>
      </c>
      <c r="F74" s="382"/>
      <c r="G74" s="382"/>
      <c r="H74" s="382"/>
      <c r="I74" s="171"/>
      <c r="J74" s="62"/>
      <c r="K74" s="62"/>
      <c r="L74" s="60"/>
    </row>
    <row r="75" spans="2:12">
      <c r="B75" s="27"/>
      <c r="C75" s="64" t="s">
        <v>108</v>
      </c>
      <c r="D75" s="172"/>
      <c r="E75" s="172"/>
      <c r="F75" s="172"/>
      <c r="G75" s="172"/>
      <c r="H75" s="172"/>
      <c r="J75" s="172"/>
      <c r="K75" s="172"/>
      <c r="L75" s="173"/>
    </row>
    <row r="76" spans="2:12" s="1" customFormat="1" ht="16.5" customHeight="1">
      <c r="B76" s="40"/>
      <c r="C76" s="62"/>
      <c r="D76" s="62"/>
      <c r="E76" s="381" t="s">
        <v>109</v>
      </c>
      <c r="F76" s="384"/>
      <c r="G76" s="384"/>
      <c r="H76" s="384"/>
      <c r="I76" s="171"/>
      <c r="J76" s="62"/>
      <c r="K76" s="62"/>
      <c r="L76" s="60"/>
    </row>
    <row r="77" spans="2:12" s="1" customFormat="1" ht="14.45" customHeight="1">
      <c r="B77" s="40"/>
      <c r="C77" s="64" t="s">
        <v>110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7.25" customHeight="1">
      <c r="B78" s="40"/>
      <c r="C78" s="62"/>
      <c r="D78" s="62"/>
      <c r="E78" s="351" t="str">
        <f>E11</f>
        <v>SO 193 - Stálé dopravní značení</v>
      </c>
      <c r="F78" s="384"/>
      <c r="G78" s="384"/>
      <c r="H78" s="384"/>
      <c r="I78" s="171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74" t="str">
        <f>F14</f>
        <v>Středočeský kraj</v>
      </c>
      <c r="G80" s="62"/>
      <c r="H80" s="62"/>
      <c r="I80" s="175" t="s">
        <v>25</v>
      </c>
      <c r="J80" s="72" t="str">
        <f>IF(J14="","",J14)</f>
        <v>7. 5. 2018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>
      <c r="B82" s="40"/>
      <c r="C82" s="64" t="s">
        <v>27</v>
      </c>
      <c r="D82" s="62"/>
      <c r="E82" s="62"/>
      <c r="F82" s="174" t="str">
        <f>E17</f>
        <v>Krajská správa a údržba silnic Středočeského kraje</v>
      </c>
      <c r="G82" s="62"/>
      <c r="H82" s="62"/>
      <c r="I82" s="175" t="s">
        <v>33</v>
      </c>
      <c r="J82" s="174" t="str">
        <f>E23</f>
        <v>Ateliér PROMIKA s.r.o.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74" t="str">
        <f>IF(E20="","",E20)</f>
        <v/>
      </c>
      <c r="G83" s="62"/>
      <c r="H83" s="62"/>
      <c r="I83" s="171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0" customFormat="1" ht="29.25" customHeight="1">
      <c r="B85" s="176"/>
      <c r="C85" s="177" t="s">
        <v>125</v>
      </c>
      <c r="D85" s="178" t="s">
        <v>57</v>
      </c>
      <c r="E85" s="178" t="s">
        <v>53</v>
      </c>
      <c r="F85" s="178" t="s">
        <v>126</v>
      </c>
      <c r="G85" s="178" t="s">
        <v>127</v>
      </c>
      <c r="H85" s="178" t="s">
        <v>128</v>
      </c>
      <c r="I85" s="179" t="s">
        <v>129</v>
      </c>
      <c r="J85" s="178" t="s">
        <v>116</v>
      </c>
      <c r="K85" s="180" t="s">
        <v>130</v>
      </c>
      <c r="L85" s="181"/>
      <c r="M85" s="80" t="s">
        <v>131</v>
      </c>
      <c r="N85" s="81" t="s">
        <v>42</v>
      </c>
      <c r="O85" s="81" t="s">
        <v>132</v>
      </c>
      <c r="P85" s="81" t="s">
        <v>133</v>
      </c>
      <c r="Q85" s="81" t="s">
        <v>134</v>
      </c>
      <c r="R85" s="81" t="s">
        <v>135</v>
      </c>
      <c r="S85" s="81" t="s">
        <v>136</v>
      </c>
      <c r="T85" s="82" t="s">
        <v>137</v>
      </c>
    </row>
    <row r="86" spans="2:65" s="1" customFormat="1" ht="29.25" customHeight="1">
      <c r="B86" s="40"/>
      <c r="C86" s="86" t="s">
        <v>117</v>
      </c>
      <c r="D86" s="62"/>
      <c r="E86" s="62"/>
      <c r="F86" s="62"/>
      <c r="G86" s="62"/>
      <c r="H86" s="62"/>
      <c r="I86" s="171"/>
      <c r="J86" s="182">
        <f>BK86</f>
        <v>0</v>
      </c>
      <c r="K86" s="62"/>
      <c r="L86" s="60"/>
      <c r="M86" s="83"/>
      <c r="N86" s="84"/>
      <c r="O86" s="84"/>
      <c r="P86" s="183">
        <f>P87</f>
        <v>0</v>
      </c>
      <c r="Q86" s="84"/>
      <c r="R86" s="183">
        <f>R87</f>
        <v>3.9267300000000001</v>
      </c>
      <c r="S86" s="84"/>
      <c r="T86" s="184">
        <f>T87</f>
        <v>218.32399999999998</v>
      </c>
      <c r="AT86" s="23" t="s">
        <v>71</v>
      </c>
      <c r="AU86" s="23" t="s">
        <v>118</v>
      </c>
      <c r="BK86" s="185">
        <f>BK87</f>
        <v>0</v>
      </c>
    </row>
    <row r="87" spans="2:65" s="11" customFormat="1" ht="37.35" customHeight="1">
      <c r="B87" s="186"/>
      <c r="C87" s="187"/>
      <c r="D87" s="188" t="s">
        <v>71</v>
      </c>
      <c r="E87" s="189" t="s">
        <v>138</v>
      </c>
      <c r="F87" s="189" t="s">
        <v>139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P88+P117+P127</f>
        <v>0</v>
      </c>
      <c r="Q87" s="194"/>
      <c r="R87" s="195">
        <f>R88+R117+R127</f>
        <v>3.9267300000000001</v>
      </c>
      <c r="S87" s="194"/>
      <c r="T87" s="196">
        <f>T88+T117+T127</f>
        <v>218.32399999999998</v>
      </c>
      <c r="AR87" s="197" t="s">
        <v>76</v>
      </c>
      <c r="AT87" s="198" t="s">
        <v>71</v>
      </c>
      <c r="AU87" s="198" t="s">
        <v>72</v>
      </c>
      <c r="AY87" s="197" t="s">
        <v>140</v>
      </c>
      <c r="BK87" s="199">
        <f>BK88+BK117+BK127</f>
        <v>0</v>
      </c>
    </row>
    <row r="88" spans="2:65" s="11" customFormat="1" ht="19.899999999999999" customHeight="1">
      <c r="B88" s="186"/>
      <c r="C88" s="187"/>
      <c r="D88" s="188" t="s">
        <v>71</v>
      </c>
      <c r="E88" s="200" t="s">
        <v>152</v>
      </c>
      <c r="F88" s="200" t="s">
        <v>153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SUM(P89:P116)</f>
        <v>0</v>
      </c>
      <c r="Q88" s="194"/>
      <c r="R88" s="195">
        <f>SUM(R89:R116)</f>
        <v>3.9267300000000001</v>
      </c>
      <c r="S88" s="194"/>
      <c r="T88" s="196">
        <f>SUM(T89:T116)</f>
        <v>218.32399999999998</v>
      </c>
      <c r="AR88" s="197" t="s">
        <v>76</v>
      </c>
      <c r="AT88" s="198" t="s">
        <v>71</v>
      </c>
      <c r="AU88" s="198" t="s">
        <v>76</v>
      </c>
      <c r="AY88" s="197" t="s">
        <v>140</v>
      </c>
      <c r="BK88" s="199">
        <f>SUM(BK89:BK116)</f>
        <v>0</v>
      </c>
    </row>
    <row r="89" spans="2:65" s="1" customFormat="1" ht="25.5" customHeight="1">
      <c r="B89" s="40"/>
      <c r="C89" s="202" t="s">
        <v>76</v>
      </c>
      <c r="D89" s="202" t="s">
        <v>143</v>
      </c>
      <c r="E89" s="203" t="s">
        <v>535</v>
      </c>
      <c r="F89" s="204" t="s">
        <v>536</v>
      </c>
      <c r="G89" s="205" t="s">
        <v>146</v>
      </c>
      <c r="H89" s="206">
        <v>4</v>
      </c>
      <c r="I89" s="207"/>
      <c r="J89" s="208">
        <f>ROUND(I89*H89,2)</f>
        <v>0</v>
      </c>
      <c r="K89" s="204" t="s">
        <v>157</v>
      </c>
      <c r="L89" s="60"/>
      <c r="M89" s="209" t="s">
        <v>21</v>
      </c>
      <c r="N89" s="210" t="s">
        <v>43</v>
      </c>
      <c r="O89" s="41"/>
      <c r="P89" s="211">
        <f>O89*H89</f>
        <v>0</v>
      </c>
      <c r="Q89" s="211">
        <v>6.9999999999999999E-4</v>
      </c>
      <c r="R89" s="211">
        <f>Q89*H89</f>
        <v>2.8E-3</v>
      </c>
      <c r="S89" s="211">
        <v>0</v>
      </c>
      <c r="T89" s="212">
        <f>S89*H89</f>
        <v>0</v>
      </c>
      <c r="AR89" s="23" t="s">
        <v>147</v>
      </c>
      <c r="AT89" s="23" t="s">
        <v>143</v>
      </c>
      <c r="AU89" s="23" t="s">
        <v>80</v>
      </c>
      <c r="AY89" s="23" t="s">
        <v>140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3" t="s">
        <v>76</v>
      </c>
      <c r="BK89" s="213">
        <f>ROUND(I89*H89,2)</f>
        <v>0</v>
      </c>
      <c r="BL89" s="23" t="s">
        <v>147</v>
      </c>
      <c r="BM89" s="23" t="s">
        <v>537</v>
      </c>
    </row>
    <row r="90" spans="2:65" s="1" customFormat="1" ht="13.5">
      <c r="B90" s="40"/>
      <c r="C90" s="62"/>
      <c r="D90" s="214" t="s">
        <v>149</v>
      </c>
      <c r="E90" s="62"/>
      <c r="F90" s="215" t="s">
        <v>538</v>
      </c>
      <c r="G90" s="62"/>
      <c r="H90" s="62"/>
      <c r="I90" s="171"/>
      <c r="J90" s="62"/>
      <c r="K90" s="62"/>
      <c r="L90" s="60"/>
      <c r="M90" s="216"/>
      <c r="N90" s="41"/>
      <c r="O90" s="41"/>
      <c r="P90" s="41"/>
      <c r="Q90" s="41"/>
      <c r="R90" s="41"/>
      <c r="S90" s="41"/>
      <c r="T90" s="77"/>
      <c r="AT90" s="23" t="s">
        <v>149</v>
      </c>
      <c r="AU90" s="23" t="s">
        <v>80</v>
      </c>
    </row>
    <row r="91" spans="2:65" s="12" customFormat="1" ht="13.5">
      <c r="B91" s="217"/>
      <c r="C91" s="218"/>
      <c r="D91" s="214" t="s">
        <v>150</v>
      </c>
      <c r="E91" s="219" t="s">
        <v>21</v>
      </c>
      <c r="F91" s="220" t="s">
        <v>539</v>
      </c>
      <c r="G91" s="218"/>
      <c r="H91" s="221">
        <v>4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150</v>
      </c>
      <c r="AU91" s="227" t="s">
        <v>80</v>
      </c>
      <c r="AV91" s="12" t="s">
        <v>80</v>
      </c>
      <c r="AW91" s="12" t="s">
        <v>35</v>
      </c>
      <c r="AX91" s="12" t="s">
        <v>72</v>
      </c>
      <c r="AY91" s="227" t="s">
        <v>140</v>
      </c>
    </row>
    <row r="92" spans="2:65" s="1" customFormat="1" ht="51" customHeight="1">
      <c r="B92" s="40"/>
      <c r="C92" s="228" t="s">
        <v>80</v>
      </c>
      <c r="D92" s="228" t="s">
        <v>167</v>
      </c>
      <c r="E92" s="229" t="s">
        <v>540</v>
      </c>
      <c r="F92" s="230" t="s">
        <v>541</v>
      </c>
      <c r="G92" s="231" t="s">
        <v>146</v>
      </c>
      <c r="H92" s="232">
        <v>4</v>
      </c>
      <c r="I92" s="233"/>
      <c r="J92" s="234">
        <f>ROUND(I92*H92,2)</f>
        <v>0</v>
      </c>
      <c r="K92" s="230" t="s">
        <v>21</v>
      </c>
      <c r="L92" s="235"/>
      <c r="M92" s="236" t="s">
        <v>21</v>
      </c>
      <c r="N92" s="237" t="s">
        <v>43</v>
      </c>
      <c r="O92" s="41"/>
      <c r="P92" s="211">
        <f>O92*H92</f>
        <v>0</v>
      </c>
      <c r="Q92" s="211">
        <v>3.0999999999999999E-3</v>
      </c>
      <c r="R92" s="211">
        <f>Q92*H92</f>
        <v>1.24E-2</v>
      </c>
      <c r="S92" s="211">
        <v>0</v>
      </c>
      <c r="T92" s="212">
        <f>S92*H92</f>
        <v>0</v>
      </c>
      <c r="AR92" s="23" t="s">
        <v>141</v>
      </c>
      <c r="AT92" s="23" t="s">
        <v>167</v>
      </c>
      <c r="AU92" s="23" t="s">
        <v>80</v>
      </c>
      <c r="AY92" s="23" t="s">
        <v>140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3" t="s">
        <v>76</v>
      </c>
      <c r="BK92" s="213">
        <f>ROUND(I92*H92,2)</f>
        <v>0</v>
      </c>
      <c r="BL92" s="23" t="s">
        <v>147</v>
      </c>
      <c r="BM92" s="23" t="s">
        <v>542</v>
      </c>
    </row>
    <row r="93" spans="2:65" s="1" customFormat="1" ht="40.5">
      <c r="B93" s="40"/>
      <c r="C93" s="62"/>
      <c r="D93" s="214" t="s">
        <v>149</v>
      </c>
      <c r="E93" s="62"/>
      <c r="F93" s="215" t="s">
        <v>541</v>
      </c>
      <c r="G93" s="62"/>
      <c r="H93" s="62"/>
      <c r="I93" s="171"/>
      <c r="J93" s="62"/>
      <c r="K93" s="62"/>
      <c r="L93" s="60"/>
      <c r="M93" s="216"/>
      <c r="N93" s="41"/>
      <c r="O93" s="41"/>
      <c r="P93" s="41"/>
      <c r="Q93" s="41"/>
      <c r="R93" s="41"/>
      <c r="S93" s="41"/>
      <c r="T93" s="77"/>
      <c r="AT93" s="23" t="s">
        <v>149</v>
      </c>
      <c r="AU93" s="23" t="s">
        <v>80</v>
      </c>
    </row>
    <row r="94" spans="2:65" s="12" customFormat="1" ht="13.5">
      <c r="B94" s="217"/>
      <c r="C94" s="218"/>
      <c r="D94" s="214" t="s">
        <v>150</v>
      </c>
      <c r="E94" s="219" t="s">
        <v>21</v>
      </c>
      <c r="F94" s="220" t="s">
        <v>539</v>
      </c>
      <c r="G94" s="218"/>
      <c r="H94" s="221">
        <v>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150</v>
      </c>
      <c r="AU94" s="227" t="s">
        <v>80</v>
      </c>
      <c r="AV94" s="12" t="s">
        <v>80</v>
      </c>
      <c r="AW94" s="12" t="s">
        <v>35</v>
      </c>
      <c r="AX94" s="12" t="s">
        <v>72</v>
      </c>
      <c r="AY94" s="227" t="s">
        <v>140</v>
      </c>
    </row>
    <row r="95" spans="2:65" s="1" customFormat="1" ht="25.5" customHeight="1">
      <c r="B95" s="40"/>
      <c r="C95" s="202" t="s">
        <v>87</v>
      </c>
      <c r="D95" s="202" t="s">
        <v>143</v>
      </c>
      <c r="E95" s="203" t="s">
        <v>543</v>
      </c>
      <c r="F95" s="204" t="s">
        <v>544</v>
      </c>
      <c r="G95" s="205" t="s">
        <v>146</v>
      </c>
      <c r="H95" s="206">
        <v>3</v>
      </c>
      <c r="I95" s="207"/>
      <c r="J95" s="208">
        <f>ROUND(I95*H95,2)</f>
        <v>0</v>
      </c>
      <c r="K95" s="204" t="s">
        <v>21</v>
      </c>
      <c r="L95" s="60"/>
      <c r="M95" s="209" t="s">
        <v>21</v>
      </c>
      <c r="N95" s="210" t="s">
        <v>43</v>
      </c>
      <c r="O95" s="41"/>
      <c r="P95" s="211">
        <f>O95*H95</f>
        <v>0</v>
      </c>
      <c r="Q95" s="211">
        <v>0.10940999999999999</v>
      </c>
      <c r="R95" s="211">
        <f>Q95*H95</f>
        <v>0.32822999999999997</v>
      </c>
      <c r="S95" s="211">
        <v>0</v>
      </c>
      <c r="T95" s="212">
        <f>S95*H95</f>
        <v>0</v>
      </c>
      <c r="AR95" s="23" t="s">
        <v>147</v>
      </c>
      <c r="AT95" s="23" t="s">
        <v>143</v>
      </c>
      <c r="AU95" s="23" t="s">
        <v>80</v>
      </c>
      <c r="AY95" s="23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3" t="s">
        <v>76</v>
      </c>
      <c r="BK95" s="213">
        <f>ROUND(I95*H95,2)</f>
        <v>0</v>
      </c>
      <c r="BL95" s="23" t="s">
        <v>147</v>
      </c>
      <c r="BM95" s="23" t="s">
        <v>545</v>
      </c>
    </row>
    <row r="96" spans="2:65" s="1" customFormat="1" ht="27">
      <c r="B96" s="40"/>
      <c r="C96" s="62"/>
      <c r="D96" s="214" t="s">
        <v>149</v>
      </c>
      <c r="E96" s="62"/>
      <c r="F96" s="215" t="s">
        <v>544</v>
      </c>
      <c r="G96" s="62"/>
      <c r="H96" s="62"/>
      <c r="I96" s="171"/>
      <c r="J96" s="62"/>
      <c r="K96" s="62"/>
      <c r="L96" s="60"/>
      <c r="M96" s="216"/>
      <c r="N96" s="41"/>
      <c r="O96" s="41"/>
      <c r="P96" s="41"/>
      <c r="Q96" s="41"/>
      <c r="R96" s="41"/>
      <c r="S96" s="41"/>
      <c r="T96" s="77"/>
      <c r="AT96" s="23" t="s">
        <v>149</v>
      </c>
      <c r="AU96" s="23" t="s">
        <v>80</v>
      </c>
    </row>
    <row r="97" spans="2:65" s="12" customFormat="1" ht="13.5">
      <c r="B97" s="217"/>
      <c r="C97" s="218"/>
      <c r="D97" s="214" t="s">
        <v>150</v>
      </c>
      <c r="E97" s="219" t="s">
        <v>21</v>
      </c>
      <c r="F97" s="220" t="s">
        <v>546</v>
      </c>
      <c r="G97" s="218"/>
      <c r="H97" s="221">
        <v>3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150</v>
      </c>
      <c r="AU97" s="227" t="s">
        <v>80</v>
      </c>
      <c r="AV97" s="12" t="s">
        <v>80</v>
      </c>
      <c r="AW97" s="12" t="s">
        <v>35</v>
      </c>
      <c r="AX97" s="12" t="s">
        <v>72</v>
      </c>
      <c r="AY97" s="227" t="s">
        <v>140</v>
      </c>
    </row>
    <row r="98" spans="2:65" s="1" customFormat="1" ht="16.5" customHeight="1">
      <c r="B98" s="40"/>
      <c r="C98" s="228" t="s">
        <v>147</v>
      </c>
      <c r="D98" s="228" t="s">
        <v>167</v>
      </c>
      <c r="E98" s="229" t="s">
        <v>547</v>
      </c>
      <c r="F98" s="230" t="s">
        <v>548</v>
      </c>
      <c r="G98" s="231" t="s">
        <v>146</v>
      </c>
      <c r="H98" s="232">
        <v>3</v>
      </c>
      <c r="I98" s="233"/>
      <c r="J98" s="234">
        <f>ROUND(I98*H98,2)</f>
        <v>0</v>
      </c>
      <c r="K98" s="230" t="s">
        <v>157</v>
      </c>
      <c r="L98" s="235"/>
      <c r="M98" s="236" t="s">
        <v>21</v>
      </c>
      <c r="N98" s="237" t="s">
        <v>43</v>
      </c>
      <c r="O98" s="41"/>
      <c r="P98" s="211">
        <f>O98*H98</f>
        <v>0</v>
      </c>
      <c r="Q98" s="211">
        <v>6.4999999999999997E-3</v>
      </c>
      <c r="R98" s="211">
        <f>Q98*H98</f>
        <v>1.95E-2</v>
      </c>
      <c r="S98" s="211">
        <v>0</v>
      </c>
      <c r="T98" s="212">
        <f>S98*H98</f>
        <v>0</v>
      </c>
      <c r="AR98" s="23" t="s">
        <v>141</v>
      </c>
      <c r="AT98" s="23" t="s">
        <v>167</v>
      </c>
      <c r="AU98" s="23" t="s">
        <v>80</v>
      </c>
      <c r="AY98" s="23" t="s">
        <v>140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3" t="s">
        <v>76</v>
      </c>
      <c r="BK98" s="213">
        <f>ROUND(I98*H98,2)</f>
        <v>0</v>
      </c>
      <c r="BL98" s="23" t="s">
        <v>147</v>
      </c>
      <c r="BM98" s="23" t="s">
        <v>549</v>
      </c>
    </row>
    <row r="99" spans="2:65" s="1" customFormat="1" ht="27">
      <c r="B99" s="40"/>
      <c r="C99" s="62"/>
      <c r="D99" s="214" t="s">
        <v>149</v>
      </c>
      <c r="E99" s="62"/>
      <c r="F99" s="215" t="s">
        <v>550</v>
      </c>
      <c r="G99" s="62"/>
      <c r="H99" s="62"/>
      <c r="I99" s="171"/>
      <c r="J99" s="62"/>
      <c r="K99" s="62"/>
      <c r="L99" s="60"/>
      <c r="M99" s="216"/>
      <c r="N99" s="41"/>
      <c r="O99" s="41"/>
      <c r="P99" s="41"/>
      <c r="Q99" s="41"/>
      <c r="R99" s="41"/>
      <c r="S99" s="41"/>
      <c r="T99" s="77"/>
      <c r="AT99" s="23" t="s">
        <v>149</v>
      </c>
      <c r="AU99" s="23" t="s">
        <v>80</v>
      </c>
    </row>
    <row r="100" spans="2:65" s="12" customFormat="1" ht="13.5">
      <c r="B100" s="217"/>
      <c r="C100" s="218"/>
      <c r="D100" s="214" t="s">
        <v>150</v>
      </c>
      <c r="E100" s="219" t="s">
        <v>21</v>
      </c>
      <c r="F100" s="220" t="s">
        <v>546</v>
      </c>
      <c r="G100" s="218"/>
      <c r="H100" s="221">
        <v>3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150</v>
      </c>
      <c r="AU100" s="227" t="s">
        <v>80</v>
      </c>
      <c r="AV100" s="12" t="s">
        <v>80</v>
      </c>
      <c r="AW100" s="12" t="s">
        <v>35</v>
      </c>
      <c r="AX100" s="12" t="s">
        <v>72</v>
      </c>
      <c r="AY100" s="227" t="s">
        <v>140</v>
      </c>
    </row>
    <row r="101" spans="2:65" s="1" customFormat="1" ht="25.5" customHeight="1">
      <c r="B101" s="40"/>
      <c r="C101" s="202" t="s">
        <v>172</v>
      </c>
      <c r="D101" s="202" t="s">
        <v>143</v>
      </c>
      <c r="E101" s="203" t="s">
        <v>551</v>
      </c>
      <c r="F101" s="204" t="s">
        <v>552</v>
      </c>
      <c r="G101" s="205" t="s">
        <v>243</v>
      </c>
      <c r="H101" s="206">
        <v>1030</v>
      </c>
      <c r="I101" s="207"/>
      <c r="J101" s="208">
        <f>ROUND(I101*H101,2)</f>
        <v>0</v>
      </c>
      <c r="K101" s="204" t="s">
        <v>21</v>
      </c>
      <c r="L101" s="60"/>
      <c r="M101" s="209" t="s">
        <v>21</v>
      </c>
      <c r="N101" s="210" t="s">
        <v>43</v>
      </c>
      <c r="O101" s="41"/>
      <c r="P101" s="211">
        <f>O101*H101</f>
        <v>0</v>
      </c>
      <c r="Q101" s="211">
        <v>8.4999999999999995E-4</v>
      </c>
      <c r="R101" s="211">
        <f>Q101*H101</f>
        <v>0.87549999999999994</v>
      </c>
      <c r="S101" s="211">
        <v>0</v>
      </c>
      <c r="T101" s="212">
        <f>S101*H101</f>
        <v>0</v>
      </c>
      <c r="AR101" s="23" t="s">
        <v>147</v>
      </c>
      <c r="AT101" s="23" t="s">
        <v>143</v>
      </c>
      <c r="AU101" s="23" t="s">
        <v>80</v>
      </c>
      <c r="AY101" s="23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3" t="s">
        <v>76</v>
      </c>
      <c r="BK101" s="213">
        <f>ROUND(I101*H101,2)</f>
        <v>0</v>
      </c>
      <c r="BL101" s="23" t="s">
        <v>147</v>
      </c>
      <c r="BM101" s="23" t="s">
        <v>553</v>
      </c>
    </row>
    <row r="102" spans="2:65" s="1" customFormat="1" ht="27">
      <c r="B102" s="40"/>
      <c r="C102" s="62"/>
      <c r="D102" s="214" t="s">
        <v>149</v>
      </c>
      <c r="E102" s="62"/>
      <c r="F102" s="215" t="s">
        <v>554</v>
      </c>
      <c r="G102" s="62"/>
      <c r="H102" s="62"/>
      <c r="I102" s="171"/>
      <c r="J102" s="62"/>
      <c r="K102" s="62"/>
      <c r="L102" s="60"/>
      <c r="M102" s="216"/>
      <c r="N102" s="41"/>
      <c r="O102" s="41"/>
      <c r="P102" s="41"/>
      <c r="Q102" s="41"/>
      <c r="R102" s="41"/>
      <c r="S102" s="41"/>
      <c r="T102" s="77"/>
      <c r="AT102" s="23" t="s">
        <v>149</v>
      </c>
      <c r="AU102" s="23" t="s">
        <v>80</v>
      </c>
    </row>
    <row r="103" spans="2:65" s="12" customFormat="1" ht="13.5">
      <c r="B103" s="217"/>
      <c r="C103" s="218"/>
      <c r="D103" s="214" t="s">
        <v>150</v>
      </c>
      <c r="E103" s="219" t="s">
        <v>21</v>
      </c>
      <c r="F103" s="220" t="s">
        <v>555</v>
      </c>
      <c r="G103" s="218"/>
      <c r="H103" s="221">
        <v>1030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150</v>
      </c>
      <c r="AU103" s="227" t="s">
        <v>80</v>
      </c>
      <c r="AV103" s="12" t="s">
        <v>80</v>
      </c>
      <c r="AW103" s="12" t="s">
        <v>35</v>
      </c>
      <c r="AX103" s="12" t="s">
        <v>72</v>
      </c>
      <c r="AY103" s="227" t="s">
        <v>140</v>
      </c>
    </row>
    <row r="104" spans="2:65" s="1" customFormat="1" ht="25.5" customHeight="1">
      <c r="B104" s="40"/>
      <c r="C104" s="202" t="s">
        <v>176</v>
      </c>
      <c r="D104" s="202" t="s">
        <v>143</v>
      </c>
      <c r="E104" s="203" t="s">
        <v>556</v>
      </c>
      <c r="F104" s="204" t="s">
        <v>557</v>
      </c>
      <c r="G104" s="205" t="s">
        <v>243</v>
      </c>
      <c r="H104" s="206">
        <v>1030</v>
      </c>
      <c r="I104" s="207"/>
      <c r="J104" s="208">
        <f>ROUND(I104*H104,2)</f>
        <v>0</v>
      </c>
      <c r="K104" s="204" t="s">
        <v>21</v>
      </c>
      <c r="L104" s="60"/>
      <c r="M104" s="209" t="s">
        <v>21</v>
      </c>
      <c r="N104" s="210" t="s">
        <v>43</v>
      </c>
      <c r="O104" s="41"/>
      <c r="P104" s="211">
        <f>O104*H104</f>
        <v>0</v>
      </c>
      <c r="Q104" s="211">
        <v>2.5999999999999999E-3</v>
      </c>
      <c r="R104" s="211">
        <f>Q104*H104</f>
        <v>2.6779999999999999</v>
      </c>
      <c r="S104" s="211">
        <v>0</v>
      </c>
      <c r="T104" s="212">
        <f>S104*H104</f>
        <v>0</v>
      </c>
      <c r="AR104" s="23" t="s">
        <v>147</v>
      </c>
      <c r="AT104" s="23" t="s">
        <v>143</v>
      </c>
      <c r="AU104" s="23" t="s">
        <v>80</v>
      </c>
      <c r="AY104" s="23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3" t="s">
        <v>76</v>
      </c>
      <c r="BK104" s="213">
        <f>ROUND(I104*H104,2)</f>
        <v>0</v>
      </c>
      <c r="BL104" s="23" t="s">
        <v>147</v>
      </c>
      <c r="BM104" s="23" t="s">
        <v>558</v>
      </c>
    </row>
    <row r="105" spans="2:65" s="1" customFormat="1" ht="27">
      <c r="B105" s="40"/>
      <c r="C105" s="62"/>
      <c r="D105" s="214" t="s">
        <v>149</v>
      </c>
      <c r="E105" s="62"/>
      <c r="F105" s="215" t="s">
        <v>559</v>
      </c>
      <c r="G105" s="62"/>
      <c r="H105" s="62"/>
      <c r="I105" s="171"/>
      <c r="J105" s="62"/>
      <c r="K105" s="62"/>
      <c r="L105" s="60"/>
      <c r="M105" s="216"/>
      <c r="N105" s="41"/>
      <c r="O105" s="41"/>
      <c r="P105" s="41"/>
      <c r="Q105" s="41"/>
      <c r="R105" s="41"/>
      <c r="S105" s="41"/>
      <c r="T105" s="77"/>
      <c r="AT105" s="23" t="s">
        <v>149</v>
      </c>
      <c r="AU105" s="23" t="s">
        <v>80</v>
      </c>
    </row>
    <row r="106" spans="2:65" s="12" customFormat="1" ht="13.5">
      <c r="B106" s="217"/>
      <c r="C106" s="218"/>
      <c r="D106" s="214" t="s">
        <v>150</v>
      </c>
      <c r="E106" s="219" t="s">
        <v>21</v>
      </c>
      <c r="F106" s="220" t="s">
        <v>560</v>
      </c>
      <c r="G106" s="218"/>
      <c r="H106" s="221">
        <v>1030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150</v>
      </c>
      <c r="AU106" s="227" t="s">
        <v>80</v>
      </c>
      <c r="AV106" s="12" t="s">
        <v>80</v>
      </c>
      <c r="AW106" s="12" t="s">
        <v>35</v>
      </c>
      <c r="AX106" s="12" t="s">
        <v>72</v>
      </c>
      <c r="AY106" s="227" t="s">
        <v>140</v>
      </c>
    </row>
    <row r="107" spans="2:65" s="1" customFormat="1" ht="16.5" customHeight="1">
      <c r="B107" s="40"/>
      <c r="C107" s="202" t="s">
        <v>182</v>
      </c>
      <c r="D107" s="202" t="s">
        <v>143</v>
      </c>
      <c r="E107" s="203" t="s">
        <v>561</v>
      </c>
      <c r="F107" s="204" t="s">
        <v>562</v>
      </c>
      <c r="G107" s="205" t="s">
        <v>243</v>
      </c>
      <c r="H107" s="206">
        <v>1030</v>
      </c>
      <c r="I107" s="207"/>
      <c r="J107" s="208">
        <f>ROUND(I107*H107,2)</f>
        <v>0</v>
      </c>
      <c r="K107" s="204" t="s">
        <v>21</v>
      </c>
      <c r="L107" s="60"/>
      <c r="M107" s="209" t="s">
        <v>21</v>
      </c>
      <c r="N107" s="210" t="s">
        <v>43</v>
      </c>
      <c r="O107" s="41"/>
      <c r="P107" s="211">
        <f>O107*H107</f>
        <v>0</v>
      </c>
      <c r="Q107" s="211">
        <v>1.0000000000000001E-5</v>
      </c>
      <c r="R107" s="211">
        <f>Q107*H107</f>
        <v>1.03E-2</v>
      </c>
      <c r="S107" s="211">
        <v>0</v>
      </c>
      <c r="T107" s="212">
        <f>S107*H107</f>
        <v>0</v>
      </c>
      <c r="AR107" s="23" t="s">
        <v>147</v>
      </c>
      <c r="AT107" s="23" t="s">
        <v>143</v>
      </c>
      <c r="AU107" s="23" t="s">
        <v>80</v>
      </c>
      <c r="AY107" s="23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147</v>
      </c>
      <c r="BM107" s="23" t="s">
        <v>563</v>
      </c>
    </row>
    <row r="108" spans="2:65" s="1" customFormat="1" ht="27">
      <c r="B108" s="40"/>
      <c r="C108" s="62"/>
      <c r="D108" s="214" t="s">
        <v>149</v>
      </c>
      <c r="E108" s="62"/>
      <c r="F108" s="215" t="s">
        <v>564</v>
      </c>
      <c r="G108" s="62"/>
      <c r="H108" s="62"/>
      <c r="I108" s="171"/>
      <c r="J108" s="62"/>
      <c r="K108" s="62"/>
      <c r="L108" s="60"/>
      <c r="M108" s="216"/>
      <c r="N108" s="41"/>
      <c r="O108" s="41"/>
      <c r="P108" s="41"/>
      <c r="Q108" s="41"/>
      <c r="R108" s="41"/>
      <c r="S108" s="41"/>
      <c r="T108" s="77"/>
      <c r="AT108" s="23" t="s">
        <v>149</v>
      </c>
      <c r="AU108" s="23" t="s">
        <v>80</v>
      </c>
    </row>
    <row r="109" spans="2:65" s="12" customFormat="1" ht="13.5">
      <c r="B109" s="217"/>
      <c r="C109" s="218"/>
      <c r="D109" s="214" t="s">
        <v>150</v>
      </c>
      <c r="E109" s="219" t="s">
        <v>21</v>
      </c>
      <c r="F109" s="220" t="s">
        <v>555</v>
      </c>
      <c r="G109" s="218"/>
      <c r="H109" s="221">
        <v>1030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150</v>
      </c>
      <c r="AU109" s="227" t="s">
        <v>80</v>
      </c>
      <c r="AV109" s="12" t="s">
        <v>80</v>
      </c>
      <c r="AW109" s="12" t="s">
        <v>35</v>
      </c>
      <c r="AX109" s="12" t="s">
        <v>72</v>
      </c>
      <c r="AY109" s="227" t="s">
        <v>140</v>
      </c>
    </row>
    <row r="110" spans="2:65" s="1" customFormat="1" ht="16.5" customHeight="1">
      <c r="B110" s="40"/>
      <c r="C110" s="202" t="s">
        <v>141</v>
      </c>
      <c r="D110" s="202" t="s">
        <v>143</v>
      </c>
      <c r="E110" s="203" t="s">
        <v>565</v>
      </c>
      <c r="F110" s="204" t="s">
        <v>566</v>
      </c>
      <c r="G110" s="205" t="s">
        <v>243</v>
      </c>
      <c r="H110" s="206">
        <v>10908</v>
      </c>
      <c r="I110" s="207"/>
      <c r="J110" s="208">
        <f>ROUND(I110*H110,2)</f>
        <v>0</v>
      </c>
      <c r="K110" s="204" t="s">
        <v>157</v>
      </c>
      <c r="L110" s="60"/>
      <c r="M110" s="209" t="s">
        <v>21</v>
      </c>
      <c r="N110" s="210" t="s">
        <v>43</v>
      </c>
      <c r="O110" s="41"/>
      <c r="P110" s="211">
        <f>O110*H110</f>
        <v>0</v>
      </c>
      <c r="Q110" s="211">
        <v>0</v>
      </c>
      <c r="R110" s="211">
        <f>Q110*H110</f>
        <v>0</v>
      </c>
      <c r="S110" s="211">
        <v>0.02</v>
      </c>
      <c r="T110" s="212">
        <f>S110*H110</f>
        <v>218.16</v>
      </c>
      <c r="AR110" s="23" t="s">
        <v>147</v>
      </c>
      <c r="AT110" s="23" t="s">
        <v>143</v>
      </c>
      <c r="AU110" s="23" t="s">
        <v>80</v>
      </c>
      <c r="AY110" s="23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3" t="s">
        <v>76</v>
      </c>
      <c r="BK110" s="213">
        <f>ROUND(I110*H110,2)</f>
        <v>0</v>
      </c>
      <c r="BL110" s="23" t="s">
        <v>147</v>
      </c>
      <c r="BM110" s="23" t="s">
        <v>567</v>
      </c>
    </row>
    <row r="111" spans="2:65" s="1" customFormat="1" ht="27">
      <c r="B111" s="40"/>
      <c r="C111" s="62"/>
      <c r="D111" s="214" t="s">
        <v>149</v>
      </c>
      <c r="E111" s="62"/>
      <c r="F111" s="215" t="s">
        <v>568</v>
      </c>
      <c r="G111" s="62"/>
      <c r="H111" s="62"/>
      <c r="I111" s="171"/>
      <c r="J111" s="62"/>
      <c r="K111" s="62"/>
      <c r="L111" s="60"/>
      <c r="M111" s="216"/>
      <c r="N111" s="41"/>
      <c r="O111" s="41"/>
      <c r="P111" s="41"/>
      <c r="Q111" s="41"/>
      <c r="R111" s="41"/>
      <c r="S111" s="41"/>
      <c r="T111" s="77"/>
      <c r="AT111" s="23" t="s">
        <v>149</v>
      </c>
      <c r="AU111" s="23" t="s">
        <v>80</v>
      </c>
    </row>
    <row r="112" spans="2:65" s="1" customFormat="1" ht="27">
      <c r="B112" s="40"/>
      <c r="C112" s="62"/>
      <c r="D112" s="214" t="s">
        <v>329</v>
      </c>
      <c r="E112" s="62"/>
      <c r="F112" s="251" t="s">
        <v>569</v>
      </c>
      <c r="G112" s="62"/>
      <c r="H112" s="62"/>
      <c r="I112" s="171"/>
      <c r="J112" s="62"/>
      <c r="K112" s="62"/>
      <c r="L112" s="60"/>
      <c r="M112" s="216"/>
      <c r="N112" s="41"/>
      <c r="O112" s="41"/>
      <c r="P112" s="41"/>
      <c r="Q112" s="41"/>
      <c r="R112" s="41"/>
      <c r="S112" s="41"/>
      <c r="T112" s="77"/>
      <c r="AT112" s="23" t="s">
        <v>329</v>
      </c>
      <c r="AU112" s="23" t="s">
        <v>80</v>
      </c>
    </row>
    <row r="113" spans="2:65" s="12" customFormat="1" ht="13.5">
      <c r="B113" s="217"/>
      <c r="C113" s="218"/>
      <c r="D113" s="214" t="s">
        <v>150</v>
      </c>
      <c r="E113" s="219" t="s">
        <v>21</v>
      </c>
      <c r="F113" s="220" t="s">
        <v>570</v>
      </c>
      <c r="G113" s="218"/>
      <c r="H113" s="221">
        <v>10908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150</v>
      </c>
      <c r="AU113" s="227" t="s">
        <v>80</v>
      </c>
      <c r="AV113" s="12" t="s">
        <v>80</v>
      </c>
      <c r="AW113" s="12" t="s">
        <v>35</v>
      </c>
      <c r="AX113" s="12" t="s">
        <v>72</v>
      </c>
      <c r="AY113" s="227" t="s">
        <v>140</v>
      </c>
    </row>
    <row r="114" spans="2:65" s="1" customFormat="1" ht="25.5" customHeight="1">
      <c r="B114" s="40"/>
      <c r="C114" s="202" t="s">
        <v>152</v>
      </c>
      <c r="D114" s="202" t="s">
        <v>143</v>
      </c>
      <c r="E114" s="203" t="s">
        <v>571</v>
      </c>
      <c r="F114" s="204" t="s">
        <v>572</v>
      </c>
      <c r="G114" s="205" t="s">
        <v>146</v>
      </c>
      <c r="H114" s="206">
        <v>2</v>
      </c>
      <c r="I114" s="207"/>
      <c r="J114" s="208">
        <f>ROUND(I114*H114,2)</f>
        <v>0</v>
      </c>
      <c r="K114" s="204" t="s">
        <v>157</v>
      </c>
      <c r="L114" s="60"/>
      <c r="M114" s="209" t="s">
        <v>21</v>
      </c>
      <c r="N114" s="210" t="s">
        <v>43</v>
      </c>
      <c r="O114" s="41"/>
      <c r="P114" s="211">
        <f>O114*H114</f>
        <v>0</v>
      </c>
      <c r="Q114" s="211">
        <v>0</v>
      </c>
      <c r="R114" s="211">
        <f>Q114*H114</f>
        <v>0</v>
      </c>
      <c r="S114" s="211">
        <v>8.2000000000000003E-2</v>
      </c>
      <c r="T114" s="212">
        <f>S114*H114</f>
        <v>0.16400000000000001</v>
      </c>
      <c r="AR114" s="23" t="s">
        <v>147</v>
      </c>
      <c r="AT114" s="23" t="s">
        <v>143</v>
      </c>
      <c r="AU114" s="23" t="s">
        <v>80</v>
      </c>
      <c r="AY114" s="23" t="s">
        <v>140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3" t="s">
        <v>76</v>
      </c>
      <c r="BK114" s="213">
        <f>ROUND(I114*H114,2)</f>
        <v>0</v>
      </c>
      <c r="BL114" s="23" t="s">
        <v>147</v>
      </c>
      <c r="BM114" s="23" t="s">
        <v>573</v>
      </c>
    </row>
    <row r="115" spans="2:65" s="1" customFormat="1" ht="27">
      <c r="B115" s="40"/>
      <c r="C115" s="62"/>
      <c r="D115" s="214" t="s">
        <v>149</v>
      </c>
      <c r="E115" s="62"/>
      <c r="F115" s="215" t="s">
        <v>574</v>
      </c>
      <c r="G115" s="62"/>
      <c r="H115" s="62"/>
      <c r="I115" s="171"/>
      <c r="J115" s="62"/>
      <c r="K115" s="62"/>
      <c r="L115" s="60"/>
      <c r="M115" s="216"/>
      <c r="N115" s="41"/>
      <c r="O115" s="41"/>
      <c r="P115" s="41"/>
      <c r="Q115" s="41"/>
      <c r="R115" s="41"/>
      <c r="S115" s="41"/>
      <c r="T115" s="77"/>
      <c r="AT115" s="23" t="s">
        <v>149</v>
      </c>
      <c r="AU115" s="23" t="s">
        <v>80</v>
      </c>
    </row>
    <row r="116" spans="2:65" s="12" customFormat="1" ht="13.5">
      <c r="B116" s="217"/>
      <c r="C116" s="218"/>
      <c r="D116" s="214" t="s">
        <v>150</v>
      </c>
      <c r="E116" s="219" t="s">
        <v>21</v>
      </c>
      <c r="F116" s="220" t="s">
        <v>575</v>
      </c>
      <c r="G116" s="218"/>
      <c r="H116" s="221">
        <v>2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150</v>
      </c>
      <c r="AU116" s="227" t="s">
        <v>80</v>
      </c>
      <c r="AV116" s="12" t="s">
        <v>80</v>
      </c>
      <c r="AW116" s="12" t="s">
        <v>35</v>
      </c>
      <c r="AX116" s="12" t="s">
        <v>72</v>
      </c>
      <c r="AY116" s="227" t="s">
        <v>140</v>
      </c>
    </row>
    <row r="117" spans="2:65" s="11" customFormat="1" ht="29.85" customHeight="1">
      <c r="B117" s="186"/>
      <c r="C117" s="187"/>
      <c r="D117" s="188" t="s">
        <v>71</v>
      </c>
      <c r="E117" s="200" t="s">
        <v>202</v>
      </c>
      <c r="F117" s="200" t="s">
        <v>203</v>
      </c>
      <c r="G117" s="187"/>
      <c r="H117" s="187"/>
      <c r="I117" s="190"/>
      <c r="J117" s="201">
        <f>BK117</f>
        <v>0</v>
      </c>
      <c r="K117" s="187"/>
      <c r="L117" s="192"/>
      <c r="M117" s="193"/>
      <c r="N117" s="194"/>
      <c r="O117" s="194"/>
      <c r="P117" s="195">
        <f>SUM(P118:P126)</f>
        <v>0</v>
      </c>
      <c r="Q117" s="194"/>
      <c r="R117" s="195">
        <f>SUM(R118:R126)</f>
        <v>0</v>
      </c>
      <c r="S117" s="194"/>
      <c r="T117" s="196">
        <f>SUM(T118:T126)</f>
        <v>0</v>
      </c>
      <c r="AR117" s="197" t="s">
        <v>76</v>
      </c>
      <c r="AT117" s="198" t="s">
        <v>71</v>
      </c>
      <c r="AU117" s="198" t="s">
        <v>76</v>
      </c>
      <c r="AY117" s="197" t="s">
        <v>140</v>
      </c>
      <c r="BK117" s="199">
        <f>SUM(BK118:BK126)</f>
        <v>0</v>
      </c>
    </row>
    <row r="118" spans="2:65" s="1" customFormat="1" ht="16.5" customHeight="1">
      <c r="B118" s="40"/>
      <c r="C118" s="202" t="s">
        <v>196</v>
      </c>
      <c r="D118" s="202" t="s">
        <v>143</v>
      </c>
      <c r="E118" s="203" t="s">
        <v>205</v>
      </c>
      <c r="F118" s="204" t="s">
        <v>206</v>
      </c>
      <c r="G118" s="205" t="s">
        <v>207</v>
      </c>
      <c r="H118" s="206">
        <v>218.32400000000001</v>
      </c>
      <c r="I118" s="207"/>
      <c r="J118" s="208">
        <f>ROUND(I118*H118,2)</f>
        <v>0</v>
      </c>
      <c r="K118" s="204" t="s">
        <v>157</v>
      </c>
      <c r="L118" s="60"/>
      <c r="M118" s="209" t="s">
        <v>21</v>
      </c>
      <c r="N118" s="210" t="s">
        <v>43</v>
      </c>
      <c r="O118" s="41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3" t="s">
        <v>147</v>
      </c>
      <c r="AT118" s="23" t="s">
        <v>143</v>
      </c>
      <c r="AU118" s="23" t="s">
        <v>80</v>
      </c>
      <c r="AY118" s="23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3" t="s">
        <v>76</v>
      </c>
      <c r="BK118" s="213">
        <f>ROUND(I118*H118,2)</f>
        <v>0</v>
      </c>
      <c r="BL118" s="23" t="s">
        <v>147</v>
      </c>
      <c r="BM118" s="23" t="s">
        <v>576</v>
      </c>
    </row>
    <row r="119" spans="2:65" s="1" customFormat="1" ht="27">
      <c r="B119" s="40"/>
      <c r="C119" s="62"/>
      <c r="D119" s="214" t="s">
        <v>149</v>
      </c>
      <c r="E119" s="62"/>
      <c r="F119" s="215" t="s">
        <v>209</v>
      </c>
      <c r="G119" s="62"/>
      <c r="H119" s="62"/>
      <c r="I119" s="171"/>
      <c r="J119" s="62"/>
      <c r="K119" s="62"/>
      <c r="L119" s="60"/>
      <c r="M119" s="216"/>
      <c r="N119" s="41"/>
      <c r="O119" s="41"/>
      <c r="P119" s="41"/>
      <c r="Q119" s="41"/>
      <c r="R119" s="41"/>
      <c r="S119" s="41"/>
      <c r="T119" s="77"/>
      <c r="AT119" s="23" t="s">
        <v>149</v>
      </c>
      <c r="AU119" s="23" t="s">
        <v>80</v>
      </c>
    </row>
    <row r="120" spans="2:65" s="1" customFormat="1" ht="16.5" customHeight="1">
      <c r="B120" s="40"/>
      <c r="C120" s="202" t="s">
        <v>204</v>
      </c>
      <c r="D120" s="202" t="s">
        <v>143</v>
      </c>
      <c r="E120" s="203" t="s">
        <v>211</v>
      </c>
      <c r="F120" s="204" t="s">
        <v>212</v>
      </c>
      <c r="G120" s="205" t="s">
        <v>207</v>
      </c>
      <c r="H120" s="206">
        <v>4148.1559999999999</v>
      </c>
      <c r="I120" s="207"/>
      <c r="J120" s="208">
        <f>ROUND(I120*H120,2)</f>
        <v>0</v>
      </c>
      <c r="K120" s="204" t="s">
        <v>157</v>
      </c>
      <c r="L120" s="60"/>
      <c r="M120" s="209" t="s">
        <v>21</v>
      </c>
      <c r="N120" s="210" t="s">
        <v>43</v>
      </c>
      <c r="O120" s="41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3" t="s">
        <v>147</v>
      </c>
      <c r="AT120" s="23" t="s">
        <v>143</v>
      </c>
      <c r="AU120" s="23" t="s">
        <v>80</v>
      </c>
      <c r="AY120" s="23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3" t="s">
        <v>76</v>
      </c>
      <c r="BK120" s="213">
        <f>ROUND(I120*H120,2)</f>
        <v>0</v>
      </c>
      <c r="BL120" s="23" t="s">
        <v>147</v>
      </c>
      <c r="BM120" s="23" t="s">
        <v>577</v>
      </c>
    </row>
    <row r="121" spans="2:65" s="1" customFormat="1" ht="27">
      <c r="B121" s="40"/>
      <c r="C121" s="62"/>
      <c r="D121" s="214" t="s">
        <v>149</v>
      </c>
      <c r="E121" s="62"/>
      <c r="F121" s="215" t="s">
        <v>214</v>
      </c>
      <c r="G121" s="62"/>
      <c r="H121" s="62"/>
      <c r="I121" s="171"/>
      <c r="J121" s="62"/>
      <c r="K121" s="62"/>
      <c r="L121" s="60"/>
      <c r="M121" s="216"/>
      <c r="N121" s="41"/>
      <c r="O121" s="41"/>
      <c r="P121" s="41"/>
      <c r="Q121" s="41"/>
      <c r="R121" s="41"/>
      <c r="S121" s="41"/>
      <c r="T121" s="77"/>
      <c r="AT121" s="23" t="s">
        <v>149</v>
      </c>
      <c r="AU121" s="23" t="s">
        <v>80</v>
      </c>
    </row>
    <row r="122" spans="2:65" s="12" customFormat="1" ht="13.5">
      <c r="B122" s="217"/>
      <c r="C122" s="218"/>
      <c r="D122" s="214" t="s">
        <v>150</v>
      </c>
      <c r="E122" s="218"/>
      <c r="F122" s="220" t="s">
        <v>578</v>
      </c>
      <c r="G122" s="218"/>
      <c r="H122" s="221">
        <v>4148.1559999999999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150</v>
      </c>
      <c r="AU122" s="227" t="s">
        <v>80</v>
      </c>
      <c r="AV122" s="12" t="s">
        <v>80</v>
      </c>
      <c r="AW122" s="12" t="s">
        <v>6</v>
      </c>
      <c r="AX122" s="12" t="s">
        <v>76</v>
      </c>
      <c r="AY122" s="227" t="s">
        <v>140</v>
      </c>
    </row>
    <row r="123" spans="2:65" s="1" customFormat="1" ht="16.5" customHeight="1">
      <c r="B123" s="40"/>
      <c r="C123" s="202" t="s">
        <v>210</v>
      </c>
      <c r="D123" s="202" t="s">
        <v>143</v>
      </c>
      <c r="E123" s="203" t="s">
        <v>217</v>
      </c>
      <c r="F123" s="204" t="s">
        <v>218</v>
      </c>
      <c r="G123" s="205" t="s">
        <v>207</v>
      </c>
      <c r="H123" s="206">
        <v>218.32400000000001</v>
      </c>
      <c r="I123" s="207"/>
      <c r="J123" s="208">
        <f>ROUND(I123*H123,2)</f>
        <v>0</v>
      </c>
      <c r="K123" s="204" t="s">
        <v>157</v>
      </c>
      <c r="L123" s="60"/>
      <c r="M123" s="209" t="s">
        <v>21</v>
      </c>
      <c r="N123" s="210" t="s">
        <v>43</v>
      </c>
      <c r="O123" s="41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3" t="s">
        <v>147</v>
      </c>
      <c r="AT123" s="23" t="s">
        <v>143</v>
      </c>
      <c r="AU123" s="23" t="s">
        <v>80</v>
      </c>
      <c r="AY123" s="23" t="s">
        <v>140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3" t="s">
        <v>76</v>
      </c>
      <c r="BK123" s="213">
        <f>ROUND(I123*H123,2)</f>
        <v>0</v>
      </c>
      <c r="BL123" s="23" t="s">
        <v>147</v>
      </c>
      <c r="BM123" s="23" t="s">
        <v>579</v>
      </c>
    </row>
    <row r="124" spans="2:65" s="1" customFormat="1" ht="13.5">
      <c r="B124" s="40"/>
      <c r="C124" s="62"/>
      <c r="D124" s="214" t="s">
        <v>149</v>
      </c>
      <c r="E124" s="62"/>
      <c r="F124" s="215" t="s">
        <v>220</v>
      </c>
      <c r="G124" s="62"/>
      <c r="H124" s="62"/>
      <c r="I124" s="171"/>
      <c r="J124" s="62"/>
      <c r="K124" s="62"/>
      <c r="L124" s="60"/>
      <c r="M124" s="216"/>
      <c r="N124" s="41"/>
      <c r="O124" s="41"/>
      <c r="P124" s="41"/>
      <c r="Q124" s="41"/>
      <c r="R124" s="41"/>
      <c r="S124" s="41"/>
      <c r="T124" s="77"/>
      <c r="AT124" s="23" t="s">
        <v>149</v>
      </c>
      <c r="AU124" s="23" t="s">
        <v>80</v>
      </c>
    </row>
    <row r="125" spans="2:65" s="1" customFormat="1" ht="16.5" customHeight="1">
      <c r="B125" s="40"/>
      <c r="C125" s="202" t="s">
        <v>216</v>
      </c>
      <c r="D125" s="202" t="s">
        <v>143</v>
      </c>
      <c r="E125" s="203" t="s">
        <v>222</v>
      </c>
      <c r="F125" s="204" t="s">
        <v>223</v>
      </c>
      <c r="G125" s="205" t="s">
        <v>207</v>
      </c>
      <c r="H125" s="206">
        <v>218.32400000000001</v>
      </c>
      <c r="I125" s="207"/>
      <c r="J125" s="208">
        <f>ROUND(I125*H125,2)</f>
        <v>0</v>
      </c>
      <c r="K125" s="204" t="s">
        <v>157</v>
      </c>
      <c r="L125" s="60"/>
      <c r="M125" s="209" t="s">
        <v>21</v>
      </c>
      <c r="N125" s="210" t="s">
        <v>43</v>
      </c>
      <c r="O125" s="4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3" t="s">
        <v>147</v>
      </c>
      <c r="AT125" s="23" t="s">
        <v>143</v>
      </c>
      <c r="AU125" s="23" t="s">
        <v>80</v>
      </c>
      <c r="AY125" s="23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3" t="s">
        <v>76</v>
      </c>
      <c r="BK125" s="213">
        <f>ROUND(I125*H125,2)</f>
        <v>0</v>
      </c>
      <c r="BL125" s="23" t="s">
        <v>147</v>
      </c>
      <c r="BM125" s="23" t="s">
        <v>580</v>
      </c>
    </row>
    <row r="126" spans="2:65" s="1" customFormat="1" ht="13.5">
      <c r="B126" s="40"/>
      <c r="C126" s="62"/>
      <c r="D126" s="214" t="s">
        <v>149</v>
      </c>
      <c r="E126" s="62"/>
      <c r="F126" s="215" t="s">
        <v>225</v>
      </c>
      <c r="G126" s="62"/>
      <c r="H126" s="62"/>
      <c r="I126" s="171"/>
      <c r="J126" s="62"/>
      <c r="K126" s="62"/>
      <c r="L126" s="60"/>
      <c r="M126" s="216"/>
      <c r="N126" s="41"/>
      <c r="O126" s="41"/>
      <c r="P126" s="41"/>
      <c r="Q126" s="41"/>
      <c r="R126" s="41"/>
      <c r="S126" s="41"/>
      <c r="T126" s="77"/>
      <c r="AT126" s="23" t="s">
        <v>149</v>
      </c>
      <c r="AU126" s="23" t="s">
        <v>80</v>
      </c>
    </row>
    <row r="127" spans="2:65" s="11" customFormat="1" ht="29.85" customHeight="1">
      <c r="B127" s="186"/>
      <c r="C127" s="187"/>
      <c r="D127" s="188" t="s">
        <v>71</v>
      </c>
      <c r="E127" s="200" t="s">
        <v>226</v>
      </c>
      <c r="F127" s="200" t="s">
        <v>227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SUM(P128:P129)</f>
        <v>0</v>
      </c>
      <c r="Q127" s="194"/>
      <c r="R127" s="195">
        <f>SUM(R128:R129)</f>
        <v>0</v>
      </c>
      <c r="S127" s="194"/>
      <c r="T127" s="196">
        <f>SUM(T128:T129)</f>
        <v>0</v>
      </c>
      <c r="AR127" s="197" t="s">
        <v>76</v>
      </c>
      <c r="AT127" s="198" t="s">
        <v>71</v>
      </c>
      <c r="AU127" s="198" t="s">
        <v>76</v>
      </c>
      <c r="AY127" s="197" t="s">
        <v>140</v>
      </c>
      <c r="BK127" s="199">
        <f>SUM(BK128:BK129)</f>
        <v>0</v>
      </c>
    </row>
    <row r="128" spans="2:65" s="1" customFormat="1" ht="25.5" customHeight="1">
      <c r="B128" s="40"/>
      <c r="C128" s="202" t="s">
        <v>221</v>
      </c>
      <c r="D128" s="202" t="s">
        <v>143</v>
      </c>
      <c r="E128" s="203" t="s">
        <v>228</v>
      </c>
      <c r="F128" s="204" t="s">
        <v>229</v>
      </c>
      <c r="G128" s="205" t="s">
        <v>207</v>
      </c>
      <c r="H128" s="206">
        <v>3.927</v>
      </c>
      <c r="I128" s="207"/>
      <c r="J128" s="208">
        <f>ROUND(I128*H128,2)</f>
        <v>0</v>
      </c>
      <c r="K128" s="204" t="s">
        <v>157</v>
      </c>
      <c r="L128" s="60"/>
      <c r="M128" s="209" t="s">
        <v>21</v>
      </c>
      <c r="N128" s="210" t="s">
        <v>43</v>
      </c>
      <c r="O128" s="41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3" t="s">
        <v>147</v>
      </c>
      <c r="AT128" s="23" t="s">
        <v>143</v>
      </c>
      <c r="AU128" s="23" t="s">
        <v>80</v>
      </c>
      <c r="AY128" s="23" t="s">
        <v>140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3" t="s">
        <v>76</v>
      </c>
      <c r="BK128" s="213">
        <f>ROUND(I128*H128,2)</f>
        <v>0</v>
      </c>
      <c r="BL128" s="23" t="s">
        <v>147</v>
      </c>
      <c r="BM128" s="23" t="s">
        <v>581</v>
      </c>
    </row>
    <row r="129" spans="2:47" s="1" customFormat="1" ht="27">
      <c r="B129" s="40"/>
      <c r="C129" s="62"/>
      <c r="D129" s="214" t="s">
        <v>149</v>
      </c>
      <c r="E129" s="62"/>
      <c r="F129" s="215" t="s">
        <v>231</v>
      </c>
      <c r="G129" s="62"/>
      <c r="H129" s="62"/>
      <c r="I129" s="171"/>
      <c r="J129" s="62"/>
      <c r="K129" s="62"/>
      <c r="L129" s="60"/>
      <c r="M129" s="238"/>
      <c r="N129" s="239"/>
      <c r="O129" s="239"/>
      <c r="P129" s="239"/>
      <c r="Q129" s="239"/>
      <c r="R129" s="239"/>
      <c r="S129" s="239"/>
      <c r="T129" s="240"/>
      <c r="AT129" s="23" t="s">
        <v>149</v>
      </c>
      <c r="AU129" s="23" t="s">
        <v>80</v>
      </c>
    </row>
    <row r="130" spans="2:47" s="1" customFormat="1" ht="6.95" customHeight="1">
      <c r="B130" s="55"/>
      <c r="C130" s="56"/>
      <c r="D130" s="56"/>
      <c r="E130" s="56"/>
      <c r="F130" s="56"/>
      <c r="G130" s="56"/>
      <c r="H130" s="56"/>
      <c r="I130" s="147"/>
      <c r="J130" s="56"/>
      <c r="K130" s="56"/>
      <c r="L130" s="60"/>
    </row>
  </sheetData>
  <sheetProtection algorithmName="SHA-512" hashValue="7WukeMjo/pl38WH1kMQQF/tiMMZEMX87bYAoBUDf5Zxad0pSFqvimRwmOfkQAAwb9dPqDTisYc+U8wIHEKV3tg==" saltValue="GriI4UOvXVx4vXo7pzuRwx/EZvnpTmU8t8gP4hZGq44YWlJrNqbDU+0dpfX97uPCC4rtS6GXl6v61EeeCFdQ7w==" spinCount="100000" sheet="1" objects="1" scenarios="1" formatColumns="0" formatRows="0" autoFilter="0"/>
  <autoFilter ref="C85:K129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102</v>
      </c>
      <c r="G1" s="386" t="s">
        <v>103</v>
      </c>
      <c r="H1" s="386"/>
      <c r="I1" s="123"/>
      <c r="J1" s="122" t="s">
        <v>104</v>
      </c>
      <c r="K1" s="121" t="s">
        <v>105</v>
      </c>
      <c r="L1" s="122" t="s">
        <v>106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23" t="s">
        <v>101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II/322 Kolín - Tři Dvory - IROP</v>
      </c>
      <c r="F7" s="377"/>
      <c r="G7" s="377"/>
      <c r="H7" s="377"/>
      <c r="I7" s="125"/>
      <c r="J7" s="28"/>
      <c r="K7" s="30"/>
    </row>
    <row r="8" spans="1:70">
      <c r="B8" s="27"/>
      <c r="C8" s="28"/>
      <c r="D8" s="36" t="s">
        <v>108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6" t="s">
        <v>109</v>
      </c>
      <c r="F9" s="378"/>
      <c r="G9" s="378"/>
      <c r="H9" s="378"/>
      <c r="I9" s="126"/>
      <c r="J9" s="41"/>
      <c r="K9" s="44"/>
    </row>
    <row r="10" spans="1:70" s="1" customFormat="1">
      <c r="B10" s="40"/>
      <c r="C10" s="41"/>
      <c r="D10" s="36" t="s">
        <v>110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9" t="s">
        <v>582</v>
      </c>
      <c r="F11" s="378"/>
      <c r="G11" s="378"/>
      <c r="H11" s="378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7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7" t="s">
        <v>25</v>
      </c>
      <c r="J14" s="128" t="str">
        <f>'Rekapitulace stavby'!AN8</f>
        <v>7. 5. 2018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7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7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7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7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7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40" t="s">
        <v>21</v>
      </c>
      <c r="F26" s="340"/>
      <c r="G26" s="340"/>
      <c r="H26" s="340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38</v>
      </c>
      <c r="E29" s="41"/>
      <c r="F29" s="41"/>
      <c r="G29" s="41"/>
      <c r="H29" s="41"/>
      <c r="I29" s="126"/>
      <c r="J29" s="136">
        <f>ROUND(J88,2)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40</v>
      </c>
      <c r="G31" s="41"/>
      <c r="H31" s="41"/>
      <c r="I31" s="137" t="s">
        <v>39</v>
      </c>
      <c r="J31" s="45" t="s">
        <v>41</v>
      </c>
      <c r="K31" s="44"/>
    </row>
    <row r="32" spans="2:11" s="1" customFormat="1" ht="14.45" customHeight="1">
      <c r="B32" s="40"/>
      <c r="C32" s="41"/>
      <c r="D32" s="48" t="s">
        <v>42</v>
      </c>
      <c r="E32" s="48" t="s">
        <v>43</v>
      </c>
      <c r="F32" s="138">
        <f>ROUND(SUM(BE88:BE108), 2)</f>
        <v>0</v>
      </c>
      <c r="G32" s="41"/>
      <c r="H32" s="41"/>
      <c r="I32" s="139">
        <v>0.21</v>
      </c>
      <c r="J32" s="138">
        <f>ROUND(ROUND((SUM(BE88:BE108)),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44</v>
      </c>
      <c r="F33" s="138">
        <f>ROUND(SUM(BF88:BF108), 2)</f>
        <v>0</v>
      </c>
      <c r="G33" s="41"/>
      <c r="H33" s="41"/>
      <c r="I33" s="139">
        <v>0.15</v>
      </c>
      <c r="J33" s="138">
        <f>ROUND(ROUND((SUM(BF88:BF108)),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45</v>
      </c>
      <c r="F34" s="138">
        <f>ROUND(SUM(BG88:BG108),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46</v>
      </c>
      <c r="F35" s="138">
        <f>ROUND(SUM(BH88:BH108),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47</v>
      </c>
      <c r="F36" s="138">
        <f>ROUND(SUM(BI88:BI108),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48</v>
      </c>
      <c r="E38" s="78"/>
      <c r="F38" s="78"/>
      <c r="G38" s="142" t="s">
        <v>49</v>
      </c>
      <c r="H38" s="143" t="s">
        <v>50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114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6" t="str">
        <f>E7</f>
        <v>II/322 Kolín - Tři Dvory - IROP</v>
      </c>
      <c r="F47" s="377"/>
      <c r="G47" s="377"/>
      <c r="H47" s="377"/>
      <c r="I47" s="126"/>
      <c r="J47" s="41"/>
      <c r="K47" s="44"/>
    </row>
    <row r="48" spans="2:11">
      <c r="B48" s="27"/>
      <c r="C48" s="36" t="s">
        <v>108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6" t="s">
        <v>109</v>
      </c>
      <c r="F49" s="378"/>
      <c r="G49" s="378"/>
      <c r="H49" s="378"/>
      <c r="I49" s="126"/>
      <c r="J49" s="41"/>
      <c r="K49" s="44"/>
    </row>
    <row r="50" spans="2:47" s="1" customFormat="1" ht="14.45" customHeight="1">
      <c r="B50" s="40"/>
      <c r="C50" s="36" t="s">
        <v>110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9" t="str">
        <f>E11</f>
        <v>VRN - Vedlejší rozpočtové náklady</v>
      </c>
      <c r="F51" s="378"/>
      <c r="G51" s="378"/>
      <c r="H51" s="378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Středočeský kraj</v>
      </c>
      <c r="G53" s="41"/>
      <c r="H53" s="41"/>
      <c r="I53" s="127" t="s">
        <v>25</v>
      </c>
      <c r="J53" s="128" t="str">
        <f>IF(J14="","",J14)</f>
        <v>7. 5. 2018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Krajská správa a údržba silnic Středočeského kraje</v>
      </c>
      <c r="G55" s="41"/>
      <c r="H55" s="41"/>
      <c r="I55" s="127" t="s">
        <v>33</v>
      </c>
      <c r="J55" s="340" t="str">
        <f>E23</f>
        <v>Ateliér PROMIKA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6"/>
      <c r="J56" s="380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115</v>
      </c>
      <c r="D58" s="140"/>
      <c r="E58" s="140"/>
      <c r="F58" s="140"/>
      <c r="G58" s="140"/>
      <c r="H58" s="140"/>
      <c r="I58" s="153"/>
      <c r="J58" s="154" t="s">
        <v>116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117</v>
      </c>
      <c r="D60" s="41"/>
      <c r="E60" s="41"/>
      <c r="F60" s="41"/>
      <c r="G60" s="41"/>
      <c r="H60" s="41"/>
      <c r="I60" s="126"/>
      <c r="J60" s="136">
        <f>J88</f>
        <v>0</v>
      </c>
      <c r="K60" s="44"/>
      <c r="AU60" s="23" t="s">
        <v>118</v>
      </c>
    </row>
    <row r="61" spans="2:47" s="8" customFormat="1" ht="24.95" customHeight="1">
      <c r="B61" s="157"/>
      <c r="C61" s="158"/>
      <c r="D61" s="159" t="s">
        <v>582</v>
      </c>
      <c r="E61" s="160"/>
      <c r="F61" s="160"/>
      <c r="G61" s="160"/>
      <c r="H61" s="160"/>
      <c r="I61" s="161"/>
      <c r="J61" s="162">
        <f>J89</f>
        <v>0</v>
      </c>
      <c r="K61" s="163"/>
    </row>
    <row r="62" spans="2:47" s="9" customFormat="1" ht="19.899999999999999" customHeight="1">
      <c r="B62" s="164"/>
      <c r="C62" s="165"/>
      <c r="D62" s="166" t="s">
        <v>583</v>
      </c>
      <c r="E62" s="167"/>
      <c r="F62" s="167"/>
      <c r="G62" s="167"/>
      <c r="H62" s="167"/>
      <c r="I62" s="168"/>
      <c r="J62" s="169">
        <f>J90</f>
        <v>0</v>
      </c>
      <c r="K62" s="170"/>
    </row>
    <row r="63" spans="2:47" s="9" customFormat="1" ht="19.899999999999999" customHeight="1">
      <c r="B63" s="164"/>
      <c r="C63" s="165"/>
      <c r="D63" s="166" t="s">
        <v>584</v>
      </c>
      <c r="E63" s="167"/>
      <c r="F63" s="167"/>
      <c r="G63" s="167"/>
      <c r="H63" s="167"/>
      <c r="I63" s="168"/>
      <c r="J63" s="169">
        <f>J95</f>
        <v>0</v>
      </c>
      <c r="K63" s="170"/>
    </row>
    <row r="64" spans="2:47" s="9" customFormat="1" ht="19.899999999999999" customHeight="1">
      <c r="B64" s="164"/>
      <c r="C64" s="165"/>
      <c r="D64" s="166" t="s">
        <v>585</v>
      </c>
      <c r="E64" s="167"/>
      <c r="F64" s="167"/>
      <c r="G64" s="167"/>
      <c r="H64" s="167"/>
      <c r="I64" s="168"/>
      <c r="J64" s="169">
        <f>J100</f>
        <v>0</v>
      </c>
      <c r="K64" s="170"/>
    </row>
    <row r="65" spans="2:12" s="9" customFormat="1" ht="19.899999999999999" customHeight="1">
      <c r="B65" s="164"/>
      <c r="C65" s="165"/>
      <c r="D65" s="166" t="s">
        <v>586</v>
      </c>
      <c r="E65" s="167"/>
      <c r="F65" s="167"/>
      <c r="G65" s="167"/>
      <c r="H65" s="167"/>
      <c r="I65" s="168"/>
      <c r="J65" s="169">
        <f>J103</f>
        <v>0</v>
      </c>
      <c r="K65" s="170"/>
    </row>
    <row r="66" spans="2:12" s="9" customFormat="1" ht="19.899999999999999" customHeight="1">
      <c r="B66" s="164"/>
      <c r="C66" s="165"/>
      <c r="D66" s="166" t="s">
        <v>587</v>
      </c>
      <c r="E66" s="167"/>
      <c r="F66" s="167"/>
      <c r="G66" s="167"/>
      <c r="H66" s="167"/>
      <c r="I66" s="168"/>
      <c r="J66" s="169">
        <f>J106</f>
        <v>0</v>
      </c>
      <c r="K66" s="170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26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47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50"/>
      <c r="J72" s="59"/>
      <c r="K72" s="59"/>
      <c r="L72" s="60"/>
    </row>
    <row r="73" spans="2:12" s="1" customFormat="1" ht="36.950000000000003" customHeight="1">
      <c r="B73" s="40"/>
      <c r="C73" s="61" t="s">
        <v>124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6.5" customHeight="1">
      <c r="B76" s="40"/>
      <c r="C76" s="62"/>
      <c r="D76" s="62"/>
      <c r="E76" s="381" t="str">
        <f>E7</f>
        <v>II/322 Kolín - Tři Dvory - IROP</v>
      </c>
      <c r="F76" s="382"/>
      <c r="G76" s="382"/>
      <c r="H76" s="382"/>
      <c r="I76" s="171"/>
      <c r="J76" s="62"/>
      <c r="K76" s="62"/>
      <c r="L76" s="60"/>
    </row>
    <row r="77" spans="2:12">
      <c r="B77" s="27"/>
      <c r="C77" s="64" t="s">
        <v>108</v>
      </c>
      <c r="D77" s="172"/>
      <c r="E77" s="172"/>
      <c r="F77" s="172"/>
      <c r="G77" s="172"/>
      <c r="H77" s="172"/>
      <c r="J77" s="172"/>
      <c r="K77" s="172"/>
      <c r="L77" s="173"/>
    </row>
    <row r="78" spans="2:12" s="1" customFormat="1" ht="16.5" customHeight="1">
      <c r="B78" s="40"/>
      <c r="C78" s="62"/>
      <c r="D78" s="62"/>
      <c r="E78" s="381" t="s">
        <v>109</v>
      </c>
      <c r="F78" s="384"/>
      <c r="G78" s="384"/>
      <c r="H78" s="384"/>
      <c r="I78" s="171"/>
      <c r="J78" s="62"/>
      <c r="K78" s="62"/>
      <c r="L78" s="60"/>
    </row>
    <row r="79" spans="2:12" s="1" customFormat="1" ht="14.45" customHeight="1">
      <c r="B79" s="40"/>
      <c r="C79" s="64" t="s">
        <v>110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7.25" customHeight="1">
      <c r="B80" s="40"/>
      <c r="C80" s="62"/>
      <c r="D80" s="62"/>
      <c r="E80" s="351" t="str">
        <f>E11</f>
        <v>VRN - Vedlejší rozpočtové náklady</v>
      </c>
      <c r="F80" s="384"/>
      <c r="G80" s="384"/>
      <c r="H80" s="384"/>
      <c r="I80" s="171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8" customHeight="1">
      <c r="B82" s="40"/>
      <c r="C82" s="64" t="s">
        <v>23</v>
      </c>
      <c r="D82" s="62"/>
      <c r="E82" s="62"/>
      <c r="F82" s="174" t="str">
        <f>F14</f>
        <v>Středočeský kraj</v>
      </c>
      <c r="G82" s="62"/>
      <c r="H82" s="62"/>
      <c r="I82" s="175" t="s">
        <v>25</v>
      </c>
      <c r="J82" s="72" t="str">
        <f>IF(J14="","",J14)</f>
        <v>7. 5. 2018</v>
      </c>
      <c r="K82" s="62"/>
      <c r="L82" s="60"/>
    </row>
    <row r="83" spans="2:65" s="1" customFormat="1" ht="6.95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>
      <c r="B84" s="40"/>
      <c r="C84" s="64" t="s">
        <v>27</v>
      </c>
      <c r="D84" s="62"/>
      <c r="E84" s="62"/>
      <c r="F84" s="174" t="str">
        <f>E17</f>
        <v>Krajská správa a údržba silnic Středočeského kraje</v>
      </c>
      <c r="G84" s="62"/>
      <c r="H84" s="62"/>
      <c r="I84" s="175" t="s">
        <v>33</v>
      </c>
      <c r="J84" s="174" t="str">
        <f>E23</f>
        <v>Ateliér PROMIKA s.r.o.</v>
      </c>
      <c r="K84" s="62"/>
      <c r="L84" s="60"/>
    </row>
    <row r="85" spans="2:65" s="1" customFormat="1" ht="14.45" customHeight="1">
      <c r="B85" s="40"/>
      <c r="C85" s="64" t="s">
        <v>31</v>
      </c>
      <c r="D85" s="62"/>
      <c r="E85" s="62"/>
      <c r="F85" s="174" t="str">
        <f>IF(E20="","",E20)</f>
        <v/>
      </c>
      <c r="G85" s="62"/>
      <c r="H85" s="62"/>
      <c r="I85" s="171"/>
      <c r="J85" s="62"/>
      <c r="K85" s="62"/>
      <c r="L85" s="60"/>
    </row>
    <row r="86" spans="2:65" s="1" customFormat="1" ht="10.3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0" customFormat="1" ht="29.25" customHeight="1">
      <c r="B87" s="176"/>
      <c r="C87" s="177" t="s">
        <v>125</v>
      </c>
      <c r="D87" s="178" t="s">
        <v>57</v>
      </c>
      <c r="E87" s="178" t="s">
        <v>53</v>
      </c>
      <c r="F87" s="178" t="s">
        <v>126</v>
      </c>
      <c r="G87" s="178" t="s">
        <v>127</v>
      </c>
      <c r="H87" s="178" t="s">
        <v>128</v>
      </c>
      <c r="I87" s="179" t="s">
        <v>129</v>
      </c>
      <c r="J87" s="178" t="s">
        <v>116</v>
      </c>
      <c r="K87" s="180" t="s">
        <v>130</v>
      </c>
      <c r="L87" s="181"/>
      <c r="M87" s="80" t="s">
        <v>131</v>
      </c>
      <c r="N87" s="81" t="s">
        <v>42</v>
      </c>
      <c r="O87" s="81" t="s">
        <v>132</v>
      </c>
      <c r="P87" s="81" t="s">
        <v>133</v>
      </c>
      <c r="Q87" s="81" t="s">
        <v>134</v>
      </c>
      <c r="R87" s="81" t="s">
        <v>135</v>
      </c>
      <c r="S87" s="81" t="s">
        <v>136</v>
      </c>
      <c r="T87" s="82" t="s">
        <v>137</v>
      </c>
    </row>
    <row r="88" spans="2:65" s="1" customFormat="1" ht="29.25" customHeight="1">
      <c r="B88" s="40"/>
      <c r="C88" s="86" t="s">
        <v>117</v>
      </c>
      <c r="D88" s="62"/>
      <c r="E88" s="62"/>
      <c r="F88" s="62"/>
      <c r="G88" s="62"/>
      <c r="H88" s="62"/>
      <c r="I88" s="171"/>
      <c r="J88" s="182">
        <f>BK88</f>
        <v>0</v>
      </c>
      <c r="K88" s="62"/>
      <c r="L88" s="60"/>
      <c r="M88" s="83"/>
      <c r="N88" s="84"/>
      <c r="O88" s="84"/>
      <c r="P88" s="183">
        <f>P89</f>
        <v>0</v>
      </c>
      <c r="Q88" s="84"/>
      <c r="R88" s="183">
        <f>R89</f>
        <v>0</v>
      </c>
      <c r="S88" s="84"/>
      <c r="T88" s="184">
        <f>T89</f>
        <v>0</v>
      </c>
      <c r="AT88" s="23" t="s">
        <v>71</v>
      </c>
      <c r="AU88" s="23" t="s">
        <v>118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71</v>
      </c>
      <c r="E89" s="189" t="s">
        <v>99</v>
      </c>
      <c r="F89" s="189" t="s">
        <v>100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P90+P95+P100+P103+P106</f>
        <v>0</v>
      </c>
      <c r="Q89" s="194"/>
      <c r="R89" s="195">
        <f>R90+R95+R100+R103+R106</f>
        <v>0</v>
      </c>
      <c r="S89" s="194"/>
      <c r="T89" s="196">
        <f>T90+T95+T100+T103+T106</f>
        <v>0</v>
      </c>
      <c r="AR89" s="197" t="s">
        <v>172</v>
      </c>
      <c r="AT89" s="198" t="s">
        <v>71</v>
      </c>
      <c r="AU89" s="198" t="s">
        <v>72</v>
      </c>
      <c r="AY89" s="197" t="s">
        <v>140</v>
      </c>
      <c r="BK89" s="199">
        <f>BK90+BK95+BK100+BK103+BK106</f>
        <v>0</v>
      </c>
    </row>
    <row r="90" spans="2:65" s="11" customFormat="1" ht="19.899999999999999" customHeight="1">
      <c r="B90" s="186"/>
      <c r="C90" s="187"/>
      <c r="D90" s="188" t="s">
        <v>71</v>
      </c>
      <c r="E90" s="200" t="s">
        <v>588</v>
      </c>
      <c r="F90" s="200" t="s">
        <v>589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SUM(P91:P94)</f>
        <v>0</v>
      </c>
      <c r="Q90" s="194"/>
      <c r="R90" s="195">
        <f>SUM(R91:R94)</f>
        <v>0</v>
      </c>
      <c r="S90" s="194"/>
      <c r="T90" s="196">
        <f>SUM(T91:T94)</f>
        <v>0</v>
      </c>
      <c r="AR90" s="197" t="s">
        <v>172</v>
      </c>
      <c r="AT90" s="198" t="s">
        <v>71</v>
      </c>
      <c r="AU90" s="198" t="s">
        <v>76</v>
      </c>
      <c r="AY90" s="197" t="s">
        <v>140</v>
      </c>
      <c r="BK90" s="199">
        <f>SUM(BK91:BK94)</f>
        <v>0</v>
      </c>
    </row>
    <row r="91" spans="2:65" s="1" customFormat="1" ht="16.5" customHeight="1">
      <c r="B91" s="40"/>
      <c r="C91" s="202" t="s">
        <v>76</v>
      </c>
      <c r="D91" s="202" t="s">
        <v>143</v>
      </c>
      <c r="E91" s="203" t="s">
        <v>590</v>
      </c>
      <c r="F91" s="204" t="s">
        <v>591</v>
      </c>
      <c r="G91" s="205" t="s">
        <v>592</v>
      </c>
      <c r="H91" s="206">
        <v>1</v>
      </c>
      <c r="I91" s="207"/>
      <c r="J91" s="208">
        <f>ROUND(I91*H91,2)</f>
        <v>0</v>
      </c>
      <c r="K91" s="204" t="s">
        <v>21</v>
      </c>
      <c r="L91" s="60"/>
      <c r="M91" s="209" t="s">
        <v>21</v>
      </c>
      <c r="N91" s="210" t="s">
        <v>43</v>
      </c>
      <c r="O91" s="4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23" t="s">
        <v>593</v>
      </c>
      <c r="AT91" s="23" t="s">
        <v>143</v>
      </c>
      <c r="AU91" s="23" t="s">
        <v>80</v>
      </c>
      <c r="AY91" s="23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23" t="s">
        <v>76</v>
      </c>
      <c r="BK91" s="213">
        <f>ROUND(I91*H91,2)</f>
        <v>0</v>
      </c>
      <c r="BL91" s="23" t="s">
        <v>593</v>
      </c>
      <c r="BM91" s="23" t="s">
        <v>594</v>
      </c>
    </row>
    <row r="92" spans="2:65" s="1" customFormat="1" ht="13.5">
      <c r="B92" s="40"/>
      <c r="C92" s="62"/>
      <c r="D92" s="214" t="s">
        <v>149</v>
      </c>
      <c r="E92" s="62"/>
      <c r="F92" s="215" t="s">
        <v>591</v>
      </c>
      <c r="G92" s="62"/>
      <c r="H92" s="62"/>
      <c r="I92" s="171"/>
      <c r="J92" s="62"/>
      <c r="K92" s="62"/>
      <c r="L92" s="60"/>
      <c r="M92" s="216"/>
      <c r="N92" s="41"/>
      <c r="O92" s="41"/>
      <c r="P92" s="41"/>
      <c r="Q92" s="41"/>
      <c r="R92" s="41"/>
      <c r="S92" s="41"/>
      <c r="T92" s="77"/>
      <c r="AT92" s="23" t="s">
        <v>149</v>
      </c>
      <c r="AU92" s="23" t="s">
        <v>80</v>
      </c>
    </row>
    <row r="93" spans="2:65" s="1" customFormat="1" ht="16.5" customHeight="1">
      <c r="B93" s="40"/>
      <c r="C93" s="202" t="s">
        <v>80</v>
      </c>
      <c r="D93" s="202" t="s">
        <v>143</v>
      </c>
      <c r="E93" s="203" t="s">
        <v>595</v>
      </c>
      <c r="F93" s="204" t="s">
        <v>596</v>
      </c>
      <c r="G93" s="205" t="s">
        <v>592</v>
      </c>
      <c r="H93" s="206">
        <v>1</v>
      </c>
      <c r="I93" s="207"/>
      <c r="J93" s="208">
        <f>ROUND(I93*H93,2)</f>
        <v>0</v>
      </c>
      <c r="K93" s="204" t="s">
        <v>157</v>
      </c>
      <c r="L93" s="60"/>
      <c r="M93" s="209" t="s">
        <v>21</v>
      </c>
      <c r="N93" s="210" t="s">
        <v>43</v>
      </c>
      <c r="O93" s="4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3" t="s">
        <v>593</v>
      </c>
      <c r="AT93" s="23" t="s">
        <v>143</v>
      </c>
      <c r="AU93" s="23" t="s">
        <v>80</v>
      </c>
      <c r="AY93" s="23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3" t="s">
        <v>76</v>
      </c>
      <c r="BK93" s="213">
        <f>ROUND(I93*H93,2)</f>
        <v>0</v>
      </c>
      <c r="BL93" s="23" t="s">
        <v>593</v>
      </c>
      <c r="BM93" s="23" t="s">
        <v>597</v>
      </c>
    </row>
    <row r="94" spans="2:65" s="1" customFormat="1" ht="27">
      <c r="B94" s="40"/>
      <c r="C94" s="62"/>
      <c r="D94" s="214" t="s">
        <v>149</v>
      </c>
      <c r="E94" s="62"/>
      <c r="F94" s="215" t="s">
        <v>598</v>
      </c>
      <c r="G94" s="62"/>
      <c r="H94" s="62"/>
      <c r="I94" s="171"/>
      <c r="J94" s="62"/>
      <c r="K94" s="62"/>
      <c r="L94" s="60"/>
      <c r="M94" s="216"/>
      <c r="N94" s="41"/>
      <c r="O94" s="41"/>
      <c r="P94" s="41"/>
      <c r="Q94" s="41"/>
      <c r="R94" s="41"/>
      <c r="S94" s="41"/>
      <c r="T94" s="77"/>
      <c r="AT94" s="23" t="s">
        <v>149</v>
      </c>
      <c r="AU94" s="23" t="s">
        <v>80</v>
      </c>
    </row>
    <row r="95" spans="2:65" s="11" customFormat="1" ht="29.85" customHeight="1">
      <c r="B95" s="186"/>
      <c r="C95" s="187"/>
      <c r="D95" s="188" t="s">
        <v>71</v>
      </c>
      <c r="E95" s="200" t="s">
        <v>599</v>
      </c>
      <c r="F95" s="200" t="s">
        <v>600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AR95" s="197" t="s">
        <v>172</v>
      </c>
      <c r="AT95" s="198" t="s">
        <v>71</v>
      </c>
      <c r="AU95" s="198" t="s">
        <v>76</v>
      </c>
      <c r="AY95" s="197" t="s">
        <v>140</v>
      </c>
      <c r="BK95" s="199">
        <f>SUM(BK96:BK99)</f>
        <v>0</v>
      </c>
    </row>
    <row r="96" spans="2:65" s="1" customFormat="1" ht="16.5" customHeight="1">
      <c r="B96" s="40"/>
      <c r="C96" s="202" t="s">
        <v>87</v>
      </c>
      <c r="D96" s="202" t="s">
        <v>143</v>
      </c>
      <c r="E96" s="203" t="s">
        <v>601</v>
      </c>
      <c r="F96" s="204" t="s">
        <v>600</v>
      </c>
      <c r="G96" s="205" t="s">
        <v>592</v>
      </c>
      <c r="H96" s="206">
        <v>1</v>
      </c>
      <c r="I96" s="207"/>
      <c r="J96" s="208">
        <f>ROUND(I96*H96,2)</f>
        <v>0</v>
      </c>
      <c r="K96" s="204" t="s">
        <v>157</v>
      </c>
      <c r="L96" s="60"/>
      <c r="M96" s="209" t="s">
        <v>21</v>
      </c>
      <c r="N96" s="210" t="s">
        <v>43</v>
      </c>
      <c r="O96" s="4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3" t="s">
        <v>593</v>
      </c>
      <c r="AT96" s="23" t="s">
        <v>143</v>
      </c>
      <c r="AU96" s="23" t="s">
        <v>80</v>
      </c>
      <c r="AY96" s="23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3" t="s">
        <v>76</v>
      </c>
      <c r="BK96" s="213">
        <f>ROUND(I96*H96,2)</f>
        <v>0</v>
      </c>
      <c r="BL96" s="23" t="s">
        <v>593</v>
      </c>
      <c r="BM96" s="23" t="s">
        <v>602</v>
      </c>
    </row>
    <row r="97" spans="2:65" s="1" customFormat="1" ht="13.5">
      <c r="B97" s="40"/>
      <c r="C97" s="62"/>
      <c r="D97" s="214" t="s">
        <v>149</v>
      </c>
      <c r="E97" s="62"/>
      <c r="F97" s="215" t="s">
        <v>603</v>
      </c>
      <c r="G97" s="62"/>
      <c r="H97" s="62"/>
      <c r="I97" s="171"/>
      <c r="J97" s="62"/>
      <c r="K97" s="62"/>
      <c r="L97" s="60"/>
      <c r="M97" s="216"/>
      <c r="N97" s="41"/>
      <c r="O97" s="41"/>
      <c r="P97" s="41"/>
      <c r="Q97" s="41"/>
      <c r="R97" s="41"/>
      <c r="S97" s="41"/>
      <c r="T97" s="77"/>
      <c r="AT97" s="23" t="s">
        <v>149</v>
      </c>
      <c r="AU97" s="23" t="s">
        <v>80</v>
      </c>
    </row>
    <row r="98" spans="2:65" s="1" customFormat="1" ht="16.5" customHeight="1">
      <c r="B98" s="40"/>
      <c r="C98" s="202" t="s">
        <v>147</v>
      </c>
      <c r="D98" s="202" t="s">
        <v>143</v>
      </c>
      <c r="E98" s="203" t="s">
        <v>604</v>
      </c>
      <c r="F98" s="204" t="s">
        <v>605</v>
      </c>
      <c r="G98" s="205" t="s">
        <v>592</v>
      </c>
      <c r="H98" s="206">
        <v>1</v>
      </c>
      <c r="I98" s="207"/>
      <c r="J98" s="208">
        <f>ROUND(I98*H98,2)</f>
        <v>0</v>
      </c>
      <c r="K98" s="204" t="s">
        <v>21</v>
      </c>
      <c r="L98" s="60"/>
      <c r="M98" s="209" t="s">
        <v>21</v>
      </c>
      <c r="N98" s="210" t="s">
        <v>43</v>
      </c>
      <c r="O98" s="4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3" t="s">
        <v>593</v>
      </c>
      <c r="AT98" s="23" t="s">
        <v>143</v>
      </c>
      <c r="AU98" s="23" t="s">
        <v>80</v>
      </c>
      <c r="AY98" s="23" t="s">
        <v>140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3" t="s">
        <v>76</v>
      </c>
      <c r="BK98" s="213">
        <f>ROUND(I98*H98,2)</f>
        <v>0</v>
      </c>
      <c r="BL98" s="23" t="s">
        <v>593</v>
      </c>
      <c r="BM98" s="23" t="s">
        <v>606</v>
      </c>
    </row>
    <row r="99" spans="2:65" s="1" customFormat="1" ht="13.5">
      <c r="B99" s="40"/>
      <c r="C99" s="62"/>
      <c r="D99" s="214" t="s">
        <v>149</v>
      </c>
      <c r="E99" s="62"/>
      <c r="F99" s="215" t="s">
        <v>605</v>
      </c>
      <c r="G99" s="62"/>
      <c r="H99" s="62"/>
      <c r="I99" s="171"/>
      <c r="J99" s="62"/>
      <c r="K99" s="62"/>
      <c r="L99" s="60"/>
      <c r="M99" s="216"/>
      <c r="N99" s="41"/>
      <c r="O99" s="41"/>
      <c r="P99" s="41"/>
      <c r="Q99" s="41"/>
      <c r="R99" s="41"/>
      <c r="S99" s="41"/>
      <c r="T99" s="77"/>
      <c r="AT99" s="23" t="s">
        <v>149</v>
      </c>
      <c r="AU99" s="23" t="s">
        <v>80</v>
      </c>
    </row>
    <row r="100" spans="2:65" s="11" customFormat="1" ht="29.85" customHeight="1">
      <c r="B100" s="186"/>
      <c r="C100" s="187"/>
      <c r="D100" s="188" t="s">
        <v>71</v>
      </c>
      <c r="E100" s="200" t="s">
        <v>607</v>
      </c>
      <c r="F100" s="200" t="s">
        <v>608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SUM(P101:P102)</f>
        <v>0</v>
      </c>
      <c r="Q100" s="194"/>
      <c r="R100" s="195">
        <f>SUM(R101:R102)</f>
        <v>0</v>
      </c>
      <c r="S100" s="194"/>
      <c r="T100" s="196">
        <f>SUM(T101:T102)</f>
        <v>0</v>
      </c>
      <c r="AR100" s="197" t="s">
        <v>172</v>
      </c>
      <c r="AT100" s="198" t="s">
        <v>71</v>
      </c>
      <c r="AU100" s="198" t="s">
        <v>76</v>
      </c>
      <c r="AY100" s="197" t="s">
        <v>140</v>
      </c>
      <c r="BK100" s="199">
        <f>SUM(BK101:BK102)</f>
        <v>0</v>
      </c>
    </row>
    <row r="101" spans="2:65" s="1" customFormat="1" ht="16.5" customHeight="1">
      <c r="B101" s="40"/>
      <c r="C101" s="202" t="s">
        <v>172</v>
      </c>
      <c r="D101" s="202" t="s">
        <v>143</v>
      </c>
      <c r="E101" s="203" t="s">
        <v>609</v>
      </c>
      <c r="F101" s="204" t="s">
        <v>610</v>
      </c>
      <c r="G101" s="205" t="s">
        <v>592</v>
      </c>
      <c r="H101" s="206">
        <v>1</v>
      </c>
      <c r="I101" s="207"/>
      <c r="J101" s="208">
        <f>ROUND(I101*H101,2)</f>
        <v>0</v>
      </c>
      <c r="K101" s="204" t="s">
        <v>21</v>
      </c>
      <c r="L101" s="60"/>
      <c r="M101" s="209" t="s">
        <v>21</v>
      </c>
      <c r="N101" s="210" t="s">
        <v>43</v>
      </c>
      <c r="O101" s="4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3" t="s">
        <v>593</v>
      </c>
      <c r="AT101" s="23" t="s">
        <v>143</v>
      </c>
      <c r="AU101" s="23" t="s">
        <v>80</v>
      </c>
      <c r="AY101" s="23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3" t="s">
        <v>76</v>
      </c>
      <c r="BK101" s="213">
        <f>ROUND(I101*H101,2)</f>
        <v>0</v>
      </c>
      <c r="BL101" s="23" t="s">
        <v>593</v>
      </c>
      <c r="BM101" s="23" t="s">
        <v>611</v>
      </c>
    </row>
    <row r="102" spans="2:65" s="1" customFormat="1" ht="13.5">
      <c r="B102" s="40"/>
      <c r="C102" s="62"/>
      <c r="D102" s="214" t="s">
        <v>149</v>
      </c>
      <c r="E102" s="62"/>
      <c r="F102" s="215" t="s">
        <v>610</v>
      </c>
      <c r="G102" s="62"/>
      <c r="H102" s="62"/>
      <c r="I102" s="171"/>
      <c r="J102" s="62"/>
      <c r="K102" s="62"/>
      <c r="L102" s="60"/>
      <c r="M102" s="216"/>
      <c r="N102" s="41"/>
      <c r="O102" s="41"/>
      <c r="P102" s="41"/>
      <c r="Q102" s="41"/>
      <c r="R102" s="41"/>
      <c r="S102" s="41"/>
      <c r="T102" s="77"/>
      <c r="AT102" s="23" t="s">
        <v>149</v>
      </c>
      <c r="AU102" s="23" t="s">
        <v>80</v>
      </c>
    </row>
    <row r="103" spans="2:65" s="11" customFormat="1" ht="29.85" customHeight="1">
      <c r="B103" s="186"/>
      <c r="C103" s="187"/>
      <c r="D103" s="188" t="s">
        <v>71</v>
      </c>
      <c r="E103" s="200" t="s">
        <v>612</v>
      </c>
      <c r="F103" s="200" t="s">
        <v>613</v>
      </c>
      <c r="G103" s="187"/>
      <c r="H103" s="187"/>
      <c r="I103" s="190"/>
      <c r="J103" s="201">
        <f>BK103</f>
        <v>0</v>
      </c>
      <c r="K103" s="187"/>
      <c r="L103" s="192"/>
      <c r="M103" s="193"/>
      <c r="N103" s="194"/>
      <c r="O103" s="194"/>
      <c r="P103" s="195">
        <f>SUM(P104:P105)</f>
        <v>0</v>
      </c>
      <c r="Q103" s="194"/>
      <c r="R103" s="195">
        <f>SUM(R104:R105)</f>
        <v>0</v>
      </c>
      <c r="S103" s="194"/>
      <c r="T103" s="196">
        <f>SUM(T104:T105)</f>
        <v>0</v>
      </c>
      <c r="AR103" s="197" t="s">
        <v>172</v>
      </c>
      <c r="AT103" s="198" t="s">
        <v>71</v>
      </c>
      <c r="AU103" s="198" t="s">
        <v>76</v>
      </c>
      <c r="AY103" s="197" t="s">
        <v>140</v>
      </c>
      <c r="BK103" s="199">
        <f>SUM(BK104:BK105)</f>
        <v>0</v>
      </c>
    </row>
    <row r="104" spans="2:65" s="1" customFormat="1" ht="16.5" customHeight="1">
      <c r="B104" s="40"/>
      <c r="C104" s="202" t="s">
        <v>176</v>
      </c>
      <c r="D104" s="202" t="s">
        <v>143</v>
      </c>
      <c r="E104" s="203" t="s">
        <v>614</v>
      </c>
      <c r="F104" s="204" t="s">
        <v>613</v>
      </c>
      <c r="G104" s="205" t="s">
        <v>592</v>
      </c>
      <c r="H104" s="206">
        <v>1</v>
      </c>
      <c r="I104" s="207"/>
      <c r="J104" s="208">
        <f>ROUND(I104*H104,2)</f>
        <v>0</v>
      </c>
      <c r="K104" s="204" t="s">
        <v>157</v>
      </c>
      <c r="L104" s="60"/>
      <c r="M104" s="209" t="s">
        <v>21</v>
      </c>
      <c r="N104" s="210" t="s">
        <v>43</v>
      </c>
      <c r="O104" s="4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3" t="s">
        <v>593</v>
      </c>
      <c r="AT104" s="23" t="s">
        <v>143</v>
      </c>
      <c r="AU104" s="23" t="s">
        <v>80</v>
      </c>
      <c r="AY104" s="23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3" t="s">
        <v>76</v>
      </c>
      <c r="BK104" s="213">
        <f>ROUND(I104*H104,2)</f>
        <v>0</v>
      </c>
      <c r="BL104" s="23" t="s">
        <v>593</v>
      </c>
      <c r="BM104" s="23" t="s">
        <v>615</v>
      </c>
    </row>
    <row r="105" spans="2:65" s="1" customFormat="1" ht="13.5">
      <c r="B105" s="40"/>
      <c r="C105" s="62"/>
      <c r="D105" s="214" t="s">
        <v>149</v>
      </c>
      <c r="E105" s="62"/>
      <c r="F105" s="215" t="s">
        <v>616</v>
      </c>
      <c r="G105" s="62"/>
      <c r="H105" s="62"/>
      <c r="I105" s="171"/>
      <c r="J105" s="62"/>
      <c r="K105" s="62"/>
      <c r="L105" s="60"/>
      <c r="M105" s="216"/>
      <c r="N105" s="41"/>
      <c r="O105" s="41"/>
      <c r="P105" s="41"/>
      <c r="Q105" s="41"/>
      <c r="R105" s="41"/>
      <c r="S105" s="41"/>
      <c r="T105" s="77"/>
      <c r="AT105" s="23" t="s">
        <v>149</v>
      </c>
      <c r="AU105" s="23" t="s">
        <v>80</v>
      </c>
    </row>
    <row r="106" spans="2:65" s="11" customFormat="1" ht="29.85" customHeight="1">
      <c r="B106" s="186"/>
      <c r="C106" s="187"/>
      <c r="D106" s="188" t="s">
        <v>71</v>
      </c>
      <c r="E106" s="200" t="s">
        <v>617</v>
      </c>
      <c r="F106" s="200" t="s">
        <v>618</v>
      </c>
      <c r="G106" s="187"/>
      <c r="H106" s="187"/>
      <c r="I106" s="190"/>
      <c r="J106" s="201">
        <f>BK106</f>
        <v>0</v>
      </c>
      <c r="K106" s="187"/>
      <c r="L106" s="192"/>
      <c r="M106" s="193"/>
      <c r="N106" s="194"/>
      <c r="O106" s="194"/>
      <c r="P106" s="195">
        <f>SUM(P107:P108)</f>
        <v>0</v>
      </c>
      <c r="Q106" s="194"/>
      <c r="R106" s="195">
        <f>SUM(R107:R108)</f>
        <v>0</v>
      </c>
      <c r="S106" s="194"/>
      <c r="T106" s="196">
        <f>SUM(T107:T108)</f>
        <v>0</v>
      </c>
      <c r="AR106" s="197" t="s">
        <v>172</v>
      </c>
      <c r="AT106" s="198" t="s">
        <v>71</v>
      </c>
      <c r="AU106" s="198" t="s">
        <v>76</v>
      </c>
      <c r="AY106" s="197" t="s">
        <v>140</v>
      </c>
      <c r="BK106" s="199">
        <f>SUM(BK107:BK108)</f>
        <v>0</v>
      </c>
    </row>
    <row r="107" spans="2:65" s="1" customFormat="1" ht="16.5" customHeight="1">
      <c r="B107" s="40"/>
      <c r="C107" s="202" t="s">
        <v>182</v>
      </c>
      <c r="D107" s="202" t="s">
        <v>143</v>
      </c>
      <c r="E107" s="203" t="s">
        <v>619</v>
      </c>
      <c r="F107" s="204" t="s">
        <v>618</v>
      </c>
      <c r="G107" s="205" t="s">
        <v>592</v>
      </c>
      <c r="H107" s="206">
        <v>1</v>
      </c>
      <c r="I107" s="207"/>
      <c r="J107" s="208">
        <f>ROUND(I107*H107,2)</f>
        <v>0</v>
      </c>
      <c r="K107" s="204" t="s">
        <v>157</v>
      </c>
      <c r="L107" s="60"/>
      <c r="M107" s="209" t="s">
        <v>21</v>
      </c>
      <c r="N107" s="210" t="s">
        <v>43</v>
      </c>
      <c r="O107" s="4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3" t="s">
        <v>593</v>
      </c>
      <c r="AT107" s="23" t="s">
        <v>143</v>
      </c>
      <c r="AU107" s="23" t="s">
        <v>80</v>
      </c>
      <c r="AY107" s="23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593</v>
      </c>
      <c r="BM107" s="23" t="s">
        <v>620</v>
      </c>
    </row>
    <row r="108" spans="2:65" s="1" customFormat="1" ht="13.5">
      <c r="B108" s="40"/>
      <c r="C108" s="62"/>
      <c r="D108" s="214" t="s">
        <v>149</v>
      </c>
      <c r="E108" s="62"/>
      <c r="F108" s="215" t="s">
        <v>621</v>
      </c>
      <c r="G108" s="62"/>
      <c r="H108" s="62"/>
      <c r="I108" s="171"/>
      <c r="J108" s="62"/>
      <c r="K108" s="62"/>
      <c r="L108" s="60"/>
      <c r="M108" s="238"/>
      <c r="N108" s="239"/>
      <c r="O108" s="239"/>
      <c r="P108" s="239"/>
      <c r="Q108" s="239"/>
      <c r="R108" s="239"/>
      <c r="S108" s="239"/>
      <c r="T108" s="240"/>
      <c r="AT108" s="23" t="s">
        <v>149</v>
      </c>
      <c r="AU108" s="23" t="s">
        <v>80</v>
      </c>
    </row>
    <row r="109" spans="2:65" s="1" customFormat="1" ht="6.95" customHeight="1">
      <c r="B109" s="55"/>
      <c r="C109" s="56"/>
      <c r="D109" s="56"/>
      <c r="E109" s="56"/>
      <c r="F109" s="56"/>
      <c r="G109" s="56"/>
      <c r="H109" s="56"/>
      <c r="I109" s="147"/>
      <c r="J109" s="56"/>
      <c r="K109" s="56"/>
      <c r="L109" s="60"/>
    </row>
  </sheetData>
  <sheetProtection algorithmName="SHA-512" hashValue="prYjT6KGf1k0HsdRqygKZlqDS76TUh5BQumfE1pB40N406F6NdKfhiKA/PYwCUwF2bcV+44GMCQqrhSft9NY+A==" saltValue="ZXMDZtkXuYtnYF8WObfH1BBZBE3wY1yPXtgeMlD/0VGXdbQzesnbO9ZQqfkkvAttvEfqhRUfTAxjFsDsIA0YwA==" spinCount="100000" sheet="1" objects="1" scenarios="1" formatColumns="0" formatRows="0" autoFilter="0"/>
  <autoFilter ref="C87:K108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90" t="s">
        <v>622</v>
      </c>
      <c r="D3" s="390"/>
      <c r="E3" s="390"/>
      <c r="F3" s="390"/>
      <c r="G3" s="390"/>
      <c r="H3" s="390"/>
      <c r="I3" s="390"/>
      <c r="J3" s="390"/>
      <c r="K3" s="260"/>
    </row>
    <row r="4" spans="2:11" ht="25.5" customHeight="1">
      <c r="B4" s="261"/>
      <c r="C4" s="394" t="s">
        <v>623</v>
      </c>
      <c r="D4" s="394"/>
      <c r="E4" s="394"/>
      <c r="F4" s="394"/>
      <c r="G4" s="394"/>
      <c r="H4" s="394"/>
      <c r="I4" s="394"/>
      <c r="J4" s="394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93" t="s">
        <v>624</v>
      </c>
      <c r="D6" s="393"/>
      <c r="E6" s="393"/>
      <c r="F6" s="393"/>
      <c r="G6" s="393"/>
      <c r="H6" s="393"/>
      <c r="I6" s="393"/>
      <c r="J6" s="393"/>
      <c r="K6" s="262"/>
    </row>
    <row r="7" spans="2:11" ht="15" customHeight="1">
      <c r="B7" s="265"/>
      <c r="C7" s="393" t="s">
        <v>625</v>
      </c>
      <c r="D7" s="393"/>
      <c r="E7" s="393"/>
      <c r="F7" s="393"/>
      <c r="G7" s="393"/>
      <c r="H7" s="393"/>
      <c r="I7" s="393"/>
      <c r="J7" s="393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93" t="s">
        <v>626</v>
      </c>
      <c r="D9" s="393"/>
      <c r="E9" s="393"/>
      <c r="F9" s="393"/>
      <c r="G9" s="393"/>
      <c r="H9" s="393"/>
      <c r="I9" s="393"/>
      <c r="J9" s="393"/>
      <c r="K9" s="262"/>
    </row>
    <row r="10" spans="2:11" ht="15" customHeight="1">
      <c r="B10" s="265"/>
      <c r="C10" s="264"/>
      <c r="D10" s="393" t="s">
        <v>627</v>
      </c>
      <c r="E10" s="393"/>
      <c r="F10" s="393"/>
      <c r="G10" s="393"/>
      <c r="H10" s="393"/>
      <c r="I10" s="393"/>
      <c r="J10" s="393"/>
      <c r="K10" s="262"/>
    </row>
    <row r="11" spans="2:11" ht="15" customHeight="1">
      <c r="B11" s="265"/>
      <c r="C11" s="266"/>
      <c r="D11" s="393" t="s">
        <v>628</v>
      </c>
      <c r="E11" s="393"/>
      <c r="F11" s="393"/>
      <c r="G11" s="393"/>
      <c r="H11" s="393"/>
      <c r="I11" s="393"/>
      <c r="J11" s="393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93" t="s">
        <v>629</v>
      </c>
      <c r="E13" s="393"/>
      <c r="F13" s="393"/>
      <c r="G13" s="393"/>
      <c r="H13" s="393"/>
      <c r="I13" s="393"/>
      <c r="J13" s="393"/>
      <c r="K13" s="262"/>
    </row>
    <row r="14" spans="2:11" ht="15" customHeight="1">
      <c r="B14" s="265"/>
      <c r="C14" s="266"/>
      <c r="D14" s="393" t="s">
        <v>630</v>
      </c>
      <c r="E14" s="393"/>
      <c r="F14" s="393"/>
      <c r="G14" s="393"/>
      <c r="H14" s="393"/>
      <c r="I14" s="393"/>
      <c r="J14" s="393"/>
      <c r="K14" s="262"/>
    </row>
    <row r="15" spans="2:11" ht="15" customHeight="1">
      <c r="B15" s="265"/>
      <c r="C15" s="266"/>
      <c r="D15" s="393" t="s">
        <v>631</v>
      </c>
      <c r="E15" s="393"/>
      <c r="F15" s="393"/>
      <c r="G15" s="393"/>
      <c r="H15" s="393"/>
      <c r="I15" s="393"/>
      <c r="J15" s="393"/>
      <c r="K15" s="262"/>
    </row>
    <row r="16" spans="2:11" ht="15" customHeight="1">
      <c r="B16" s="265"/>
      <c r="C16" s="266"/>
      <c r="D16" s="266"/>
      <c r="E16" s="267" t="s">
        <v>78</v>
      </c>
      <c r="F16" s="393" t="s">
        <v>632</v>
      </c>
      <c r="G16" s="393"/>
      <c r="H16" s="393"/>
      <c r="I16" s="393"/>
      <c r="J16" s="393"/>
      <c r="K16" s="262"/>
    </row>
    <row r="17" spans="2:11" ht="15" customHeight="1">
      <c r="B17" s="265"/>
      <c r="C17" s="266"/>
      <c r="D17" s="266"/>
      <c r="E17" s="267" t="s">
        <v>633</v>
      </c>
      <c r="F17" s="393" t="s">
        <v>634</v>
      </c>
      <c r="G17" s="393"/>
      <c r="H17" s="393"/>
      <c r="I17" s="393"/>
      <c r="J17" s="393"/>
      <c r="K17" s="262"/>
    </row>
    <row r="18" spans="2:11" ht="15" customHeight="1">
      <c r="B18" s="265"/>
      <c r="C18" s="266"/>
      <c r="D18" s="266"/>
      <c r="E18" s="267" t="s">
        <v>635</v>
      </c>
      <c r="F18" s="393" t="s">
        <v>636</v>
      </c>
      <c r="G18" s="393"/>
      <c r="H18" s="393"/>
      <c r="I18" s="393"/>
      <c r="J18" s="393"/>
      <c r="K18" s="262"/>
    </row>
    <row r="19" spans="2:11" ht="15" customHeight="1">
      <c r="B19" s="265"/>
      <c r="C19" s="266"/>
      <c r="D19" s="266"/>
      <c r="E19" s="267" t="s">
        <v>637</v>
      </c>
      <c r="F19" s="393" t="s">
        <v>638</v>
      </c>
      <c r="G19" s="393"/>
      <c r="H19" s="393"/>
      <c r="I19" s="393"/>
      <c r="J19" s="393"/>
      <c r="K19" s="262"/>
    </row>
    <row r="20" spans="2:11" ht="15" customHeight="1">
      <c r="B20" s="265"/>
      <c r="C20" s="266"/>
      <c r="D20" s="266"/>
      <c r="E20" s="267" t="s">
        <v>639</v>
      </c>
      <c r="F20" s="393" t="s">
        <v>640</v>
      </c>
      <c r="G20" s="393"/>
      <c r="H20" s="393"/>
      <c r="I20" s="393"/>
      <c r="J20" s="393"/>
      <c r="K20" s="262"/>
    </row>
    <row r="21" spans="2:11" ht="15" customHeight="1">
      <c r="B21" s="265"/>
      <c r="C21" s="266"/>
      <c r="D21" s="266"/>
      <c r="E21" s="267" t="s">
        <v>83</v>
      </c>
      <c r="F21" s="393" t="s">
        <v>641</v>
      </c>
      <c r="G21" s="393"/>
      <c r="H21" s="393"/>
      <c r="I21" s="393"/>
      <c r="J21" s="393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93" t="s">
        <v>642</v>
      </c>
      <c r="D23" s="393"/>
      <c r="E23" s="393"/>
      <c r="F23" s="393"/>
      <c r="G23" s="393"/>
      <c r="H23" s="393"/>
      <c r="I23" s="393"/>
      <c r="J23" s="393"/>
      <c r="K23" s="262"/>
    </row>
    <row r="24" spans="2:11" ht="15" customHeight="1">
      <c r="B24" s="265"/>
      <c r="C24" s="393" t="s">
        <v>643</v>
      </c>
      <c r="D24" s="393"/>
      <c r="E24" s="393"/>
      <c r="F24" s="393"/>
      <c r="G24" s="393"/>
      <c r="H24" s="393"/>
      <c r="I24" s="393"/>
      <c r="J24" s="393"/>
      <c r="K24" s="262"/>
    </row>
    <row r="25" spans="2:11" ht="15" customHeight="1">
      <c r="B25" s="265"/>
      <c r="C25" s="264"/>
      <c r="D25" s="393" t="s">
        <v>644</v>
      </c>
      <c r="E25" s="393"/>
      <c r="F25" s="393"/>
      <c r="G25" s="393"/>
      <c r="H25" s="393"/>
      <c r="I25" s="393"/>
      <c r="J25" s="393"/>
      <c r="K25" s="262"/>
    </row>
    <row r="26" spans="2:11" ht="15" customHeight="1">
      <c r="B26" s="265"/>
      <c r="C26" s="266"/>
      <c r="D26" s="393" t="s">
        <v>645</v>
      </c>
      <c r="E26" s="393"/>
      <c r="F26" s="393"/>
      <c r="G26" s="393"/>
      <c r="H26" s="393"/>
      <c r="I26" s="393"/>
      <c r="J26" s="393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93" t="s">
        <v>646</v>
      </c>
      <c r="E28" s="393"/>
      <c r="F28" s="393"/>
      <c r="G28" s="393"/>
      <c r="H28" s="393"/>
      <c r="I28" s="393"/>
      <c r="J28" s="393"/>
      <c r="K28" s="262"/>
    </row>
    <row r="29" spans="2:11" ht="15" customHeight="1">
      <c r="B29" s="265"/>
      <c r="C29" s="266"/>
      <c r="D29" s="393" t="s">
        <v>647</v>
      </c>
      <c r="E29" s="393"/>
      <c r="F29" s="393"/>
      <c r="G29" s="393"/>
      <c r="H29" s="393"/>
      <c r="I29" s="393"/>
      <c r="J29" s="393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93" t="s">
        <v>648</v>
      </c>
      <c r="E31" s="393"/>
      <c r="F31" s="393"/>
      <c r="G31" s="393"/>
      <c r="H31" s="393"/>
      <c r="I31" s="393"/>
      <c r="J31" s="393"/>
      <c r="K31" s="262"/>
    </row>
    <row r="32" spans="2:11" ht="15" customHeight="1">
      <c r="B32" s="265"/>
      <c r="C32" s="266"/>
      <c r="D32" s="393" t="s">
        <v>649</v>
      </c>
      <c r="E32" s="393"/>
      <c r="F32" s="393"/>
      <c r="G32" s="393"/>
      <c r="H32" s="393"/>
      <c r="I32" s="393"/>
      <c r="J32" s="393"/>
      <c r="K32" s="262"/>
    </row>
    <row r="33" spans="2:11" ht="15" customHeight="1">
      <c r="B33" s="265"/>
      <c r="C33" s="266"/>
      <c r="D33" s="393" t="s">
        <v>650</v>
      </c>
      <c r="E33" s="393"/>
      <c r="F33" s="393"/>
      <c r="G33" s="393"/>
      <c r="H33" s="393"/>
      <c r="I33" s="393"/>
      <c r="J33" s="393"/>
      <c r="K33" s="262"/>
    </row>
    <row r="34" spans="2:11" ht="15" customHeight="1">
      <c r="B34" s="265"/>
      <c r="C34" s="266"/>
      <c r="D34" s="264"/>
      <c r="E34" s="268" t="s">
        <v>125</v>
      </c>
      <c r="F34" s="264"/>
      <c r="G34" s="393" t="s">
        <v>651</v>
      </c>
      <c r="H34" s="393"/>
      <c r="I34" s="393"/>
      <c r="J34" s="393"/>
      <c r="K34" s="262"/>
    </row>
    <row r="35" spans="2:11" ht="30.75" customHeight="1">
      <c r="B35" s="265"/>
      <c r="C35" s="266"/>
      <c r="D35" s="264"/>
      <c r="E35" s="268" t="s">
        <v>652</v>
      </c>
      <c r="F35" s="264"/>
      <c r="G35" s="393" t="s">
        <v>653</v>
      </c>
      <c r="H35" s="393"/>
      <c r="I35" s="393"/>
      <c r="J35" s="393"/>
      <c r="K35" s="262"/>
    </row>
    <row r="36" spans="2:11" ht="15" customHeight="1">
      <c r="B36" s="265"/>
      <c r="C36" s="266"/>
      <c r="D36" s="264"/>
      <c r="E36" s="268" t="s">
        <v>53</v>
      </c>
      <c r="F36" s="264"/>
      <c r="G36" s="393" t="s">
        <v>654</v>
      </c>
      <c r="H36" s="393"/>
      <c r="I36" s="393"/>
      <c r="J36" s="393"/>
      <c r="K36" s="262"/>
    </row>
    <row r="37" spans="2:11" ht="15" customHeight="1">
      <c r="B37" s="265"/>
      <c r="C37" s="266"/>
      <c r="D37" s="264"/>
      <c r="E37" s="268" t="s">
        <v>126</v>
      </c>
      <c r="F37" s="264"/>
      <c r="G37" s="393" t="s">
        <v>655</v>
      </c>
      <c r="H37" s="393"/>
      <c r="I37" s="393"/>
      <c r="J37" s="393"/>
      <c r="K37" s="262"/>
    </row>
    <row r="38" spans="2:11" ht="15" customHeight="1">
      <c r="B38" s="265"/>
      <c r="C38" s="266"/>
      <c r="D38" s="264"/>
      <c r="E38" s="268" t="s">
        <v>127</v>
      </c>
      <c r="F38" s="264"/>
      <c r="G38" s="393" t="s">
        <v>656</v>
      </c>
      <c r="H38" s="393"/>
      <c r="I38" s="393"/>
      <c r="J38" s="393"/>
      <c r="K38" s="262"/>
    </row>
    <row r="39" spans="2:11" ht="15" customHeight="1">
      <c r="B39" s="265"/>
      <c r="C39" s="266"/>
      <c r="D39" s="264"/>
      <c r="E39" s="268" t="s">
        <v>128</v>
      </c>
      <c r="F39" s="264"/>
      <c r="G39" s="393" t="s">
        <v>657</v>
      </c>
      <c r="H39" s="393"/>
      <c r="I39" s="393"/>
      <c r="J39" s="393"/>
      <c r="K39" s="262"/>
    </row>
    <row r="40" spans="2:11" ht="15" customHeight="1">
      <c r="B40" s="265"/>
      <c r="C40" s="266"/>
      <c r="D40" s="264"/>
      <c r="E40" s="268" t="s">
        <v>658</v>
      </c>
      <c r="F40" s="264"/>
      <c r="G40" s="393" t="s">
        <v>659</v>
      </c>
      <c r="H40" s="393"/>
      <c r="I40" s="393"/>
      <c r="J40" s="393"/>
      <c r="K40" s="262"/>
    </row>
    <row r="41" spans="2:11" ht="15" customHeight="1">
      <c r="B41" s="265"/>
      <c r="C41" s="266"/>
      <c r="D41" s="264"/>
      <c r="E41" s="268"/>
      <c r="F41" s="264"/>
      <c r="G41" s="393" t="s">
        <v>660</v>
      </c>
      <c r="H41" s="393"/>
      <c r="I41" s="393"/>
      <c r="J41" s="393"/>
      <c r="K41" s="262"/>
    </row>
    <row r="42" spans="2:11" ht="15" customHeight="1">
      <c r="B42" s="265"/>
      <c r="C42" s="266"/>
      <c r="D42" s="264"/>
      <c r="E42" s="268" t="s">
        <v>661</v>
      </c>
      <c r="F42" s="264"/>
      <c r="G42" s="393" t="s">
        <v>662</v>
      </c>
      <c r="H42" s="393"/>
      <c r="I42" s="393"/>
      <c r="J42" s="393"/>
      <c r="K42" s="262"/>
    </row>
    <row r="43" spans="2:11" ht="15" customHeight="1">
      <c r="B43" s="265"/>
      <c r="C43" s="266"/>
      <c r="D43" s="264"/>
      <c r="E43" s="268" t="s">
        <v>130</v>
      </c>
      <c r="F43" s="264"/>
      <c r="G43" s="393" t="s">
        <v>663</v>
      </c>
      <c r="H43" s="393"/>
      <c r="I43" s="393"/>
      <c r="J43" s="393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93" t="s">
        <v>664</v>
      </c>
      <c r="E45" s="393"/>
      <c r="F45" s="393"/>
      <c r="G45" s="393"/>
      <c r="H45" s="393"/>
      <c r="I45" s="393"/>
      <c r="J45" s="393"/>
      <c r="K45" s="262"/>
    </row>
    <row r="46" spans="2:11" ht="15" customHeight="1">
      <c r="B46" s="265"/>
      <c r="C46" s="266"/>
      <c r="D46" s="266"/>
      <c r="E46" s="393" t="s">
        <v>665</v>
      </c>
      <c r="F46" s="393"/>
      <c r="G46" s="393"/>
      <c r="H46" s="393"/>
      <c r="I46" s="393"/>
      <c r="J46" s="393"/>
      <c r="K46" s="262"/>
    </row>
    <row r="47" spans="2:11" ht="15" customHeight="1">
      <c r="B47" s="265"/>
      <c r="C47" s="266"/>
      <c r="D47" s="266"/>
      <c r="E47" s="393" t="s">
        <v>666</v>
      </c>
      <c r="F47" s="393"/>
      <c r="G47" s="393"/>
      <c r="H47" s="393"/>
      <c r="I47" s="393"/>
      <c r="J47" s="393"/>
      <c r="K47" s="262"/>
    </row>
    <row r="48" spans="2:11" ht="15" customHeight="1">
      <c r="B48" s="265"/>
      <c r="C48" s="266"/>
      <c r="D48" s="266"/>
      <c r="E48" s="393" t="s">
        <v>667</v>
      </c>
      <c r="F48" s="393"/>
      <c r="G48" s="393"/>
      <c r="H48" s="393"/>
      <c r="I48" s="393"/>
      <c r="J48" s="393"/>
      <c r="K48" s="262"/>
    </row>
    <row r="49" spans="2:11" ht="15" customHeight="1">
      <c r="B49" s="265"/>
      <c r="C49" s="266"/>
      <c r="D49" s="393" t="s">
        <v>668</v>
      </c>
      <c r="E49" s="393"/>
      <c r="F49" s="393"/>
      <c r="G49" s="393"/>
      <c r="H49" s="393"/>
      <c r="I49" s="393"/>
      <c r="J49" s="393"/>
      <c r="K49" s="262"/>
    </row>
    <row r="50" spans="2:11" ht="25.5" customHeight="1">
      <c r="B50" s="261"/>
      <c r="C50" s="394" t="s">
        <v>669</v>
      </c>
      <c r="D50" s="394"/>
      <c r="E50" s="394"/>
      <c r="F50" s="394"/>
      <c r="G50" s="394"/>
      <c r="H50" s="394"/>
      <c r="I50" s="394"/>
      <c r="J50" s="394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93" t="s">
        <v>670</v>
      </c>
      <c r="D52" s="393"/>
      <c r="E52" s="393"/>
      <c r="F52" s="393"/>
      <c r="G52" s="393"/>
      <c r="H52" s="393"/>
      <c r="I52" s="393"/>
      <c r="J52" s="393"/>
      <c r="K52" s="262"/>
    </row>
    <row r="53" spans="2:11" ht="15" customHeight="1">
      <c r="B53" s="261"/>
      <c r="C53" s="393" t="s">
        <v>671</v>
      </c>
      <c r="D53" s="393"/>
      <c r="E53" s="393"/>
      <c r="F53" s="393"/>
      <c r="G53" s="393"/>
      <c r="H53" s="393"/>
      <c r="I53" s="393"/>
      <c r="J53" s="393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93" t="s">
        <v>672</v>
      </c>
      <c r="D55" s="393"/>
      <c r="E55" s="393"/>
      <c r="F55" s="393"/>
      <c r="G55" s="393"/>
      <c r="H55" s="393"/>
      <c r="I55" s="393"/>
      <c r="J55" s="393"/>
      <c r="K55" s="262"/>
    </row>
    <row r="56" spans="2:11" ht="15" customHeight="1">
      <c r="B56" s="261"/>
      <c r="C56" s="266"/>
      <c r="D56" s="393" t="s">
        <v>673</v>
      </c>
      <c r="E56" s="393"/>
      <c r="F56" s="393"/>
      <c r="G56" s="393"/>
      <c r="H56" s="393"/>
      <c r="I56" s="393"/>
      <c r="J56" s="393"/>
      <c r="K56" s="262"/>
    </row>
    <row r="57" spans="2:11" ht="15" customHeight="1">
      <c r="B57" s="261"/>
      <c r="C57" s="266"/>
      <c r="D57" s="393" t="s">
        <v>674</v>
      </c>
      <c r="E57" s="393"/>
      <c r="F57" s="393"/>
      <c r="G57" s="393"/>
      <c r="H57" s="393"/>
      <c r="I57" s="393"/>
      <c r="J57" s="393"/>
      <c r="K57" s="262"/>
    </row>
    <row r="58" spans="2:11" ht="15" customHeight="1">
      <c r="B58" s="261"/>
      <c r="C58" s="266"/>
      <c r="D58" s="393" t="s">
        <v>675</v>
      </c>
      <c r="E58" s="393"/>
      <c r="F58" s="393"/>
      <c r="G58" s="393"/>
      <c r="H58" s="393"/>
      <c r="I58" s="393"/>
      <c r="J58" s="393"/>
      <c r="K58" s="262"/>
    </row>
    <row r="59" spans="2:11" ht="15" customHeight="1">
      <c r="B59" s="261"/>
      <c r="C59" s="266"/>
      <c r="D59" s="393" t="s">
        <v>676</v>
      </c>
      <c r="E59" s="393"/>
      <c r="F59" s="393"/>
      <c r="G59" s="393"/>
      <c r="H59" s="393"/>
      <c r="I59" s="393"/>
      <c r="J59" s="393"/>
      <c r="K59" s="262"/>
    </row>
    <row r="60" spans="2:11" ht="15" customHeight="1">
      <c r="B60" s="261"/>
      <c r="C60" s="266"/>
      <c r="D60" s="392" t="s">
        <v>677</v>
      </c>
      <c r="E60" s="392"/>
      <c r="F60" s="392"/>
      <c r="G60" s="392"/>
      <c r="H60" s="392"/>
      <c r="I60" s="392"/>
      <c r="J60" s="392"/>
      <c r="K60" s="262"/>
    </row>
    <row r="61" spans="2:11" ht="15" customHeight="1">
      <c r="B61" s="261"/>
      <c r="C61" s="266"/>
      <c r="D61" s="393" t="s">
        <v>678</v>
      </c>
      <c r="E61" s="393"/>
      <c r="F61" s="393"/>
      <c r="G61" s="393"/>
      <c r="H61" s="393"/>
      <c r="I61" s="393"/>
      <c r="J61" s="393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93" t="s">
        <v>679</v>
      </c>
      <c r="E63" s="393"/>
      <c r="F63" s="393"/>
      <c r="G63" s="393"/>
      <c r="H63" s="393"/>
      <c r="I63" s="393"/>
      <c r="J63" s="393"/>
      <c r="K63" s="262"/>
    </row>
    <row r="64" spans="2:11" ht="15" customHeight="1">
      <c r="B64" s="261"/>
      <c r="C64" s="266"/>
      <c r="D64" s="392" t="s">
        <v>680</v>
      </c>
      <c r="E64" s="392"/>
      <c r="F64" s="392"/>
      <c r="G64" s="392"/>
      <c r="H64" s="392"/>
      <c r="I64" s="392"/>
      <c r="J64" s="392"/>
      <c r="K64" s="262"/>
    </row>
    <row r="65" spans="2:11" ht="15" customHeight="1">
      <c r="B65" s="261"/>
      <c r="C65" s="266"/>
      <c r="D65" s="393" t="s">
        <v>681</v>
      </c>
      <c r="E65" s="393"/>
      <c r="F65" s="393"/>
      <c r="G65" s="393"/>
      <c r="H65" s="393"/>
      <c r="I65" s="393"/>
      <c r="J65" s="393"/>
      <c r="K65" s="262"/>
    </row>
    <row r="66" spans="2:11" ht="15" customHeight="1">
      <c r="B66" s="261"/>
      <c r="C66" s="266"/>
      <c r="D66" s="393" t="s">
        <v>682</v>
      </c>
      <c r="E66" s="393"/>
      <c r="F66" s="393"/>
      <c r="G66" s="393"/>
      <c r="H66" s="393"/>
      <c r="I66" s="393"/>
      <c r="J66" s="393"/>
      <c r="K66" s="262"/>
    </row>
    <row r="67" spans="2:11" ht="15" customHeight="1">
      <c r="B67" s="261"/>
      <c r="C67" s="266"/>
      <c r="D67" s="393" t="s">
        <v>683</v>
      </c>
      <c r="E67" s="393"/>
      <c r="F67" s="393"/>
      <c r="G67" s="393"/>
      <c r="H67" s="393"/>
      <c r="I67" s="393"/>
      <c r="J67" s="393"/>
      <c r="K67" s="262"/>
    </row>
    <row r="68" spans="2:11" ht="15" customHeight="1">
      <c r="B68" s="261"/>
      <c r="C68" s="266"/>
      <c r="D68" s="393" t="s">
        <v>684</v>
      </c>
      <c r="E68" s="393"/>
      <c r="F68" s="393"/>
      <c r="G68" s="393"/>
      <c r="H68" s="393"/>
      <c r="I68" s="393"/>
      <c r="J68" s="393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91" t="s">
        <v>106</v>
      </c>
      <c r="D73" s="391"/>
      <c r="E73" s="391"/>
      <c r="F73" s="391"/>
      <c r="G73" s="391"/>
      <c r="H73" s="391"/>
      <c r="I73" s="391"/>
      <c r="J73" s="391"/>
      <c r="K73" s="279"/>
    </row>
    <row r="74" spans="2:11" ht="17.25" customHeight="1">
      <c r="B74" s="278"/>
      <c r="C74" s="280" t="s">
        <v>685</v>
      </c>
      <c r="D74" s="280"/>
      <c r="E74" s="280"/>
      <c r="F74" s="280" t="s">
        <v>686</v>
      </c>
      <c r="G74" s="281"/>
      <c r="H74" s="280" t="s">
        <v>126</v>
      </c>
      <c r="I74" s="280" t="s">
        <v>57</v>
      </c>
      <c r="J74" s="280" t="s">
        <v>687</v>
      </c>
      <c r="K74" s="279"/>
    </row>
    <row r="75" spans="2:11" ht="17.25" customHeight="1">
      <c r="B75" s="278"/>
      <c r="C75" s="282" t="s">
        <v>688</v>
      </c>
      <c r="D75" s="282"/>
      <c r="E75" s="282"/>
      <c r="F75" s="283" t="s">
        <v>689</v>
      </c>
      <c r="G75" s="284"/>
      <c r="H75" s="282"/>
      <c r="I75" s="282"/>
      <c r="J75" s="282" t="s">
        <v>690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53</v>
      </c>
      <c r="D77" s="285"/>
      <c r="E77" s="285"/>
      <c r="F77" s="287" t="s">
        <v>691</v>
      </c>
      <c r="G77" s="286"/>
      <c r="H77" s="268" t="s">
        <v>692</v>
      </c>
      <c r="I77" s="268" t="s">
        <v>693</v>
      </c>
      <c r="J77" s="268">
        <v>20</v>
      </c>
      <c r="K77" s="279"/>
    </row>
    <row r="78" spans="2:11" ht="15" customHeight="1">
      <c r="B78" s="278"/>
      <c r="C78" s="268" t="s">
        <v>694</v>
      </c>
      <c r="D78" s="268"/>
      <c r="E78" s="268"/>
      <c r="F78" s="287" t="s">
        <v>691</v>
      </c>
      <c r="G78" s="286"/>
      <c r="H78" s="268" t="s">
        <v>695</v>
      </c>
      <c r="I78" s="268" t="s">
        <v>693</v>
      </c>
      <c r="J78" s="268">
        <v>120</v>
      </c>
      <c r="K78" s="279"/>
    </row>
    <row r="79" spans="2:11" ht="15" customHeight="1">
      <c r="B79" s="288"/>
      <c r="C79" s="268" t="s">
        <v>696</v>
      </c>
      <c r="D79" s="268"/>
      <c r="E79" s="268"/>
      <c r="F79" s="287" t="s">
        <v>697</v>
      </c>
      <c r="G79" s="286"/>
      <c r="H79" s="268" t="s">
        <v>698</v>
      </c>
      <c r="I79" s="268" t="s">
        <v>693</v>
      </c>
      <c r="J79" s="268">
        <v>50</v>
      </c>
      <c r="K79" s="279"/>
    </row>
    <row r="80" spans="2:11" ht="15" customHeight="1">
      <c r="B80" s="288"/>
      <c r="C80" s="268" t="s">
        <v>699</v>
      </c>
      <c r="D80" s="268"/>
      <c r="E80" s="268"/>
      <c r="F80" s="287" t="s">
        <v>691</v>
      </c>
      <c r="G80" s="286"/>
      <c r="H80" s="268" t="s">
        <v>700</v>
      </c>
      <c r="I80" s="268" t="s">
        <v>701</v>
      </c>
      <c r="J80" s="268"/>
      <c r="K80" s="279"/>
    </row>
    <row r="81" spans="2:11" ht="15" customHeight="1">
      <c r="B81" s="288"/>
      <c r="C81" s="289" t="s">
        <v>702</v>
      </c>
      <c r="D81" s="289"/>
      <c r="E81" s="289"/>
      <c r="F81" s="290" t="s">
        <v>697</v>
      </c>
      <c r="G81" s="289"/>
      <c r="H81" s="289" t="s">
        <v>703</v>
      </c>
      <c r="I81" s="289" t="s">
        <v>693</v>
      </c>
      <c r="J81" s="289">
        <v>15</v>
      </c>
      <c r="K81" s="279"/>
    </row>
    <row r="82" spans="2:11" ht="15" customHeight="1">
      <c r="B82" s="288"/>
      <c r="C82" s="289" t="s">
        <v>704</v>
      </c>
      <c r="D82" s="289"/>
      <c r="E82" s="289"/>
      <c r="F82" s="290" t="s">
        <v>697</v>
      </c>
      <c r="G82" s="289"/>
      <c r="H82" s="289" t="s">
        <v>705</v>
      </c>
      <c r="I82" s="289" t="s">
        <v>693</v>
      </c>
      <c r="J82" s="289">
        <v>15</v>
      </c>
      <c r="K82" s="279"/>
    </row>
    <row r="83" spans="2:11" ht="15" customHeight="1">
      <c r="B83" s="288"/>
      <c r="C83" s="289" t="s">
        <v>706</v>
      </c>
      <c r="D83" s="289"/>
      <c r="E83" s="289"/>
      <c r="F83" s="290" t="s">
        <v>697</v>
      </c>
      <c r="G83" s="289"/>
      <c r="H83" s="289" t="s">
        <v>707</v>
      </c>
      <c r="I83" s="289" t="s">
        <v>693</v>
      </c>
      <c r="J83" s="289">
        <v>20</v>
      </c>
      <c r="K83" s="279"/>
    </row>
    <row r="84" spans="2:11" ht="15" customHeight="1">
      <c r="B84" s="288"/>
      <c r="C84" s="289" t="s">
        <v>708</v>
      </c>
      <c r="D84" s="289"/>
      <c r="E84" s="289"/>
      <c r="F84" s="290" t="s">
        <v>697</v>
      </c>
      <c r="G84" s="289"/>
      <c r="H84" s="289" t="s">
        <v>709</v>
      </c>
      <c r="I84" s="289" t="s">
        <v>693</v>
      </c>
      <c r="J84" s="289">
        <v>20</v>
      </c>
      <c r="K84" s="279"/>
    </row>
    <row r="85" spans="2:11" ht="15" customHeight="1">
      <c r="B85" s="288"/>
      <c r="C85" s="268" t="s">
        <v>710</v>
      </c>
      <c r="D85" s="268"/>
      <c r="E85" s="268"/>
      <c r="F85" s="287" t="s">
        <v>697</v>
      </c>
      <c r="G85" s="286"/>
      <c r="H85" s="268" t="s">
        <v>711</v>
      </c>
      <c r="I85" s="268" t="s">
        <v>693</v>
      </c>
      <c r="J85" s="268">
        <v>50</v>
      </c>
      <c r="K85" s="279"/>
    </row>
    <row r="86" spans="2:11" ht="15" customHeight="1">
      <c r="B86" s="288"/>
      <c r="C86" s="268" t="s">
        <v>712</v>
      </c>
      <c r="D86" s="268"/>
      <c r="E86" s="268"/>
      <c r="F86" s="287" t="s">
        <v>697</v>
      </c>
      <c r="G86" s="286"/>
      <c r="H86" s="268" t="s">
        <v>713</v>
      </c>
      <c r="I86" s="268" t="s">
        <v>693</v>
      </c>
      <c r="J86" s="268">
        <v>20</v>
      </c>
      <c r="K86" s="279"/>
    </row>
    <row r="87" spans="2:11" ht="15" customHeight="1">
      <c r="B87" s="288"/>
      <c r="C87" s="268" t="s">
        <v>714</v>
      </c>
      <c r="D87" s="268"/>
      <c r="E87" s="268"/>
      <c r="F87" s="287" t="s">
        <v>697</v>
      </c>
      <c r="G87" s="286"/>
      <c r="H87" s="268" t="s">
        <v>715</v>
      </c>
      <c r="I87" s="268" t="s">
        <v>693</v>
      </c>
      <c r="J87" s="268">
        <v>20</v>
      </c>
      <c r="K87" s="279"/>
    </row>
    <row r="88" spans="2:11" ht="15" customHeight="1">
      <c r="B88" s="288"/>
      <c r="C88" s="268" t="s">
        <v>716</v>
      </c>
      <c r="D88" s="268"/>
      <c r="E88" s="268"/>
      <c r="F88" s="287" t="s">
        <v>697</v>
      </c>
      <c r="G88" s="286"/>
      <c r="H88" s="268" t="s">
        <v>717</v>
      </c>
      <c r="I88" s="268" t="s">
        <v>693</v>
      </c>
      <c r="J88" s="268">
        <v>50</v>
      </c>
      <c r="K88" s="279"/>
    </row>
    <row r="89" spans="2:11" ht="15" customHeight="1">
      <c r="B89" s="288"/>
      <c r="C89" s="268" t="s">
        <v>718</v>
      </c>
      <c r="D89" s="268"/>
      <c r="E89" s="268"/>
      <c r="F89" s="287" t="s">
        <v>697</v>
      </c>
      <c r="G89" s="286"/>
      <c r="H89" s="268" t="s">
        <v>718</v>
      </c>
      <c r="I89" s="268" t="s">
        <v>693</v>
      </c>
      <c r="J89" s="268">
        <v>50</v>
      </c>
      <c r="K89" s="279"/>
    </row>
    <row r="90" spans="2:11" ht="15" customHeight="1">
      <c r="B90" s="288"/>
      <c r="C90" s="268" t="s">
        <v>131</v>
      </c>
      <c r="D90" s="268"/>
      <c r="E90" s="268"/>
      <c r="F90" s="287" t="s">
        <v>697</v>
      </c>
      <c r="G90" s="286"/>
      <c r="H90" s="268" t="s">
        <v>719</v>
      </c>
      <c r="I90" s="268" t="s">
        <v>693</v>
      </c>
      <c r="J90" s="268">
        <v>255</v>
      </c>
      <c r="K90" s="279"/>
    </row>
    <row r="91" spans="2:11" ht="15" customHeight="1">
      <c r="B91" s="288"/>
      <c r="C91" s="268" t="s">
        <v>720</v>
      </c>
      <c r="D91" s="268"/>
      <c r="E91" s="268"/>
      <c r="F91" s="287" t="s">
        <v>691</v>
      </c>
      <c r="G91" s="286"/>
      <c r="H91" s="268" t="s">
        <v>721</v>
      </c>
      <c r="I91" s="268" t="s">
        <v>722</v>
      </c>
      <c r="J91" s="268"/>
      <c r="K91" s="279"/>
    </row>
    <row r="92" spans="2:11" ht="15" customHeight="1">
      <c r="B92" s="288"/>
      <c r="C92" s="268" t="s">
        <v>723</v>
      </c>
      <c r="D92" s="268"/>
      <c r="E92" s="268"/>
      <c r="F92" s="287" t="s">
        <v>691</v>
      </c>
      <c r="G92" s="286"/>
      <c r="H92" s="268" t="s">
        <v>724</v>
      </c>
      <c r="I92" s="268" t="s">
        <v>725</v>
      </c>
      <c r="J92" s="268"/>
      <c r="K92" s="279"/>
    </row>
    <row r="93" spans="2:11" ht="15" customHeight="1">
      <c r="B93" s="288"/>
      <c r="C93" s="268" t="s">
        <v>726</v>
      </c>
      <c r="D93" s="268"/>
      <c r="E93" s="268"/>
      <c r="F93" s="287" t="s">
        <v>691</v>
      </c>
      <c r="G93" s="286"/>
      <c r="H93" s="268" t="s">
        <v>726</v>
      </c>
      <c r="I93" s="268" t="s">
        <v>725</v>
      </c>
      <c r="J93" s="268"/>
      <c r="K93" s="279"/>
    </row>
    <row r="94" spans="2:11" ht="15" customHeight="1">
      <c r="B94" s="288"/>
      <c r="C94" s="268" t="s">
        <v>38</v>
      </c>
      <c r="D94" s="268"/>
      <c r="E94" s="268"/>
      <c r="F94" s="287" t="s">
        <v>691</v>
      </c>
      <c r="G94" s="286"/>
      <c r="H94" s="268" t="s">
        <v>727</v>
      </c>
      <c r="I94" s="268" t="s">
        <v>725</v>
      </c>
      <c r="J94" s="268"/>
      <c r="K94" s="279"/>
    </row>
    <row r="95" spans="2:11" ht="15" customHeight="1">
      <c r="B95" s="288"/>
      <c r="C95" s="268" t="s">
        <v>48</v>
      </c>
      <c r="D95" s="268"/>
      <c r="E95" s="268"/>
      <c r="F95" s="287" t="s">
        <v>691</v>
      </c>
      <c r="G95" s="286"/>
      <c r="H95" s="268" t="s">
        <v>728</v>
      </c>
      <c r="I95" s="268" t="s">
        <v>725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91" t="s">
        <v>729</v>
      </c>
      <c r="D100" s="391"/>
      <c r="E100" s="391"/>
      <c r="F100" s="391"/>
      <c r="G100" s="391"/>
      <c r="H100" s="391"/>
      <c r="I100" s="391"/>
      <c r="J100" s="391"/>
      <c r="K100" s="279"/>
    </row>
    <row r="101" spans="2:11" ht="17.25" customHeight="1">
      <c r="B101" s="278"/>
      <c r="C101" s="280" t="s">
        <v>685</v>
      </c>
      <c r="D101" s="280"/>
      <c r="E101" s="280"/>
      <c r="F101" s="280" t="s">
        <v>686</v>
      </c>
      <c r="G101" s="281"/>
      <c r="H101" s="280" t="s">
        <v>126</v>
      </c>
      <c r="I101" s="280" t="s">
        <v>57</v>
      </c>
      <c r="J101" s="280" t="s">
        <v>687</v>
      </c>
      <c r="K101" s="279"/>
    </row>
    <row r="102" spans="2:11" ht="17.25" customHeight="1">
      <c r="B102" s="278"/>
      <c r="C102" s="282" t="s">
        <v>688</v>
      </c>
      <c r="D102" s="282"/>
      <c r="E102" s="282"/>
      <c r="F102" s="283" t="s">
        <v>689</v>
      </c>
      <c r="G102" s="284"/>
      <c r="H102" s="282"/>
      <c r="I102" s="282"/>
      <c r="J102" s="282" t="s">
        <v>690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53</v>
      </c>
      <c r="D104" s="285"/>
      <c r="E104" s="285"/>
      <c r="F104" s="287" t="s">
        <v>691</v>
      </c>
      <c r="G104" s="296"/>
      <c r="H104" s="268" t="s">
        <v>730</v>
      </c>
      <c r="I104" s="268" t="s">
        <v>693</v>
      </c>
      <c r="J104" s="268">
        <v>20</v>
      </c>
      <c r="K104" s="279"/>
    </row>
    <row r="105" spans="2:11" ht="15" customHeight="1">
      <c r="B105" s="278"/>
      <c r="C105" s="268" t="s">
        <v>694</v>
      </c>
      <c r="D105" s="268"/>
      <c r="E105" s="268"/>
      <c r="F105" s="287" t="s">
        <v>691</v>
      </c>
      <c r="G105" s="268"/>
      <c r="H105" s="268" t="s">
        <v>730</v>
      </c>
      <c r="I105" s="268" t="s">
        <v>693</v>
      </c>
      <c r="J105" s="268">
        <v>120</v>
      </c>
      <c r="K105" s="279"/>
    </row>
    <row r="106" spans="2:11" ht="15" customHeight="1">
      <c r="B106" s="288"/>
      <c r="C106" s="268" t="s">
        <v>696</v>
      </c>
      <c r="D106" s="268"/>
      <c r="E106" s="268"/>
      <c r="F106" s="287" t="s">
        <v>697</v>
      </c>
      <c r="G106" s="268"/>
      <c r="H106" s="268" t="s">
        <v>730</v>
      </c>
      <c r="I106" s="268" t="s">
        <v>693</v>
      </c>
      <c r="J106" s="268">
        <v>50</v>
      </c>
      <c r="K106" s="279"/>
    </row>
    <row r="107" spans="2:11" ht="15" customHeight="1">
      <c r="B107" s="288"/>
      <c r="C107" s="268" t="s">
        <v>699</v>
      </c>
      <c r="D107" s="268"/>
      <c r="E107" s="268"/>
      <c r="F107" s="287" t="s">
        <v>691</v>
      </c>
      <c r="G107" s="268"/>
      <c r="H107" s="268" t="s">
        <v>730</v>
      </c>
      <c r="I107" s="268" t="s">
        <v>701</v>
      </c>
      <c r="J107" s="268"/>
      <c r="K107" s="279"/>
    </row>
    <row r="108" spans="2:11" ht="15" customHeight="1">
      <c r="B108" s="288"/>
      <c r="C108" s="268" t="s">
        <v>710</v>
      </c>
      <c r="D108" s="268"/>
      <c r="E108" s="268"/>
      <c r="F108" s="287" t="s">
        <v>697</v>
      </c>
      <c r="G108" s="268"/>
      <c r="H108" s="268" t="s">
        <v>730</v>
      </c>
      <c r="I108" s="268" t="s">
        <v>693</v>
      </c>
      <c r="J108" s="268">
        <v>50</v>
      </c>
      <c r="K108" s="279"/>
    </row>
    <row r="109" spans="2:11" ht="15" customHeight="1">
      <c r="B109" s="288"/>
      <c r="C109" s="268" t="s">
        <v>718</v>
      </c>
      <c r="D109" s="268"/>
      <c r="E109" s="268"/>
      <c r="F109" s="287" t="s">
        <v>697</v>
      </c>
      <c r="G109" s="268"/>
      <c r="H109" s="268" t="s">
        <v>730</v>
      </c>
      <c r="I109" s="268" t="s">
        <v>693</v>
      </c>
      <c r="J109" s="268">
        <v>50</v>
      </c>
      <c r="K109" s="279"/>
    </row>
    <row r="110" spans="2:11" ht="15" customHeight="1">
      <c r="B110" s="288"/>
      <c r="C110" s="268" t="s">
        <v>716</v>
      </c>
      <c r="D110" s="268"/>
      <c r="E110" s="268"/>
      <c r="F110" s="287" t="s">
        <v>697</v>
      </c>
      <c r="G110" s="268"/>
      <c r="H110" s="268" t="s">
        <v>730</v>
      </c>
      <c r="I110" s="268" t="s">
        <v>693</v>
      </c>
      <c r="J110" s="268">
        <v>50</v>
      </c>
      <c r="K110" s="279"/>
    </row>
    <row r="111" spans="2:11" ht="15" customHeight="1">
      <c r="B111" s="288"/>
      <c r="C111" s="268" t="s">
        <v>53</v>
      </c>
      <c r="D111" s="268"/>
      <c r="E111" s="268"/>
      <c r="F111" s="287" t="s">
        <v>691</v>
      </c>
      <c r="G111" s="268"/>
      <c r="H111" s="268" t="s">
        <v>731</v>
      </c>
      <c r="I111" s="268" t="s">
        <v>693</v>
      </c>
      <c r="J111" s="268">
        <v>20</v>
      </c>
      <c r="K111" s="279"/>
    </row>
    <row r="112" spans="2:11" ht="15" customHeight="1">
      <c r="B112" s="288"/>
      <c r="C112" s="268" t="s">
        <v>732</v>
      </c>
      <c r="D112" s="268"/>
      <c r="E112" s="268"/>
      <c r="F112" s="287" t="s">
        <v>691</v>
      </c>
      <c r="G112" s="268"/>
      <c r="H112" s="268" t="s">
        <v>733</v>
      </c>
      <c r="I112" s="268" t="s">
        <v>693</v>
      </c>
      <c r="J112" s="268">
        <v>120</v>
      </c>
      <c r="K112" s="279"/>
    </row>
    <row r="113" spans="2:11" ht="15" customHeight="1">
      <c r="B113" s="288"/>
      <c r="C113" s="268" t="s">
        <v>38</v>
      </c>
      <c r="D113" s="268"/>
      <c r="E113" s="268"/>
      <c r="F113" s="287" t="s">
        <v>691</v>
      </c>
      <c r="G113" s="268"/>
      <c r="H113" s="268" t="s">
        <v>734</v>
      </c>
      <c r="I113" s="268" t="s">
        <v>725</v>
      </c>
      <c r="J113" s="268"/>
      <c r="K113" s="279"/>
    </row>
    <row r="114" spans="2:11" ht="15" customHeight="1">
      <c r="B114" s="288"/>
      <c r="C114" s="268" t="s">
        <v>48</v>
      </c>
      <c r="D114" s="268"/>
      <c r="E114" s="268"/>
      <c r="F114" s="287" t="s">
        <v>691</v>
      </c>
      <c r="G114" s="268"/>
      <c r="H114" s="268" t="s">
        <v>735</v>
      </c>
      <c r="I114" s="268" t="s">
        <v>725</v>
      </c>
      <c r="J114" s="268"/>
      <c r="K114" s="279"/>
    </row>
    <row r="115" spans="2:11" ht="15" customHeight="1">
      <c r="B115" s="288"/>
      <c r="C115" s="268" t="s">
        <v>57</v>
      </c>
      <c r="D115" s="268"/>
      <c r="E115" s="268"/>
      <c r="F115" s="287" t="s">
        <v>691</v>
      </c>
      <c r="G115" s="268"/>
      <c r="H115" s="268" t="s">
        <v>736</v>
      </c>
      <c r="I115" s="268" t="s">
        <v>737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90" t="s">
        <v>738</v>
      </c>
      <c r="D120" s="390"/>
      <c r="E120" s="390"/>
      <c r="F120" s="390"/>
      <c r="G120" s="390"/>
      <c r="H120" s="390"/>
      <c r="I120" s="390"/>
      <c r="J120" s="390"/>
      <c r="K120" s="304"/>
    </row>
    <row r="121" spans="2:11" ht="17.25" customHeight="1">
      <c r="B121" s="305"/>
      <c r="C121" s="280" t="s">
        <v>685</v>
      </c>
      <c r="D121" s="280"/>
      <c r="E121" s="280"/>
      <c r="F121" s="280" t="s">
        <v>686</v>
      </c>
      <c r="G121" s="281"/>
      <c r="H121" s="280" t="s">
        <v>126</v>
      </c>
      <c r="I121" s="280" t="s">
        <v>57</v>
      </c>
      <c r="J121" s="280" t="s">
        <v>687</v>
      </c>
      <c r="K121" s="306"/>
    </row>
    <row r="122" spans="2:11" ht="17.25" customHeight="1">
      <c r="B122" s="305"/>
      <c r="C122" s="282" t="s">
        <v>688</v>
      </c>
      <c r="D122" s="282"/>
      <c r="E122" s="282"/>
      <c r="F122" s="283" t="s">
        <v>689</v>
      </c>
      <c r="G122" s="284"/>
      <c r="H122" s="282"/>
      <c r="I122" s="282"/>
      <c r="J122" s="282" t="s">
        <v>690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694</v>
      </c>
      <c r="D124" s="285"/>
      <c r="E124" s="285"/>
      <c r="F124" s="287" t="s">
        <v>691</v>
      </c>
      <c r="G124" s="268"/>
      <c r="H124" s="268" t="s">
        <v>730</v>
      </c>
      <c r="I124" s="268" t="s">
        <v>693</v>
      </c>
      <c r="J124" s="268">
        <v>120</v>
      </c>
      <c r="K124" s="309"/>
    </row>
    <row r="125" spans="2:11" ht="15" customHeight="1">
      <c r="B125" s="307"/>
      <c r="C125" s="268" t="s">
        <v>739</v>
      </c>
      <c r="D125" s="268"/>
      <c r="E125" s="268"/>
      <c r="F125" s="287" t="s">
        <v>691</v>
      </c>
      <c r="G125" s="268"/>
      <c r="H125" s="268" t="s">
        <v>740</v>
      </c>
      <c r="I125" s="268" t="s">
        <v>693</v>
      </c>
      <c r="J125" s="268" t="s">
        <v>741</v>
      </c>
      <c r="K125" s="309"/>
    </row>
    <row r="126" spans="2:11" ht="15" customHeight="1">
      <c r="B126" s="307"/>
      <c r="C126" s="268" t="s">
        <v>83</v>
      </c>
      <c r="D126" s="268"/>
      <c r="E126" s="268"/>
      <c r="F126" s="287" t="s">
        <v>691</v>
      </c>
      <c r="G126" s="268"/>
      <c r="H126" s="268" t="s">
        <v>742</v>
      </c>
      <c r="I126" s="268" t="s">
        <v>693</v>
      </c>
      <c r="J126" s="268" t="s">
        <v>741</v>
      </c>
      <c r="K126" s="309"/>
    </row>
    <row r="127" spans="2:11" ht="15" customHeight="1">
      <c r="B127" s="307"/>
      <c r="C127" s="268" t="s">
        <v>702</v>
      </c>
      <c r="D127" s="268"/>
      <c r="E127" s="268"/>
      <c r="F127" s="287" t="s">
        <v>697</v>
      </c>
      <c r="G127" s="268"/>
      <c r="H127" s="268" t="s">
        <v>703</v>
      </c>
      <c r="I127" s="268" t="s">
        <v>693</v>
      </c>
      <c r="J127" s="268">
        <v>15</v>
      </c>
      <c r="K127" s="309"/>
    </row>
    <row r="128" spans="2:11" ht="15" customHeight="1">
      <c r="B128" s="307"/>
      <c r="C128" s="289" t="s">
        <v>704</v>
      </c>
      <c r="D128" s="289"/>
      <c r="E128" s="289"/>
      <c r="F128" s="290" t="s">
        <v>697</v>
      </c>
      <c r="G128" s="289"/>
      <c r="H128" s="289" t="s">
        <v>705</v>
      </c>
      <c r="I128" s="289" t="s">
        <v>693</v>
      </c>
      <c r="J128" s="289">
        <v>15</v>
      </c>
      <c r="K128" s="309"/>
    </row>
    <row r="129" spans="2:11" ht="15" customHeight="1">
      <c r="B129" s="307"/>
      <c r="C129" s="289" t="s">
        <v>706</v>
      </c>
      <c r="D129" s="289"/>
      <c r="E129" s="289"/>
      <c r="F129" s="290" t="s">
        <v>697</v>
      </c>
      <c r="G129" s="289"/>
      <c r="H129" s="289" t="s">
        <v>707</v>
      </c>
      <c r="I129" s="289" t="s">
        <v>693</v>
      </c>
      <c r="J129" s="289">
        <v>20</v>
      </c>
      <c r="K129" s="309"/>
    </row>
    <row r="130" spans="2:11" ht="15" customHeight="1">
      <c r="B130" s="307"/>
      <c r="C130" s="289" t="s">
        <v>708</v>
      </c>
      <c r="D130" s="289"/>
      <c r="E130" s="289"/>
      <c r="F130" s="290" t="s">
        <v>697</v>
      </c>
      <c r="G130" s="289"/>
      <c r="H130" s="289" t="s">
        <v>709</v>
      </c>
      <c r="I130" s="289" t="s">
        <v>693</v>
      </c>
      <c r="J130" s="289">
        <v>20</v>
      </c>
      <c r="K130" s="309"/>
    </row>
    <row r="131" spans="2:11" ht="15" customHeight="1">
      <c r="B131" s="307"/>
      <c r="C131" s="268" t="s">
        <v>696</v>
      </c>
      <c r="D131" s="268"/>
      <c r="E131" s="268"/>
      <c r="F131" s="287" t="s">
        <v>697</v>
      </c>
      <c r="G131" s="268"/>
      <c r="H131" s="268" t="s">
        <v>730</v>
      </c>
      <c r="I131" s="268" t="s">
        <v>693</v>
      </c>
      <c r="J131" s="268">
        <v>50</v>
      </c>
      <c r="K131" s="309"/>
    </row>
    <row r="132" spans="2:11" ht="15" customHeight="1">
      <c r="B132" s="307"/>
      <c r="C132" s="268" t="s">
        <v>710</v>
      </c>
      <c r="D132" s="268"/>
      <c r="E132" s="268"/>
      <c r="F132" s="287" t="s">
        <v>697</v>
      </c>
      <c r="G132" s="268"/>
      <c r="H132" s="268" t="s">
        <v>730</v>
      </c>
      <c r="I132" s="268" t="s">
        <v>693</v>
      </c>
      <c r="J132" s="268">
        <v>50</v>
      </c>
      <c r="K132" s="309"/>
    </row>
    <row r="133" spans="2:11" ht="15" customHeight="1">
      <c r="B133" s="307"/>
      <c r="C133" s="268" t="s">
        <v>716</v>
      </c>
      <c r="D133" s="268"/>
      <c r="E133" s="268"/>
      <c r="F133" s="287" t="s">
        <v>697</v>
      </c>
      <c r="G133" s="268"/>
      <c r="H133" s="268" t="s">
        <v>730</v>
      </c>
      <c r="I133" s="268" t="s">
        <v>693</v>
      </c>
      <c r="J133" s="268">
        <v>50</v>
      </c>
      <c r="K133" s="309"/>
    </row>
    <row r="134" spans="2:11" ht="15" customHeight="1">
      <c r="B134" s="307"/>
      <c r="C134" s="268" t="s">
        <v>718</v>
      </c>
      <c r="D134" s="268"/>
      <c r="E134" s="268"/>
      <c r="F134" s="287" t="s">
        <v>697</v>
      </c>
      <c r="G134" s="268"/>
      <c r="H134" s="268" t="s">
        <v>730</v>
      </c>
      <c r="I134" s="268" t="s">
        <v>693</v>
      </c>
      <c r="J134" s="268">
        <v>50</v>
      </c>
      <c r="K134" s="309"/>
    </row>
    <row r="135" spans="2:11" ht="15" customHeight="1">
      <c r="B135" s="307"/>
      <c r="C135" s="268" t="s">
        <v>131</v>
      </c>
      <c r="D135" s="268"/>
      <c r="E135" s="268"/>
      <c r="F135" s="287" t="s">
        <v>697</v>
      </c>
      <c r="G135" s="268"/>
      <c r="H135" s="268" t="s">
        <v>743</v>
      </c>
      <c r="I135" s="268" t="s">
        <v>693</v>
      </c>
      <c r="J135" s="268">
        <v>255</v>
      </c>
      <c r="K135" s="309"/>
    </row>
    <row r="136" spans="2:11" ht="15" customHeight="1">
      <c r="B136" s="307"/>
      <c r="C136" s="268" t="s">
        <v>720</v>
      </c>
      <c r="D136" s="268"/>
      <c r="E136" s="268"/>
      <c r="F136" s="287" t="s">
        <v>691</v>
      </c>
      <c r="G136" s="268"/>
      <c r="H136" s="268" t="s">
        <v>744</v>
      </c>
      <c r="I136" s="268" t="s">
        <v>722</v>
      </c>
      <c r="J136" s="268"/>
      <c r="K136" s="309"/>
    </row>
    <row r="137" spans="2:11" ht="15" customHeight="1">
      <c r="B137" s="307"/>
      <c r="C137" s="268" t="s">
        <v>723</v>
      </c>
      <c r="D137" s="268"/>
      <c r="E137" s="268"/>
      <c r="F137" s="287" t="s">
        <v>691</v>
      </c>
      <c r="G137" s="268"/>
      <c r="H137" s="268" t="s">
        <v>745</v>
      </c>
      <c r="I137" s="268" t="s">
        <v>725</v>
      </c>
      <c r="J137" s="268"/>
      <c r="K137" s="309"/>
    </row>
    <row r="138" spans="2:11" ht="15" customHeight="1">
      <c r="B138" s="307"/>
      <c r="C138" s="268" t="s">
        <v>726</v>
      </c>
      <c r="D138" s="268"/>
      <c r="E138" s="268"/>
      <c r="F138" s="287" t="s">
        <v>691</v>
      </c>
      <c r="G138" s="268"/>
      <c r="H138" s="268" t="s">
        <v>726</v>
      </c>
      <c r="I138" s="268" t="s">
        <v>725</v>
      </c>
      <c r="J138" s="268"/>
      <c r="K138" s="309"/>
    </row>
    <row r="139" spans="2:11" ht="15" customHeight="1">
      <c r="B139" s="307"/>
      <c r="C139" s="268" t="s">
        <v>38</v>
      </c>
      <c r="D139" s="268"/>
      <c r="E139" s="268"/>
      <c r="F139" s="287" t="s">
        <v>691</v>
      </c>
      <c r="G139" s="268"/>
      <c r="H139" s="268" t="s">
        <v>746</v>
      </c>
      <c r="I139" s="268" t="s">
        <v>725</v>
      </c>
      <c r="J139" s="268"/>
      <c r="K139" s="309"/>
    </row>
    <row r="140" spans="2:11" ht="15" customHeight="1">
      <c r="B140" s="307"/>
      <c r="C140" s="268" t="s">
        <v>747</v>
      </c>
      <c r="D140" s="268"/>
      <c r="E140" s="268"/>
      <c r="F140" s="287" t="s">
        <v>691</v>
      </c>
      <c r="G140" s="268"/>
      <c r="H140" s="268" t="s">
        <v>748</v>
      </c>
      <c r="I140" s="268" t="s">
        <v>725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91" t="s">
        <v>749</v>
      </c>
      <c r="D145" s="391"/>
      <c r="E145" s="391"/>
      <c r="F145" s="391"/>
      <c r="G145" s="391"/>
      <c r="H145" s="391"/>
      <c r="I145" s="391"/>
      <c r="J145" s="391"/>
      <c r="K145" s="279"/>
    </row>
    <row r="146" spans="2:11" ht="17.25" customHeight="1">
      <c r="B146" s="278"/>
      <c r="C146" s="280" t="s">
        <v>685</v>
      </c>
      <c r="D146" s="280"/>
      <c r="E146" s="280"/>
      <c r="F146" s="280" t="s">
        <v>686</v>
      </c>
      <c r="G146" s="281"/>
      <c r="H146" s="280" t="s">
        <v>126</v>
      </c>
      <c r="I146" s="280" t="s">
        <v>57</v>
      </c>
      <c r="J146" s="280" t="s">
        <v>687</v>
      </c>
      <c r="K146" s="279"/>
    </row>
    <row r="147" spans="2:11" ht="17.25" customHeight="1">
      <c r="B147" s="278"/>
      <c r="C147" s="282" t="s">
        <v>688</v>
      </c>
      <c r="D147" s="282"/>
      <c r="E147" s="282"/>
      <c r="F147" s="283" t="s">
        <v>689</v>
      </c>
      <c r="G147" s="284"/>
      <c r="H147" s="282"/>
      <c r="I147" s="282"/>
      <c r="J147" s="282" t="s">
        <v>690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694</v>
      </c>
      <c r="D149" s="268"/>
      <c r="E149" s="268"/>
      <c r="F149" s="314" t="s">
        <v>691</v>
      </c>
      <c r="G149" s="268"/>
      <c r="H149" s="313" t="s">
        <v>730</v>
      </c>
      <c r="I149" s="313" t="s">
        <v>693</v>
      </c>
      <c r="J149" s="313">
        <v>120</v>
      </c>
      <c r="K149" s="309"/>
    </row>
    <row r="150" spans="2:11" ht="15" customHeight="1">
      <c r="B150" s="288"/>
      <c r="C150" s="313" t="s">
        <v>739</v>
      </c>
      <c r="D150" s="268"/>
      <c r="E150" s="268"/>
      <c r="F150" s="314" t="s">
        <v>691</v>
      </c>
      <c r="G150" s="268"/>
      <c r="H150" s="313" t="s">
        <v>750</v>
      </c>
      <c r="I150" s="313" t="s">
        <v>693</v>
      </c>
      <c r="J150" s="313" t="s">
        <v>741</v>
      </c>
      <c r="K150" s="309"/>
    </row>
    <row r="151" spans="2:11" ht="15" customHeight="1">
      <c r="B151" s="288"/>
      <c r="C151" s="313" t="s">
        <v>83</v>
      </c>
      <c r="D151" s="268"/>
      <c r="E151" s="268"/>
      <c r="F151" s="314" t="s">
        <v>691</v>
      </c>
      <c r="G151" s="268"/>
      <c r="H151" s="313" t="s">
        <v>751</v>
      </c>
      <c r="I151" s="313" t="s">
        <v>693</v>
      </c>
      <c r="J151" s="313" t="s">
        <v>741</v>
      </c>
      <c r="K151" s="309"/>
    </row>
    <row r="152" spans="2:11" ht="15" customHeight="1">
      <c r="B152" s="288"/>
      <c r="C152" s="313" t="s">
        <v>696</v>
      </c>
      <c r="D152" s="268"/>
      <c r="E152" s="268"/>
      <c r="F152" s="314" t="s">
        <v>697</v>
      </c>
      <c r="G152" s="268"/>
      <c r="H152" s="313" t="s">
        <v>730</v>
      </c>
      <c r="I152" s="313" t="s">
        <v>693</v>
      </c>
      <c r="J152" s="313">
        <v>50</v>
      </c>
      <c r="K152" s="309"/>
    </row>
    <row r="153" spans="2:11" ht="15" customHeight="1">
      <c r="B153" s="288"/>
      <c r="C153" s="313" t="s">
        <v>699</v>
      </c>
      <c r="D153" s="268"/>
      <c r="E153" s="268"/>
      <c r="F153" s="314" t="s">
        <v>691</v>
      </c>
      <c r="G153" s="268"/>
      <c r="H153" s="313" t="s">
        <v>730</v>
      </c>
      <c r="I153" s="313" t="s">
        <v>701</v>
      </c>
      <c r="J153" s="313"/>
      <c r="K153" s="309"/>
    </row>
    <row r="154" spans="2:11" ht="15" customHeight="1">
      <c r="B154" s="288"/>
      <c r="C154" s="313" t="s">
        <v>710</v>
      </c>
      <c r="D154" s="268"/>
      <c r="E154" s="268"/>
      <c r="F154" s="314" t="s">
        <v>697</v>
      </c>
      <c r="G154" s="268"/>
      <c r="H154" s="313" t="s">
        <v>730</v>
      </c>
      <c r="I154" s="313" t="s">
        <v>693</v>
      </c>
      <c r="J154" s="313">
        <v>50</v>
      </c>
      <c r="K154" s="309"/>
    </row>
    <row r="155" spans="2:11" ht="15" customHeight="1">
      <c r="B155" s="288"/>
      <c r="C155" s="313" t="s">
        <v>718</v>
      </c>
      <c r="D155" s="268"/>
      <c r="E155" s="268"/>
      <c r="F155" s="314" t="s">
        <v>697</v>
      </c>
      <c r="G155" s="268"/>
      <c r="H155" s="313" t="s">
        <v>730</v>
      </c>
      <c r="I155" s="313" t="s">
        <v>693</v>
      </c>
      <c r="J155" s="313">
        <v>50</v>
      </c>
      <c r="K155" s="309"/>
    </row>
    <row r="156" spans="2:11" ht="15" customHeight="1">
      <c r="B156" s="288"/>
      <c r="C156" s="313" t="s">
        <v>716</v>
      </c>
      <c r="D156" s="268"/>
      <c r="E156" s="268"/>
      <c r="F156" s="314" t="s">
        <v>697</v>
      </c>
      <c r="G156" s="268"/>
      <c r="H156" s="313" t="s">
        <v>730</v>
      </c>
      <c r="I156" s="313" t="s">
        <v>693</v>
      </c>
      <c r="J156" s="313">
        <v>50</v>
      </c>
      <c r="K156" s="309"/>
    </row>
    <row r="157" spans="2:11" ht="15" customHeight="1">
      <c r="B157" s="288"/>
      <c r="C157" s="313" t="s">
        <v>115</v>
      </c>
      <c r="D157" s="268"/>
      <c r="E157" s="268"/>
      <c r="F157" s="314" t="s">
        <v>691</v>
      </c>
      <c r="G157" s="268"/>
      <c r="H157" s="313" t="s">
        <v>752</v>
      </c>
      <c r="I157" s="313" t="s">
        <v>693</v>
      </c>
      <c r="J157" s="313" t="s">
        <v>753</v>
      </c>
      <c r="K157" s="309"/>
    </row>
    <row r="158" spans="2:11" ht="15" customHeight="1">
      <c r="B158" s="288"/>
      <c r="C158" s="313" t="s">
        <v>754</v>
      </c>
      <c r="D158" s="268"/>
      <c r="E158" s="268"/>
      <c r="F158" s="314" t="s">
        <v>691</v>
      </c>
      <c r="G158" s="268"/>
      <c r="H158" s="313" t="s">
        <v>755</v>
      </c>
      <c r="I158" s="313" t="s">
        <v>725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90" t="s">
        <v>756</v>
      </c>
      <c r="D163" s="390"/>
      <c r="E163" s="390"/>
      <c r="F163" s="390"/>
      <c r="G163" s="390"/>
      <c r="H163" s="390"/>
      <c r="I163" s="390"/>
      <c r="J163" s="390"/>
      <c r="K163" s="260"/>
    </row>
    <row r="164" spans="2:11" ht="17.25" customHeight="1">
      <c r="B164" s="259"/>
      <c r="C164" s="280" t="s">
        <v>685</v>
      </c>
      <c r="D164" s="280"/>
      <c r="E164" s="280"/>
      <c r="F164" s="280" t="s">
        <v>686</v>
      </c>
      <c r="G164" s="317"/>
      <c r="H164" s="318" t="s">
        <v>126</v>
      </c>
      <c r="I164" s="318" t="s">
        <v>57</v>
      </c>
      <c r="J164" s="280" t="s">
        <v>687</v>
      </c>
      <c r="K164" s="260"/>
    </row>
    <row r="165" spans="2:11" ht="17.25" customHeight="1">
      <c r="B165" s="261"/>
      <c r="C165" s="282" t="s">
        <v>688</v>
      </c>
      <c r="D165" s="282"/>
      <c r="E165" s="282"/>
      <c r="F165" s="283" t="s">
        <v>689</v>
      </c>
      <c r="G165" s="319"/>
      <c r="H165" s="320"/>
      <c r="I165" s="320"/>
      <c r="J165" s="282" t="s">
        <v>690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694</v>
      </c>
      <c r="D167" s="268"/>
      <c r="E167" s="268"/>
      <c r="F167" s="287" t="s">
        <v>691</v>
      </c>
      <c r="G167" s="268"/>
      <c r="H167" s="268" t="s">
        <v>730</v>
      </c>
      <c r="I167" s="268" t="s">
        <v>693</v>
      </c>
      <c r="J167" s="268">
        <v>120</v>
      </c>
      <c r="K167" s="309"/>
    </row>
    <row r="168" spans="2:11" ht="15" customHeight="1">
      <c r="B168" s="288"/>
      <c r="C168" s="268" t="s">
        <v>739</v>
      </c>
      <c r="D168" s="268"/>
      <c r="E168" s="268"/>
      <c r="F168" s="287" t="s">
        <v>691</v>
      </c>
      <c r="G168" s="268"/>
      <c r="H168" s="268" t="s">
        <v>740</v>
      </c>
      <c r="I168" s="268" t="s">
        <v>693</v>
      </c>
      <c r="J168" s="268" t="s">
        <v>741</v>
      </c>
      <c r="K168" s="309"/>
    </row>
    <row r="169" spans="2:11" ht="15" customHeight="1">
      <c r="B169" s="288"/>
      <c r="C169" s="268" t="s">
        <v>83</v>
      </c>
      <c r="D169" s="268"/>
      <c r="E169" s="268"/>
      <c r="F169" s="287" t="s">
        <v>691</v>
      </c>
      <c r="G169" s="268"/>
      <c r="H169" s="268" t="s">
        <v>757</v>
      </c>
      <c r="I169" s="268" t="s">
        <v>693</v>
      </c>
      <c r="J169" s="268" t="s">
        <v>741</v>
      </c>
      <c r="K169" s="309"/>
    </row>
    <row r="170" spans="2:11" ht="15" customHeight="1">
      <c r="B170" s="288"/>
      <c r="C170" s="268" t="s">
        <v>696</v>
      </c>
      <c r="D170" s="268"/>
      <c r="E170" s="268"/>
      <c r="F170" s="287" t="s">
        <v>697</v>
      </c>
      <c r="G170" s="268"/>
      <c r="H170" s="268" t="s">
        <v>757</v>
      </c>
      <c r="I170" s="268" t="s">
        <v>693</v>
      </c>
      <c r="J170" s="268">
        <v>50</v>
      </c>
      <c r="K170" s="309"/>
    </row>
    <row r="171" spans="2:11" ht="15" customHeight="1">
      <c r="B171" s="288"/>
      <c r="C171" s="268" t="s">
        <v>699</v>
      </c>
      <c r="D171" s="268"/>
      <c r="E171" s="268"/>
      <c r="F171" s="287" t="s">
        <v>691</v>
      </c>
      <c r="G171" s="268"/>
      <c r="H171" s="268" t="s">
        <v>757</v>
      </c>
      <c r="I171" s="268" t="s">
        <v>701</v>
      </c>
      <c r="J171" s="268"/>
      <c r="K171" s="309"/>
    </row>
    <row r="172" spans="2:11" ht="15" customHeight="1">
      <c r="B172" s="288"/>
      <c r="C172" s="268" t="s">
        <v>710</v>
      </c>
      <c r="D172" s="268"/>
      <c r="E172" s="268"/>
      <c r="F172" s="287" t="s">
        <v>697</v>
      </c>
      <c r="G172" s="268"/>
      <c r="H172" s="268" t="s">
        <v>757</v>
      </c>
      <c r="I172" s="268" t="s">
        <v>693</v>
      </c>
      <c r="J172" s="268">
        <v>50</v>
      </c>
      <c r="K172" s="309"/>
    </row>
    <row r="173" spans="2:11" ht="15" customHeight="1">
      <c r="B173" s="288"/>
      <c r="C173" s="268" t="s">
        <v>718</v>
      </c>
      <c r="D173" s="268"/>
      <c r="E173" s="268"/>
      <c r="F173" s="287" t="s">
        <v>697</v>
      </c>
      <c r="G173" s="268"/>
      <c r="H173" s="268" t="s">
        <v>757</v>
      </c>
      <c r="I173" s="268" t="s">
        <v>693</v>
      </c>
      <c r="J173" s="268">
        <v>50</v>
      </c>
      <c r="K173" s="309"/>
    </row>
    <row r="174" spans="2:11" ht="15" customHeight="1">
      <c r="B174" s="288"/>
      <c r="C174" s="268" t="s">
        <v>716</v>
      </c>
      <c r="D174" s="268"/>
      <c r="E174" s="268"/>
      <c r="F174" s="287" t="s">
        <v>697</v>
      </c>
      <c r="G174" s="268"/>
      <c r="H174" s="268" t="s">
        <v>757</v>
      </c>
      <c r="I174" s="268" t="s">
        <v>693</v>
      </c>
      <c r="J174" s="268">
        <v>50</v>
      </c>
      <c r="K174" s="309"/>
    </row>
    <row r="175" spans="2:11" ht="15" customHeight="1">
      <c r="B175" s="288"/>
      <c r="C175" s="268" t="s">
        <v>125</v>
      </c>
      <c r="D175" s="268"/>
      <c r="E175" s="268"/>
      <c r="F175" s="287" t="s">
        <v>691</v>
      </c>
      <c r="G175" s="268"/>
      <c r="H175" s="268" t="s">
        <v>758</v>
      </c>
      <c r="I175" s="268" t="s">
        <v>759</v>
      </c>
      <c r="J175" s="268"/>
      <c r="K175" s="309"/>
    </row>
    <row r="176" spans="2:11" ht="15" customHeight="1">
      <c r="B176" s="288"/>
      <c r="C176" s="268" t="s">
        <v>57</v>
      </c>
      <c r="D176" s="268"/>
      <c r="E176" s="268"/>
      <c r="F176" s="287" t="s">
        <v>691</v>
      </c>
      <c r="G176" s="268"/>
      <c r="H176" s="268" t="s">
        <v>760</v>
      </c>
      <c r="I176" s="268" t="s">
        <v>761</v>
      </c>
      <c r="J176" s="268">
        <v>1</v>
      </c>
      <c r="K176" s="309"/>
    </row>
    <row r="177" spans="2:11" ht="15" customHeight="1">
      <c r="B177" s="288"/>
      <c r="C177" s="268" t="s">
        <v>53</v>
      </c>
      <c r="D177" s="268"/>
      <c r="E177" s="268"/>
      <c r="F177" s="287" t="s">
        <v>691</v>
      </c>
      <c r="G177" s="268"/>
      <c r="H177" s="268" t="s">
        <v>762</v>
      </c>
      <c r="I177" s="268" t="s">
        <v>693</v>
      </c>
      <c r="J177" s="268">
        <v>20</v>
      </c>
      <c r="K177" s="309"/>
    </row>
    <row r="178" spans="2:11" ht="15" customHeight="1">
      <c r="B178" s="288"/>
      <c r="C178" s="268" t="s">
        <v>126</v>
      </c>
      <c r="D178" s="268"/>
      <c r="E178" s="268"/>
      <c r="F178" s="287" t="s">
        <v>691</v>
      </c>
      <c r="G178" s="268"/>
      <c r="H178" s="268" t="s">
        <v>763</v>
      </c>
      <c r="I178" s="268" t="s">
        <v>693</v>
      </c>
      <c r="J178" s="268">
        <v>255</v>
      </c>
      <c r="K178" s="309"/>
    </row>
    <row r="179" spans="2:11" ht="15" customHeight="1">
      <c r="B179" s="288"/>
      <c r="C179" s="268" t="s">
        <v>127</v>
      </c>
      <c r="D179" s="268"/>
      <c r="E179" s="268"/>
      <c r="F179" s="287" t="s">
        <v>691</v>
      </c>
      <c r="G179" s="268"/>
      <c r="H179" s="268" t="s">
        <v>656</v>
      </c>
      <c r="I179" s="268" t="s">
        <v>693</v>
      </c>
      <c r="J179" s="268">
        <v>10</v>
      </c>
      <c r="K179" s="309"/>
    </row>
    <row r="180" spans="2:11" ht="15" customHeight="1">
      <c r="B180" s="288"/>
      <c r="C180" s="268" t="s">
        <v>128</v>
      </c>
      <c r="D180" s="268"/>
      <c r="E180" s="268"/>
      <c r="F180" s="287" t="s">
        <v>691</v>
      </c>
      <c r="G180" s="268"/>
      <c r="H180" s="268" t="s">
        <v>764</v>
      </c>
      <c r="I180" s="268" t="s">
        <v>725</v>
      </c>
      <c r="J180" s="268"/>
      <c r="K180" s="309"/>
    </row>
    <row r="181" spans="2:11" ht="15" customHeight="1">
      <c r="B181" s="288"/>
      <c r="C181" s="268" t="s">
        <v>765</v>
      </c>
      <c r="D181" s="268"/>
      <c r="E181" s="268"/>
      <c r="F181" s="287" t="s">
        <v>691</v>
      </c>
      <c r="G181" s="268"/>
      <c r="H181" s="268" t="s">
        <v>766</v>
      </c>
      <c r="I181" s="268" t="s">
        <v>725</v>
      </c>
      <c r="J181" s="268"/>
      <c r="K181" s="309"/>
    </row>
    <row r="182" spans="2:11" ht="15" customHeight="1">
      <c r="B182" s="288"/>
      <c r="C182" s="268" t="s">
        <v>754</v>
      </c>
      <c r="D182" s="268"/>
      <c r="E182" s="268"/>
      <c r="F182" s="287" t="s">
        <v>691</v>
      </c>
      <c r="G182" s="268"/>
      <c r="H182" s="268" t="s">
        <v>767</v>
      </c>
      <c r="I182" s="268" t="s">
        <v>725</v>
      </c>
      <c r="J182" s="268"/>
      <c r="K182" s="309"/>
    </row>
    <row r="183" spans="2:11" ht="15" customHeight="1">
      <c r="B183" s="288"/>
      <c r="C183" s="268" t="s">
        <v>130</v>
      </c>
      <c r="D183" s="268"/>
      <c r="E183" s="268"/>
      <c r="F183" s="287" t="s">
        <v>697</v>
      </c>
      <c r="G183" s="268"/>
      <c r="H183" s="268" t="s">
        <v>768</v>
      </c>
      <c r="I183" s="268" t="s">
        <v>693</v>
      </c>
      <c r="J183" s="268">
        <v>50</v>
      </c>
      <c r="K183" s="309"/>
    </row>
    <row r="184" spans="2:11" ht="15" customHeight="1">
      <c r="B184" s="288"/>
      <c r="C184" s="268" t="s">
        <v>769</v>
      </c>
      <c r="D184" s="268"/>
      <c r="E184" s="268"/>
      <c r="F184" s="287" t="s">
        <v>697</v>
      </c>
      <c r="G184" s="268"/>
      <c r="H184" s="268" t="s">
        <v>770</v>
      </c>
      <c r="I184" s="268" t="s">
        <v>771</v>
      </c>
      <c r="J184" s="268"/>
      <c r="K184" s="309"/>
    </row>
    <row r="185" spans="2:11" ht="15" customHeight="1">
      <c r="B185" s="288"/>
      <c r="C185" s="268" t="s">
        <v>772</v>
      </c>
      <c r="D185" s="268"/>
      <c r="E185" s="268"/>
      <c r="F185" s="287" t="s">
        <v>697</v>
      </c>
      <c r="G185" s="268"/>
      <c r="H185" s="268" t="s">
        <v>773</v>
      </c>
      <c r="I185" s="268" t="s">
        <v>771</v>
      </c>
      <c r="J185" s="268"/>
      <c r="K185" s="309"/>
    </row>
    <row r="186" spans="2:11" ht="15" customHeight="1">
      <c r="B186" s="288"/>
      <c r="C186" s="268" t="s">
        <v>774</v>
      </c>
      <c r="D186" s="268"/>
      <c r="E186" s="268"/>
      <c r="F186" s="287" t="s">
        <v>697</v>
      </c>
      <c r="G186" s="268"/>
      <c r="H186" s="268" t="s">
        <v>775</v>
      </c>
      <c r="I186" s="268" t="s">
        <v>771</v>
      </c>
      <c r="J186" s="268"/>
      <c r="K186" s="309"/>
    </row>
    <row r="187" spans="2:11" ht="15" customHeight="1">
      <c r="B187" s="288"/>
      <c r="C187" s="321" t="s">
        <v>776</v>
      </c>
      <c r="D187" s="268"/>
      <c r="E187" s="268"/>
      <c r="F187" s="287" t="s">
        <v>697</v>
      </c>
      <c r="G187" s="268"/>
      <c r="H187" s="268" t="s">
        <v>777</v>
      </c>
      <c r="I187" s="268" t="s">
        <v>778</v>
      </c>
      <c r="J187" s="322" t="s">
        <v>779</v>
      </c>
      <c r="K187" s="309"/>
    </row>
    <row r="188" spans="2:11" ht="15" customHeight="1">
      <c r="B188" s="288"/>
      <c r="C188" s="273" t="s">
        <v>42</v>
      </c>
      <c r="D188" s="268"/>
      <c r="E188" s="268"/>
      <c r="F188" s="287" t="s">
        <v>691</v>
      </c>
      <c r="G188" s="268"/>
      <c r="H188" s="264" t="s">
        <v>780</v>
      </c>
      <c r="I188" s="268" t="s">
        <v>781</v>
      </c>
      <c r="J188" s="268"/>
      <c r="K188" s="309"/>
    </row>
    <row r="189" spans="2:11" ht="15" customHeight="1">
      <c r="B189" s="288"/>
      <c r="C189" s="273" t="s">
        <v>782</v>
      </c>
      <c r="D189" s="268"/>
      <c r="E189" s="268"/>
      <c r="F189" s="287" t="s">
        <v>691</v>
      </c>
      <c r="G189" s="268"/>
      <c r="H189" s="268" t="s">
        <v>783</v>
      </c>
      <c r="I189" s="268" t="s">
        <v>725</v>
      </c>
      <c r="J189" s="268"/>
      <c r="K189" s="309"/>
    </row>
    <row r="190" spans="2:11" ht="15" customHeight="1">
      <c r="B190" s="288"/>
      <c r="C190" s="273" t="s">
        <v>784</v>
      </c>
      <c r="D190" s="268"/>
      <c r="E190" s="268"/>
      <c r="F190" s="287" t="s">
        <v>691</v>
      </c>
      <c r="G190" s="268"/>
      <c r="H190" s="268" t="s">
        <v>785</v>
      </c>
      <c r="I190" s="268" t="s">
        <v>725</v>
      </c>
      <c r="J190" s="268"/>
      <c r="K190" s="309"/>
    </row>
    <row r="191" spans="2:11" ht="15" customHeight="1">
      <c r="B191" s="288"/>
      <c r="C191" s="273" t="s">
        <v>786</v>
      </c>
      <c r="D191" s="268"/>
      <c r="E191" s="268"/>
      <c r="F191" s="287" t="s">
        <v>697</v>
      </c>
      <c r="G191" s="268"/>
      <c r="H191" s="268" t="s">
        <v>787</v>
      </c>
      <c r="I191" s="268" t="s">
        <v>725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90" t="s">
        <v>788</v>
      </c>
      <c r="D197" s="390"/>
      <c r="E197" s="390"/>
      <c r="F197" s="390"/>
      <c r="G197" s="390"/>
      <c r="H197" s="390"/>
      <c r="I197" s="390"/>
      <c r="J197" s="390"/>
      <c r="K197" s="260"/>
    </row>
    <row r="198" spans="2:11" ht="25.5" customHeight="1">
      <c r="B198" s="259"/>
      <c r="C198" s="324" t="s">
        <v>789</v>
      </c>
      <c r="D198" s="324"/>
      <c r="E198" s="324"/>
      <c r="F198" s="324" t="s">
        <v>790</v>
      </c>
      <c r="G198" s="325"/>
      <c r="H198" s="389" t="s">
        <v>791</v>
      </c>
      <c r="I198" s="389"/>
      <c r="J198" s="389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781</v>
      </c>
      <c r="D200" s="268"/>
      <c r="E200" s="268"/>
      <c r="F200" s="287" t="s">
        <v>43</v>
      </c>
      <c r="G200" s="268"/>
      <c r="H200" s="387" t="s">
        <v>792</v>
      </c>
      <c r="I200" s="387"/>
      <c r="J200" s="387"/>
      <c r="K200" s="309"/>
    </row>
    <row r="201" spans="2:11" ht="15" customHeight="1">
      <c r="B201" s="288"/>
      <c r="C201" s="294"/>
      <c r="D201" s="268"/>
      <c r="E201" s="268"/>
      <c r="F201" s="287" t="s">
        <v>44</v>
      </c>
      <c r="G201" s="268"/>
      <c r="H201" s="387" t="s">
        <v>793</v>
      </c>
      <c r="I201" s="387"/>
      <c r="J201" s="387"/>
      <c r="K201" s="309"/>
    </row>
    <row r="202" spans="2:11" ht="15" customHeight="1">
      <c r="B202" s="288"/>
      <c r="C202" s="294"/>
      <c r="D202" s="268"/>
      <c r="E202" s="268"/>
      <c r="F202" s="287" t="s">
        <v>47</v>
      </c>
      <c r="G202" s="268"/>
      <c r="H202" s="387" t="s">
        <v>794</v>
      </c>
      <c r="I202" s="387"/>
      <c r="J202" s="387"/>
      <c r="K202" s="309"/>
    </row>
    <row r="203" spans="2:11" ht="15" customHeight="1">
      <c r="B203" s="288"/>
      <c r="C203" s="268"/>
      <c r="D203" s="268"/>
      <c r="E203" s="268"/>
      <c r="F203" s="287" t="s">
        <v>45</v>
      </c>
      <c r="G203" s="268"/>
      <c r="H203" s="387" t="s">
        <v>795</v>
      </c>
      <c r="I203" s="387"/>
      <c r="J203" s="387"/>
      <c r="K203" s="309"/>
    </row>
    <row r="204" spans="2:11" ht="15" customHeight="1">
      <c r="B204" s="288"/>
      <c r="C204" s="268"/>
      <c r="D204" s="268"/>
      <c r="E204" s="268"/>
      <c r="F204" s="287" t="s">
        <v>46</v>
      </c>
      <c r="G204" s="268"/>
      <c r="H204" s="387" t="s">
        <v>796</v>
      </c>
      <c r="I204" s="387"/>
      <c r="J204" s="387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737</v>
      </c>
      <c r="D206" s="268"/>
      <c r="E206" s="268"/>
      <c r="F206" s="287" t="s">
        <v>78</v>
      </c>
      <c r="G206" s="268"/>
      <c r="H206" s="387" t="s">
        <v>797</v>
      </c>
      <c r="I206" s="387"/>
      <c r="J206" s="387"/>
      <c r="K206" s="309"/>
    </row>
    <row r="207" spans="2:11" ht="15" customHeight="1">
      <c r="B207" s="288"/>
      <c r="C207" s="294"/>
      <c r="D207" s="268"/>
      <c r="E207" s="268"/>
      <c r="F207" s="287" t="s">
        <v>635</v>
      </c>
      <c r="G207" s="268"/>
      <c r="H207" s="387" t="s">
        <v>636</v>
      </c>
      <c r="I207" s="387"/>
      <c r="J207" s="387"/>
      <c r="K207" s="309"/>
    </row>
    <row r="208" spans="2:11" ht="15" customHeight="1">
      <c r="B208" s="288"/>
      <c r="C208" s="268"/>
      <c r="D208" s="268"/>
      <c r="E208" s="268"/>
      <c r="F208" s="287" t="s">
        <v>633</v>
      </c>
      <c r="G208" s="268"/>
      <c r="H208" s="387" t="s">
        <v>798</v>
      </c>
      <c r="I208" s="387"/>
      <c r="J208" s="387"/>
      <c r="K208" s="309"/>
    </row>
    <row r="209" spans="2:11" ht="15" customHeight="1">
      <c r="B209" s="326"/>
      <c r="C209" s="294"/>
      <c r="D209" s="294"/>
      <c r="E209" s="294"/>
      <c r="F209" s="287" t="s">
        <v>637</v>
      </c>
      <c r="G209" s="273"/>
      <c r="H209" s="388" t="s">
        <v>638</v>
      </c>
      <c r="I209" s="388"/>
      <c r="J209" s="388"/>
      <c r="K209" s="327"/>
    </row>
    <row r="210" spans="2:11" ht="15" customHeight="1">
      <c r="B210" s="326"/>
      <c r="C210" s="294"/>
      <c r="D210" s="294"/>
      <c r="E210" s="294"/>
      <c r="F210" s="287" t="s">
        <v>639</v>
      </c>
      <c r="G210" s="273"/>
      <c r="H210" s="388" t="s">
        <v>799</v>
      </c>
      <c r="I210" s="388"/>
      <c r="J210" s="388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761</v>
      </c>
      <c r="D212" s="294"/>
      <c r="E212" s="294"/>
      <c r="F212" s="287">
        <v>1</v>
      </c>
      <c r="G212" s="273"/>
      <c r="H212" s="388" t="s">
        <v>800</v>
      </c>
      <c r="I212" s="388"/>
      <c r="J212" s="388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8" t="s">
        <v>801</v>
      </c>
      <c r="I213" s="388"/>
      <c r="J213" s="388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8" t="s">
        <v>802</v>
      </c>
      <c r="I214" s="388"/>
      <c r="J214" s="388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8" t="s">
        <v>803</v>
      </c>
      <c r="I215" s="388"/>
      <c r="J215" s="388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0 - Celá trasa</vt:lpstr>
      <vt:lpstr>1 - 1. podúsek - km 1.656...</vt:lpstr>
      <vt:lpstr>2 - 2.podúsek - km 2,200 ...</vt:lpstr>
      <vt:lpstr>SO 182 - Přechodné doprav...</vt:lpstr>
      <vt:lpstr>SO 193 - Stálé dopravní z...</vt:lpstr>
      <vt:lpstr>VRN - Vedlejší rozpočtové...</vt:lpstr>
      <vt:lpstr>Pokyny pro vyplnění</vt:lpstr>
      <vt:lpstr>'0 - Celá trasa'!Názvy_tisku</vt:lpstr>
      <vt:lpstr>'1 - 1. podúsek - km 1.656...'!Názvy_tisku</vt:lpstr>
      <vt:lpstr>'2 - 2.podúsek - km 2,200 ...'!Názvy_tisku</vt:lpstr>
      <vt:lpstr>'Rekapitulace stavby'!Názvy_tisku</vt:lpstr>
      <vt:lpstr>'SO 182 - Přechodné doprav...'!Názvy_tisku</vt:lpstr>
      <vt:lpstr>'SO 193 - Stálé dopravní z...'!Názvy_tisku</vt:lpstr>
      <vt:lpstr>'VRN - Vedlejší rozpočtové...'!Názvy_tisku</vt:lpstr>
      <vt:lpstr>'0 - Celá trasa'!Oblast_tisku</vt:lpstr>
      <vt:lpstr>'1 - 1. podúsek - km 1.656...'!Oblast_tisku</vt:lpstr>
      <vt:lpstr>'2 - 2.podúsek - km 2,200 ...'!Oblast_tisku</vt:lpstr>
      <vt:lpstr>'Pokyny pro vyplnění'!Oblast_tisku</vt:lpstr>
      <vt:lpstr>'Rekapitulace stavby'!Oblast_tisku</vt:lpstr>
      <vt:lpstr>'SO 182 - Přechodné doprav...'!Oblast_tisku</vt:lpstr>
      <vt:lpstr>'SO 193 - Stálé dopravní z...'!Oblast_tisku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2018-05-07T13:02:45Z</dcterms:created>
  <dcterms:modified xsi:type="dcterms:W3CDTF">2018-05-07T15:41:20Z</dcterms:modified>
</cp:coreProperties>
</file>