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indruchova_kr-s_cz/Documents/Zakázky VZMR/Jesenice/2024 Jesenice demolice/"/>
    </mc:Choice>
  </mc:AlternateContent>
  <xr:revisionPtr revIDLastSave="0" documentId="11_604C55F91C0A746922A2C7364956FB3DDCDD4D35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001 - Demolice stodoly" sheetId="2" r:id="rId2"/>
    <sheet name="0002 - Demolice domu" sheetId="3" r:id="rId3"/>
    <sheet name="0003 - Práce na dvoře a p..." sheetId="4" r:id="rId4"/>
    <sheet name="Pokyny pro vyplnění" sheetId="5" r:id="rId5"/>
  </sheets>
  <definedNames>
    <definedName name="_xlnm._FilterDatabase" localSheetId="1" hidden="1">'0001 - Demolice stodoly'!$C$88:$K$225</definedName>
    <definedName name="_xlnm._FilterDatabase" localSheetId="2" hidden="1">'0002 - Demolice domu'!$C$91:$K$228</definedName>
    <definedName name="_xlnm._FilterDatabase" localSheetId="3" hidden="1">'0003 - Práce na dvoře a p...'!$C$92:$K$245</definedName>
    <definedName name="_xlnm.Print_Titles" localSheetId="1">'0001 - Demolice stodoly'!$88:$88</definedName>
    <definedName name="_xlnm.Print_Titles" localSheetId="2">'0002 - Demolice domu'!$91:$91</definedName>
    <definedName name="_xlnm.Print_Titles" localSheetId="3">'0003 - Práce na dvoře a p...'!$92:$92</definedName>
    <definedName name="_xlnm.Print_Titles" localSheetId="0">'Rekapitulace stavby'!$52:$52</definedName>
    <definedName name="_xlnm.Print_Area" localSheetId="1">'0001 - Demolice stodoly'!$C$4:$J$39,'0001 - Demolice stodoly'!$C$45:$J$70,'0001 - Demolice stodoly'!$C$76:$K$225</definedName>
    <definedName name="_xlnm.Print_Area" localSheetId="2">'0002 - Demolice domu'!$C$4:$J$39,'0002 - Demolice domu'!$C$45:$J$73,'0002 - Demolice domu'!$C$79:$K$228</definedName>
    <definedName name="_xlnm.Print_Area" localSheetId="3">'0003 - Práce na dvoře a p...'!$C$4:$J$39,'0003 - Práce na dvoře a p...'!$C$45:$J$74,'0003 - Práce na dvoře a p...'!$C$80:$K$245</definedName>
    <definedName name="_xlnm.Print_Area" localSheetId="4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244" i="4"/>
  <c r="BH244" i="4"/>
  <c r="BG244" i="4"/>
  <c r="BF244" i="4"/>
  <c r="T244" i="4"/>
  <c r="T243" i="4"/>
  <c r="R244" i="4"/>
  <c r="R243" i="4"/>
  <c r="P244" i="4"/>
  <c r="P243" i="4"/>
  <c r="BI241" i="4"/>
  <c r="BH241" i="4"/>
  <c r="BG241" i="4"/>
  <c r="BF241" i="4"/>
  <c r="T241" i="4"/>
  <c r="T240" i="4"/>
  <c r="R241" i="4"/>
  <c r="R240" i="4"/>
  <c r="P241" i="4"/>
  <c r="P240" i="4"/>
  <c r="BI238" i="4"/>
  <c r="BH238" i="4"/>
  <c r="BG238" i="4"/>
  <c r="BF238" i="4"/>
  <c r="T238" i="4"/>
  <c r="T237" i="4"/>
  <c r="T236" i="4"/>
  <c r="R238" i="4"/>
  <c r="R237" i="4"/>
  <c r="P238" i="4"/>
  <c r="P237" i="4"/>
  <c r="P236" i="4"/>
  <c r="BI233" i="4"/>
  <c r="BH233" i="4"/>
  <c r="BG233" i="4"/>
  <c r="BF233" i="4"/>
  <c r="T233" i="4"/>
  <c r="T232" i="4"/>
  <c r="T231" i="4"/>
  <c r="R233" i="4"/>
  <c r="R232" i="4"/>
  <c r="R231" i="4"/>
  <c r="P233" i="4"/>
  <c r="P232" i="4"/>
  <c r="P231" i="4"/>
  <c r="BI229" i="4"/>
  <c r="BH229" i="4"/>
  <c r="BG229" i="4"/>
  <c r="BF229" i="4"/>
  <c r="T229" i="4"/>
  <c r="T228" i="4"/>
  <c r="R229" i="4"/>
  <c r="R228" i="4"/>
  <c r="P229" i="4"/>
  <c r="P228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1" i="4"/>
  <c r="BH211" i="4"/>
  <c r="BG211" i="4"/>
  <c r="BF211" i="4"/>
  <c r="T211" i="4"/>
  <c r="R211" i="4"/>
  <c r="P211" i="4"/>
  <c r="BI203" i="4"/>
  <c r="BH203" i="4"/>
  <c r="BG203" i="4"/>
  <c r="BF203" i="4"/>
  <c r="T203" i="4"/>
  <c r="R203" i="4"/>
  <c r="P203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2" i="4"/>
  <c r="BH142" i="4"/>
  <c r="BG142" i="4"/>
  <c r="BF142" i="4"/>
  <c r="T142" i="4"/>
  <c r="R142" i="4"/>
  <c r="P142" i="4"/>
  <c r="BI137" i="4"/>
  <c r="BH137" i="4"/>
  <c r="BG137" i="4"/>
  <c r="BF137" i="4"/>
  <c r="T137" i="4"/>
  <c r="R137" i="4"/>
  <c r="P137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4" i="4"/>
  <c r="BH124" i="4"/>
  <c r="BG124" i="4"/>
  <c r="BF124" i="4"/>
  <c r="T124" i="4"/>
  <c r="R124" i="4"/>
  <c r="P124" i="4"/>
  <c r="BI118" i="4"/>
  <c r="BH118" i="4"/>
  <c r="BG118" i="4"/>
  <c r="BF118" i="4"/>
  <c r="T118" i="4"/>
  <c r="R118" i="4"/>
  <c r="P118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4" i="4"/>
  <c r="BH104" i="4"/>
  <c r="BG104" i="4"/>
  <c r="BF104" i="4"/>
  <c r="T104" i="4"/>
  <c r="R104" i="4"/>
  <c r="P104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F87" i="4"/>
  <c r="E85" i="4"/>
  <c r="F52" i="4"/>
  <c r="E50" i="4"/>
  <c r="J24" i="4"/>
  <c r="E24" i="4"/>
  <c r="J90" i="4"/>
  <c r="J23" i="4"/>
  <c r="J21" i="4"/>
  <c r="E21" i="4"/>
  <c r="J89" i="4"/>
  <c r="J20" i="4"/>
  <c r="J18" i="4"/>
  <c r="E18" i="4"/>
  <c r="F55" i="4"/>
  <c r="J17" i="4"/>
  <c r="J15" i="4"/>
  <c r="E15" i="4"/>
  <c r="F54" i="4"/>
  <c r="J14" i="4"/>
  <c r="J12" i="4"/>
  <c r="J87" i="4"/>
  <c r="E7" i="4"/>
  <c r="E48" i="4"/>
  <c r="J37" i="3"/>
  <c r="J36" i="3"/>
  <c r="AY56" i="1"/>
  <c r="J35" i="3"/>
  <c r="AX56" i="1"/>
  <c r="BI227" i="3"/>
  <c r="BH227" i="3"/>
  <c r="BG227" i="3"/>
  <c r="BF227" i="3"/>
  <c r="T227" i="3"/>
  <c r="T226" i="3"/>
  <c r="R227" i="3"/>
  <c r="R226" i="3"/>
  <c r="P227" i="3"/>
  <c r="P226" i="3"/>
  <c r="P219" i="3" s="1"/>
  <c r="BI224" i="3"/>
  <c r="BH224" i="3"/>
  <c r="BG224" i="3"/>
  <c r="BF224" i="3"/>
  <c r="T224" i="3"/>
  <c r="T223" i="3"/>
  <c r="R224" i="3"/>
  <c r="R223" i="3"/>
  <c r="P224" i="3"/>
  <c r="P223" i="3"/>
  <c r="BI221" i="3"/>
  <c r="BH221" i="3"/>
  <c r="BG221" i="3"/>
  <c r="BF221" i="3"/>
  <c r="T221" i="3"/>
  <c r="T220" i="3"/>
  <c r="T219" i="3" s="1"/>
  <c r="R221" i="3"/>
  <c r="R220" i="3"/>
  <c r="R219" i="3"/>
  <c r="P221" i="3"/>
  <c r="P220" i="3"/>
  <c r="BI218" i="3"/>
  <c r="BH218" i="3"/>
  <c r="BG218" i="3"/>
  <c r="BF218" i="3"/>
  <c r="T218" i="3"/>
  <c r="T217" i="3"/>
  <c r="T216" i="3" s="1"/>
  <c r="R218" i="3"/>
  <c r="R217" i="3"/>
  <c r="R216" i="3" s="1"/>
  <c r="P218" i="3"/>
  <c r="P217" i="3"/>
  <c r="P216" i="3"/>
  <c r="BI214" i="3"/>
  <c r="BH214" i="3"/>
  <c r="BG214" i="3"/>
  <c r="BF214" i="3"/>
  <c r="T214" i="3"/>
  <c r="T213" i="3"/>
  <c r="R214" i="3"/>
  <c r="R213" i="3"/>
  <c r="P214" i="3"/>
  <c r="P213" i="3"/>
  <c r="BI206" i="3"/>
  <c r="BH206" i="3"/>
  <c r="BG206" i="3"/>
  <c r="BF206" i="3"/>
  <c r="T206" i="3"/>
  <c r="R206" i="3"/>
  <c r="P206" i="3"/>
  <c r="BI200" i="3"/>
  <c r="BH200" i="3"/>
  <c r="BG200" i="3"/>
  <c r="BF200" i="3"/>
  <c r="T200" i="3"/>
  <c r="R200" i="3"/>
  <c r="P200" i="3"/>
  <c r="BI193" i="3"/>
  <c r="BH193" i="3"/>
  <c r="BG193" i="3"/>
  <c r="BF193" i="3"/>
  <c r="T193" i="3"/>
  <c r="R193" i="3"/>
  <c r="P193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T178" i="3"/>
  <c r="R179" i="3"/>
  <c r="R178" i="3"/>
  <c r="P179" i="3"/>
  <c r="P178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0" i="3"/>
  <c r="BH160" i="3"/>
  <c r="BG160" i="3"/>
  <c r="BF160" i="3"/>
  <c r="T160" i="3"/>
  <c r="R160" i="3"/>
  <c r="P160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3" i="3"/>
  <c r="BH143" i="3"/>
  <c r="BG143" i="3"/>
  <c r="BF143" i="3"/>
  <c r="T143" i="3"/>
  <c r="R143" i="3"/>
  <c r="P143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R120" i="3"/>
  <c r="P120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F86" i="3"/>
  <c r="E84" i="3"/>
  <c r="F52" i="3"/>
  <c r="E50" i="3"/>
  <c r="J24" i="3"/>
  <c r="E24" i="3"/>
  <c r="J89" i="3"/>
  <c r="J23" i="3"/>
  <c r="J21" i="3"/>
  <c r="E21" i="3"/>
  <c r="J88" i="3"/>
  <c r="J20" i="3"/>
  <c r="J18" i="3"/>
  <c r="E18" i="3"/>
  <c r="F89" i="3"/>
  <c r="J17" i="3"/>
  <c r="J15" i="3"/>
  <c r="E15" i="3"/>
  <c r="F88" i="3"/>
  <c r="J14" i="3"/>
  <c r="J12" i="3"/>
  <c r="J86" i="3"/>
  <c r="E7" i="3"/>
  <c r="E82" i="3"/>
  <c r="J37" i="2"/>
  <c r="J36" i="2"/>
  <c r="AY55" i="1"/>
  <c r="J35" i="2"/>
  <c r="AX55" i="1"/>
  <c r="BI224" i="2"/>
  <c r="BH224" i="2"/>
  <c r="BG224" i="2"/>
  <c r="BF224" i="2"/>
  <c r="T224" i="2"/>
  <c r="T223" i="2"/>
  <c r="R224" i="2"/>
  <c r="R223" i="2"/>
  <c r="P224" i="2"/>
  <c r="P223" i="2"/>
  <c r="P216" i="2" s="1"/>
  <c r="BI221" i="2"/>
  <c r="BH221" i="2"/>
  <c r="BG221" i="2"/>
  <c r="BF221" i="2"/>
  <c r="T221" i="2"/>
  <c r="T220" i="2"/>
  <c r="R221" i="2"/>
  <c r="R220" i="2"/>
  <c r="P221" i="2"/>
  <c r="P220" i="2"/>
  <c r="BI218" i="2"/>
  <c r="BH218" i="2"/>
  <c r="BG218" i="2"/>
  <c r="BF218" i="2"/>
  <c r="T218" i="2"/>
  <c r="T217" i="2"/>
  <c r="T216" i="2" s="1"/>
  <c r="R218" i="2"/>
  <c r="R217" i="2"/>
  <c r="R216" i="2"/>
  <c r="P218" i="2"/>
  <c r="P217" i="2"/>
  <c r="BI214" i="2"/>
  <c r="BH214" i="2"/>
  <c r="BG214" i="2"/>
  <c r="BF214" i="2"/>
  <c r="T214" i="2"/>
  <c r="T213" i="2"/>
  <c r="R214" i="2"/>
  <c r="R213" i="2"/>
  <c r="P214" i="2"/>
  <c r="P213" i="2"/>
  <c r="BI205" i="2"/>
  <c r="BH205" i="2"/>
  <c r="BG205" i="2"/>
  <c r="BF205" i="2"/>
  <c r="T205" i="2"/>
  <c r="R205" i="2"/>
  <c r="P205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29" i="2"/>
  <c r="BH129" i="2"/>
  <c r="BG129" i="2"/>
  <c r="BF129" i="2"/>
  <c r="T129" i="2"/>
  <c r="R129" i="2"/>
  <c r="P129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F83" i="2"/>
  <c r="E81" i="2"/>
  <c r="F52" i="2"/>
  <c r="E50" i="2"/>
  <c r="J24" i="2"/>
  <c r="E24" i="2"/>
  <c r="J86" i="2"/>
  <c r="J23" i="2"/>
  <c r="J21" i="2"/>
  <c r="E21" i="2"/>
  <c r="J54" i="2"/>
  <c r="J20" i="2"/>
  <c r="J18" i="2"/>
  <c r="E18" i="2"/>
  <c r="F86" i="2"/>
  <c r="J17" i="2"/>
  <c r="J15" i="2"/>
  <c r="E15" i="2"/>
  <c r="F85" i="2"/>
  <c r="J14" i="2"/>
  <c r="J12" i="2"/>
  <c r="J83" i="2"/>
  <c r="E7" i="2"/>
  <c r="E48" i="2"/>
  <c r="L50" i="1"/>
  <c r="AM50" i="1"/>
  <c r="AM49" i="1"/>
  <c r="L49" i="1"/>
  <c r="AM47" i="1"/>
  <c r="L47" i="1"/>
  <c r="L45" i="1"/>
  <c r="L44" i="1"/>
  <c r="J192" i="2"/>
  <c r="J137" i="2"/>
  <c r="J110" i="2"/>
  <c r="J121" i="2"/>
  <c r="J98" i="3"/>
  <c r="J95" i="3"/>
  <c r="BK135" i="3"/>
  <c r="BK95" i="3"/>
  <c r="J238" i="4"/>
  <c r="J112" i="4"/>
  <c r="J152" i="4"/>
  <c r="BK169" i="4"/>
  <c r="BK149" i="2"/>
  <c r="BK110" i="2"/>
  <c r="J224" i="2"/>
  <c r="J221" i="3"/>
  <c r="BK150" i="3"/>
  <c r="BK181" i="3"/>
  <c r="J197" i="4"/>
  <c r="J203" i="4"/>
  <c r="J142" i="4"/>
  <c r="J172" i="4"/>
  <c r="BK152" i="4"/>
  <c r="J176" i="2"/>
  <c r="J179" i="2"/>
  <c r="BK154" i="2"/>
  <c r="BK176" i="2"/>
  <c r="J193" i="3"/>
  <c r="BK155" i="3"/>
  <c r="J179" i="3"/>
  <c r="J173" i="3"/>
  <c r="BK131" i="4"/>
  <c r="J169" i="4"/>
  <c r="BK149" i="4"/>
  <c r="BK180" i="4"/>
  <c r="BK132" i="4"/>
  <c r="BK179" i="2"/>
  <c r="J169" i="2"/>
  <c r="J161" i="2"/>
  <c r="J214" i="3"/>
  <c r="BK218" i="3"/>
  <c r="J143" i="3"/>
  <c r="BK143" i="3"/>
  <c r="BK244" i="4"/>
  <c r="J219" i="4"/>
  <c r="BK118" i="4"/>
  <c r="BK238" i="4"/>
  <c r="BK175" i="4"/>
  <c r="BK164" i="2"/>
  <c r="BK108" i="2"/>
  <c r="BK103" i="2"/>
  <c r="J206" i="3"/>
  <c r="BK193" i="3"/>
  <c r="BK224" i="3"/>
  <c r="J176" i="3"/>
  <c r="J190" i="4"/>
  <c r="J175" i="4"/>
  <c r="BK233" i="4"/>
  <c r="BK159" i="4"/>
  <c r="J185" i="4"/>
  <c r="BK188" i="2"/>
  <c r="BK144" i="2"/>
  <c r="J129" i="2"/>
  <c r="BK161" i="2"/>
  <c r="J115" i="3"/>
  <c r="BK173" i="3"/>
  <c r="BK200" i="3"/>
  <c r="J135" i="3"/>
  <c r="BK229" i="4"/>
  <c r="J162" i="4"/>
  <c r="J187" i="4"/>
  <c r="BK104" i="4"/>
  <c r="BK142" i="4"/>
  <c r="J154" i="2"/>
  <c r="BK98" i="2"/>
  <c r="J144" i="2"/>
  <c r="BK129" i="2"/>
  <c r="J111" i="3"/>
  <c r="J106" i="3"/>
  <c r="BK111" i="3"/>
  <c r="J244" i="4"/>
  <c r="J191" i="4"/>
  <c r="J96" i="4"/>
  <c r="J233" i="4"/>
  <c r="J137" i="4"/>
  <c r="J205" i="2"/>
  <c r="J221" i="2"/>
  <c r="J173" i="2"/>
  <c r="AS54" i="1"/>
  <c r="BK101" i="3"/>
  <c r="BK179" i="3"/>
  <c r="BK96" i="4"/>
  <c r="BK157" i="4"/>
  <c r="J157" i="4"/>
  <c r="J216" i="4"/>
  <c r="BK218" i="2"/>
  <c r="J202" i="2"/>
  <c r="J214" i="2"/>
  <c r="BK171" i="3"/>
  <c r="J168" i="3"/>
  <c r="J186" i="3"/>
  <c r="BK132" i="3"/>
  <c r="J110" i="4"/>
  <c r="BK166" i="4"/>
  <c r="BK185" i="4"/>
  <c r="BK112" i="4"/>
  <c r="J149" i="4"/>
  <c r="BK224" i="2"/>
  <c r="J218" i="2"/>
  <c r="BK192" i="2"/>
  <c r="J132" i="3"/>
  <c r="J200" i="3"/>
  <c r="J227" i="3"/>
  <c r="BK115" i="3"/>
  <c r="BK99" i="4"/>
  <c r="BK172" i="4"/>
  <c r="J104" i="4"/>
  <c r="BK154" i="4"/>
  <c r="BK194" i="4"/>
  <c r="J182" i="2"/>
  <c r="BK92" i="2"/>
  <c r="BK182" i="2"/>
  <c r="BK116" i="2"/>
  <c r="BK95" i="2"/>
  <c r="J224" i="3"/>
  <c r="J125" i="3"/>
  <c r="J155" i="3"/>
  <c r="BK125" i="3"/>
  <c r="J241" i="4"/>
  <c r="J159" i="4"/>
  <c r="BK162" i="4"/>
  <c r="BK219" i="4"/>
  <c r="J124" i="4"/>
  <c r="J116" i="2"/>
  <c r="J95" i="2"/>
  <c r="J103" i="2"/>
  <c r="J181" i="3"/>
  <c r="BK186" i="3"/>
  <c r="J171" i="3"/>
  <c r="J150" i="3"/>
  <c r="BK137" i="4"/>
  <c r="BK190" i="4"/>
  <c r="BK216" i="4"/>
  <c r="J229" i="4"/>
  <c r="BK202" i="2"/>
  <c r="J188" i="2"/>
  <c r="BK137" i="2"/>
  <c r="BK173" i="2"/>
  <c r="BK120" i="3"/>
  <c r="J120" i="3"/>
  <c r="BK168" i="3"/>
  <c r="BK241" i="4"/>
  <c r="BK181" i="4"/>
  <c r="J154" i="4"/>
  <c r="BK179" i="4"/>
  <c r="BK211" i="4"/>
  <c r="BK214" i="2"/>
  <c r="J199" i="2"/>
  <c r="J108" i="2"/>
  <c r="J98" i="2"/>
  <c r="BK227" i="3"/>
  <c r="BK98" i="3"/>
  <c r="J160" i="3"/>
  <c r="J166" i="4"/>
  <c r="J180" i="4"/>
  <c r="J181" i="4"/>
  <c r="J118" i="4"/>
  <c r="J179" i="4"/>
  <c r="BK199" i="2"/>
  <c r="BK205" i="2"/>
  <c r="J164" i="2"/>
  <c r="BK221" i="2"/>
  <c r="J218" i="3"/>
  <c r="BK176" i="3"/>
  <c r="BK206" i="3"/>
  <c r="BK214" i="3"/>
  <c r="BK191" i="4"/>
  <c r="J211" i="4"/>
  <c r="J132" i="4"/>
  <c r="BK110" i="4"/>
  <c r="BK203" i="4"/>
  <c r="J131" i="4"/>
  <c r="BK169" i="2"/>
  <c r="BK121" i="2"/>
  <c r="J149" i="2"/>
  <c r="J92" i="2"/>
  <c r="BK106" i="3"/>
  <c r="BK160" i="3"/>
  <c r="BK221" i="3"/>
  <c r="J101" i="3"/>
  <c r="J194" i="4"/>
  <c r="BK197" i="4"/>
  <c r="J99" i="4"/>
  <c r="BK124" i="4"/>
  <c r="BK187" i="4"/>
  <c r="P199" i="3" l="1"/>
  <c r="T199" i="3"/>
  <c r="R199" i="3"/>
  <c r="R236" i="4"/>
  <c r="P91" i="2"/>
  <c r="R120" i="2"/>
  <c r="R178" i="2"/>
  <c r="R191" i="2"/>
  <c r="BK94" i="3"/>
  <c r="J94" i="3" s="1"/>
  <c r="J61" i="3" s="1"/>
  <c r="BK124" i="3"/>
  <c r="J124" i="3" s="1"/>
  <c r="J62" i="3" s="1"/>
  <c r="P180" i="3"/>
  <c r="BK91" i="2"/>
  <c r="J91" i="2" s="1"/>
  <c r="J61" i="2" s="1"/>
  <c r="BK120" i="2"/>
  <c r="J120" i="2"/>
  <c r="J62" i="2" s="1"/>
  <c r="BK178" i="2"/>
  <c r="J178" i="2" s="1"/>
  <c r="J63" i="2" s="1"/>
  <c r="BK191" i="2"/>
  <c r="J191" i="2" s="1"/>
  <c r="J64" i="2" s="1"/>
  <c r="T94" i="3"/>
  <c r="T124" i="3"/>
  <c r="R180" i="3"/>
  <c r="BK95" i="4"/>
  <c r="R95" i="4"/>
  <c r="P109" i="4"/>
  <c r="BK161" i="4"/>
  <c r="J161" i="4" s="1"/>
  <c r="J63" i="4" s="1"/>
  <c r="R161" i="4"/>
  <c r="P171" i="4"/>
  <c r="R189" i="4"/>
  <c r="T202" i="4"/>
  <c r="T91" i="2"/>
  <c r="P120" i="2"/>
  <c r="P178" i="2"/>
  <c r="T191" i="2"/>
  <c r="P94" i="3"/>
  <c r="P124" i="3"/>
  <c r="BK180" i="3"/>
  <c r="J180" i="3"/>
  <c r="J64" i="3" s="1"/>
  <c r="BK109" i="4"/>
  <c r="J109" i="4" s="1"/>
  <c r="J62" i="4" s="1"/>
  <c r="T109" i="4"/>
  <c r="BK171" i="4"/>
  <c r="J171" i="4" s="1"/>
  <c r="J64" i="4" s="1"/>
  <c r="T171" i="4"/>
  <c r="P189" i="4"/>
  <c r="T189" i="4"/>
  <c r="R202" i="4"/>
  <c r="R91" i="2"/>
  <c r="R90" i="2" s="1"/>
  <c r="R89" i="2" s="1"/>
  <c r="T120" i="2"/>
  <c r="T178" i="2"/>
  <c r="P191" i="2"/>
  <c r="R94" i="3"/>
  <c r="R124" i="3"/>
  <c r="T180" i="3"/>
  <c r="P95" i="4"/>
  <c r="T95" i="4"/>
  <c r="R109" i="4"/>
  <c r="P161" i="4"/>
  <c r="T161" i="4"/>
  <c r="R171" i="4"/>
  <c r="BK189" i="4"/>
  <c r="J189" i="4" s="1"/>
  <c r="J65" i="4" s="1"/>
  <c r="BK202" i="4"/>
  <c r="J202" i="4"/>
  <c r="J66" i="4" s="1"/>
  <c r="P202" i="4"/>
  <c r="BK220" i="2"/>
  <c r="J220" i="2"/>
  <c r="J68" i="2" s="1"/>
  <c r="BK178" i="3"/>
  <c r="J178" i="3" s="1"/>
  <c r="J63" i="3" s="1"/>
  <c r="BK213" i="3"/>
  <c r="J213" i="3" s="1"/>
  <c r="J66" i="3" s="1"/>
  <c r="BK213" i="2"/>
  <c r="J213" i="2" s="1"/>
  <c r="J65" i="2" s="1"/>
  <c r="BK199" i="3"/>
  <c r="J199" i="3"/>
  <c r="J65" i="3" s="1"/>
  <c r="BK217" i="3"/>
  <c r="J217" i="3" s="1"/>
  <c r="J68" i="3" s="1"/>
  <c r="BK237" i="4"/>
  <c r="J237" i="4" s="1"/>
  <c r="J71" i="4" s="1"/>
  <c r="BK240" i="4"/>
  <c r="J240" i="4" s="1"/>
  <c r="J72" i="4" s="1"/>
  <c r="BK217" i="2"/>
  <c r="J217" i="2"/>
  <c r="J67" i="2" s="1"/>
  <c r="BK223" i="2"/>
  <c r="J223" i="2" s="1"/>
  <c r="J69" i="2" s="1"/>
  <c r="BK220" i="3"/>
  <c r="J220" i="3" s="1"/>
  <c r="J70" i="3" s="1"/>
  <c r="BK223" i="3"/>
  <c r="J223" i="3" s="1"/>
  <c r="J71" i="3" s="1"/>
  <c r="BK226" i="3"/>
  <c r="J226" i="3"/>
  <c r="J72" i="3" s="1"/>
  <c r="BK232" i="4"/>
  <c r="J232" i="4" s="1"/>
  <c r="J69" i="4" s="1"/>
  <c r="BK243" i="4"/>
  <c r="J243" i="4" s="1"/>
  <c r="J73" i="4" s="1"/>
  <c r="BK228" i="4"/>
  <c r="J228" i="4" s="1"/>
  <c r="J67" i="4" s="1"/>
  <c r="F90" i="4"/>
  <c r="BE99" i="4"/>
  <c r="BE104" i="4"/>
  <c r="BE110" i="4"/>
  <c r="BE157" i="4"/>
  <c r="BE162" i="4"/>
  <c r="BE185" i="4"/>
  <c r="BE190" i="4"/>
  <c r="BE191" i="4"/>
  <c r="BE241" i="4"/>
  <c r="J52" i="4"/>
  <c r="E83" i="4"/>
  <c r="F89" i="4"/>
  <c r="BE96" i="4"/>
  <c r="BE131" i="4"/>
  <c r="BE132" i="4"/>
  <c r="BE137" i="4"/>
  <c r="BE142" i="4"/>
  <c r="BE166" i="4"/>
  <c r="BE197" i="4"/>
  <c r="BE203" i="4"/>
  <c r="J54" i="4"/>
  <c r="J55" i="4"/>
  <c r="BE187" i="4"/>
  <c r="BE112" i="4"/>
  <c r="BE118" i="4"/>
  <c r="BE124" i="4"/>
  <c r="BE149" i="4"/>
  <c r="BE152" i="4"/>
  <c r="BE154" i="4"/>
  <c r="BE159" i="4"/>
  <c r="BE169" i="4"/>
  <c r="BE172" i="4"/>
  <c r="BE175" i="4"/>
  <c r="BE179" i="4"/>
  <c r="BE180" i="4"/>
  <c r="BE181" i="4"/>
  <c r="BE194" i="4"/>
  <c r="BE211" i="4"/>
  <c r="BE216" i="4"/>
  <c r="BE219" i="4"/>
  <c r="BE229" i="4"/>
  <c r="BE233" i="4"/>
  <c r="BE238" i="4"/>
  <c r="BE244" i="4"/>
  <c r="J52" i="3"/>
  <c r="J55" i="3"/>
  <c r="BE101" i="3"/>
  <c r="BE115" i="3"/>
  <c r="BE150" i="3"/>
  <c r="BE168" i="3"/>
  <c r="BE200" i="3"/>
  <c r="E48" i="3"/>
  <c r="F54" i="3"/>
  <c r="BE95" i="3"/>
  <c r="BE120" i="3"/>
  <c r="BE171" i="3"/>
  <c r="BE173" i="3"/>
  <c r="BE186" i="3"/>
  <c r="BE218" i="3"/>
  <c r="BE227" i="3"/>
  <c r="J54" i="3"/>
  <c r="BE106" i="3"/>
  <c r="BE111" i="3"/>
  <c r="BE125" i="3"/>
  <c r="BE132" i="3"/>
  <c r="BE179" i="3"/>
  <c r="BE206" i="3"/>
  <c r="BE214" i="3"/>
  <c r="BE221" i="3"/>
  <c r="F55" i="3"/>
  <c r="BE98" i="3"/>
  <c r="BE135" i="3"/>
  <c r="BE143" i="3"/>
  <c r="BE155" i="3"/>
  <c r="BE160" i="3"/>
  <c r="BE176" i="3"/>
  <c r="BE181" i="3"/>
  <c r="BE193" i="3"/>
  <c r="BE224" i="3"/>
  <c r="J52" i="2"/>
  <c r="J55" i="2"/>
  <c r="J85" i="2"/>
  <c r="BE108" i="2"/>
  <c r="BE110" i="2"/>
  <c r="BE137" i="2"/>
  <c r="BE144" i="2"/>
  <c r="BE164" i="2"/>
  <c r="BE182" i="2"/>
  <c r="BE199" i="2"/>
  <c r="BE218" i="2"/>
  <c r="BE221" i="2"/>
  <c r="F54" i="2"/>
  <c r="BE92" i="2"/>
  <c r="BE176" i="2"/>
  <c r="BE192" i="2"/>
  <c r="BE202" i="2"/>
  <c r="BE205" i="2"/>
  <c r="BE214" i="2"/>
  <c r="E79" i="2"/>
  <c r="BE103" i="2"/>
  <c r="BE116" i="2"/>
  <c r="BE149" i="2"/>
  <c r="BE154" i="2"/>
  <c r="BE161" i="2"/>
  <c r="BE169" i="2"/>
  <c r="BE179" i="2"/>
  <c r="BE188" i="2"/>
  <c r="BE224" i="2"/>
  <c r="F55" i="2"/>
  <c r="BE95" i="2"/>
  <c r="BE98" i="2"/>
  <c r="BE121" i="2"/>
  <c r="BE129" i="2"/>
  <c r="BE173" i="2"/>
  <c r="J34" i="4"/>
  <c r="AW57" i="1" s="1"/>
  <c r="F37" i="4"/>
  <c r="BD57" i="1"/>
  <c r="F35" i="3"/>
  <c r="BB56" i="1" s="1"/>
  <c r="J34" i="3"/>
  <c r="AW56" i="1"/>
  <c r="F35" i="2"/>
  <c r="BB55" i="1" s="1"/>
  <c r="F37" i="2"/>
  <c r="BD55" i="1"/>
  <c r="J34" i="2"/>
  <c r="AW55" i="1" s="1"/>
  <c r="F34" i="3"/>
  <c r="BA56" i="1"/>
  <c r="F34" i="2"/>
  <c r="BA55" i="1" s="1"/>
  <c r="F36" i="3"/>
  <c r="BC56" i="1"/>
  <c r="F36" i="4"/>
  <c r="BC57" i="1" s="1"/>
  <c r="F36" i="2"/>
  <c r="BC55" i="1"/>
  <c r="F37" i="3"/>
  <c r="BD56" i="1" s="1"/>
  <c r="F34" i="4"/>
  <c r="BA57" i="1"/>
  <c r="F35" i="4"/>
  <c r="BB57" i="1" s="1"/>
  <c r="BK90" i="2" l="1"/>
  <c r="J90" i="2" s="1"/>
  <c r="J60" i="2" s="1"/>
  <c r="P94" i="4"/>
  <c r="P93" i="4" s="1"/>
  <c r="AU57" i="1" s="1"/>
  <c r="T90" i="2"/>
  <c r="T89" i="2"/>
  <c r="P93" i="3"/>
  <c r="P92" i="3"/>
  <c r="AU56" i="1"/>
  <c r="R94" i="4"/>
  <c r="R93" i="4" s="1"/>
  <c r="T93" i="3"/>
  <c r="T92" i="3"/>
  <c r="BK94" i="4"/>
  <c r="P90" i="2"/>
  <c r="P89" i="2"/>
  <c r="AU55" i="1"/>
  <c r="T94" i="4"/>
  <c r="T93" i="4" s="1"/>
  <c r="R93" i="3"/>
  <c r="R92" i="3"/>
  <c r="BK216" i="3"/>
  <c r="J216" i="3" s="1"/>
  <c r="J67" i="3" s="1"/>
  <c r="BK219" i="3"/>
  <c r="J219" i="3"/>
  <c r="J69" i="3" s="1"/>
  <c r="BK216" i="2"/>
  <c r="J216" i="2"/>
  <c r="J66" i="2"/>
  <c r="J95" i="4"/>
  <c r="J61" i="4"/>
  <c r="BK236" i="4"/>
  <c r="J236" i="4"/>
  <c r="J70" i="4" s="1"/>
  <c r="BK93" i="3"/>
  <c r="J93" i="3"/>
  <c r="J60" i="3"/>
  <c r="BK231" i="4"/>
  <c r="J231" i="4"/>
  <c r="J68" i="4"/>
  <c r="BK89" i="2"/>
  <c r="J89" i="2" s="1"/>
  <c r="J30" i="2" s="1"/>
  <c r="AG55" i="1" s="1"/>
  <c r="J33" i="3"/>
  <c r="AV56" i="1"/>
  <c r="AT56" i="1"/>
  <c r="BD54" i="1"/>
  <c r="W33" i="1"/>
  <c r="F33" i="4"/>
  <c r="AZ57" i="1"/>
  <c r="BA54" i="1"/>
  <c r="W30" i="1"/>
  <c r="F33" i="3"/>
  <c r="AZ56" i="1"/>
  <c r="BC54" i="1"/>
  <c r="AY54" i="1"/>
  <c r="F33" i="2"/>
  <c r="AZ55" i="1"/>
  <c r="J33" i="2"/>
  <c r="AV55" i="1"/>
  <c r="AT55" i="1"/>
  <c r="BB54" i="1"/>
  <c r="AX54" i="1"/>
  <c r="J33" i="4"/>
  <c r="AV57" i="1"/>
  <c r="AT57" i="1"/>
  <c r="BK93" i="4" l="1"/>
  <c r="J93" i="4"/>
  <c r="BK92" i="3"/>
  <c r="J92" i="3" s="1"/>
  <c r="J30" i="3" s="1"/>
  <c r="AG56" i="1" s="1"/>
  <c r="J94" i="4"/>
  <c r="J60" i="4"/>
  <c r="AN55" i="1"/>
  <c r="J59" i="2"/>
  <c r="J39" i="2"/>
  <c r="J30" i="4"/>
  <c r="AG57" i="1"/>
  <c r="AW54" i="1"/>
  <c r="AK30" i="1"/>
  <c r="AU54" i="1"/>
  <c r="W32" i="1"/>
  <c r="W31" i="1"/>
  <c r="AZ54" i="1"/>
  <c r="AV54" i="1" s="1"/>
  <c r="AK29" i="1" s="1"/>
  <c r="J39" i="4" l="1"/>
  <c r="J39" i="3"/>
  <c r="J59" i="3"/>
  <c r="J59" i="4"/>
  <c r="AN56" i="1"/>
  <c r="AN57" i="1"/>
  <c r="AG54" i="1"/>
  <c r="AK26" i="1" s="1"/>
  <c r="AK35" i="1" s="1"/>
  <c r="W29" i="1"/>
  <c r="AT54" i="1"/>
  <c r="AN54" i="1" l="1"/>
</calcChain>
</file>

<file path=xl/sharedStrings.xml><?xml version="1.0" encoding="utf-8"?>
<sst xmlns="http://schemas.openxmlformats.org/spreadsheetml/2006/main" count="4973" uniqueCount="759">
  <si>
    <t>Export Komplet</t>
  </si>
  <si>
    <t>VZ</t>
  </si>
  <si>
    <t>2.0</t>
  </si>
  <si>
    <t>ZAMOK</t>
  </si>
  <si>
    <t>False</t>
  </si>
  <si>
    <t>{e8a64b3e-2fba-4c4e-a423-69eb80da170e}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</si>
  <si>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</si>
  <si>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</si>
  <si>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</si>
  <si>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</si>
  <si>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</si>
  <si>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</si>
  <si>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</si>
  <si>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</si>
  <si>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20230033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</si>
  <si>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</si>
  <si>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</si>
  <si>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Jesenice, Žatecká 148, bourání objektů</t>
  </si>
  <si>
    <t>0,1</t>
  </si>
  <si>
    <t>KSO:</t>
  </si>
  <si>
    <t/>
  </si>
  <si>
    <t>CC-CZ:</t>
  </si>
  <si>
    <t>1</t>
  </si>
  <si>
    <t>Místo:</t>
  </si>
  <si>
    <t>Jesenice, Žatecká 148</t>
  </si>
  <si>
    <t>Datum:</t>
  </si>
  <si>
    <t>17. 10. 2023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</si>
  <si>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</si>
  <si>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</si>
  <si>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</si>
  <si>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</si>
  <si>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</si>
  <si>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</si>
  <si>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</si>
  <si>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</si>
  <si>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</si>
  <si>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</si>
  <si>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</si>
  <si>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</si>
  <si>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</si>
  <si>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</si>
  <si>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</si>
  <si>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</si>
  <si>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</si>
  <si>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</si>
  <si>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</si>
  <si>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</si>
  <si>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</si>
  <si>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</si>
  <si>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</si>
  <si>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</si>
  <si>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</si>
  <si>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</si>
  <si>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</si>
  <si>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</si>
  <si>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</si>
  <si>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</si>
  <si>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</si>
  <si>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</si>
  <si>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</si>
  <si>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</si>
  <si>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</si>
  <si>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</si>
  <si>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</si>
  <si>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</si>
  <si>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</si>
  <si>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</si>
  <si>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</si>
  <si>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</si>
  <si>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</si>
  <si>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</si>
  <si>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</si>
  <si>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</si>
  <si>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</si>
  <si>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</si>
  <si>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</si>
  <si>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</si>
  <si>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</si>
  <si>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</si>
  <si>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0001</t>
  </si>
  <si>
    <t>Demolice stodoly</t>
  </si>
  <si>
    <t>STA</t>
  </si>
  <si>
    <t>{71d64cef-a4c3-4709-9465-20af3e7662af}</t>
  </si>
  <si>
    <t>812 89 19</t>
  </si>
  <si>
    <t>2</t>
  </si>
  <si>
    <t>0002</t>
  </si>
  <si>
    <t>Demolice domu</t>
  </si>
  <si>
    <t>{71d839d1-3f4c-445c-8544-b5ce3a545641}</t>
  </si>
  <si>
    <t>801 39 19</t>
  </si>
  <si>
    <t>0003</t>
  </si>
  <si>
    <t>Práce na dvoře a provizorní oplocení</t>
  </si>
  <si>
    <t>{c3757963-c254-446a-b4df-d21ef484bd42}</t>
  </si>
  <si>
    <t>815 99 99</t>
  </si>
  <si>
    <t>KRYCÍ LIST SOUPISU PRACÍ</t>
  </si>
  <si>
    <t>Objekt:</t>
  </si>
  <si>
    <t>0001 - Demolice stodoly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</si>
  <si>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</si>
  <si>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</si>
  <si>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</si>
  <si>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</si>
  <si>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</si>
  <si>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001 - Poznámky a pomocné výpočty</t>
  </si>
  <si>
    <t xml:space="preserve">    1 - Zemní práce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</si>
  <si>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</si>
  <si>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</si>
  <si>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</si>
  <si>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</si>
  <si>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</si>
  <si>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</si>
  <si>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</si>
  <si>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</si>
  <si>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</si>
  <si>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</si>
  <si>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</si>
  <si>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</si>
  <si>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</si>
  <si>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</si>
  <si>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</si>
  <si>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</si>
  <si>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</si>
  <si>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</si>
  <si>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</si>
  <si>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</si>
  <si>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</si>
  <si>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</si>
  <si>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</si>
  <si>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001</t>
  </si>
  <si>
    <t>Poznámky a pomocné výpočty</t>
  </si>
  <si>
    <t>K</t>
  </si>
  <si>
    <t>000001001R</t>
  </si>
  <si>
    <t>Poznámka č. 1</t>
  </si>
  <si>
    <t>4</t>
  </si>
  <si>
    <t>-492429897</t>
  </si>
  <si>
    <t>VV</t>
  </si>
  <si>
    <t>Rozpočet je zpracován v oceňovací soustavě ÚRS dle jejích pravidel a ustanovení.</t>
  </si>
  <si>
    <t>000001002R</t>
  </si>
  <si>
    <t>Poznámka č. 2</t>
  </si>
  <si>
    <t>703928596</t>
  </si>
  <si>
    <t>Obestavěný prostor nadzemní části demolované budovy je stanoven s použitím ČSN 73 4055 Výpočet obestavěného prostoru pozemních stavebních objektů.</t>
  </si>
  <si>
    <t>3</t>
  </si>
  <si>
    <t>000001003R</t>
  </si>
  <si>
    <t>Poznámka č. 3</t>
  </si>
  <si>
    <t>-1921679842</t>
  </si>
  <si>
    <t>Urovnání terénu po provedení demoličních a bouracích prací:</t>
  </si>
  <si>
    <t xml:space="preserve">V cenách (= v ceníkových položkách katalogu ÚRS 800-6 Demolice objektů) jsou započteny i náklady na úpravu pláně na půdorysné ploše demolovaného </t>
  </si>
  <si>
    <t>objektu navazující na přilehlý terén s výškovými rozdíly do ± 150 mm.</t>
  </si>
  <si>
    <t>000001004R</t>
  </si>
  <si>
    <t>Poznámka č. 4</t>
  </si>
  <si>
    <t>-627289581</t>
  </si>
  <si>
    <t>Odstraňovaná suť a odstraňované hmoty - pro zpracování rozpočtu není zadáno, zda a jak mají být využity.</t>
  </si>
  <si>
    <t>Proto je v rozpočtu započtena jejich doprava na recyklační skládku.</t>
  </si>
  <si>
    <t>Potřebné množství vhodné suti má být použito na zásyp.</t>
  </si>
  <si>
    <t>5</t>
  </si>
  <si>
    <t>000001005R</t>
  </si>
  <si>
    <t>stodola-obestavěný prostor nadzemní části</t>
  </si>
  <si>
    <t>m3OP</t>
  </si>
  <si>
    <t>833014787</t>
  </si>
  <si>
    <t>32,90*11,40*4,00+11,40*(9,80-4,00)*0,5*32,90</t>
  </si>
  <si>
    <t>6</t>
  </si>
  <si>
    <t>000001006R</t>
  </si>
  <si>
    <t>stodola-celkový objem konstrucí nadzemní části</t>
  </si>
  <si>
    <t>m3</t>
  </si>
  <si>
    <t>1212495155</t>
  </si>
  <si>
    <t>"klenbový strop v 1.traktu-průměrná tloušťka 0,60 m" 10,30*9,40*0,60</t>
  </si>
  <si>
    <t>"pilíř v 1.traktu" 0,45*0,45*4,00</t>
  </si>
  <si>
    <t>"vnitřní zdivo" 9,40*0,80*4,00*2+3,70*0,40*4,00</t>
  </si>
  <si>
    <t>"obvodové zdivo" (30,90+11,40)*2*1,00*4,00+11,40*(9,80-4,00)*0,5*1,00*2</t>
  </si>
  <si>
    <t>Součet</t>
  </si>
  <si>
    <t>7</t>
  </si>
  <si>
    <t>000001007R</t>
  </si>
  <si>
    <t>stodola-výpočet podílu konstrukcí</t>
  </si>
  <si>
    <t>437485015</t>
  </si>
  <si>
    <t>celkový objem konstrukcí = 529,502 m3</t>
  </si>
  <si>
    <t>obestavěný prostor = 2587,914 m3</t>
  </si>
  <si>
    <t>529,502/2587,914</t>
  </si>
  <si>
    <t>Zemní práce</t>
  </si>
  <si>
    <t>8</t>
  </si>
  <si>
    <t>132351104</t>
  </si>
  <si>
    <t>Hloubení nezapažených rýh šířky do 800 mm strojně s urovnáním dna do předepsaného profilu a spádu v hornině třídy těžitelnosti II skupiny 4 přes 100 m3</t>
  </si>
  <si>
    <t>CS ÚRS 2023 02</t>
  </si>
  <si>
    <t>-676069367</t>
  </si>
  <si>
    <t>Online PSC</t>
  </si>
  <si>
    <t>https://podminky.urs.cz/item/CS_URS_2023_02/132351104</t>
  </si>
  <si>
    <t>obnažení bouraných základů:</t>
  </si>
  <si>
    <t>"základy obvod.zdí-z vnější strany" (34,10+11,60)*2*0,50*1,20</t>
  </si>
  <si>
    <t>"základy obvod.zdí-z vnitřní strany" (12,90+5,70+10,10+8,20)*2*0,50*1,00</t>
  </si>
  <si>
    <t>"základy vnitřních zdí" (8,20*4-0,60+3,70*2+0,60)*0,50*1,00</t>
  </si>
  <si>
    <t>"základové zdivo-vnitřního pilíře-1.trakt" 1,15*4*0,50*1,00</t>
  </si>
  <si>
    <t>9</t>
  </si>
  <si>
    <t>139001101</t>
  </si>
  <si>
    <t>Příplatek k cenám hloubených vykopávek za ztížení vykopávky v blízkosti podzemního vedení nebo výbušnin pro jakoukoliv třídu horniny</t>
  </si>
  <si>
    <t>1944688098</t>
  </si>
  <si>
    <t>https://podminky.urs.cz/item/CS_URS_2023_02/139001101</t>
  </si>
  <si>
    <t>162251121</t>
  </si>
  <si>
    <t>Vodorovné přemístění výkopku nebo sypaniny po suchu na obvyklém dopravním prostředku, bez naložení výkopku, avšak se složením bez rozhrnutí z horniny třídy těžitelnosti II skupiny 4 a 5 na vzdálenost do 20 m</t>
  </si>
  <si>
    <t>-1677405457</t>
  </si>
  <si>
    <t>https://podminky.urs.cz/item/CS_URS_2023_02/162251121</t>
  </si>
  <si>
    <t>"obnažení bouraných základů-výkopek na staveništní skládku" 114,140</t>
  </si>
  <si>
    <t>"vybouraná suť pro zásyp-na staveništní skládku" 207,755-114,140</t>
  </si>
  <si>
    <t>"výkopek ze staveništní skládky pro zásyp" 114,140</t>
  </si>
  <si>
    <t>"vybouraná suť pro zásyp-ze staveništní skládky" 207,755-114,140</t>
  </si>
  <si>
    <t>11</t>
  </si>
  <si>
    <t>167151112</t>
  </si>
  <si>
    <t>Nakládání, skládání a překládání neulehlého výkopku nebo sypaniny strojně nakládání, množství přes 100 m3, z hornin třídy těžitelnosti II, skupiny 4 a 5</t>
  </si>
  <si>
    <t>806398782</t>
  </si>
  <si>
    <t>https://podminky.urs.cz/item/CS_URS_2023_02/167151112</t>
  </si>
  <si>
    <t>"vybouraná suť ze staveništní skládky pro zásyp" 207,755-114,140</t>
  </si>
  <si>
    <t>12</t>
  </si>
  <si>
    <t>171251201</t>
  </si>
  <si>
    <t>Uložení sypaniny na skládky nebo meziskládky bez hutnění s upravením uložené sypaniny do předepsaného tvaru</t>
  </si>
  <si>
    <t>235544295</t>
  </si>
  <si>
    <t>https://podminky.urs.cz/item/CS_URS_2023_02/171251201</t>
  </si>
  <si>
    <t>13</t>
  </si>
  <si>
    <t>174151101</t>
  </si>
  <si>
    <t>Zásyp sypaninou z jakékoliv horniny strojně s uložením výkopku ve vrstvách se zhutněním jam, šachet, rýh nebo kolem objektů v těchto vykopávkách</t>
  </si>
  <si>
    <t>-1879377076</t>
  </si>
  <si>
    <t>https://podminky.urs.cz/item/CS_URS_2023_02/174151101</t>
  </si>
  <si>
    <t>"vybourané podlahy" 54,748</t>
  </si>
  <si>
    <t>"vybourané základy" 147,555</t>
  </si>
  <si>
    <t>"rýhy" 114,140</t>
  </si>
  <si>
    <t>"odpočet objemu ornice" -(202,098*0,20+227,562*0,30)</t>
  </si>
  <si>
    <t>14</t>
  </si>
  <si>
    <t>181351103</t>
  </si>
  <si>
    <t>Rozprostření a urovnání ornice v rovině nebo ve svahu sklonu do 1:5 strojně při souvislé ploše přes 100 do 500 m2, tl. vrstvy do 200 mm</t>
  </si>
  <si>
    <t>m2</t>
  </si>
  <si>
    <t>356007043</t>
  </si>
  <si>
    <t>https://podminky.urs.cz/item/CS_URS_2023_02/181351103</t>
  </si>
  <si>
    <t>"plocha původních podlah stodoly" ((11,90+4,70+9,10)*8,20-3,70*1,60-1,65*1,65)</t>
  </si>
  <si>
    <t>181351105</t>
  </si>
  <si>
    <t>Rozprostření a urovnání ornice v rovině nebo ve svahu sklonu do 1:5 strojně při souvislé ploše přes 100 do 500 m2, tl. vrstvy přes 250 do 300 mm</t>
  </si>
  <si>
    <t>-1063963159</t>
  </si>
  <si>
    <t>https://podminky.urs.cz/item/CS_URS_2023_02/181351105</t>
  </si>
  <si>
    <t>"pokrytí plochy demolice a vyhloubených rýh" 34,10*12,60</t>
  </si>
  <si>
    <t>"plocha původních podlah stodoly" -((11,90+4,70+9,10)*8,20-3,70*1,60-1,65*1,65)</t>
  </si>
  <si>
    <t>16</t>
  </si>
  <si>
    <t>M</t>
  </si>
  <si>
    <t>10364101</t>
  </si>
  <si>
    <t>zemina pro terénní úpravy - ornice</t>
  </si>
  <si>
    <t>t</t>
  </si>
  <si>
    <t>-472039114</t>
  </si>
  <si>
    <t>"plocha původních podlah stodoly-tloušťka ornice 200 mm" 202,098*0,20*1,500*1,05</t>
  </si>
  <si>
    <t>"pokrytí plochy demolice a vyhloubených rýh-tloušťka ornice 200 mm" 227,562*0,30*1,500*1,05</t>
  </si>
  <si>
    <t>17</t>
  </si>
  <si>
    <t>181411141</t>
  </si>
  <si>
    <t>Založení trávníku na půdě předem připravené plochy do 1000 m2 výsevem včetně utažení parterového v rovině nebo na svahu do 1:5</t>
  </si>
  <si>
    <t>206799538</t>
  </si>
  <si>
    <t>https://podminky.urs.cz/item/CS_URS_2023_02/181411141</t>
  </si>
  <si>
    <t>18</t>
  </si>
  <si>
    <t>00572470</t>
  </si>
  <si>
    <t>osivo směs travní univerzál</t>
  </si>
  <si>
    <t>kg</t>
  </si>
  <si>
    <t>-1931065212</t>
  </si>
  <si>
    <t>"pokrytí plochy demolice a vyhloubených rýh" 34,10*12,60*0,025*1,03</t>
  </si>
  <si>
    <t>Ostatní konstrukce a práce, bourání</t>
  </si>
  <si>
    <t>19</t>
  </si>
  <si>
    <t>981011314</t>
  </si>
  <si>
    <t>Demolice budov postupným rozebíráním z cihel, kamene, smíšeného nebo hrázděného zdiva, tvárnic na maltu vápennou nebo vápenocementovou s podílem konstrukcí přes 20 do 25 %</t>
  </si>
  <si>
    <t>-647735799</t>
  </si>
  <si>
    <t>https://podminky.urs.cz/item/CS_URS_2023_02/981011314</t>
  </si>
  <si>
    <t>"nadzemní část stodoly" 32,90*11,40*4,00+11,40*(9,80-4,00)*0,5*32,90</t>
  </si>
  <si>
    <t>20</t>
  </si>
  <si>
    <t>981511111</t>
  </si>
  <si>
    <t>Demolice konstrukcí objektů postupným rozebíráním zdiva na maltu vápennou nebo vápenocementovou z cihel, tvárnic, kamene, zdiva smíšeného nebo hrázděného</t>
  </si>
  <si>
    <t>1183492928</t>
  </si>
  <si>
    <t>https://podminky.urs.cz/item/CS_URS_2023_02/981511111</t>
  </si>
  <si>
    <t>"základové zdivo-obvodové" (30,90+11,40)*2*1,20*1,20</t>
  </si>
  <si>
    <t>"základové zdivo-vnitřních zdí" (9,40*1,00*2+3,70*0,60)*1,20</t>
  </si>
  <si>
    <t>"základové zdivo-vnitřního pilíře-1.trakt" 0,65*0,65*1,20</t>
  </si>
  <si>
    <t>981511116</t>
  </si>
  <si>
    <t>Demolice konstrukcí objektů postupným rozebíráním konstrukcí z betonu prostého</t>
  </si>
  <si>
    <t>-1828684375</t>
  </si>
  <si>
    <t>https://podminky.urs.cz/item/CS_URS_2023_02/981511116</t>
  </si>
  <si>
    <t>"podlaha včetně dlažby, kóta -0,200 až 0,000 m" (13,10+5,90+10,30)*9,40*0,20-(3,70*0,40+0,45*0,45)*0,20</t>
  </si>
  <si>
    <t>997</t>
  </si>
  <si>
    <t>Přesun sutě</t>
  </si>
  <si>
    <t>22</t>
  </si>
  <si>
    <t>997006513R</t>
  </si>
  <si>
    <t>Vodorovné doprava suti s naložením a složením na skládku stavebního odpadu</t>
  </si>
  <si>
    <t>-1782924089</t>
  </si>
  <si>
    <t>"vyklizená suť" 32,000*1,500</t>
  </si>
  <si>
    <t>"demolice stodoly" 2587,914*0,450</t>
  </si>
  <si>
    <t>"vybourané podlahy" 54,748*2,200</t>
  </si>
  <si>
    <t>"vybourané základy" 147,555*1,805</t>
  </si>
  <si>
    <t>"z toho suť pro zásyp" -(207,755-114,140)*1,805</t>
  </si>
  <si>
    <t>23</t>
  </si>
  <si>
    <t>997013011</t>
  </si>
  <si>
    <t>Vyklizení ulehlé suti na vzdálenost do 3 m od okraje vyklízeného prostoru nebo s naložením na dopravní prostředek z prostorů o půdorysné ploše přes 15 m2 z výšky (hloubky) do 2 m</t>
  </si>
  <si>
    <t>-1786222875</t>
  </si>
  <si>
    <t>https://podminky.urs.cz/item/CS_URS_2023_02/997013011</t>
  </si>
  <si>
    <t>"porovnatelně pro vyklizení suti a uložených hmot" 32,00</t>
  </si>
  <si>
    <t>24</t>
  </si>
  <si>
    <t>997013213</t>
  </si>
  <si>
    <t>Vnitrostaveništní doprava suti a vybouraných hmot vodorovně do 50 m svisle ručně pro budovy a haly výšky přes 9 do 12 m</t>
  </si>
  <si>
    <t>855041359</t>
  </si>
  <si>
    <t>https://podminky.urs.cz/item/CS_URS_2023_02/997013213</t>
  </si>
  <si>
    <t>"vyklizená suť a uloženéh hmoty" 32,00*1,500</t>
  </si>
  <si>
    <t>25</t>
  </si>
  <si>
    <t>997013871</t>
  </si>
  <si>
    <t>Poplatek za uložení stavebního odpadu na recyklační skládce (skládkovné) směsného stavebního a demoličního zatříděného do Katalogu odpadů pod kódem 17 09 04</t>
  </si>
  <si>
    <t>-781822093</t>
  </si>
  <si>
    <t>https://podminky.urs.cz/item/CS_URS_2023_02/997013871</t>
  </si>
  <si>
    <t>998</t>
  </si>
  <si>
    <t>Přesun hmot</t>
  </si>
  <si>
    <t>26</t>
  </si>
  <si>
    <t>998001123</t>
  </si>
  <si>
    <t>Přesun hmot pro demolice objektů výšky do 21 m</t>
  </si>
  <si>
    <t>-1343308210</t>
  </si>
  <si>
    <t>https://podminky.urs.cz/item/CS_URS_2023_02/998001123</t>
  </si>
  <si>
    <t>VRN</t>
  </si>
  <si>
    <t>Vedlejší rozpočtové náklady</t>
  </si>
  <si>
    <t>VRN3</t>
  </si>
  <si>
    <t>Zařízení staveniště</t>
  </si>
  <si>
    <t>27</t>
  </si>
  <si>
    <t>030001000</t>
  </si>
  <si>
    <t>Kč</t>
  </si>
  <si>
    <t>1024</t>
  </si>
  <si>
    <t>497832447</t>
  </si>
  <si>
    <t>https://podminky.urs.cz/item/CS_URS_2023_02/030001000</t>
  </si>
  <si>
    <t>VRN4</t>
  </si>
  <si>
    <t>Inženýrská činnost</t>
  </si>
  <si>
    <t>28</t>
  </si>
  <si>
    <t>045002000</t>
  </si>
  <si>
    <t>Kompletační a koordinační činnost</t>
  </si>
  <si>
    <t>-824941036</t>
  </si>
  <si>
    <t>https://podminky.urs.cz/item/CS_URS_2023_02/045002000</t>
  </si>
  <si>
    <t>VRN6</t>
  </si>
  <si>
    <t>Územní vlivy</t>
  </si>
  <si>
    <t>29</t>
  </si>
  <si>
    <t>060001000</t>
  </si>
  <si>
    <t>149061317</t>
  </si>
  <si>
    <t>https://podminky.urs.cz/item/CS_URS_2023_02/060001000</t>
  </si>
  <si>
    <t>0002 - Demolice domu</t>
  </si>
  <si>
    <t xml:space="preserve">    8 - Trubní vedení</t>
  </si>
  <si>
    <t>PSV - Práce a dodávky PSV</t>
  </si>
  <si>
    <t xml:space="preserve">    741 - Elektroinstalace - silnoproud</t>
  </si>
  <si>
    <t>1187168263</t>
  </si>
  <si>
    <t>-1586398288</t>
  </si>
  <si>
    <t>473680412</t>
  </si>
  <si>
    <t>145101811</t>
  </si>
  <si>
    <t>dům-obestavěný prostor nadzemní části</t>
  </si>
  <si>
    <t>2078373567</t>
  </si>
  <si>
    <t>15,10*9,15*3,00+9,15*(7,50-3,00)*0,5*15,10</t>
  </si>
  <si>
    <t>"odpočet-2 polovalby" -((5,00*2,50*0,5*2,50)/3)*2</t>
  </si>
  <si>
    <t>dům-celkový objem konstrucí nadzemní části</t>
  </si>
  <si>
    <t>69686861</t>
  </si>
  <si>
    <t>"strop nad 1NP" 15,10*9,15*0,50</t>
  </si>
  <si>
    <t>"vnitřní nosné zdivo" (7,55*2+2,50)*0,60*2,65+2,30*0,80*2,65+1,85*0,50*2,65</t>
  </si>
  <si>
    <t>"obvodové zdivo" (15,10+7,55)*2*0,80*2,65</t>
  </si>
  <si>
    <t>dům-výpočet podílu konstrukcí</t>
  </si>
  <si>
    <t>1284203619</t>
  </si>
  <si>
    <t>celkový objem konstrukcí = 200,430 m3</t>
  </si>
  <si>
    <t>obestavěný prostor = 714,949 m3</t>
  </si>
  <si>
    <t>200,430/714,949</t>
  </si>
  <si>
    <t>-2123067622</t>
  </si>
  <si>
    <t>obnažení bouraných základů a zdiva sklepa:</t>
  </si>
  <si>
    <t>"základy obvod.zdí 1NP-z vnější strany-včetně obvod.zdiva sklepa do kóty -1,200m" (16,30+9,35)*2*0,50*1,20</t>
  </si>
  <si>
    <t>"základy obvod.zdí 1NP-z vnitřní strany-včetně vnitřního zdiva-včetně obvod.zdiva sklepa do kóty -1,200 m" (4,60*4+2,60*2+4,50*2)*0,50*0,80</t>
  </si>
  <si>
    <t>(3,90*2+2,45*2+7,35*2+4,35*2+3,05*2+0,70*2)*0,50*0,80</t>
  </si>
  <si>
    <t>132351254</t>
  </si>
  <si>
    <t>Hloubení nezapažených rýh šířky přes 800 do 2 000 mm strojně s urovnáním dna do předepsaného profilu a spádu v hornině třídy těžitelnosti II skupiny 4 přes 100 do 500 m3</t>
  </si>
  <si>
    <t>1770232498</t>
  </si>
  <si>
    <t>https://podminky.urs.cz/item/CS_URS_2023_02/132351254</t>
  </si>
  <si>
    <t>"sklep-obvod.zdivo níže kóty -1,200 m a zákl.zdivo-svahování stěn výkopu=2:1" (7,30*5,80+8,325*6,825)*0,5*(3,25-1,20)-6,30*4,80*(3,25-1,20)</t>
  </si>
  <si>
    <t>506222459</t>
  </si>
  <si>
    <t>"sklep-obvod.zdivo níže kóty -1,200 m a zákl.zdivo" 7,30*5,80*(3,25-1,20)-6,30*4,80*(3,25-1,20)</t>
  </si>
  <si>
    <t>1591294210</t>
  </si>
  <si>
    <t>"obnažení bouraných základů a zdiva sklepa-výkopek na staveništní skládku" 61,260+39,645</t>
  </si>
  <si>
    <t>"vybouraná suť pro zásyp-na staveništní skládku" 210,242-100,905</t>
  </si>
  <si>
    <t>"výkopek ze staveništní skládky pro zásyp" 100,905</t>
  </si>
  <si>
    <t>"vybouraná suť pro zásyp-ze staveništní skládky" 109,337</t>
  </si>
  <si>
    <t>-1038909973</t>
  </si>
  <si>
    <t>"vybouraná suť ze staveništní skládky pro zásyp" 109,337</t>
  </si>
  <si>
    <t>1699477028</t>
  </si>
  <si>
    <t>"obnažení bouraných základů a zdiva sklepa-výkopek na staveništní skládku" 100,905</t>
  </si>
  <si>
    <t>"vybouraná suť pro zásyp-na staveništní skládku" 109,337</t>
  </si>
  <si>
    <t>-777785474</t>
  </si>
  <si>
    <t>"vybourané podlahy" 39,083</t>
  </si>
  <si>
    <t>"vybourané základy a zdivo sklepa" 107,298</t>
  </si>
  <si>
    <t>"prostor sklepa" 4,70*3,10*2,00</t>
  </si>
  <si>
    <t>"rýhy" 100,905</t>
  </si>
  <si>
    <t>"odpočet objemu ornice" -(16,10*10,15+8,35*6,85)*0,30</t>
  </si>
  <si>
    <t>2134095670</t>
  </si>
  <si>
    <t>"pokrytí plochy demolice a vyhloubených rýh" 16,10*10,15+8,35*6,85</t>
  </si>
  <si>
    <t>28667197</t>
  </si>
  <si>
    <t>"pokrytí plochy demolice a vyhloubených rýh" (16,10*10,15+8,35*6,85)*0,30*1,500*1,05</t>
  </si>
  <si>
    <t>-891228004</t>
  </si>
  <si>
    <t>1986032505</t>
  </si>
  <si>
    <t>"pokrytí plochy demolice a vyhloubených rýh" (16,10*10,15+8,35*6,85)*0,025*1,03</t>
  </si>
  <si>
    <t>Trubní vedení</t>
  </si>
  <si>
    <t>800009002R</t>
  </si>
  <si>
    <t>odpojení a zabezpečení vodovodní přípojky před demolicí-kompletní provedení</t>
  </si>
  <si>
    <t>kpl</t>
  </si>
  <si>
    <t>1481587260</t>
  </si>
  <si>
    <t>981011315</t>
  </si>
  <si>
    <t>Demolice budov postupným rozebíráním z cihel, kamene, smíšeného nebo hrázděného zdiva, tvárnic na maltu vápennou nebo vápenocementovou s podílem konstrukcí přes 25 do 30 %</t>
  </si>
  <si>
    <t>-864629060</t>
  </si>
  <si>
    <t>https://podminky.urs.cz/item/CS_URS_2023_02/981011315</t>
  </si>
  <si>
    <t>-823760706</t>
  </si>
  <si>
    <t>"základové zdivo 1NP-obvodové" (7,35+15,30+9,10+3,75)*1,00*1,20</t>
  </si>
  <si>
    <t>"základové zdivo 1NP-vnitřních zdí" (2,40*0,80+2,20*1,00+7,35*0,80+3,75*0,80+2,05*0,70)*1,20</t>
  </si>
  <si>
    <t>"sklep-obvodové zdivo" (6,20+3,80)*1,00*(2,65-0,40)+(5,30+3,00)*0,80*(2,65-0,40)</t>
  </si>
  <si>
    <t>"sklep-základové zdivo obvodových zdí" (6,30+3,70)*1,00*(3,25-2,65)+(5,30+2,90)*0,80*(3,25-2,65)</t>
  </si>
  <si>
    <t>-2029512409</t>
  </si>
  <si>
    <t>"podlaha 1NP včetně dlažby, včetně stropu nad sklepem, kóta -0,400 až 0,000 m" 13,50*7,55*0,40</t>
  </si>
  <si>
    <t>-(7,55*0,60*2+2,50*0,60+2,30*0,80+1,85*0,50)*0,40</t>
  </si>
  <si>
    <t>"podlaha sklepa" 4,70*3,10*0,25</t>
  </si>
  <si>
    <t>-1009225151</t>
  </si>
  <si>
    <t>"demolice domu" 714,949*0,550</t>
  </si>
  <si>
    <t>"vybourané podlahy" 39,083*2,200</t>
  </si>
  <si>
    <t>"vybourané základy a zdivo sklepa" 107,298*1,805</t>
  </si>
  <si>
    <t>"z toho suť pro zásyp" -(210,242-100,905)*1,805</t>
  </si>
  <si>
    <t>-1502531842</t>
  </si>
  <si>
    <t>-1575759079</t>
  </si>
  <si>
    <t>PSV</t>
  </si>
  <si>
    <t>Práce a dodávky PSV</t>
  </si>
  <si>
    <t>741</t>
  </si>
  <si>
    <t>Elektroinstalace - silnoproud</t>
  </si>
  <si>
    <t>741009001R</t>
  </si>
  <si>
    <t>odpojení a zabezpečení silnoproudé přípojky před demolicí-kompletní provedení</t>
  </si>
  <si>
    <t>-432790301</t>
  </si>
  <si>
    <t>1949963841</t>
  </si>
  <si>
    <t>130600579</t>
  </si>
  <si>
    <t>-134035524</t>
  </si>
  <si>
    <t>0003 - Práce na dvoře a provizorní oplocení</t>
  </si>
  <si>
    <t xml:space="preserve">    2 - Zakládání</t>
  </si>
  <si>
    <t xml:space="preserve">    3 - Svislé a kompletní konstrukce</t>
  </si>
  <si>
    <t xml:space="preserve">    767 - Konstrukce zámečnické</t>
  </si>
  <si>
    <t>1969376593</t>
  </si>
  <si>
    <t>2086864139</t>
  </si>
  <si>
    <t>-1125268310</t>
  </si>
  <si>
    <t>111211101</t>
  </si>
  <si>
    <t>Odstranění křovin a stromů s odstraněním kořenů ručně průměru kmene do 100 mm jakékoliv plochy v rovině nebo ve svahu o sklonu do 1:5</t>
  </si>
  <si>
    <t>-327448105</t>
  </si>
  <si>
    <t>https://podminky.urs.cz/item/CS_URS_2023_02/111211101</t>
  </si>
  <si>
    <t>-1256453596</t>
  </si>
  <si>
    <t>obnažení odstraňovaných šachet:</t>
  </si>
  <si>
    <t>"šachta 2,60x2,60*2,20-vnější rozměry-sklon svahů výkopu 2:1" (3,60*3,60+5,80*5,80)*0,5*2,20</t>
  </si>
  <si>
    <t>"šachta 2,60x3,60*2,40-vnější rozměry-sklon svahů výkopu 2:1" (3,60*4,60+6,00*7,00)*0,5*2,40</t>
  </si>
  <si>
    <t>1854347047</t>
  </si>
  <si>
    <t>"šachta 2,60x2,60*2,20-vnější rozměry-sklon svahů výkopu 2:1" (3,60*3,60-2,60*2,60)*2,20</t>
  </si>
  <si>
    <t>"šachta 2,60x3,60*2,40-vnější rozměry-sklon svahů výkopu 2:1" (3,60*4,60-2,60*3,60)*2,40</t>
  </si>
  <si>
    <t>-21881857</t>
  </si>
  <si>
    <t>"obnažení bouraných šachet-výkopek na staveništní skládku" 121,532</t>
  </si>
  <si>
    <t>"vybouraná suť pro zásyp-na staveništní skládku" 136,698-121,532</t>
  </si>
  <si>
    <t>"výkopek ze staveništní skládky pro zásyp" 121,532</t>
  </si>
  <si>
    <t>"vybouraná suť pro zásyp-ze staveništní skládky" 15,166</t>
  </si>
  <si>
    <t>162301502R</t>
  </si>
  <si>
    <t>Vodorovné přemístění smýcených křovin do průměru kmene 100 mm na staveništní skládku včetně skládkovného</t>
  </si>
  <si>
    <t>-1181985363</t>
  </si>
  <si>
    <t>-1366650303</t>
  </si>
  <si>
    <t>"vybouraná suť ze staveništní skládky pro zásyp" 15,166</t>
  </si>
  <si>
    <t>1647790271</t>
  </si>
  <si>
    <t>"vybouraná suť pro zásyp-na staveništní skládku" 15,166</t>
  </si>
  <si>
    <t>380316395</t>
  </si>
  <si>
    <t>"vybourané šachty-stěny, dna, strop" 12,240+3,224+1,872</t>
  </si>
  <si>
    <t>"rýhy" 121,532</t>
  </si>
  <si>
    <t>"vnitřní objem šachet" 2,00*2,00*2,00+2,00*3,00*2,00</t>
  </si>
  <si>
    <t>"odpočet objemu ornice" -(5,50*5,80+6,00*7,00)*0,30</t>
  </si>
  <si>
    <t>181351005</t>
  </si>
  <si>
    <t>Rozprostření a urovnání ornice v rovině nebo ve svahu sklonu do 1:5 strojně při souvislé ploše do 100 m2, tl. vrstvy přes 250 do 300 mm</t>
  </si>
  <si>
    <t>369974783</t>
  </si>
  <si>
    <t>https://podminky.urs.cz/item/CS_URS_2023_02/181351005</t>
  </si>
  <si>
    <t>"pokrytí plochy demolice a vyhloubených rýh" 5,80*5,80+6,00*7,00</t>
  </si>
  <si>
    <t>-673825847</t>
  </si>
  <si>
    <t>"pokrytí plochy demolice a vyhloubených rýh" (5,80*5,80+6,00*7,00)*0,30*1,500*1,05</t>
  </si>
  <si>
    <t>-39372460</t>
  </si>
  <si>
    <t>-1344105628</t>
  </si>
  <si>
    <t>"pokrytí plochy demolice a vyhloubených rýh" 75,64*0,025*1,03</t>
  </si>
  <si>
    <t>184818235</t>
  </si>
  <si>
    <t>Ochrana kmene bedněním před poškozením stavebním provozem zřízení včetně odstranění výšky bednění do 2 m průměru kmene přes 900 do 1100 mm</t>
  </si>
  <si>
    <t>kus</t>
  </si>
  <si>
    <t>-1332739943</t>
  </si>
  <si>
    <t>https://podminky.urs.cz/item/CS_URS_2023_02/184818235</t>
  </si>
  <si>
    <t>Zakládání</t>
  </si>
  <si>
    <t>275313611</t>
  </si>
  <si>
    <t>Základy z betonu prostého patky a bloky z betonu kamenem neprokládaného tř. C 16/20</t>
  </si>
  <si>
    <t>-1498643160</t>
  </si>
  <si>
    <t>https://podminky.urs.cz/item/CS_URS_2023_02/275313611</t>
  </si>
  <si>
    <t>"zákl.patky provizor.oplocení v místě odstraněné stodoly-hranice se sousedním pozemkem-sloupky a vzpěry" 0,60*0,60*0,80*(16+6)</t>
  </si>
  <si>
    <t>Provizorní oplocení je osazeno v místě bourání a výkopů-provede se zároveň se zásypem.</t>
  </si>
  <si>
    <t>275351121</t>
  </si>
  <si>
    <t>Bednění základů patek zřízení</t>
  </si>
  <si>
    <t>886240903</t>
  </si>
  <si>
    <t>https://podminky.urs.cz/item/CS_URS_2023_02/275351121</t>
  </si>
  <si>
    <t>"zákl.patky provizor.oplocení v místě odstraněné stodoly-hranice se sousedním pozemkem-sloupky a vzpěry" 0,60*4*0,80*(16+6)</t>
  </si>
  <si>
    <t>275351122</t>
  </si>
  <si>
    <t>Bednění základů patek odstranění</t>
  </si>
  <si>
    <t>1813758486</t>
  </si>
  <si>
    <t>https://podminky.urs.cz/item/CS_URS_2023_02/275351122</t>
  </si>
  <si>
    <t>Svislé a kompletní konstrukce</t>
  </si>
  <si>
    <t>310239211</t>
  </si>
  <si>
    <t>Zazdívka otvorů ve zdivu nadzákladovém cihlami pálenými plochy přes 1 m2 do 4 m2 na maltu vápenocementovou</t>
  </si>
  <si>
    <t>1908522481</t>
  </si>
  <si>
    <t>https://podminky.urs.cz/item/CS_URS_2023_02/310239211</t>
  </si>
  <si>
    <t>"zazdívka vybouraného průchodu na sousední pozemek" 1,00*2,00*0,30</t>
  </si>
  <si>
    <t>338171121</t>
  </si>
  <si>
    <t>Montáž sloupků a vzpěr plotových ocelových trubkových nebo profilovaných výšky přes 2 do 2,6 m se zalitím cementovou maltou do vynechaných otvorů</t>
  </si>
  <si>
    <t>1632545929</t>
  </si>
  <si>
    <t>https://podminky.urs.cz/item/CS_URS_2023_02/338171121</t>
  </si>
  <si>
    <t>"Provizor.oplocení v místě odstraněné stodoly-hranice se sousedním pozemkem-sloupky a vzpěry" 16+6</t>
  </si>
  <si>
    <t>55342243</t>
  </si>
  <si>
    <t>sloupek plotový Pz 2500/48x1,5mm</t>
  </si>
  <si>
    <t>1095319721</t>
  </si>
  <si>
    <t>55342276</t>
  </si>
  <si>
    <t>vzpěra plotová Pz 2500/38x1,5mm</t>
  </si>
  <si>
    <t>-1032755216</t>
  </si>
  <si>
    <t>348401130</t>
  </si>
  <si>
    <t>Montáž oplocení z pletiva strojového s napínacími dráty přes 1,6 do 2,0 m</t>
  </si>
  <si>
    <t>m</t>
  </si>
  <si>
    <t>-1575550372</t>
  </si>
  <si>
    <t>https://podminky.urs.cz/item/CS_URS_2023_02/348401130</t>
  </si>
  <si>
    <t>"Provizor.oplocení v místě odstraněné stodoly-hranice se sousedním pozemkem-sloupky a vzpěry" 33,00+11,50</t>
  </si>
  <si>
    <t>31324775</t>
  </si>
  <si>
    <t>pletivo čtyřhranné Zn pletené 55x55/2,0mm v 2000mm</t>
  </si>
  <si>
    <t>-1119054211</t>
  </si>
  <si>
    <t>44,50*1,05</t>
  </si>
  <si>
    <t>15615300</t>
  </si>
  <si>
    <t>drát kruhový Pz napínací D 2,80mm</t>
  </si>
  <si>
    <t>1639047458</t>
  </si>
  <si>
    <t>44,50*1,10</t>
  </si>
  <si>
    <t>959991001R</t>
  </si>
  <si>
    <t>zajištění stávající přístavby na dvoře-kompletní provedení</t>
  </si>
  <si>
    <t>-1746052639</t>
  </si>
  <si>
    <t>981511113</t>
  </si>
  <si>
    <t>Demolice konstrukcí objektů postupným rozebíráním zdiva na maltu cementovou z kamene</t>
  </si>
  <si>
    <t>-1933360168</t>
  </si>
  <si>
    <t>https://podminky.urs.cz/item/CS_URS_2023_02/981511113</t>
  </si>
  <si>
    <t>"odstraňované šachty-porovnatelně pro smíšené zdivo" 2,30*4*0,30*2,00+(2,60+3,00)*2*0,30*2,00</t>
  </si>
  <si>
    <t>981511114</t>
  </si>
  <si>
    <t>Demolice konstrukcí objektů postupným rozebíráním konstrukcí ze železobetonu</t>
  </si>
  <si>
    <t>-1525254069</t>
  </si>
  <si>
    <t>https://podminky.urs.cz/item/CS_URS_2023_02/981511114</t>
  </si>
  <si>
    <t>"odstraňovaná šachta 2,60*3,60*2,40-porovnatelně pro její strop" 2,60*3,60*0,20</t>
  </si>
  <si>
    <t>30</t>
  </si>
  <si>
    <t>-1599649868</t>
  </si>
  <si>
    <t>"odstraňovaná šachta 2,60*2,60*2,20-dno" 2,60*2,60*0,20</t>
  </si>
  <si>
    <t>"odstraňovaná šachta 2,60*3,60*2,40-dno" 2,60*3,60*0,20</t>
  </si>
  <si>
    <t>31</t>
  </si>
  <si>
    <t>-886919120</t>
  </si>
  <si>
    <t>"vyklizená suť a staré stroje" 23,667*1,500</t>
  </si>
  <si>
    <t>"zdivo šachet" 12,240*2,500</t>
  </si>
  <si>
    <t>"strop šachty" 1,872*2,410</t>
  </si>
  <si>
    <t>"dna šachet" 3,224*2,200</t>
  </si>
  <si>
    <t>"poklop šachty" 0,300</t>
  </si>
  <si>
    <t>"z toho suť pro zásyp" -(12,240*2,500+(15,166-12,240)*2,200)</t>
  </si>
  <si>
    <t>32</t>
  </si>
  <si>
    <t>997013001</t>
  </si>
  <si>
    <t>Vyklizení ulehlé suti na vzdálenost do 3 m od okraje vyklízeného prostoru nebo s naložením na dopravní prostředek z prostorů o půdorysné ploše do 15 m2 z výšky (hloubky) do 2 m</t>
  </si>
  <si>
    <t>2132830598</t>
  </si>
  <si>
    <t>https://podminky.urs.cz/item/CS_URS_2023_02/997013001</t>
  </si>
  <si>
    <t>Odstraňované šachty - v době zpracování rozpočtu nebylo známo, zda je v šachtách suť a odpad.</t>
  </si>
  <si>
    <t>Proto je u položky uvedena nulová výměra.</t>
  </si>
  <si>
    <t>33</t>
  </si>
  <si>
    <t>170809904</t>
  </si>
  <si>
    <t>"porovnatelně-suť a staré stroje na dvoře" 15,00+13,00/1,500</t>
  </si>
  <si>
    <t>34</t>
  </si>
  <si>
    <t>159771758</t>
  </si>
  <si>
    <t>35</t>
  </si>
  <si>
    <t>218792657</t>
  </si>
  <si>
    <t>767</t>
  </si>
  <si>
    <t>Konstrukce zámečnické</t>
  </si>
  <si>
    <t>36</t>
  </si>
  <si>
    <t>767996704</t>
  </si>
  <si>
    <t>Demontáž ostatních zámečnických konstrukcí řezáním o hmotnosti jednotlivých dílů přes 250 do 500 kg</t>
  </si>
  <si>
    <t>18187778</t>
  </si>
  <si>
    <t>https://podminky.urs.cz/item/CS_URS_2023_02/767996704</t>
  </si>
  <si>
    <t>"odstraňovaná šachta 2,60*2,60*2,20-porovnatelně pro její strop-ocel.poklop-předpokládaná hmotnost" 300,00</t>
  </si>
  <si>
    <t>37</t>
  </si>
  <si>
    <t>384178409</t>
  </si>
  <si>
    <t>38</t>
  </si>
  <si>
    <t>-173328785</t>
  </si>
  <si>
    <t>39</t>
  </si>
  <si>
    <t>2023428338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</si>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</sst>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81351105" TargetMode="External"/><Relationship Id="rId13" Type="http://schemas.openxmlformats.org/officeDocument/2006/relationships/hyperlink" Target="https://podminky.urs.cz/item/CS_URS_2023_02/997013011" TargetMode="External"/><Relationship Id="rId18" Type="http://schemas.openxmlformats.org/officeDocument/2006/relationships/hyperlink" Target="https://podminky.urs.cz/item/CS_URS_2023_02/045002000" TargetMode="External"/><Relationship Id="rId3" Type="http://schemas.openxmlformats.org/officeDocument/2006/relationships/hyperlink" Target="https://podminky.urs.cz/item/CS_URS_2023_02/162251121" TargetMode="External"/><Relationship Id="rId7" Type="http://schemas.openxmlformats.org/officeDocument/2006/relationships/hyperlink" Target="https://podminky.urs.cz/item/CS_URS_2023_02/181351103" TargetMode="External"/><Relationship Id="rId12" Type="http://schemas.openxmlformats.org/officeDocument/2006/relationships/hyperlink" Target="https://podminky.urs.cz/item/CS_URS_2023_02/981511116" TargetMode="External"/><Relationship Id="rId17" Type="http://schemas.openxmlformats.org/officeDocument/2006/relationships/hyperlink" Target="https://podminky.urs.cz/item/CS_URS_2023_02/030001000" TargetMode="External"/><Relationship Id="rId2" Type="http://schemas.openxmlformats.org/officeDocument/2006/relationships/hyperlink" Target="https://podminky.urs.cz/item/CS_URS_2023_02/139001101" TargetMode="External"/><Relationship Id="rId16" Type="http://schemas.openxmlformats.org/officeDocument/2006/relationships/hyperlink" Target="https://podminky.urs.cz/item/CS_URS_2023_02/998001123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3_02/132351104" TargetMode="External"/><Relationship Id="rId6" Type="http://schemas.openxmlformats.org/officeDocument/2006/relationships/hyperlink" Target="https://podminky.urs.cz/item/CS_URS_2023_02/174151101" TargetMode="External"/><Relationship Id="rId11" Type="http://schemas.openxmlformats.org/officeDocument/2006/relationships/hyperlink" Target="https://podminky.urs.cz/item/CS_URS_2023_02/981511111" TargetMode="External"/><Relationship Id="rId5" Type="http://schemas.openxmlformats.org/officeDocument/2006/relationships/hyperlink" Target="https://podminky.urs.cz/item/CS_URS_2023_02/171251201" TargetMode="External"/><Relationship Id="rId15" Type="http://schemas.openxmlformats.org/officeDocument/2006/relationships/hyperlink" Target="https://podminky.urs.cz/item/CS_URS_2023_02/997013871" TargetMode="External"/><Relationship Id="rId10" Type="http://schemas.openxmlformats.org/officeDocument/2006/relationships/hyperlink" Target="https://podminky.urs.cz/item/CS_URS_2023_02/981011314" TargetMode="External"/><Relationship Id="rId19" Type="http://schemas.openxmlformats.org/officeDocument/2006/relationships/hyperlink" Target="https://podminky.urs.cz/item/CS_URS_2023_02/060001000" TargetMode="External"/><Relationship Id="rId4" Type="http://schemas.openxmlformats.org/officeDocument/2006/relationships/hyperlink" Target="https://podminky.urs.cz/item/CS_URS_2023_02/167151112" TargetMode="External"/><Relationship Id="rId9" Type="http://schemas.openxmlformats.org/officeDocument/2006/relationships/hyperlink" Target="https://podminky.urs.cz/item/CS_URS_2023_02/181411141" TargetMode="External"/><Relationship Id="rId14" Type="http://schemas.openxmlformats.org/officeDocument/2006/relationships/hyperlink" Target="https://podminky.urs.cz/item/CS_URS_2023_02/99701321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81351105" TargetMode="External"/><Relationship Id="rId13" Type="http://schemas.openxmlformats.org/officeDocument/2006/relationships/hyperlink" Target="https://podminky.urs.cz/item/CS_URS_2023_02/997013871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podminky.urs.cz/item/CS_URS_2023_02/139001101" TargetMode="External"/><Relationship Id="rId7" Type="http://schemas.openxmlformats.org/officeDocument/2006/relationships/hyperlink" Target="https://podminky.urs.cz/item/CS_URS_2023_02/174151101" TargetMode="External"/><Relationship Id="rId12" Type="http://schemas.openxmlformats.org/officeDocument/2006/relationships/hyperlink" Target="https://podminky.urs.cz/item/CS_URS_2023_02/981511116" TargetMode="External"/><Relationship Id="rId17" Type="http://schemas.openxmlformats.org/officeDocument/2006/relationships/hyperlink" Target="https://podminky.urs.cz/item/CS_URS_2023_02/060001000" TargetMode="External"/><Relationship Id="rId2" Type="http://schemas.openxmlformats.org/officeDocument/2006/relationships/hyperlink" Target="https://podminky.urs.cz/item/CS_URS_2023_02/132351254" TargetMode="External"/><Relationship Id="rId16" Type="http://schemas.openxmlformats.org/officeDocument/2006/relationships/hyperlink" Target="https://podminky.urs.cz/item/CS_URS_2023_02/045002000" TargetMode="External"/><Relationship Id="rId1" Type="http://schemas.openxmlformats.org/officeDocument/2006/relationships/hyperlink" Target="https://podminky.urs.cz/item/CS_URS_2023_02/132351104" TargetMode="External"/><Relationship Id="rId6" Type="http://schemas.openxmlformats.org/officeDocument/2006/relationships/hyperlink" Target="https://podminky.urs.cz/item/CS_URS_2023_02/171251201" TargetMode="External"/><Relationship Id="rId11" Type="http://schemas.openxmlformats.org/officeDocument/2006/relationships/hyperlink" Target="https://podminky.urs.cz/item/CS_URS_2023_02/981511111" TargetMode="External"/><Relationship Id="rId5" Type="http://schemas.openxmlformats.org/officeDocument/2006/relationships/hyperlink" Target="https://podminky.urs.cz/item/CS_URS_2023_02/167151112" TargetMode="External"/><Relationship Id="rId15" Type="http://schemas.openxmlformats.org/officeDocument/2006/relationships/hyperlink" Target="https://podminky.urs.cz/item/CS_URS_2023_02/030001000" TargetMode="External"/><Relationship Id="rId10" Type="http://schemas.openxmlformats.org/officeDocument/2006/relationships/hyperlink" Target="https://podminky.urs.cz/item/CS_URS_2023_02/981011315" TargetMode="External"/><Relationship Id="rId4" Type="http://schemas.openxmlformats.org/officeDocument/2006/relationships/hyperlink" Target="https://podminky.urs.cz/item/CS_URS_2023_02/162251121" TargetMode="External"/><Relationship Id="rId9" Type="http://schemas.openxmlformats.org/officeDocument/2006/relationships/hyperlink" Target="https://podminky.urs.cz/item/CS_URS_2023_02/181411141" TargetMode="External"/><Relationship Id="rId14" Type="http://schemas.openxmlformats.org/officeDocument/2006/relationships/hyperlink" Target="https://podminky.urs.cz/item/CS_URS_2023_02/99800112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81351005" TargetMode="External"/><Relationship Id="rId13" Type="http://schemas.openxmlformats.org/officeDocument/2006/relationships/hyperlink" Target="https://podminky.urs.cz/item/CS_URS_2023_02/275351122" TargetMode="External"/><Relationship Id="rId18" Type="http://schemas.openxmlformats.org/officeDocument/2006/relationships/hyperlink" Target="https://podminky.urs.cz/item/CS_URS_2023_02/981511114" TargetMode="External"/><Relationship Id="rId26" Type="http://schemas.openxmlformats.org/officeDocument/2006/relationships/hyperlink" Target="https://podminky.urs.cz/item/CS_URS_2023_02/045002000" TargetMode="External"/><Relationship Id="rId3" Type="http://schemas.openxmlformats.org/officeDocument/2006/relationships/hyperlink" Target="https://podminky.urs.cz/item/CS_URS_2023_02/139001101" TargetMode="External"/><Relationship Id="rId21" Type="http://schemas.openxmlformats.org/officeDocument/2006/relationships/hyperlink" Target="https://podminky.urs.cz/item/CS_URS_2023_02/997013011" TargetMode="External"/><Relationship Id="rId7" Type="http://schemas.openxmlformats.org/officeDocument/2006/relationships/hyperlink" Target="https://podminky.urs.cz/item/CS_URS_2023_02/174151101" TargetMode="External"/><Relationship Id="rId12" Type="http://schemas.openxmlformats.org/officeDocument/2006/relationships/hyperlink" Target="https://podminky.urs.cz/item/CS_URS_2023_02/275351121" TargetMode="External"/><Relationship Id="rId17" Type="http://schemas.openxmlformats.org/officeDocument/2006/relationships/hyperlink" Target="https://podminky.urs.cz/item/CS_URS_2023_02/981511113" TargetMode="External"/><Relationship Id="rId25" Type="http://schemas.openxmlformats.org/officeDocument/2006/relationships/hyperlink" Target="https://podminky.urs.cz/item/CS_URS_2023_02/030001000" TargetMode="External"/><Relationship Id="rId2" Type="http://schemas.openxmlformats.org/officeDocument/2006/relationships/hyperlink" Target="https://podminky.urs.cz/item/CS_URS_2023_02/132351254" TargetMode="External"/><Relationship Id="rId16" Type="http://schemas.openxmlformats.org/officeDocument/2006/relationships/hyperlink" Target="https://podminky.urs.cz/item/CS_URS_2023_02/348401130" TargetMode="External"/><Relationship Id="rId20" Type="http://schemas.openxmlformats.org/officeDocument/2006/relationships/hyperlink" Target="https://podminky.urs.cz/item/CS_URS_2023_02/997013001" TargetMode="External"/><Relationship Id="rId1" Type="http://schemas.openxmlformats.org/officeDocument/2006/relationships/hyperlink" Target="https://podminky.urs.cz/item/CS_URS_2023_02/111211101" TargetMode="External"/><Relationship Id="rId6" Type="http://schemas.openxmlformats.org/officeDocument/2006/relationships/hyperlink" Target="https://podminky.urs.cz/item/CS_URS_2023_02/171251201" TargetMode="External"/><Relationship Id="rId11" Type="http://schemas.openxmlformats.org/officeDocument/2006/relationships/hyperlink" Target="https://podminky.urs.cz/item/CS_URS_2023_02/275313611" TargetMode="External"/><Relationship Id="rId24" Type="http://schemas.openxmlformats.org/officeDocument/2006/relationships/hyperlink" Target="https://podminky.urs.cz/item/CS_URS_2023_02/767996704" TargetMode="External"/><Relationship Id="rId5" Type="http://schemas.openxmlformats.org/officeDocument/2006/relationships/hyperlink" Target="https://podminky.urs.cz/item/CS_URS_2023_02/167151112" TargetMode="External"/><Relationship Id="rId15" Type="http://schemas.openxmlformats.org/officeDocument/2006/relationships/hyperlink" Target="https://podminky.urs.cz/item/CS_URS_2023_02/338171121" TargetMode="External"/><Relationship Id="rId23" Type="http://schemas.openxmlformats.org/officeDocument/2006/relationships/hyperlink" Target="https://podminky.urs.cz/item/CS_URS_2023_02/998001123" TargetMode="External"/><Relationship Id="rId28" Type="http://schemas.openxmlformats.org/officeDocument/2006/relationships/drawing" Target="../drawings/drawing4.xml"/><Relationship Id="rId10" Type="http://schemas.openxmlformats.org/officeDocument/2006/relationships/hyperlink" Target="https://podminky.urs.cz/item/CS_URS_2023_02/184818235" TargetMode="External"/><Relationship Id="rId19" Type="http://schemas.openxmlformats.org/officeDocument/2006/relationships/hyperlink" Target="https://podminky.urs.cz/item/CS_URS_2023_02/981511116" TargetMode="External"/><Relationship Id="rId4" Type="http://schemas.openxmlformats.org/officeDocument/2006/relationships/hyperlink" Target="https://podminky.urs.cz/item/CS_URS_2023_02/162251121" TargetMode="External"/><Relationship Id="rId9" Type="http://schemas.openxmlformats.org/officeDocument/2006/relationships/hyperlink" Target="https://podminky.urs.cz/item/CS_URS_2023_02/181411141" TargetMode="External"/><Relationship Id="rId14" Type="http://schemas.openxmlformats.org/officeDocument/2006/relationships/hyperlink" Target="https://podminky.urs.cz/item/CS_URS_2023_02/310239211" TargetMode="External"/><Relationship Id="rId22" Type="http://schemas.openxmlformats.org/officeDocument/2006/relationships/hyperlink" Target="https://podminky.urs.cz/item/CS_URS_2023_02/997013871" TargetMode="External"/><Relationship Id="rId27" Type="http://schemas.openxmlformats.org/officeDocument/2006/relationships/hyperlink" Target="https://podminky.urs.cz/item/CS_URS_2023_02/060001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H11" sqref="AH11"/>
    </sheetView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60" t="s">
        <v>14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R5" s="20"/>
      <c r="BE5" s="257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62" t="s">
        <v>17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R6" s="20"/>
      <c r="BE6" s="258"/>
      <c r="BS6" s="17" t="s">
        <v>18</v>
      </c>
    </row>
    <row r="7" spans="1:74" ht="12" customHeight="1" x14ac:dyDescent="0.2">
      <c r="B7" s="20"/>
      <c r="D7" s="27" t="s">
        <v>19</v>
      </c>
      <c r="K7" s="25" t="s">
        <v>20</v>
      </c>
      <c r="AK7" s="27" t="s">
        <v>21</v>
      </c>
      <c r="AN7" s="25" t="s">
        <v>20</v>
      </c>
      <c r="AR7" s="20"/>
      <c r="BE7" s="258"/>
      <c r="BS7" s="17" t="s">
        <v>22</v>
      </c>
    </row>
    <row r="8" spans="1:74" ht="12" customHeight="1" x14ac:dyDescent="0.2">
      <c r="B8" s="20"/>
      <c r="D8" s="27" t="s">
        <v>23</v>
      </c>
      <c r="K8" s="25" t="s">
        <v>24</v>
      </c>
      <c r="AK8" s="27" t="s">
        <v>25</v>
      </c>
      <c r="AN8" s="28" t="s">
        <v>26</v>
      </c>
      <c r="AR8" s="20"/>
      <c r="BE8" s="258"/>
      <c r="BS8" s="17" t="s">
        <v>27</v>
      </c>
    </row>
    <row r="9" spans="1:74" ht="14.45" customHeight="1" x14ac:dyDescent="0.2">
      <c r="B9" s="20"/>
      <c r="AR9" s="20"/>
      <c r="BE9" s="258"/>
      <c r="BS9" s="17" t="s">
        <v>28</v>
      </c>
    </row>
    <row r="10" spans="1:74" ht="12" customHeight="1" x14ac:dyDescent="0.2">
      <c r="B10" s="20"/>
      <c r="D10" s="27" t="s">
        <v>29</v>
      </c>
      <c r="AK10" s="27" t="s">
        <v>30</v>
      </c>
      <c r="AN10" s="25" t="s">
        <v>20</v>
      </c>
      <c r="AR10" s="20"/>
      <c r="BE10" s="258"/>
      <c r="BS10" s="17" t="s">
        <v>18</v>
      </c>
    </row>
    <row r="11" spans="1:74" ht="18.399999999999999" customHeight="1" x14ac:dyDescent="0.2">
      <c r="B11" s="20"/>
      <c r="E11" s="25" t="s">
        <v>31</v>
      </c>
      <c r="AK11" s="27" t="s">
        <v>32</v>
      </c>
      <c r="AN11" s="25" t="s">
        <v>20</v>
      </c>
      <c r="AR11" s="20"/>
      <c r="BE11" s="258"/>
      <c r="BS11" s="17" t="s">
        <v>18</v>
      </c>
    </row>
    <row r="12" spans="1:74" ht="6.95" customHeight="1" x14ac:dyDescent="0.2">
      <c r="B12" s="20"/>
      <c r="AR12" s="20"/>
      <c r="BE12" s="258"/>
      <c r="BS12" s="17" t="s">
        <v>18</v>
      </c>
    </row>
    <row r="13" spans="1:74" ht="12" customHeight="1" x14ac:dyDescent="0.2">
      <c r="B13" s="20"/>
      <c r="D13" s="27" t="s">
        <v>33</v>
      </c>
      <c r="AK13" s="27" t="s">
        <v>30</v>
      </c>
      <c r="AN13" s="29" t="s">
        <v>34</v>
      </c>
      <c r="AR13" s="20"/>
      <c r="BE13" s="258"/>
      <c r="BS13" s="17" t="s">
        <v>18</v>
      </c>
    </row>
    <row r="14" spans="1:74" ht="12.75" x14ac:dyDescent="0.2">
      <c r="B14" s="20"/>
      <c r="E14" s="263" t="s">
        <v>34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7" t="s">
        <v>32</v>
      </c>
      <c r="AN14" s="29" t="s">
        <v>34</v>
      </c>
      <c r="AR14" s="20"/>
      <c r="BE14" s="258"/>
      <c r="BS14" s="17" t="s">
        <v>18</v>
      </c>
    </row>
    <row r="15" spans="1:74" ht="6.95" customHeight="1" x14ac:dyDescent="0.2">
      <c r="B15" s="20"/>
      <c r="AR15" s="20"/>
      <c r="BE15" s="258"/>
      <c r="BS15" s="17" t="s">
        <v>4</v>
      </c>
    </row>
    <row r="16" spans="1:74" ht="12" customHeight="1" x14ac:dyDescent="0.2">
      <c r="B16" s="20"/>
      <c r="D16" s="27" t="s">
        <v>35</v>
      </c>
      <c r="AK16" s="27" t="s">
        <v>30</v>
      </c>
      <c r="AN16" s="25" t="s">
        <v>20</v>
      </c>
      <c r="AR16" s="20"/>
      <c r="BE16" s="258"/>
      <c r="BS16" s="17" t="s">
        <v>4</v>
      </c>
    </row>
    <row r="17" spans="2:71" ht="18.399999999999999" customHeight="1" x14ac:dyDescent="0.2">
      <c r="B17" s="20"/>
      <c r="E17" s="25" t="s">
        <v>31</v>
      </c>
      <c r="AK17" s="27" t="s">
        <v>32</v>
      </c>
      <c r="AN17" s="25" t="s">
        <v>20</v>
      </c>
      <c r="AR17" s="20"/>
      <c r="BE17" s="258"/>
      <c r="BS17" s="17" t="s">
        <v>36</v>
      </c>
    </row>
    <row r="18" spans="2:71" ht="6.95" customHeight="1" x14ac:dyDescent="0.2">
      <c r="B18" s="20"/>
      <c r="AR18" s="20"/>
      <c r="BE18" s="258"/>
      <c r="BS18" s="17" t="s">
        <v>6</v>
      </c>
    </row>
    <row r="19" spans="2:71" ht="12" customHeight="1" x14ac:dyDescent="0.2">
      <c r="B19" s="20"/>
      <c r="D19" s="27" t="s">
        <v>37</v>
      </c>
      <c r="AK19" s="27" t="s">
        <v>30</v>
      </c>
      <c r="AN19" s="25" t="s">
        <v>20</v>
      </c>
      <c r="AR19" s="20"/>
      <c r="BE19" s="258"/>
      <c r="BS19" s="17" t="s">
        <v>6</v>
      </c>
    </row>
    <row r="20" spans="2:71" ht="18.399999999999999" customHeight="1" x14ac:dyDescent="0.2">
      <c r="B20" s="20"/>
      <c r="E20" s="25" t="s">
        <v>31</v>
      </c>
      <c r="AK20" s="27" t="s">
        <v>32</v>
      </c>
      <c r="AN20" s="25" t="s">
        <v>20</v>
      </c>
      <c r="AR20" s="20"/>
      <c r="BE20" s="258"/>
      <c r="BS20" s="17" t="s">
        <v>4</v>
      </c>
    </row>
    <row r="21" spans="2:71" ht="6.95" customHeight="1" x14ac:dyDescent="0.2">
      <c r="B21" s="20"/>
      <c r="AR21" s="20"/>
      <c r="BE21" s="258"/>
    </row>
    <row r="22" spans="2:71" ht="12" customHeight="1" x14ac:dyDescent="0.2">
      <c r="B22" s="20"/>
      <c r="D22" s="27" t="s">
        <v>38</v>
      </c>
      <c r="AR22" s="20"/>
      <c r="BE22" s="258"/>
    </row>
    <row r="23" spans="2:71" ht="47.25" customHeight="1" x14ac:dyDescent="0.2">
      <c r="B23" s="20"/>
      <c r="E23" s="265" t="s">
        <v>39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R23" s="20"/>
      <c r="BE23" s="258"/>
    </row>
    <row r="24" spans="2:71" ht="6.95" customHeight="1" x14ac:dyDescent="0.2">
      <c r="B24" s="20"/>
      <c r="AR24" s="20"/>
      <c r="BE24" s="258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8"/>
    </row>
    <row r="26" spans="2:71" s="1" customFormat="1" ht="25.9" customHeight="1" x14ac:dyDescent="0.2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66">
        <f>ROUND(AG54,2)</f>
        <v>0</v>
      </c>
      <c r="AL26" s="267"/>
      <c r="AM26" s="267"/>
      <c r="AN26" s="267"/>
      <c r="AO26" s="267"/>
      <c r="AR26" s="32"/>
      <c r="BE26" s="258"/>
    </row>
    <row r="27" spans="2:71" s="1" customFormat="1" ht="6.95" customHeight="1" x14ac:dyDescent="0.2">
      <c r="B27" s="32"/>
      <c r="AR27" s="32"/>
      <c r="BE27" s="258"/>
    </row>
    <row r="28" spans="2:71" s="1" customFormat="1" ht="12.75" x14ac:dyDescent="0.2">
      <c r="B28" s="32"/>
      <c r="L28" s="268" t="s">
        <v>41</v>
      </c>
      <c r="M28" s="268"/>
      <c r="N28" s="268"/>
      <c r="O28" s="268"/>
      <c r="P28" s="268"/>
      <c r="W28" s="268" t="s">
        <v>42</v>
      </c>
      <c r="X28" s="268"/>
      <c r="Y28" s="268"/>
      <c r="Z28" s="268"/>
      <c r="AA28" s="268"/>
      <c r="AB28" s="268"/>
      <c r="AC28" s="268"/>
      <c r="AD28" s="268"/>
      <c r="AE28" s="268"/>
      <c r="AK28" s="268" t="s">
        <v>43</v>
      </c>
      <c r="AL28" s="268"/>
      <c r="AM28" s="268"/>
      <c r="AN28" s="268"/>
      <c r="AO28" s="268"/>
      <c r="AR28" s="32"/>
      <c r="BE28" s="258"/>
    </row>
    <row r="29" spans="2:71" s="2" customFormat="1" ht="14.45" customHeight="1" x14ac:dyDescent="0.2">
      <c r="B29" s="36"/>
      <c r="D29" s="27" t="s">
        <v>44</v>
      </c>
      <c r="F29" s="27" t="s">
        <v>45</v>
      </c>
      <c r="L29" s="271">
        <v>0.21</v>
      </c>
      <c r="M29" s="270"/>
      <c r="N29" s="270"/>
      <c r="O29" s="270"/>
      <c r="P29" s="270"/>
      <c r="W29" s="269">
        <f>ROUND(AZ54, 2)</f>
        <v>0</v>
      </c>
      <c r="X29" s="270"/>
      <c r="Y29" s="270"/>
      <c r="Z29" s="270"/>
      <c r="AA29" s="270"/>
      <c r="AB29" s="270"/>
      <c r="AC29" s="270"/>
      <c r="AD29" s="270"/>
      <c r="AE29" s="270"/>
      <c r="AK29" s="269">
        <f>ROUND(AV54, 2)</f>
        <v>0</v>
      </c>
      <c r="AL29" s="270"/>
      <c r="AM29" s="270"/>
      <c r="AN29" s="270"/>
      <c r="AO29" s="270"/>
      <c r="AR29" s="36"/>
      <c r="BE29" s="259"/>
    </row>
    <row r="30" spans="2:71" s="2" customFormat="1" ht="14.45" customHeight="1" x14ac:dyDescent="0.2">
      <c r="B30" s="36"/>
      <c r="F30" s="27" t="s">
        <v>46</v>
      </c>
      <c r="L30" s="271">
        <v>0.15</v>
      </c>
      <c r="M30" s="270"/>
      <c r="N30" s="270"/>
      <c r="O30" s="270"/>
      <c r="P30" s="270"/>
      <c r="W30" s="269">
        <f>ROUND(BA54, 2)</f>
        <v>0</v>
      </c>
      <c r="X30" s="270"/>
      <c r="Y30" s="270"/>
      <c r="Z30" s="270"/>
      <c r="AA30" s="270"/>
      <c r="AB30" s="270"/>
      <c r="AC30" s="270"/>
      <c r="AD30" s="270"/>
      <c r="AE30" s="270"/>
      <c r="AK30" s="269">
        <f>ROUND(AW54, 2)</f>
        <v>0</v>
      </c>
      <c r="AL30" s="270"/>
      <c r="AM30" s="270"/>
      <c r="AN30" s="270"/>
      <c r="AO30" s="270"/>
      <c r="AR30" s="36"/>
      <c r="BE30" s="259"/>
    </row>
    <row r="31" spans="2:71" s="2" customFormat="1" ht="14.45" hidden="1" customHeight="1" x14ac:dyDescent="0.2">
      <c r="B31" s="36"/>
      <c r="F31" s="27" t="s">
        <v>47</v>
      </c>
      <c r="L31" s="271">
        <v>0.21</v>
      </c>
      <c r="M31" s="270"/>
      <c r="N31" s="270"/>
      <c r="O31" s="270"/>
      <c r="P31" s="270"/>
      <c r="W31" s="269">
        <f>ROUND(BB54, 2)</f>
        <v>0</v>
      </c>
      <c r="X31" s="270"/>
      <c r="Y31" s="270"/>
      <c r="Z31" s="270"/>
      <c r="AA31" s="270"/>
      <c r="AB31" s="270"/>
      <c r="AC31" s="270"/>
      <c r="AD31" s="270"/>
      <c r="AE31" s="270"/>
      <c r="AK31" s="269">
        <v>0</v>
      </c>
      <c r="AL31" s="270"/>
      <c r="AM31" s="270"/>
      <c r="AN31" s="270"/>
      <c r="AO31" s="270"/>
      <c r="AR31" s="36"/>
      <c r="BE31" s="259"/>
    </row>
    <row r="32" spans="2:71" s="2" customFormat="1" ht="14.45" hidden="1" customHeight="1" x14ac:dyDescent="0.2">
      <c r="B32" s="36"/>
      <c r="F32" s="27" t="s">
        <v>48</v>
      </c>
      <c r="L32" s="271">
        <v>0.15</v>
      </c>
      <c r="M32" s="270"/>
      <c r="N32" s="270"/>
      <c r="O32" s="270"/>
      <c r="P32" s="270"/>
      <c r="W32" s="269">
        <f>ROUND(BC54, 2)</f>
        <v>0</v>
      </c>
      <c r="X32" s="270"/>
      <c r="Y32" s="270"/>
      <c r="Z32" s="270"/>
      <c r="AA32" s="270"/>
      <c r="AB32" s="270"/>
      <c r="AC32" s="270"/>
      <c r="AD32" s="270"/>
      <c r="AE32" s="270"/>
      <c r="AK32" s="269">
        <v>0</v>
      </c>
      <c r="AL32" s="270"/>
      <c r="AM32" s="270"/>
      <c r="AN32" s="270"/>
      <c r="AO32" s="270"/>
      <c r="AR32" s="36"/>
      <c r="BE32" s="259"/>
    </row>
    <row r="33" spans="2:44" s="2" customFormat="1" ht="14.45" hidden="1" customHeight="1" x14ac:dyDescent="0.2">
      <c r="B33" s="36"/>
      <c r="F33" s="27" t="s">
        <v>49</v>
      </c>
      <c r="L33" s="271">
        <v>0</v>
      </c>
      <c r="M33" s="270"/>
      <c r="N33" s="270"/>
      <c r="O33" s="270"/>
      <c r="P33" s="270"/>
      <c r="W33" s="269">
        <f>ROUND(BD54, 2)</f>
        <v>0</v>
      </c>
      <c r="X33" s="270"/>
      <c r="Y33" s="270"/>
      <c r="Z33" s="270"/>
      <c r="AA33" s="270"/>
      <c r="AB33" s="270"/>
      <c r="AC33" s="270"/>
      <c r="AD33" s="270"/>
      <c r="AE33" s="270"/>
      <c r="AK33" s="269">
        <v>0</v>
      </c>
      <c r="AL33" s="270"/>
      <c r="AM33" s="270"/>
      <c r="AN33" s="270"/>
      <c r="AO33" s="270"/>
      <c r="AR33" s="36"/>
    </row>
    <row r="34" spans="2:44" s="1" customFormat="1" ht="6.95" customHeight="1" x14ac:dyDescent="0.2">
      <c r="B34" s="32"/>
      <c r="AR34" s="32"/>
    </row>
    <row r="35" spans="2:44" s="1" customFormat="1" ht="25.9" customHeight="1" x14ac:dyDescent="0.2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72" t="s">
        <v>52</v>
      </c>
      <c r="Y35" s="273"/>
      <c r="Z35" s="273"/>
      <c r="AA35" s="273"/>
      <c r="AB35" s="273"/>
      <c r="AC35" s="39"/>
      <c r="AD35" s="39"/>
      <c r="AE35" s="39"/>
      <c r="AF35" s="39"/>
      <c r="AG35" s="39"/>
      <c r="AH35" s="39"/>
      <c r="AI35" s="39"/>
      <c r="AJ35" s="39"/>
      <c r="AK35" s="274">
        <f>SUM(AK26:AK33)</f>
        <v>0</v>
      </c>
      <c r="AL35" s="273"/>
      <c r="AM35" s="273"/>
      <c r="AN35" s="273"/>
      <c r="AO35" s="275"/>
      <c r="AP35" s="37"/>
      <c r="AQ35" s="37"/>
      <c r="AR35" s="32"/>
    </row>
    <row r="36" spans="2:44" s="1" customFormat="1" ht="6.95" customHeight="1" x14ac:dyDescent="0.2">
      <c r="B36" s="32"/>
      <c r="AR36" s="32"/>
    </row>
    <row r="37" spans="2:44" s="1" customFormat="1" ht="6.95" customHeight="1" x14ac:dyDescent="0.2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 x14ac:dyDescent="0.2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 x14ac:dyDescent="0.2">
      <c r="B42" s="32"/>
      <c r="C42" s="21" t="s">
        <v>53</v>
      </c>
      <c r="AR42" s="32"/>
    </row>
    <row r="43" spans="2:44" s="1" customFormat="1" ht="6.95" customHeight="1" x14ac:dyDescent="0.2">
      <c r="B43" s="32"/>
      <c r="AR43" s="32"/>
    </row>
    <row r="44" spans="2:44" s="3" customFormat="1" ht="12" customHeight="1" x14ac:dyDescent="0.2">
      <c r="B44" s="45"/>
      <c r="C44" s="27" t="s">
        <v>13</v>
      </c>
      <c r="L44" s="3" t="str">
        <f>K5</f>
        <v>20230033</v>
      </c>
      <c r="AR44" s="45"/>
    </row>
    <row r="45" spans="2:44" s="4" customFormat="1" ht="36.950000000000003" customHeight="1" x14ac:dyDescent="0.2">
      <c r="B45" s="46"/>
      <c r="C45" s="47" t="s">
        <v>16</v>
      </c>
      <c r="L45" s="276" t="str">
        <f>K6</f>
        <v>Jesenice, Žatecká 148, bourání objektů</v>
      </c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7"/>
      <c r="AO45" s="277"/>
      <c r="AR45" s="46"/>
    </row>
    <row r="46" spans="2:44" s="1" customFormat="1" ht="6.95" customHeight="1" x14ac:dyDescent="0.2">
      <c r="B46" s="32"/>
      <c r="AR46" s="32"/>
    </row>
    <row r="47" spans="2:44" s="1" customFormat="1" ht="12" customHeight="1" x14ac:dyDescent="0.2">
      <c r="B47" s="32"/>
      <c r="C47" s="27" t="s">
        <v>23</v>
      </c>
      <c r="L47" s="48" t="str">
        <f>IF(K8="","",K8)</f>
        <v>Jesenice, Žatecká 148</v>
      </c>
      <c r="AI47" s="27" t="s">
        <v>25</v>
      </c>
      <c r="AM47" s="278" t="str">
        <f>IF(AN8= "","",AN8)</f>
        <v>17. 10. 2023</v>
      </c>
      <c r="AN47" s="278"/>
      <c r="AR47" s="32"/>
    </row>
    <row r="48" spans="2:44" s="1" customFormat="1" ht="6.95" customHeight="1" x14ac:dyDescent="0.2">
      <c r="B48" s="32"/>
      <c r="AR48" s="32"/>
    </row>
    <row r="49" spans="1:91" s="1" customFormat="1" ht="15.2" customHeight="1" x14ac:dyDescent="0.2">
      <c r="B49" s="32"/>
      <c r="C49" s="27" t="s">
        <v>29</v>
      </c>
      <c r="L49" s="3" t="str">
        <f>IF(E11= "","",E11)</f>
        <v xml:space="preserve"> </v>
      </c>
      <c r="AI49" s="27" t="s">
        <v>35</v>
      </c>
      <c r="AM49" s="279" t="str">
        <f>IF(E17="","",E17)</f>
        <v xml:space="preserve"> </v>
      </c>
      <c r="AN49" s="280"/>
      <c r="AO49" s="280"/>
      <c r="AP49" s="280"/>
      <c r="AR49" s="32"/>
      <c r="AS49" s="281" t="s">
        <v>54</v>
      </c>
      <c r="AT49" s="28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 x14ac:dyDescent="0.2">
      <c r="B50" s="32"/>
      <c r="C50" s="27" t="s">
        <v>33</v>
      </c>
      <c r="L50" s="3" t="str">
        <f>IF(E14= "Vyplň údaj","",E14)</f>
        <v/>
      </c>
      <c r="AI50" s="27" t="s">
        <v>37</v>
      </c>
      <c r="AM50" s="279" t="str">
        <f>IF(E20="","",E20)</f>
        <v xml:space="preserve"> </v>
      </c>
      <c r="AN50" s="280"/>
      <c r="AO50" s="280"/>
      <c r="AP50" s="280"/>
      <c r="AR50" s="32"/>
      <c r="AS50" s="283"/>
      <c r="AT50" s="284"/>
      <c r="BD50" s="53"/>
    </row>
    <row r="51" spans="1:91" s="1" customFormat="1" ht="10.9" customHeight="1" x14ac:dyDescent="0.2">
      <c r="B51" s="32"/>
      <c r="AR51" s="32"/>
      <c r="AS51" s="283"/>
      <c r="AT51" s="284"/>
      <c r="BD51" s="53"/>
    </row>
    <row r="52" spans="1:91" s="1" customFormat="1" ht="29.25" customHeight="1" x14ac:dyDescent="0.2">
      <c r="B52" s="32"/>
      <c r="C52" s="285" t="s">
        <v>55</v>
      </c>
      <c r="D52" s="286"/>
      <c r="E52" s="286"/>
      <c r="F52" s="286"/>
      <c r="G52" s="286"/>
      <c r="H52" s="54"/>
      <c r="I52" s="287" t="s">
        <v>56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8" t="s">
        <v>57</v>
      </c>
      <c r="AH52" s="286"/>
      <c r="AI52" s="286"/>
      <c r="AJ52" s="286"/>
      <c r="AK52" s="286"/>
      <c r="AL52" s="286"/>
      <c r="AM52" s="286"/>
      <c r="AN52" s="287" t="s">
        <v>58</v>
      </c>
      <c r="AO52" s="286"/>
      <c r="AP52" s="286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1" s="1" customFormat="1" ht="10.9" customHeight="1" x14ac:dyDescent="0.2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 x14ac:dyDescent="0.2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2">
        <f>ROUND(SUM(AG55:AG57),2)</f>
        <v>0</v>
      </c>
      <c r="AH54" s="292"/>
      <c r="AI54" s="292"/>
      <c r="AJ54" s="292"/>
      <c r="AK54" s="292"/>
      <c r="AL54" s="292"/>
      <c r="AM54" s="292"/>
      <c r="AN54" s="293">
        <f>SUM(AG54,AT54)</f>
        <v>0</v>
      </c>
      <c r="AO54" s="293"/>
      <c r="AP54" s="293"/>
      <c r="AQ54" s="64" t="s">
        <v>20</v>
      </c>
      <c r="AR54" s="60"/>
      <c r="AS54" s="65">
        <f>ROUND(SUM(AS55:AS57),2)</f>
        <v>0</v>
      </c>
      <c r="AT54" s="66">
        <f>ROUND(SUM(AV54:AW54),2)</f>
        <v>0</v>
      </c>
      <c r="AU54" s="67">
        <f>ROUND(SUM(AU55:AU57),5)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ROUND(SUM(AZ55:AZ57),2)</f>
        <v>0</v>
      </c>
      <c r="BA54" s="66">
        <f>ROUND(SUM(BA55:BA57),2)</f>
        <v>0</v>
      </c>
      <c r="BB54" s="66">
        <f>ROUND(SUM(BB55:BB57),2)</f>
        <v>0</v>
      </c>
      <c r="BC54" s="66">
        <f>ROUND(SUM(BC55:BC57),2)</f>
        <v>0</v>
      </c>
      <c r="BD54" s="68">
        <f>ROUND(SUM(BD55:BD57),2)</f>
        <v>0</v>
      </c>
      <c r="BS54" s="69" t="s">
        <v>73</v>
      </c>
      <c r="BT54" s="69" t="s">
        <v>74</v>
      </c>
      <c r="BU54" s="70" t="s">
        <v>75</v>
      </c>
      <c r="BV54" s="69" t="s">
        <v>76</v>
      </c>
      <c r="BW54" s="69" t="s">
        <v>5</v>
      </c>
      <c r="BX54" s="69" t="s">
        <v>77</v>
      </c>
      <c r="CL54" s="69" t="s">
        <v>20</v>
      </c>
    </row>
    <row r="55" spans="1:91" s="6" customFormat="1" ht="16.5" customHeight="1" x14ac:dyDescent="0.2">
      <c r="A55" s="71" t="s">
        <v>78</v>
      </c>
      <c r="B55" s="72"/>
      <c r="C55" s="73"/>
      <c r="D55" s="291" t="s">
        <v>79</v>
      </c>
      <c r="E55" s="291"/>
      <c r="F55" s="291"/>
      <c r="G55" s="291"/>
      <c r="H55" s="291"/>
      <c r="I55" s="74"/>
      <c r="J55" s="291" t="s">
        <v>80</v>
      </c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89">
        <f>'0001 - Demolice stodoly'!J30</f>
        <v>0</v>
      </c>
      <c r="AH55" s="290"/>
      <c r="AI55" s="290"/>
      <c r="AJ55" s="290"/>
      <c r="AK55" s="290"/>
      <c r="AL55" s="290"/>
      <c r="AM55" s="290"/>
      <c r="AN55" s="289">
        <f>SUM(AG55,AT55)</f>
        <v>0</v>
      </c>
      <c r="AO55" s="290"/>
      <c r="AP55" s="290"/>
      <c r="AQ55" s="75" t="s">
        <v>81</v>
      </c>
      <c r="AR55" s="72"/>
      <c r="AS55" s="76">
        <v>0</v>
      </c>
      <c r="AT55" s="77">
        <f>ROUND(SUM(AV55:AW55),2)</f>
        <v>0</v>
      </c>
      <c r="AU55" s="78">
        <f>'0001 - Demolice stodoly'!P89</f>
        <v>0</v>
      </c>
      <c r="AV55" s="77">
        <f>'0001 - Demolice stodoly'!J33</f>
        <v>0</v>
      </c>
      <c r="AW55" s="77">
        <f>'0001 - Demolice stodoly'!J34</f>
        <v>0</v>
      </c>
      <c r="AX55" s="77">
        <f>'0001 - Demolice stodoly'!J35</f>
        <v>0</v>
      </c>
      <c r="AY55" s="77">
        <f>'0001 - Demolice stodoly'!J36</f>
        <v>0</v>
      </c>
      <c r="AZ55" s="77">
        <f>'0001 - Demolice stodoly'!F33</f>
        <v>0</v>
      </c>
      <c r="BA55" s="77">
        <f>'0001 - Demolice stodoly'!F34</f>
        <v>0</v>
      </c>
      <c r="BB55" s="77">
        <f>'0001 - Demolice stodoly'!F35</f>
        <v>0</v>
      </c>
      <c r="BC55" s="77">
        <f>'0001 - Demolice stodoly'!F36</f>
        <v>0</v>
      </c>
      <c r="BD55" s="79">
        <f>'0001 - Demolice stodoly'!F37</f>
        <v>0</v>
      </c>
      <c r="BT55" s="80" t="s">
        <v>22</v>
      </c>
      <c r="BV55" s="80" t="s">
        <v>76</v>
      </c>
      <c r="BW55" s="80" t="s">
        <v>82</v>
      </c>
      <c r="BX55" s="80" t="s">
        <v>5</v>
      </c>
      <c r="CL55" s="80" t="s">
        <v>83</v>
      </c>
      <c r="CM55" s="80" t="s">
        <v>84</v>
      </c>
    </row>
    <row r="56" spans="1:91" s="6" customFormat="1" ht="16.5" customHeight="1" x14ac:dyDescent="0.2">
      <c r="A56" s="71" t="s">
        <v>78</v>
      </c>
      <c r="B56" s="72"/>
      <c r="C56" s="73"/>
      <c r="D56" s="291" t="s">
        <v>85</v>
      </c>
      <c r="E56" s="291"/>
      <c r="F56" s="291"/>
      <c r="G56" s="291"/>
      <c r="H56" s="291"/>
      <c r="I56" s="74"/>
      <c r="J56" s="291" t="s">
        <v>86</v>
      </c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89">
        <f>'0002 - Demolice domu'!J30</f>
        <v>0</v>
      </c>
      <c r="AH56" s="290"/>
      <c r="AI56" s="290"/>
      <c r="AJ56" s="290"/>
      <c r="AK56" s="290"/>
      <c r="AL56" s="290"/>
      <c r="AM56" s="290"/>
      <c r="AN56" s="289">
        <f>SUM(AG56,AT56)</f>
        <v>0</v>
      </c>
      <c r="AO56" s="290"/>
      <c r="AP56" s="290"/>
      <c r="AQ56" s="75" t="s">
        <v>81</v>
      </c>
      <c r="AR56" s="72"/>
      <c r="AS56" s="76">
        <v>0</v>
      </c>
      <c r="AT56" s="77">
        <f>ROUND(SUM(AV56:AW56),2)</f>
        <v>0</v>
      </c>
      <c r="AU56" s="78">
        <f>'0002 - Demolice domu'!P92</f>
        <v>0</v>
      </c>
      <c r="AV56" s="77">
        <f>'0002 - Demolice domu'!J33</f>
        <v>0</v>
      </c>
      <c r="AW56" s="77">
        <f>'0002 - Demolice domu'!J34</f>
        <v>0</v>
      </c>
      <c r="AX56" s="77">
        <f>'0002 - Demolice domu'!J35</f>
        <v>0</v>
      </c>
      <c r="AY56" s="77">
        <f>'0002 - Demolice domu'!J36</f>
        <v>0</v>
      </c>
      <c r="AZ56" s="77">
        <f>'0002 - Demolice domu'!F33</f>
        <v>0</v>
      </c>
      <c r="BA56" s="77">
        <f>'0002 - Demolice domu'!F34</f>
        <v>0</v>
      </c>
      <c r="BB56" s="77">
        <f>'0002 - Demolice domu'!F35</f>
        <v>0</v>
      </c>
      <c r="BC56" s="77">
        <f>'0002 - Demolice domu'!F36</f>
        <v>0</v>
      </c>
      <c r="BD56" s="79">
        <f>'0002 - Demolice domu'!F37</f>
        <v>0</v>
      </c>
      <c r="BT56" s="80" t="s">
        <v>22</v>
      </c>
      <c r="BV56" s="80" t="s">
        <v>76</v>
      </c>
      <c r="BW56" s="80" t="s">
        <v>87</v>
      </c>
      <c r="BX56" s="80" t="s">
        <v>5</v>
      </c>
      <c r="CL56" s="80" t="s">
        <v>88</v>
      </c>
      <c r="CM56" s="80" t="s">
        <v>84</v>
      </c>
    </row>
    <row r="57" spans="1:91" s="6" customFormat="1" ht="16.5" customHeight="1" x14ac:dyDescent="0.2">
      <c r="A57" s="71" t="s">
        <v>78</v>
      </c>
      <c r="B57" s="72"/>
      <c r="C57" s="73"/>
      <c r="D57" s="291" t="s">
        <v>89</v>
      </c>
      <c r="E57" s="291"/>
      <c r="F57" s="291"/>
      <c r="G57" s="291"/>
      <c r="H57" s="291"/>
      <c r="I57" s="74"/>
      <c r="J57" s="291" t="s">
        <v>90</v>
      </c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89">
        <f>'0003 - Práce na dvoře a p...'!J30</f>
        <v>0</v>
      </c>
      <c r="AH57" s="290"/>
      <c r="AI57" s="290"/>
      <c r="AJ57" s="290"/>
      <c r="AK57" s="290"/>
      <c r="AL57" s="290"/>
      <c r="AM57" s="290"/>
      <c r="AN57" s="289">
        <f>SUM(AG57,AT57)</f>
        <v>0</v>
      </c>
      <c r="AO57" s="290"/>
      <c r="AP57" s="290"/>
      <c r="AQ57" s="75" t="s">
        <v>81</v>
      </c>
      <c r="AR57" s="72"/>
      <c r="AS57" s="81">
        <v>0</v>
      </c>
      <c r="AT57" s="82">
        <f>ROUND(SUM(AV57:AW57),2)</f>
        <v>0</v>
      </c>
      <c r="AU57" s="83">
        <f>'0003 - Práce na dvoře a p...'!P93</f>
        <v>0</v>
      </c>
      <c r="AV57" s="82">
        <f>'0003 - Práce na dvoře a p...'!J33</f>
        <v>0</v>
      </c>
      <c r="AW57" s="82">
        <f>'0003 - Práce na dvoře a p...'!J34</f>
        <v>0</v>
      </c>
      <c r="AX57" s="82">
        <f>'0003 - Práce na dvoře a p...'!J35</f>
        <v>0</v>
      </c>
      <c r="AY57" s="82">
        <f>'0003 - Práce na dvoře a p...'!J36</f>
        <v>0</v>
      </c>
      <c r="AZ57" s="82">
        <f>'0003 - Práce na dvoře a p...'!F33</f>
        <v>0</v>
      </c>
      <c r="BA57" s="82">
        <f>'0003 - Práce na dvoře a p...'!F34</f>
        <v>0</v>
      </c>
      <c r="BB57" s="82">
        <f>'0003 - Práce na dvoře a p...'!F35</f>
        <v>0</v>
      </c>
      <c r="BC57" s="82">
        <f>'0003 - Práce na dvoře a p...'!F36</f>
        <v>0</v>
      </c>
      <c r="BD57" s="84">
        <f>'0003 - Práce na dvoře a p...'!F37</f>
        <v>0</v>
      </c>
      <c r="BT57" s="80" t="s">
        <v>22</v>
      </c>
      <c r="BV57" s="80" t="s">
        <v>76</v>
      </c>
      <c r="BW57" s="80" t="s">
        <v>91</v>
      </c>
      <c r="BX57" s="80" t="s">
        <v>5</v>
      </c>
      <c r="CL57" s="80" t="s">
        <v>92</v>
      </c>
      <c r="CM57" s="80" t="s">
        <v>84</v>
      </c>
    </row>
    <row r="58" spans="1:91" s="1" customFormat="1" ht="30" customHeight="1" x14ac:dyDescent="0.2">
      <c r="B58" s="32"/>
      <c r="AR58" s="32"/>
    </row>
    <row r="59" spans="1:91" s="1" customFormat="1" ht="6.95" customHeight="1" x14ac:dyDescent="0.2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32"/>
    </row>
  </sheetData>
  <sheetProtection algorithmName="SHA-512" hashValue="arM9seVXN4oY8DCGE3mURdBzb8W2uRfBdL2abRz5Cs+VZ8B01syVn/GZlaz+cSThyL6K0h2unlynts/QI3Ey3g==" saltValue="4RKWV9c9AZYpYxRWVqJYLelaiM8jRFoMTtd7nxSLNp3xj6OV5gWyGRkEcqhrKBkWKQyRopa1+ag7stI5tOkZJA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01 - Demolice stodoly'!C2" display="/" xr:uid="{00000000-0004-0000-0000-000000000000}"/>
    <hyperlink ref="A56" location="'0002 - Demolice domu'!C2" display="/" xr:uid="{00000000-0004-0000-0000-000001000000}"/>
    <hyperlink ref="A57" location="'0003 - Práce na dvoře a p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AT2" s="17" t="s">
        <v>82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 x14ac:dyDescent="0.2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94" t="str">
        <f>'Rekapitulace stavby'!K6</f>
        <v>Jesenice, Žatecká 148, bourání objektů</v>
      </c>
      <c r="F7" s="295"/>
      <c r="G7" s="295"/>
      <c r="H7" s="295"/>
      <c r="L7" s="20"/>
    </row>
    <row r="8" spans="2:46" s="1" customFormat="1" ht="12" customHeight="1" x14ac:dyDescent="0.2">
      <c r="B8" s="32"/>
      <c r="D8" s="27" t="s">
        <v>94</v>
      </c>
      <c r="L8" s="32"/>
    </row>
    <row r="9" spans="2:46" s="1" customFormat="1" ht="16.5" customHeight="1" x14ac:dyDescent="0.2">
      <c r="B9" s="32"/>
      <c r="E9" s="276" t="s">
        <v>95</v>
      </c>
      <c r="F9" s="296"/>
      <c r="G9" s="296"/>
      <c r="H9" s="296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19</v>
      </c>
      <c r="F11" s="25" t="s">
        <v>83</v>
      </c>
      <c r="I11" s="27" t="s">
        <v>21</v>
      </c>
      <c r="J11" s="25" t="s">
        <v>20</v>
      </c>
      <c r="L11" s="32"/>
    </row>
    <row r="12" spans="2:46" s="1" customFormat="1" ht="12" customHeight="1" x14ac:dyDescent="0.2">
      <c r="B12" s="32"/>
      <c r="D12" s="27" t="s">
        <v>23</v>
      </c>
      <c r="F12" s="25" t="s">
        <v>24</v>
      </c>
      <c r="I12" s="27" t="s">
        <v>25</v>
      </c>
      <c r="J12" s="49" t="str">
        <f>'Rekapitulace stavby'!AN8</f>
        <v>17. 10. 2023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29</v>
      </c>
      <c r="I14" s="27" t="s">
        <v>30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 xml:space="preserve"> </v>
      </c>
      <c r="I15" s="27" t="s">
        <v>32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33</v>
      </c>
      <c r="I17" s="27" t="s">
        <v>30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97" t="str">
        <f>'Rekapitulace stavby'!E14</f>
        <v>Vyplň údaj</v>
      </c>
      <c r="F18" s="260"/>
      <c r="G18" s="260"/>
      <c r="H18" s="260"/>
      <c r="I18" s="27" t="s">
        <v>32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35</v>
      </c>
      <c r="I20" s="27" t="s">
        <v>30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32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37</v>
      </c>
      <c r="I23" s="27" t="s">
        <v>30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32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86"/>
      <c r="E27" s="265" t="s">
        <v>20</v>
      </c>
      <c r="F27" s="265"/>
      <c r="G27" s="265"/>
      <c r="H27" s="265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 x14ac:dyDescent="0.2">
      <c r="B30" s="32"/>
      <c r="D30" s="87" t="s">
        <v>40</v>
      </c>
      <c r="J30" s="63">
        <f>ROUND(J89,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 x14ac:dyDescent="0.2">
      <c r="B33" s="32"/>
      <c r="D33" s="52" t="s">
        <v>44</v>
      </c>
      <c r="E33" s="27" t="s">
        <v>45</v>
      </c>
      <c r="F33" s="88">
        <f>ROUND((SUM(BE89:BE225)),  2)</f>
        <v>0</v>
      </c>
      <c r="I33" s="89">
        <v>0.21</v>
      </c>
      <c r="J33" s="88">
        <f>ROUND(((SUM(BE89:BE225))*I33),  2)</f>
        <v>0</v>
      </c>
      <c r="L33" s="32"/>
    </row>
    <row r="34" spans="2:12" s="1" customFormat="1" ht="14.45" customHeight="1" x14ac:dyDescent="0.2">
      <c r="B34" s="32"/>
      <c r="E34" s="27" t="s">
        <v>46</v>
      </c>
      <c r="F34" s="88">
        <f>ROUND((SUM(BF89:BF225)),  2)</f>
        <v>0</v>
      </c>
      <c r="I34" s="89">
        <v>0.15</v>
      </c>
      <c r="J34" s="88">
        <f>ROUND(((SUM(BF89:BF225))*I34),  2)</f>
        <v>0</v>
      </c>
      <c r="L34" s="32"/>
    </row>
    <row r="35" spans="2:12" s="1" customFormat="1" ht="14.45" hidden="1" customHeight="1" x14ac:dyDescent="0.2">
      <c r="B35" s="32"/>
      <c r="E35" s="27" t="s">
        <v>47</v>
      </c>
      <c r="F35" s="88">
        <f>ROUND((SUM(BG89:BG225)),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48</v>
      </c>
      <c r="F36" s="88">
        <f>ROUND((SUM(BH89:BH225)),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8">
        <f>ROUND((SUM(BI89:BI225)),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96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16</v>
      </c>
      <c r="L47" s="32"/>
    </row>
    <row r="48" spans="2:12" s="1" customFormat="1" ht="16.5" customHeight="1" x14ac:dyDescent="0.2">
      <c r="B48" s="32"/>
      <c r="E48" s="294" t="str">
        <f>E7</f>
        <v>Jesenice, Žatecká 148, bourání objektů</v>
      </c>
      <c r="F48" s="295"/>
      <c r="G48" s="295"/>
      <c r="H48" s="295"/>
      <c r="L48" s="32"/>
    </row>
    <row r="49" spans="2:47" s="1" customFormat="1" ht="12" customHeight="1" x14ac:dyDescent="0.2">
      <c r="B49" s="32"/>
      <c r="C49" s="27" t="s">
        <v>94</v>
      </c>
      <c r="L49" s="32"/>
    </row>
    <row r="50" spans="2:47" s="1" customFormat="1" ht="16.5" customHeight="1" x14ac:dyDescent="0.2">
      <c r="B50" s="32"/>
      <c r="E50" s="276" t="str">
        <f>E9</f>
        <v>0001 - Demolice stodoly</v>
      </c>
      <c r="F50" s="296"/>
      <c r="G50" s="296"/>
      <c r="H50" s="296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23</v>
      </c>
      <c r="F52" s="25" t="str">
        <f>F12</f>
        <v>Jesenice, Žatecká 148</v>
      </c>
      <c r="I52" s="27" t="s">
        <v>25</v>
      </c>
      <c r="J52" s="49" t="str">
        <f>IF(J12="","",J12)</f>
        <v>17. 10. 2023</v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29</v>
      </c>
      <c r="F54" s="25" t="str">
        <f>E15</f>
        <v xml:space="preserve"> </v>
      </c>
      <c r="I54" s="27" t="s">
        <v>35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33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9" customHeight="1" x14ac:dyDescent="0.2">
      <c r="B59" s="32"/>
      <c r="C59" s="98" t="s">
        <v>72</v>
      </c>
      <c r="J59" s="63">
        <f>J89</f>
        <v>0</v>
      </c>
      <c r="L59" s="32"/>
      <c r="AU59" s="17" t="s">
        <v>99</v>
      </c>
    </row>
    <row r="60" spans="2:47" s="8" customFormat="1" ht="24.95" customHeight="1" x14ac:dyDescent="0.2">
      <c r="B60" s="99"/>
      <c r="D60" s="100" t="s">
        <v>100</v>
      </c>
      <c r="E60" s="101"/>
      <c r="F60" s="101"/>
      <c r="G60" s="101"/>
      <c r="H60" s="101"/>
      <c r="I60" s="101"/>
      <c r="J60" s="102">
        <f>J90</f>
        <v>0</v>
      </c>
      <c r="L60" s="99"/>
    </row>
    <row r="61" spans="2:47" s="9" customFormat="1" ht="19.899999999999999" customHeight="1" x14ac:dyDescent="0.2">
      <c r="B61" s="103"/>
      <c r="D61" s="104" t="s">
        <v>101</v>
      </c>
      <c r="E61" s="105"/>
      <c r="F61" s="105"/>
      <c r="G61" s="105"/>
      <c r="H61" s="105"/>
      <c r="I61" s="105"/>
      <c r="J61" s="106">
        <f>J91</f>
        <v>0</v>
      </c>
      <c r="L61" s="103"/>
    </row>
    <row r="62" spans="2:47" s="9" customFormat="1" ht="19.899999999999999" customHeight="1" x14ac:dyDescent="0.2">
      <c r="B62" s="103"/>
      <c r="D62" s="104" t="s">
        <v>102</v>
      </c>
      <c r="E62" s="105"/>
      <c r="F62" s="105"/>
      <c r="G62" s="105"/>
      <c r="H62" s="105"/>
      <c r="I62" s="105"/>
      <c r="J62" s="106">
        <f>J120</f>
        <v>0</v>
      </c>
      <c r="L62" s="103"/>
    </row>
    <row r="63" spans="2:47" s="9" customFormat="1" ht="19.899999999999999" customHeight="1" x14ac:dyDescent="0.2">
      <c r="B63" s="103"/>
      <c r="D63" s="104" t="s">
        <v>103</v>
      </c>
      <c r="E63" s="105"/>
      <c r="F63" s="105"/>
      <c r="G63" s="105"/>
      <c r="H63" s="105"/>
      <c r="I63" s="105"/>
      <c r="J63" s="106">
        <f>J178</f>
        <v>0</v>
      </c>
      <c r="L63" s="103"/>
    </row>
    <row r="64" spans="2:47" s="9" customFormat="1" ht="19.899999999999999" customHeight="1" x14ac:dyDescent="0.2">
      <c r="B64" s="103"/>
      <c r="D64" s="104" t="s">
        <v>104</v>
      </c>
      <c r="E64" s="105"/>
      <c r="F64" s="105"/>
      <c r="G64" s="105"/>
      <c r="H64" s="105"/>
      <c r="I64" s="105"/>
      <c r="J64" s="106">
        <f>J191</f>
        <v>0</v>
      </c>
      <c r="L64" s="103"/>
    </row>
    <row r="65" spans="2:12" s="9" customFormat="1" ht="19.899999999999999" customHeight="1" x14ac:dyDescent="0.2">
      <c r="B65" s="103"/>
      <c r="D65" s="104" t="s">
        <v>105</v>
      </c>
      <c r="E65" s="105"/>
      <c r="F65" s="105"/>
      <c r="G65" s="105"/>
      <c r="H65" s="105"/>
      <c r="I65" s="105"/>
      <c r="J65" s="106">
        <f>J213</f>
        <v>0</v>
      </c>
      <c r="L65" s="103"/>
    </row>
    <row r="66" spans="2:12" s="8" customFormat="1" ht="24.95" customHeight="1" x14ac:dyDescent="0.2">
      <c r="B66" s="99"/>
      <c r="D66" s="100" t="s">
        <v>106</v>
      </c>
      <c r="E66" s="101"/>
      <c r="F66" s="101"/>
      <c r="G66" s="101"/>
      <c r="H66" s="101"/>
      <c r="I66" s="101"/>
      <c r="J66" s="102">
        <f>J216</f>
        <v>0</v>
      </c>
      <c r="L66" s="99"/>
    </row>
    <row r="67" spans="2:12" s="9" customFormat="1" ht="19.899999999999999" customHeight="1" x14ac:dyDescent="0.2">
      <c r="B67" s="103"/>
      <c r="D67" s="104" t="s">
        <v>107</v>
      </c>
      <c r="E67" s="105"/>
      <c r="F67" s="105"/>
      <c r="G67" s="105"/>
      <c r="H67" s="105"/>
      <c r="I67" s="105"/>
      <c r="J67" s="106">
        <f>J217</f>
        <v>0</v>
      </c>
      <c r="L67" s="103"/>
    </row>
    <row r="68" spans="2:12" s="9" customFormat="1" ht="19.899999999999999" customHeight="1" x14ac:dyDescent="0.2">
      <c r="B68" s="103"/>
      <c r="D68" s="104" t="s">
        <v>108</v>
      </c>
      <c r="E68" s="105"/>
      <c r="F68" s="105"/>
      <c r="G68" s="105"/>
      <c r="H68" s="105"/>
      <c r="I68" s="105"/>
      <c r="J68" s="106">
        <f>J220</f>
        <v>0</v>
      </c>
      <c r="L68" s="103"/>
    </row>
    <row r="69" spans="2:12" s="9" customFormat="1" ht="19.899999999999999" customHeight="1" x14ac:dyDescent="0.2">
      <c r="B69" s="103"/>
      <c r="D69" s="104" t="s">
        <v>109</v>
      </c>
      <c r="E69" s="105"/>
      <c r="F69" s="105"/>
      <c r="G69" s="105"/>
      <c r="H69" s="105"/>
      <c r="I69" s="105"/>
      <c r="J69" s="106">
        <f>J223</f>
        <v>0</v>
      </c>
      <c r="L69" s="103"/>
    </row>
    <row r="70" spans="2:12" s="1" customFormat="1" ht="21.75" customHeight="1" x14ac:dyDescent="0.2">
      <c r="B70" s="32"/>
      <c r="L70" s="32"/>
    </row>
    <row r="71" spans="2:12" s="1" customFormat="1" ht="6.95" customHeight="1" x14ac:dyDescent="0.2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 x14ac:dyDescent="0.2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 x14ac:dyDescent="0.2">
      <c r="B76" s="32"/>
      <c r="C76" s="21" t="s">
        <v>110</v>
      </c>
      <c r="L76" s="32"/>
    </row>
    <row r="77" spans="2:12" s="1" customFormat="1" ht="6.95" customHeight="1" x14ac:dyDescent="0.2">
      <c r="B77" s="32"/>
      <c r="L77" s="32"/>
    </row>
    <row r="78" spans="2:12" s="1" customFormat="1" ht="12" customHeight="1" x14ac:dyDescent="0.2">
      <c r="B78" s="32"/>
      <c r="C78" s="27" t="s">
        <v>16</v>
      </c>
      <c r="L78" s="32"/>
    </row>
    <row r="79" spans="2:12" s="1" customFormat="1" ht="16.5" customHeight="1" x14ac:dyDescent="0.2">
      <c r="B79" s="32"/>
      <c r="E79" s="294" t="str">
        <f>E7</f>
        <v>Jesenice, Žatecká 148, bourání objektů</v>
      </c>
      <c r="F79" s="295"/>
      <c r="G79" s="295"/>
      <c r="H79" s="295"/>
      <c r="L79" s="32"/>
    </row>
    <row r="80" spans="2:12" s="1" customFormat="1" ht="12" customHeight="1" x14ac:dyDescent="0.2">
      <c r="B80" s="32"/>
      <c r="C80" s="27" t="s">
        <v>94</v>
      </c>
      <c r="L80" s="32"/>
    </row>
    <row r="81" spans="2:65" s="1" customFormat="1" ht="16.5" customHeight="1" x14ac:dyDescent="0.2">
      <c r="B81" s="32"/>
      <c r="E81" s="276" t="str">
        <f>E9</f>
        <v>0001 - Demolice stodoly</v>
      </c>
      <c r="F81" s="296"/>
      <c r="G81" s="296"/>
      <c r="H81" s="296"/>
      <c r="L81" s="32"/>
    </row>
    <row r="82" spans="2:65" s="1" customFormat="1" ht="6.95" customHeight="1" x14ac:dyDescent="0.2">
      <c r="B82" s="32"/>
      <c r="L82" s="32"/>
    </row>
    <row r="83" spans="2:65" s="1" customFormat="1" ht="12" customHeight="1" x14ac:dyDescent="0.2">
      <c r="B83" s="32"/>
      <c r="C83" s="27" t="s">
        <v>23</v>
      </c>
      <c r="F83" s="25" t="str">
        <f>F12</f>
        <v>Jesenice, Žatecká 148</v>
      </c>
      <c r="I83" s="27" t="s">
        <v>25</v>
      </c>
      <c r="J83" s="49" t="str">
        <f>IF(J12="","",J12)</f>
        <v>17. 10. 2023</v>
      </c>
      <c r="L83" s="32"/>
    </row>
    <row r="84" spans="2:65" s="1" customFormat="1" ht="6.95" customHeight="1" x14ac:dyDescent="0.2">
      <c r="B84" s="32"/>
      <c r="L84" s="32"/>
    </row>
    <row r="85" spans="2:65" s="1" customFormat="1" ht="15.2" customHeight="1" x14ac:dyDescent="0.2">
      <c r="B85" s="32"/>
      <c r="C85" s="27" t="s">
        <v>29</v>
      </c>
      <c r="F85" s="25" t="str">
        <f>E15</f>
        <v xml:space="preserve"> </v>
      </c>
      <c r="I85" s="27" t="s">
        <v>35</v>
      </c>
      <c r="J85" s="30" t="str">
        <f>E21</f>
        <v xml:space="preserve"> </v>
      </c>
      <c r="L85" s="32"/>
    </row>
    <row r="86" spans="2:65" s="1" customFormat="1" ht="15.2" customHeight="1" x14ac:dyDescent="0.2">
      <c r="B86" s="32"/>
      <c r="C86" s="27" t="s">
        <v>33</v>
      </c>
      <c r="F86" s="25" t="str">
        <f>IF(E18="","",E18)</f>
        <v>Vyplň údaj</v>
      </c>
      <c r="I86" s="27" t="s">
        <v>37</v>
      </c>
      <c r="J86" s="30" t="str">
        <f>E24</f>
        <v xml:space="preserve"> </v>
      </c>
      <c r="L86" s="32"/>
    </row>
    <row r="87" spans="2:65" s="1" customFormat="1" ht="10.35" customHeight="1" x14ac:dyDescent="0.2">
      <c r="B87" s="32"/>
      <c r="L87" s="32"/>
    </row>
    <row r="88" spans="2:65" s="10" customFormat="1" ht="29.25" customHeight="1" x14ac:dyDescent="0.2">
      <c r="B88" s="107"/>
      <c r="C88" s="108" t="s">
        <v>111</v>
      </c>
      <c r="D88" s="109" t="s">
        <v>59</v>
      </c>
      <c r="E88" s="109" t="s">
        <v>55</v>
      </c>
      <c r="F88" s="109" t="s">
        <v>56</v>
      </c>
      <c r="G88" s="109" t="s">
        <v>112</v>
      </c>
      <c r="H88" s="109" t="s">
        <v>113</v>
      </c>
      <c r="I88" s="109" t="s">
        <v>114</v>
      </c>
      <c r="J88" s="109" t="s">
        <v>98</v>
      </c>
      <c r="K88" s="110" t="s">
        <v>115</v>
      </c>
      <c r="L88" s="107"/>
      <c r="M88" s="56" t="s">
        <v>20</v>
      </c>
      <c r="N88" s="57" t="s">
        <v>44</v>
      </c>
      <c r="O88" s="57" t="s">
        <v>116</v>
      </c>
      <c r="P88" s="57" t="s">
        <v>117</v>
      </c>
      <c r="Q88" s="57" t="s">
        <v>118</v>
      </c>
      <c r="R88" s="57" t="s">
        <v>119</v>
      </c>
      <c r="S88" s="57" t="s">
        <v>120</v>
      </c>
      <c r="T88" s="58" t="s">
        <v>121</v>
      </c>
    </row>
    <row r="89" spans="2:65" s="1" customFormat="1" ht="22.9" customHeight="1" x14ac:dyDescent="0.25">
      <c r="B89" s="32"/>
      <c r="C89" s="61" t="s">
        <v>122</v>
      </c>
      <c r="J89" s="111">
        <f>BK89</f>
        <v>0</v>
      </c>
      <c r="L89" s="32"/>
      <c r="M89" s="59"/>
      <c r="N89" s="50"/>
      <c r="O89" s="50"/>
      <c r="P89" s="112">
        <f>P90+P216</f>
        <v>0</v>
      </c>
      <c r="Q89" s="50"/>
      <c r="R89" s="112">
        <f>R90+R216</f>
        <v>1.1064000000000001E-2</v>
      </c>
      <c r="S89" s="50"/>
      <c r="T89" s="113">
        <f>T90+T216</f>
        <v>1599.3436750000001</v>
      </c>
      <c r="AT89" s="17" t="s">
        <v>73</v>
      </c>
      <c r="AU89" s="17" t="s">
        <v>99</v>
      </c>
      <c r="BK89" s="114">
        <f>BK90+BK216</f>
        <v>0</v>
      </c>
    </row>
    <row r="90" spans="2:65" s="11" customFormat="1" ht="25.9" customHeight="1" x14ac:dyDescent="0.2">
      <c r="B90" s="115"/>
      <c r="D90" s="116" t="s">
        <v>73</v>
      </c>
      <c r="E90" s="117" t="s">
        <v>123</v>
      </c>
      <c r="F90" s="117" t="s">
        <v>124</v>
      </c>
      <c r="I90" s="118"/>
      <c r="J90" s="119">
        <f>BK90</f>
        <v>0</v>
      </c>
      <c r="L90" s="115"/>
      <c r="M90" s="120"/>
      <c r="P90" s="121">
        <f>P91+P120+P178+P191+P213</f>
        <v>0</v>
      </c>
      <c r="R90" s="121">
        <f>R91+R120+R178+R191+R213</f>
        <v>1.1064000000000001E-2</v>
      </c>
      <c r="T90" s="122">
        <f>T91+T120+T178+T191+T213</f>
        <v>1599.3436750000001</v>
      </c>
      <c r="AR90" s="116" t="s">
        <v>22</v>
      </c>
      <c r="AT90" s="123" t="s">
        <v>73</v>
      </c>
      <c r="AU90" s="123" t="s">
        <v>74</v>
      </c>
      <c r="AY90" s="116" t="s">
        <v>125</v>
      </c>
      <c r="BK90" s="124">
        <f>BK91+BK120+BK178+BK191+BK213</f>
        <v>0</v>
      </c>
    </row>
    <row r="91" spans="2:65" s="11" customFormat="1" ht="22.9" customHeight="1" x14ac:dyDescent="0.2">
      <c r="B91" s="115"/>
      <c r="D91" s="116" t="s">
        <v>73</v>
      </c>
      <c r="E91" s="125" t="s">
        <v>126</v>
      </c>
      <c r="F91" s="125" t="s">
        <v>127</v>
      </c>
      <c r="I91" s="118"/>
      <c r="J91" s="126">
        <f>BK91</f>
        <v>0</v>
      </c>
      <c r="L91" s="115"/>
      <c r="M91" s="120"/>
      <c r="P91" s="121">
        <f>SUM(P92:P119)</f>
        <v>0</v>
      </c>
      <c r="R91" s="121">
        <f>SUM(R92:R119)</f>
        <v>0</v>
      </c>
      <c r="T91" s="122">
        <f>SUM(T92:T119)</f>
        <v>0</v>
      </c>
      <c r="AR91" s="116" t="s">
        <v>22</v>
      </c>
      <c r="AT91" s="123" t="s">
        <v>73</v>
      </c>
      <c r="AU91" s="123" t="s">
        <v>22</v>
      </c>
      <c r="AY91" s="116" t="s">
        <v>125</v>
      </c>
      <c r="BK91" s="124">
        <f>SUM(BK92:BK119)</f>
        <v>0</v>
      </c>
    </row>
    <row r="92" spans="2:65" s="1" customFormat="1" ht="16.5" customHeight="1" x14ac:dyDescent="0.2">
      <c r="B92" s="32"/>
      <c r="C92" s="127" t="s">
        <v>22</v>
      </c>
      <c r="D92" s="127" t="s">
        <v>128</v>
      </c>
      <c r="E92" s="128" t="s">
        <v>129</v>
      </c>
      <c r="F92" s="129" t="s">
        <v>130</v>
      </c>
      <c r="G92" s="130" t="s">
        <v>20</v>
      </c>
      <c r="H92" s="131">
        <v>1</v>
      </c>
      <c r="I92" s="132"/>
      <c r="J92" s="133">
        <f>ROUND(I92*H92,2)</f>
        <v>0</v>
      </c>
      <c r="K92" s="129" t="s">
        <v>20</v>
      </c>
      <c r="L92" s="32"/>
      <c r="M92" s="134" t="s">
        <v>20</v>
      </c>
      <c r="N92" s="135" t="s">
        <v>45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131</v>
      </c>
      <c r="AT92" s="138" t="s">
        <v>128</v>
      </c>
      <c r="AU92" s="138" t="s">
        <v>84</v>
      </c>
      <c r="AY92" s="17" t="s">
        <v>125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22</v>
      </c>
      <c r="BK92" s="139">
        <f>ROUND(I92*H92,2)</f>
        <v>0</v>
      </c>
      <c r="BL92" s="17" t="s">
        <v>131</v>
      </c>
      <c r="BM92" s="138" t="s">
        <v>132</v>
      </c>
    </row>
    <row r="93" spans="2:65" s="12" customFormat="1" ht="11.25" x14ac:dyDescent="0.2">
      <c r="B93" s="140"/>
      <c r="D93" s="141" t="s">
        <v>133</v>
      </c>
      <c r="E93" s="142" t="s">
        <v>20</v>
      </c>
      <c r="F93" s="143" t="s">
        <v>22</v>
      </c>
      <c r="H93" s="144">
        <v>1</v>
      </c>
      <c r="I93" s="145"/>
      <c r="L93" s="140"/>
      <c r="M93" s="146"/>
      <c r="T93" s="147"/>
      <c r="AT93" s="142" t="s">
        <v>133</v>
      </c>
      <c r="AU93" s="142" t="s">
        <v>84</v>
      </c>
      <c r="AV93" s="12" t="s">
        <v>84</v>
      </c>
      <c r="AW93" s="12" t="s">
        <v>36</v>
      </c>
      <c r="AX93" s="12" t="s">
        <v>22</v>
      </c>
      <c r="AY93" s="142" t="s">
        <v>125</v>
      </c>
    </row>
    <row r="94" spans="2:65" s="13" customFormat="1" ht="22.5" x14ac:dyDescent="0.2">
      <c r="B94" s="148"/>
      <c r="D94" s="141" t="s">
        <v>133</v>
      </c>
      <c r="E94" s="149" t="s">
        <v>20</v>
      </c>
      <c r="F94" s="150" t="s">
        <v>134</v>
      </c>
      <c r="H94" s="149" t="s">
        <v>20</v>
      </c>
      <c r="I94" s="151"/>
      <c r="L94" s="148"/>
      <c r="M94" s="152"/>
      <c r="T94" s="153"/>
      <c r="AT94" s="149" t="s">
        <v>133</v>
      </c>
      <c r="AU94" s="149" t="s">
        <v>84</v>
      </c>
      <c r="AV94" s="13" t="s">
        <v>22</v>
      </c>
      <c r="AW94" s="13" t="s">
        <v>36</v>
      </c>
      <c r="AX94" s="13" t="s">
        <v>74</v>
      </c>
      <c r="AY94" s="149" t="s">
        <v>125</v>
      </c>
    </row>
    <row r="95" spans="2:65" s="1" customFormat="1" ht="16.5" customHeight="1" x14ac:dyDescent="0.2">
      <c r="B95" s="32"/>
      <c r="C95" s="127" t="s">
        <v>84</v>
      </c>
      <c r="D95" s="127" t="s">
        <v>128</v>
      </c>
      <c r="E95" s="128" t="s">
        <v>135</v>
      </c>
      <c r="F95" s="129" t="s">
        <v>136</v>
      </c>
      <c r="G95" s="130" t="s">
        <v>20</v>
      </c>
      <c r="H95" s="131">
        <v>1</v>
      </c>
      <c r="I95" s="132"/>
      <c r="J95" s="133">
        <f>ROUND(I95*H95,2)</f>
        <v>0</v>
      </c>
      <c r="K95" s="129" t="s">
        <v>20</v>
      </c>
      <c r="L95" s="32"/>
      <c r="M95" s="134" t="s">
        <v>20</v>
      </c>
      <c r="N95" s="135" t="s">
        <v>45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131</v>
      </c>
      <c r="AT95" s="138" t="s">
        <v>128</v>
      </c>
      <c r="AU95" s="138" t="s">
        <v>84</v>
      </c>
      <c r="AY95" s="17" t="s">
        <v>125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22</v>
      </c>
      <c r="BK95" s="139">
        <f>ROUND(I95*H95,2)</f>
        <v>0</v>
      </c>
      <c r="BL95" s="17" t="s">
        <v>131</v>
      </c>
      <c r="BM95" s="138" t="s">
        <v>137</v>
      </c>
    </row>
    <row r="96" spans="2:65" s="12" customFormat="1" ht="11.25" x14ac:dyDescent="0.2">
      <c r="B96" s="140"/>
      <c r="D96" s="141" t="s">
        <v>133</v>
      </c>
      <c r="E96" s="142" t="s">
        <v>20</v>
      </c>
      <c r="F96" s="143" t="s">
        <v>22</v>
      </c>
      <c r="H96" s="144">
        <v>1</v>
      </c>
      <c r="I96" s="145"/>
      <c r="L96" s="140"/>
      <c r="M96" s="146"/>
      <c r="T96" s="147"/>
      <c r="AT96" s="142" t="s">
        <v>133</v>
      </c>
      <c r="AU96" s="142" t="s">
        <v>84</v>
      </c>
      <c r="AV96" s="12" t="s">
        <v>84</v>
      </c>
      <c r="AW96" s="12" t="s">
        <v>36</v>
      </c>
      <c r="AX96" s="12" t="s">
        <v>22</v>
      </c>
      <c r="AY96" s="142" t="s">
        <v>125</v>
      </c>
    </row>
    <row r="97" spans="2:65" s="13" customFormat="1" ht="33.75" x14ac:dyDescent="0.2">
      <c r="B97" s="148"/>
      <c r="D97" s="141" t="s">
        <v>133</v>
      </c>
      <c r="E97" s="149" t="s">
        <v>20</v>
      </c>
      <c r="F97" s="150" t="s">
        <v>138</v>
      </c>
      <c r="H97" s="149" t="s">
        <v>20</v>
      </c>
      <c r="I97" s="151"/>
      <c r="L97" s="148"/>
      <c r="M97" s="152"/>
      <c r="T97" s="153"/>
      <c r="AT97" s="149" t="s">
        <v>133</v>
      </c>
      <c r="AU97" s="149" t="s">
        <v>84</v>
      </c>
      <c r="AV97" s="13" t="s">
        <v>22</v>
      </c>
      <c r="AW97" s="13" t="s">
        <v>36</v>
      </c>
      <c r="AX97" s="13" t="s">
        <v>74</v>
      </c>
      <c r="AY97" s="149" t="s">
        <v>125</v>
      </c>
    </row>
    <row r="98" spans="2:65" s="1" customFormat="1" ht="16.5" customHeight="1" x14ac:dyDescent="0.2">
      <c r="B98" s="32"/>
      <c r="C98" s="127" t="s">
        <v>139</v>
      </c>
      <c r="D98" s="127" t="s">
        <v>128</v>
      </c>
      <c r="E98" s="128" t="s">
        <v>140</v>
      </c>
      <c r="F98" s="129" t="s">
        <v>141</v>
      </c>
      <c r="G98" s="130" t="s">
        <v>20</v>
      </c>
      <c r="H98" s="131">
        <v>1</v>
      </c>
      <c r="I98" s="132"/>
      <c r="J98" s="133">
        <f>ROUND(I98*H98,2)</f>
        <v>0</v>
      </c>
      <c r="K98" s="129" t="s">
        <v>20</v>
      </c>
      <c r="L98" s="32"/>
      <c r="M98" s="134" t="s">
        <v>20</v>
      </c>
      <c r="N98" s="135" t="s">
        <v>45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131</v>
      </c>
      <c r="AT98" s="138" t="s">
        <v>128</v>
      </c>
      <c r="AU98" s="138" t="s">
        <v>84</v>
      </c>
      <c r="AY98" s="17" t="s">
        <v>125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22</v>
      </c>
      <c r="BK98" s="139">
        <f>ROUND(I98*H98,2)</f>
        <v>0</v>
      </c>
      <c r="BL98" s="17" t="s">
        <v>131</v>
      </c>
      <c r="BM98" s="138" t="s">
        <v>142</v>
      </c>
    </row>
    <row r="99" spans="2:65" s="12" customFormat="1" ht="11.25" x14ac:dyDescent="0.2">
      <c r="B99" s="140"/>
      <c r="D99" s="141" t="s">
        <v>133</v>
      </c>
      <c r="E99" s="142" t="s">
        <v>20</v>
      </c>
      <c r="F99" s="143" t="s">
        <v>22</v>
      </c>
      <c r="H99" s="144">
        <v>1</v>
      </c>
      <c r="I99" s="145"/>
      <c r="L99" s="140"/>
      <c r="M99" s="146"/>
      <c r="T99" s="147"/>
      <c r="AT99" s="142" t="s">
        <v>133</v>
      </c>
      <c r="AU99" s="142" t="s">
        <v>84</v>
      </c>
      <c r="AV99" s="12" t="s">
        <v>84</v>
      </c>
      <c r="AW99" s="12" t="s">
        <v>36</v>
      </c>
      <c r="AX99" s="12" t="s">
        <v>22</v>
      </c>
      <c r="AY99" s="142" t="s">
        <v>125</v>
      </c>
    </row>
    <row r="100" spans="2:65" s="13" customFormat="1" ht="22.5" x14ac:dyDescent="0.2">
      <c r="B100" s="148"/>
      <c r="D100" s="141" t="s">
        <v>133</v>
      </c>
      <c r="E100" s="149" t="s">
        <v>20</v>
      </c>
      <c r="F100" s="150" t="s">
        <v>143</v>
      </c>
      <c r="H100" s="149" t="s">
        <v>20</v>
      </c>
      <c r="I100" s="151"/>
      <c r="L100" s="148"/>
      <c r="M100" s="152"/>
      <c r="T100" s="153"/>
      <c r="AT100" s="149" t="s">
        <v>133</v>
      </c>
      <c r="AU100" s="149" t="s">
        <v>84</v>
      </c>
      <c r="AV100" s="13" t="s">
        <v>22</v>
      </c>
      <c r="AW100" s="13" t="s">
        <v>36</v>
      </c>
      <c r="AX100" s="13" t="s">
        <v>74</v>
      </c>
      <c r="AY100" s="149" t="s">
        <v>125</v>
      </c>
    </row>
    <row r="101" spans="2:65" s="13" customFormat="1" ht="33.75" x14ac:dyDescent="0.2">
      <c r="B101" s="148"/>
      <c r="D101" s="141" t="s">
        <v>133</v>
      </c>
      <c r="E101" s="149" t="s">
        <v>20</v>
      </c>
      <c r="F101" s="150" t="s">
        <v>144</v>
      </c>
      <c r="H101" s="149" t="s">
        <v>20</v>
      </c>
      <c r="I101" s="151"/>
      <c r="L101" s="148"/>
      <c r="M101" s="152"/>
      <c r="T101" s="153"/>
      <c r="AT101" s="149" t="s">
        <v>133</v>
      </c>
      <c r="AU101" s="149" t="s">
        <v>84</v>
      </c>
      <c r="AV101" s="13" t="s">
        <v>22</v>
      </c>
      <c r="AW101" s="13" t="s">
        <v>36</v>
      </c>
      <c r="AX101" s="13" t="s">
        <v>74</v>
      </c>
      <c r="AY101" s="149" t="s">
        <v>125</v>
      </c>
    </row>
    <row r="102" spans="2:65" s="13" customFormat="1" ht="22.5" x14ac:dyDescent="0.2">
      <c r="B102" s="148"/>
      <c r="D102" s="141" t="s">
        <v>133</v>
      </c>
      <c r="E102" s="149" t="s">
        <v>20</v>
      </c>
      <c r="F102" s="150" t="s">
        <v>145</v>
      </c>
      <c r="H102" s="149" t="s">
        <v>20</v>
      </c>
      <c r="I102" s="151"/>
      <c r="L102" s="148"/>
      <c r="M102" s="152"/>
      <c r="T102" s="153"/>
      <c r="AT102" s="149" t="s">
        <v>133</v>
      </c>
      <c r="AU102" s="149" t="s">
        <v>84</v>
      </c>
      <c r="AV102" s="13" t="s">
        <v>22</v>
      </c>
      <c r="AW102" s="13" t="s">
        <v>36</v>
      </c>
      <c r="AX102" s="13" t="s">
        <v>74</v>
      </c>
      <c r="AY102" s="149" t="s">
        <v>125</v>
      </c>
    </row>
    <row r="103" spans="2:65" s="1" customFormat="1" ht="16.5" customHeight="1" x14ac:dyDescent="0.2">
      <c r="B103" s="32"/>
      <c r="C103" s="127" t="s">
        <v>131</v>
      </c>
      <c r="D103" s="127" t="s">
        <v>128</v>
      </c>
      <c r="E103" s="128" t="s">
        <v>146</v>
      </c>
      <c r="F103" s="129" t="s">
        <v>147</v>
      </c>
      <c r="G103" s="130" t="s">
        <v>20</v>
      </c>
      <c r="H103" s="131">
        <v>1</v>
      </c>
      <c r="I103" s="132"/>
      <c r="J103" s="133">
        <f>ROUND(I103*H103,2)</f>
        <v>0</v>
      </c>
      <c r="K103" s="129" t="s">
        <v>20</v>
      </c>
      <c r="L103" s="32"/>
      <c r="M103" s="134" t="s">
        <v>20</v>
      </c>
      <c r="N103" s="135" t="s">
        <v>45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131</v>
      </c>
      <c r="AT103" s="138" t="s">
        <v>128</v>
      </c>
      <c r="AU103" s="138" t="s">
        <v>84</v>
      </c>
      <c r="AY103" s="17" t="s">
        <v>125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22</v>
      </c>
      <c r="BK103" s="139">
        <f>ROUND(I103*H103,2)</f>
        <v>0</v>
      </c>
      <c r="BL103" s="17" t="s">
        <v>131</v>
      </c>
      <c r="BM103" s="138" t="s">
        <v>148</v>
      </c>
    </row>
    <row r="104" spans="2:65" s="12" customFormat="1" ht="11.25" x14ac:dyDescent="0.2">
      <c r="B104" s="140"/>
      <c r="D104" s="141" t="s">
        <v>133</v>
      </c>
      <c r="E104" s="142" t="s">
        <v>20</v>
      </c>
      <c r="F104" s="143" t="s">
        <v>22</v>
      </c>
      <c r="H104" s="144">
        <v>1</v>
      </c>
      <c r="I104" s="145"/>
      <c r="L104" s="140"/>
      <c r="M104" s="146"/>
      <c r="T104" s="147"/>
      <c r="AT104" s="142" t="s">
        <v>133</v>
      </c>
      <c r="AU104" s="142" t="s">
        <v>84</v>
      </c>
      <c r="AV104" s="12" t="s">
        <v>84</v>
      </c>
      <c r="AW104" s="12" t="s">
        <v>36</v>
      </c>
      <c r="AX104" s="12" t="s">
        <v>22</v>
      </c>
      <c r="AY104" s="142" t="s">
        <v>125</v>
      </c>
    </row>
    <row r="105" spans="2:65" s="13" customFormat="1" ht="22.5" x14ac:dyDescent="0.2">
      <c r="B105" s="148"/>
      <c r="D105" s="141" t="s">
        <v>133</v>
      </c>
      <c r="E105" s="149" t="s">
        <v>20</v>
      </c>
      <c r="F105" s="150" t="s">
        <v>149</v>
      </c>
      <c r="H105" s="149" t="s">
        <v>20</v>
      </c>
      <c r="I105" s="151"/>
      <c r="L105" s="148"/>
      <c r="M105" s="152"/>
      <c r="T105" s="153"/>
      <c r="AT105" s="149" t="s">
        <v>133</v>
      </c>
      <c r="AU105" s="149" t="s">
        <v>84</v>
      </c>
      <c r="AV105" s="13" t="s">
        <v>22</v>
      </c>
      <c r="AW105" s="13" t="s">
        <v>36</v>
      </c>
      <c r="AX105" s="13" t="s">
        <v>74</v>
      </c>
      <c r="AY105" s="149" t="s">
        <v>125</v>
      </c>
    </row>
    <row r="106" spans="2:65" s="13" customFormat="1" ht="22.5" x14ac:dyDescent="0.2">
      <c r="B106" s="148"/>
      <c r="D106" s="141" t="s">
        <v>133</v>
      </c>
      <c r="E106" s="149" t="s">
        <v>20</v>
      </c>
      <c r="F106" s="150" t="s">
        <v>150</v>
      </c>
      <c r="H106" s="149" t="s">
        <v>20</v>
      </c>
      <c r="I106" s="151"/>
      <c r="L106" s="148"/>
      <c r="M106" s="152"/>
      <c r="T106" s="153"/>
      <c r="AT106" s="149" t="s">
        <v>133</v>
      </c>
      <c r="AU106" s="149" t="s">
        <v>84</v>
      </c>
      <c r="AV106" s="13" t="s">
        <v>22</v>
      </c>
      <c r="AW106" s="13" t="s">
        <v>36</v>
      </c>
      <c r="AX106" s="13" t="s">
        <v>74</v>
      </c>
      <c r="AY106" s="149" t="s">
        <v>125</v>
      </c>
    </row>
    <row r="107" spans="2:65" s="13" customFormat="1" ht="11.25" x14ac:dyDescent="0.2">
      <c r="B107" s="148"/>
      <c r="D107" s="141" t="s">
        <v>133</v>
      </c>
      <c r="E107" s="149" t="s">
        <v>20</v>
      </c>
      <c r="F107" s="150" t="s">
        <v>151</v>
      </c>
      <c r="H107" s="149" t="s">
        <v>20</v>
      </c>
      <c r="I107" s="151"/>
      <c r="L107" s="148"/>
      <c r="M107" s="152"/>
      <c r="T107" s="153"/>
      <c r="AT107" s="149" t="s">
        <v>133</v>
      </c>
      <c r="AU107" s="149" t="s">
        <v>84</v>
      </c>
      <c r="AV107" s="13" t="s">
        <v>22</v>
      </c>
      <c r="AW107" s="13" t="s">
        <v>36</v>
      </c>
      <c r="AX107" s="13" t="s">
        <v>74</v>
      </c>
      <c r="AY107" s="149" t="s">
        <v>125</v>
      </c>
    </row>
    <row r="108" spans="2:65" s="1" customFormat="1" ht="16.5" customHeight="1" x14ac:dyDescent="0.2">
      <c r="B108" s="32"/>
      <c r="C108" s="127" t="s">
        <v>152</v>
      </c>
      <c r="D108" s="127" t="s">
        <v>128</v>
      </c>
      <c r="E108" s="128" t="s">
        <v>153</v>
      </c>
      <c r="F108" s="129" t="s">
        <v>154</v>
      </c>
      <c r="G108" s="130" t="s">
        <v>155</v>
      </c>
      <c r="H108" s="131">
        <v>2587.9140000000002</v>
      </c>
      <c r="I108" s="132"/>
      <c r="J108" s="133">
        <f>ROUND(I108*H108,2)</f>
        <v>0</v>
      </c>
      <c r="K108" s="129" t="s">
        <v>20</v>
      </c>
      <c r="L108" s="32"/>
      <c r="M108" s="134" t="s">
        <v>20</v>
      </c>
      <c r="N108" s="135" t="s">
        <v>45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131</v>
      </c>
      <c r="AT108" s="138" t="s">
        <v>128</v>
      </c>
      <c r="AU108" s="138" t="s">
        <v>84</v>
      </c>
      <c r="AY108" s="17" t="s">
        <v>125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22</v>
      </c>
      <c r="BK108" s="139">
        <f>ROUND(I108*H108,2)</f>
        <v>0</v>
      </c>
      <c r="BL108" s="17" t="s">
        <v>131</v>
      </c>
      <c r="BM108" s="138" t="s">
        <v>156</v>
      </c>
    </row>
    <row r="109" spans="2:65" s="12" customFormat="1" ht="11.25" x14ac:dyDescent="0.2">
      <c r="B109" s="140"/>
      <c r="D109" s="141" t="s">
        <v>133</v>
      </c>
      <c r="E109" s="142" t="s">
        <v>20</v>
      </c>
      <c r="F109" s="143" t="s">
        <v>157</v>
      </c>
      <c r="H109" s="144">
        <v>2587.9140000000002</v>
      </c>
      <c r="I109" s="145"/>
      <c r="L109" s="140"/>
      <c r="M109" s="146"/>
      <c r="T109" s="147"/>
      <c r="AT109" s="142" t="s">
        <v>133</v>
      </c>
      <c r="AU109" s="142" t="s">
        <v>84</v>
      </c>
      <c r="AV109" s="12" t="s">
        <v>84</v>
      </c>
      <c r="AW109" s="12" t="s">
        <v>36</v>
      </c>
      <c r="AX109" s="12" t="s">
        <v>22</v>
      </c>
      <c r="AY109" s="142" t="s">
        <v>125</v>
      </c>
    </row>
    <row r="110" spans="2:65" s="1" customFormat="1" ht="16.5" customHeight="1" x14ac:dyDescent="0.2">
      <c r="B110" s="32"/>
      <c r="C110" s="127" t="s">
        <v>158</v>
      </c>
      <c r="D110" s="127" t="s">
        <v>128</v>
      </c>
      <c r="E110" s="128" t="s">
        <v>159</v>
      </c>
      <c r="F110" s="129" t="s">
        <v>160</v>
      </c>
      <c r="G110" s="130" t="s">
        <v>161</v>
      </c>
      <c r="H110" s="131">
        <v>529.50199999999995</v>
      </c>
      <c r="I110" s="132"/>
      <c r="J110" s="133">
        <f>ROUND(I110*H110,2)</f>
        <v>0</v>
      </c>
      <c r="K110" s="129" t="s">
        <v>20</v>
      </c>
      <c r="L110" s="32"/>
      <c r="M110" s="134" t="s">
        <v>20</v>
      </c>
      <c r="N110" s="135" t="s">
        <v>45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131</v>
      </c>
      <c r="AT110" s="138" t="s">
        <v>128</v>
      </c>
      <c r="AU110" s="138" t="s">
        <v>84</v>
      </c>
      <c r="AY110" s="17" t="s">
        <v>125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22</v>
      </c>
      <c r="BK110" s="139">
        <f>ROUND(I110*H110,2)</f>
        <v>0</v>
      </c>
      <c r="BL110" s="17" t="s">
        <v>131</v>
      </c>
      <c r="BM110" s="138" t="s">
        <v>162</v>
      </c>
    </row>
    <row r="111" spans="2:65" s="12" customFormat="1" ht="22.5" x14ac:dyDescent="0.2">
      <c r="B111" s="140"/>
      <c r="D111" s="141" t="s">
        <v>133</v>
      </c>
      <c r="E111" s="142" t="s">
        <v>20</v>
      </c>
      <c r="F111" s="143" t="s">
        <v>163</v>
      </c>
      <c r="H111" s="144">
        <v>58.091999999999999</v>
      </c>
      <c r="I111" s="145"/>
      <c r="L111" s="140"/>
      <c r="M111" s="146"/>
      <c r="T111" s="147"/>
      <c r="AT111" s="142" t="s">
        <v>133</v>
      </c>
      <c r="AU111" s="142" t="s">
        <v>84</v>
      </c>
      <c r="AV111" s="12" t="s">
        <v>84</v>
      </c>
      <c r="AW111" s="12" t="s">
        <v>36</v>
      </c>
      <c r="AX111" s="12" t="s">
        <v>74</v>
      </c>
      <c r="AY111" s="142" t="s">
        <v>125</v>
      </c>
    </row>
    <row r="112" spans="2:65" s="12" customFormat="1" ht="11.25" x14ac:dyDescent="0.2">
      <c r="B112" s="140"/>
      <c r="D112" s="141" t="s">
        <v>133</v>
      </c>
      <c r="E112" s="142" t="s">
        <v>20</v>
      </c>
      <c r="F112" s="143" t="s">
        <v>164</v>
      </c>
      <c r="H112" s="144">
        <v>0.81</v>
      </c>
      <c r="I112" s="145"/>
      <c r="L112" s="140"/>
      <c r="M112" s="146"/>
      <c r="T112" s="147"/>
      <c r="AT112" s="142" t="s">
        <v>133</v>
      </c>
      <c r="AU112" s="142" t="s">
        <v>84</v>
      </c>
      <c r="AV112" s="12" t="s">
        <v>84</v>
      </c>
      <c r="AW112" s="12" t="s">
        <v>36</v>
      </c>
      <c r="AX112" s="12" t="s">
        <v>74</v>
      </c>
      <c r="AY112" s="142" t="s">
        <v>125</v>
      </c>
    </row>
    <row r="113" spans="2:65" s="12" customFormat="1" ht="11.25" x14ac:dyDescent="0.2">
      <c r="B113" s="140"/>
      <c r="D113" s="141" t="s">
        <v>133</v>
      </c>
      <c r="E113" s="142" t="s">
        <v>20</v>
      </c>
      <c r="F113" s="143" t="s">
        <v>165</v>
      </c>
      <c r="H113" s="144">
        <v>66.08</v>
      </c>
      <c r="I113" s="145"/>
      <c r="L113" s="140"/>
      <c r="M113" s="146"/>
      <c r="T113" s="147"/>
      <c r="AT113" s="142" t="s">
        <v>133</v>
      </c>
      <c r="AU113" s="142" t="s">
        <v>84</v>
      </c>
      <c r="AV113" s="12" t="s">
        <v>84</v>
      </c>
      <c r="AW113" s="12" t="s">
        <v>36</v>
      </c>
      <c r="AX113" s="12" t="s">
        <v>74</v>
      </c>
      <c r="AY113" s="142" t="s">
        <v>125</v>
      </c>
    </row>
    <row r="114" spans="2:65" s="12" customFormat="1" ht="22.5" x14ac:dyDescent="0.2">
      <c r="B114" s="140"/>
      <c r="D114" s="141" t="s">
        <v>133</v>
      </c>
      <c r="E114" s="142" t="s">
        <v>20</v>
      </c>
      <c r="F114" s="143" t="s">
        <v>166</v>
      </c>
      <c r="H114" s="144">
        <v>404.52</v>
      </c>
      <c r="I114" s="145"/>
      <c r="L114" s="140"/>
      <c r="M114" s="146"/>
      <c r="T114" s="147"/>
      <c r="AT114" s="142" t="s">
        <v>133</v>
      </c>
      <c r="AU114" s="142" t="s">
        <v>84</v>
      </c>
      <c r="AV114" s="12" t="s">
        <v>84</v>
      </c>
      <c r="AW114" s="12" t="s">
        <v>36</v>
      </c>
      <c r="AX114" s="12" t="s">
        <v>74</v>
      </c>
      <c r="AY114" s="142" t="s">
        <v>125</v>
      </c>
    </row>
    <row r="115" spans="2:65" s="14" customFormat="1" ht="11.25" x14ac:dyDescent="0.2">
      <c r="B115" s="154"/>
      <c r="D115" s="141" t="s">
        <v>133</v>
      </c>
      <c r="E115" s="155" t="s">
        <v>20</v>
      </c>
      <c r="F115" s="156" t="s">
        <v>167</v>
      </c>
      <c r="H115" s="157">
        <v>529.50199999999995</v>
      </c>
      <c r="I115" s="158"/>
      <c r="L115" s="154"/>
      <c r="M115" s="159"/>
      <c r="T115" s="160"/>
      <c r="AT115" s="155" t="s">
        <v>133</v>
      </c>
      <c r="AU115" s="155" t="s">
        <v>84</v>
      </c>
      <c r="AV115" s="14" t="s">
        <v>131</v>
      </c>
      <c r="AW115" s="14" t="s">
        <v>36</v>
      </c>
      <c r="AX115" s="14" t="s">
        <v>22</v>
      </c>
      <c r="AY115" s="155" t="s">
        <v>125</v>
      </c>
    </row>
    <row r="116" spans="2:65" s="1" customFormat="1" ht="16.5" customHeight="1" x14ac:dyDescent="0.2">
      <c r="B116" s="32"/>
      <c r="C116" s="127" t="s">
        <v>168</v>
      </c>
      <c r="D116" s="127" t="s">
        <v>128</v>
      </c>
      <c r="E116" s="128" t="s">
        <v>169</v>
      </c>
      <c r="F116" s="129" t="s">
        <v>170</v>
      </c>
      <c r="G116" s="130" t="s">
        <v>20</v>
      </c>
      <c r="H116" s="131">
        <v>0.20499999999999999</v>
      </c>
      <c r="I116" s="132"/>
      <c r="J116" s="133">
        <f>ROUND(I116*H116,2)</f>
        <v>0</v>
      </c>
      <c r="K116" s="129" t="s">
        <v>20</v>
      </c>
      <c r="L116" s="32"/>
      <c r="M116" s="134" t="s">
        <v>20</v>
      </c>
      <c r="N116" s="135" t="s">
        <v>45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131</v>
      </c>
      <c r="AT116" s="138" t="s">
        <v>128</v>
      </c>
      <c r="AU116" s="138" t="s">
        <v>84</v>
      </c>
      <c r="AY116" s="17" t="s">
        <v>125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22</v>
      </c>
      <c r="BK116" s="139">
        <f>ROUND(I116*H116,2)</f>
        <v>0</v>
      </c>
      <c r="BL116" s="17" t="s">
        <v>131</v>
      </c>
      <c r="BM116" s="138" t="s">
        <v>171</v>
      </c>
    </row>
    <row r="117" spans="2:65" s="13" customFormat="1" ht="11.25" x14ac:dyDescent="0.2">
      <c r="B117" s="148"/>
      <c r="D117" s="141" t="s">
        <v>133</v>
      </c>
      <c r="E117" s="149" t="s">
        <v>20</v>
      </c>
      <c r="F117" s="150" t="s">
        <v>172</v>
      </c>
      <c r="H117" s="149" t="s">
        <v>20</v>
      </c>
      <c r="I117" s="151"/>
      <c r="L117" s="148"/>
      <c r="M117" s="152"/>
      <c r="T117" s="153"/>
      <c r="AT117" s="149" t="s">
        <v>133</v>
      </c>
      <c r="AU117" s="149" t="s">
        <v>84</v>
      </c>
      <c r="AV117" s="13" t="s">
        <v>22</v>
      </c>
      <c r="AW117" s="13" t="s">
        <v>36</v>
      </c>
      <c r="AX117" s="13" t="s">
        <v>74</v>
      </c>
      <c r="AY117" s="149" t="s">
        <v>125</v>
      </c>
    </row>
    <row r="118" spans="2:65" s="13" customFormat="1" ht="11.25" x14ac:dyDescent="0.2">
      <c r="B118" s="148"/>
      <c r="D118" s="141" t="s">
        <v>133</v>
      </c>
      <c r="E118" s="149" t="s">
        <v>20</v>
      </c>
      <c r="F118" s="150" t="s">
        <v>173</v>
      </c>
      <c r="H118" s="149" t="s">
        <v>20</v>
      </c>
      <c r="I118" s="151"/>
      <c r="L118" s="148"/>
      <c r="M118" s="152"/>
      <c r="T118" s="153"/>
      <c r="AT118" s="149" t="s">
        <v>133</v>
      </c>
      <c r="AU118" s="149" t="s">
        <v>84</v>
      </c>
      <c r="AV118" s="13" t="s">
        <v>22</v>
      </c>
      <c r="AW118" s="13" t="s">
        <v>36</v>
      </c>
      <c r="AX118" s="13" t="s">
        <v>74</v>
      </c>
      <c r="AY118" s="149" t="s">
        <v>125</v>
      </c>
    </row>
    <row r="119" spans="2:65" s="12" customFormat="1" ht="11.25" x14ac:dyDescent="0.2">
      <c r="B119" s="140"/>
      <c r="D119" s="141" t="s">
        <v>133</v>
      </c>
      <c r="E119" s="142" t="s">
        <v>20</v>
      </c>
      <c r="F119" s="143" t="s">
        <v>174</v>
      </c>
      <c r="H119" s="144">
        <v>0.20499999999999999</v>
      </c>
      <c r="I119" s="145"/>
      <c r="L119" s="140"/>
      <c r="M119" s="146"/>
      <c r="T119" s="147"/>
      <c r="AT119" s="142" t="s">
        <v>133</v>
      </c>
      <c r="AU119" s="142" t="s">
        <v>84</v>
      </c>
      <c r="AV119" s="12" t="s">
        <v>84</v>
      </c>
      <c r="AW119" s="12" t="s">
        <v>36</v>
      </c>
      <c r="AX119" s="12" t="s">
        <v>22</v>
      </c>
      <c r="AY119" s="142" t="s">
        <v>125</v>
      </c>
    </row>
    <row r="120" spans="2:65" s="11" customFormat="1" ht="22.9" customHeight="1" x14ac:dyDescent="0.2">
      <c r="B120" s="115"/>
      <c r="D120" s="116" t="s">
        <v>73</v>
      </c>
      <c r="E120" s="125" t="s">
        <v>22</v>
      </c>
      <c r="F120" s="125" t="s">
        <v>175</v>
      </c>
      <c r="I120" s="118"/>
      <c r="J120" s="126">
        <f>BK120</f>
        <v>0</v>
      </c>
      <c r="L120" s="115"/>
      <c r="M120" s="120"/>
      <c r="P120" s="121">
        <f>SUM(P121:P177)</f>
        <v>0</v>
      </c>
      <c r="R120" s="121">
        <f>SUM(R121:R177)</f>
        <v>1.1064000000000001E-2</v>
      </c>
      <c r="T120" s="122">
        <f>SUM(T121:T177)</f>
        <v>0</v>
      </c>
      <c r="AR120" s="116" t="s">
        <v>22</v>
      </c>
      <c r="AT120" s="123" t="s">
        <v>73</v>
      </c>
      <c r="AU120" s="123" t="s">
        <v>22</v>
      </c>
      <c r="AY120" s="116" t="s">
        <v>125</v>
      </c>
      <c r="BK120" s="124">
        <f>SUM(BK121:BK177)</f>
        <v>0</v>
      </c>
    </row>
    <row r="121" spans="2:65" s="1" customFormat="1" ht="44.25" customHeight="1" x14ac:dyDescent="0.2">
      <c r="B121" s="32"/>
      <c r="C121" s="127" t="s">
        <v>176</v>
      </c>
      <c r="D121" s="127" t="s">
        <v>128</v>
      </c>
      <c r="E121" s="128" t="s">
        <v>177</v>
      </c>
      <c r="F121" s="129" t="s">
        <v>178</v>
      </c>
      <c r="G121" s="130" t="s">
        <v>161</v>
      </c>
      <c r="H121" s="131">
        <v>114.14</v>
      </c>
      <c r="I121" s="132"/>
      <c r="J121" s="133">
        <f>ROUND(I121*H121,2)</f>
        <v>0</v>
      </c>
      <c r="K121" s="129" t="s">
        <v>179</v>
      </c>
      <c r="L121" s="32"/>
      <c r="M121" s="134" t="s">
        <v>20</v>
      </c>
      <c r="N121" s="135" t="s">
        <v>45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131</v>
      </c>
      <c r="AT121" s="138" t="s">
        <v>128</v>
      </c>
      <c r="AU121" s="138" t="s">
        <v>84</v>
      </c>
      <c r="AY121" s="17" t="s">
        <v>125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22</v>
      </c>
      <c r="BK121" s="139">
        <f>ROUND(I121*H121,2)</f>
        <v>0</v>
      </c>
      <c r="BL121" s="17" t="s">
        <v>131</v>
      </c>
      <c r="BM121" s="138" t="s">
        <v>180</v>
      </c>
    </row>
    <row r="122" spans="2:65" s="1" customFormat="1" ht="11.25" x14ac:dyDescent="0.2">
      <c r="B122" s="32"/>
      <c r="D122" s="161" t="s">
        <v>181</v>
      </c>
      <c r="F122" s="162" t="s">
        <v>182</v>
      </c>
      <c r="I122" s="163"/>
      <c r="L122" s="32"/>
      <c r="M122" s="164"/>
      <c r="T122" s="53"/>
      <c r="AT122" s="17" t="s">
        <v>181</v>
      </c>
      <c r="AU122" s="17" t="s">
        <v>84</v>
      </c>
    </row>
    <row r="123" spans="2:65" s="13" customFormat="1" ht="11.25" x14ac:dyDescent="0.2">
      <c r="B123" s="148"/>
      <c r="D123" s="141" t="s">
        <v>133</v>
      </c>
      <c r="E123" s="149" t="s">
        <v>20</v>
      </c>
      <c r="F123" s="150" t="s">
        <v>183</v>
      </c>
      <c r="H123" s="149" t="s">
        <v>20</v>
      </c>
      <c r="I123" s="151"/>
      <c r="L123" s="148"/>
      <c r="M123" s="152"/>
      <c r="T123" s="153"/>
      <c r="AT123" s="149" t="s">
        <v>133</v>
      </c>
      <c r="AU123" s="149" t="s">
        <v>84</v>
      </c>
      <c r="AV123" s="13" t="s">
        <v>22</v>
      </c>
      <c r="AW123" s="13" t="s">
        <v>36</v>
      </c>
      <c r="AX123" s="13" t="s">
        <v>74</v>
      </c>
      <c r="AY123" s="149" t="s">
        <v>125</v>
      </c>
    </row>
    <row r="124" spans="2:65" s="12" customFormat="1" ht="22.5" x14ac:dyDescent="0.2">
      <c r="B124" s="140"/>
      <c r="D124" s="141" t="s">
        <v>133</v>
      </c>
      <c r="E124" s="142" t="s">
        <v>20</v>
      </c>
      <c r="F124" s="143" t="s">
        <v>184</v>
      </c>
      <c r="H124" s="144">
        <v>54.84</v>
      </c>
      <c r="I124" s="145"/>
      <c r="L124" s="140"/>
      <c r="M124" s="146"/>
      <c r="T124" s="147"/>
      <c r="AT124" s="142" t="s">
        <v>133</v>
      </c>
      <c r="AU124" s="142" t="s">
        <v>84</v>
      </c>
      <c r="AV124" s="12" t="s">
        <v>84</v>
      </c>
      <c r="AW124" s="12" t="s">
        <v>36</v>
      </c>
      <c r="AX124" s="12" t="s">
        <v>74</v>
      </c>
      <c r="AY124" s="142" t="s">
        <v>125</v>
      </c>
    </row>
    <row r="125" spans="2:65" s="12" customFormat="1" ht="22.5" x14ac:dyDescent="0.2">
      <c r="B125" s="140"/>
      <c r="D125" s="141" t="s">
        <v>133</v>
      </c>
      <c r="E125" s="142" t="s">
        <v>20</v>
      </c>
      <c r="F125" s="143" t="s">
        <v>185</v>
      </c>
      <c r="H125" s="144">
        <v>36.9</v>
      </c>
      <c r="I125" s="145"/>
      <c r="L125" s="140"/>
      <c r="M125" s="146"/>
      <c r="T125" s="147"/>
      <c r="AT125" s="142" t="s">
        <v>133</v>
      </c>
      <c r="AU125" s="142" t="s">
        <v>84</v>
      </c>
      <c r="AV125" s="12" t="s">
        <v>84</v>
      </c>
      <c r="AW125" s="12" t="s">
        <v>36</v>
      </c>
      <c r="AX125" s="12" t="s">
        <v>74</v>
      </c>
      <c r="AY125" s="142" t="s">
        <v>125</v>
      </c>
    </row>
    <row r="126" spans="2:65" s="12" customFormat="1" ht="11.25" x14ac:dyDescent="0.2">
      <c r="B126" s="140"/>
      <c r="D126" s="141" t="s">
        <v>133</v>
      </c>
      <c r="E126" s="142" t="s">
        <v>20</v>
      </c>
      <c r="F126" s="143" t="s">
        <v>186</v>
      </c>
      <c r="H126" s="144">
        <v>20.100000000000001</v>
      </c>
      <c r="I126" s="145"/>
      <c r="L126" s="140"/>
      <c r="M126" s="146"/>
      <c r="T126" s="147"/>
      <c r="AT126" s="142" t="s">
        <v>133</v>
      </c>
      <c r="AU126" s="142" t="s">
        <v>84</v>
      </c>
      <c r="AV126" s="12" t="s">
        <v>84</v>
      </c>
      <c r="AW126" s="12" t="s">
        <v>36</v>
      </c>
      <c r="AX126" s="12" t="s">
        <v>74</v>
      </c>
      <c r="AY126" s="142" t="s">
        <v>125</v>
      </c>
    </row>
    <row r="127" spans="2:65" s="12" customFormat="1" ht="11.25" x14ac:dyDescent="0.2">
      <c r="B127" s="140"/>
      <c r="D127" s="141" t="s">
        <v>133</v>
      </c>
      <c r="E127" s="142" t="s">
        <v>20</v>
      </c>
      <c r="F127" s="143" t="s">
        <v>187</v>
      </c>
      <c r="H127" s="144">
        <v>2.2999999999999998</v>
      </c>
      <c r="I127" s="145"/>
      <c r="L127" s="140"/>
      <c r="M127" s="146"/>
      <c r="T127" s="147"/>
      <c r="AT127" s="142" t="s">
        <v>133</v>
      </c>
      <c r="AU127" s="142" t="s">
        <v>84</v>
      </c>
      <c r="AV127" s="12" t="s">
        <v>84</v>
      </c>
      <c r="AW127" s="12" t="s">
        <v>36</v>
      </c>
      <c r="AX127" s="12" t="s">
        <v>74</v>
      </c>
      <c r="AY127" s="142" t="s">
        <v>125</v>
      </c>
    </row>
    <row r="128" spans="2:65" s="14" customFormat="1" ht="11.25" x14ac:dyDescent="0.2">
      <c r="B128" s="154"/>
      <c r="D128" s="141" t="s">
        <v>133</v>
      </c>
      <c r="E128" s="155" t="s">
        <v>20</v>
      </c>
      <c r="F128" s="156" t="s">
        <v>167</v>
      </c>
      <c r="H128" s="157">
        <v>114.14</v>
      </c>
      <c r="I128" s="158"/>
      <c r="L128" s="154"/>
      <c r="M128" s="159"/>
      <c r="T128" s="160"/>
      <c r="AT128" s="155" t="s">
        <v>133</v>
      </c>
      <c r="AU128" s="155" t="s">
        <v>84</v>
      </c>
      <c r="AV128" s="14" t="s">
        <v>131</v>
      </c>
      <c r="AW128" s="14" t="s">
        <v>36</v>
      </c>
      <c r="AX128" s="14" t="s">
        <v>22</v>
      </c>
      <c r="AY128" s="155" t="s">
        <v>125</v>
      </c>
    </row>
    <row r="129" spans="2:65" s="1" customFormat="1" ht="37.9" customHeight="1" x14ac:dyDescent="0.2">
      <c r="B129" s="32"/>
      <c r="C129" s="127" t="s">
        <v>188</v>
      </c>
      <c r="D129" s="127" t="s">
        <v>128</v>
      </c>
      <c r="E129" s="128" t="s">
        <v>189</v>
      </c>
      <c r="F129" s="129" t="s">
        <v>190</v>
      </c>
      <c r="G129" s="130" t="s">
        <v>161</v>
      </c>
      <c r="H129" s="131">
        <v>114.14</v>
      </c>
      <c r="I129" s="132"/>
      <c r="J129" s="133">
        <f>ROUND(I129*H129,2)</f>
        <v>0</v>
      </c>
      <c r="K129" s="129" t="s">
        <v>179</v>
      </c>
      <c r="L129" s="32"/>
      <c r="M129" s="134" t="s">
        <v>20</v>
      </c>
      <c r="N129" s="135" t="s">
        <v>45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131</v>
      </c>
      <c r="AT129" s="138" t="s">
        <v>128</v>
      </c>
      <c r="AU129" s="138" t="s">
        <v>84</v>
      </c>
      <c r="AY129" s="17" t="s">
        <v>125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22</v>
      </c>
      <c r="BK129" s="139">
        <f>ROUND(I129*H129,2)</f>
        <v>0</v>
      </c>
      <c r="BL129" s="17" t="s">
        <v>131</v>
      </c>
      <c r="BM129" s="138" t="s">
        <v>191</v>
      </c>
    </row>
    <row r="130" spans="2:65" s="1" customFormat="1" ht="11.25" x14ac:dyDescent="0.2">
      <c r="B130" s="32"/>
      <c r="D130" s="161" t="s">
        <v>181</v>
      </c>
      <c r="F130" s="162" t="s">
        <v>192</v>
      </c>
      <c r="I130" s="163"/>
      <c r="L130" s="32"/>
      <c r="M130" s="164"/>
      <c r="T130" s="53"/>
      <c r="AT130" s="17" t="s">
        <v>181</v>
      </c>
      <c r="AU130" s="17" t="s">
        <v>84</v>
      </c>
    </row>
    <row r="131" spans="2:65" s="13" customFormat="1" ht="11.25" x14ac:dyDescent="0.2">
      <c r="B131" s="148"/>
      <c r="D131" s="141" t="s">
        <v>133</v>
      </c>
      <c r="E131" s="149" t="s">
        <v>20</v>
      </c>
      <c r="F131" s="150" t="s">
        <v>183</v>
      </c>
      <c r="H131" s="149" t="s">
        <v>20</v>
      </c>
      <c r="I131" s="151"/>
      <c r="L131" s="148"/>
      <c r="M131" s="152"/>
      <c r="T131" s="153"/>
      <c r="AT131" s="149" t="s">
        <v>133</v>
      </c>
      <c r="AU131" s="149" t="s">
        <v>84</v>
      </c>
      <c r="AV131" s="13" t="s">
        <v>22</v>
      </c>
      <c r="AW131" s="13" t="s">
        <v>36</v>
      </c>
      <c r="AX131" s="13" t="s">
        <v>74</v>
      </c>
      <c r="AY131" s="149" t="s">
        <v>125</v>
      </c>
    </row>
    <row r="132" spans="2:65" s="12" customFormat="1" ht="22.5" x14ac:dyDescent="0.2">
      <c r="B132" s="140"/>
      <c r="D132" s="141" t="s">
        <v>133</v>
      </c>
      <c r="E132" s="142" t="s">
        <v>20</v>
      </c>
      <c r="F132" s="143" t="s">
        <v>184</v>
      </c>
      <c r="H132" s="144">
        <v>54.84</v>
      </c>
      <c r="I132" s="145"/>
      <c r="L132" s="140"/>
      <c r="M132" s="146"/>
      <c r="T132" s="147"/>
      <c r="AT132" s="142" t="s">
        <v>133</v>
      </c>
      <c r="AU132" s="142" t="s">
        <v>84</v>
      </c>
      <c r="AV132" s="12" t="s">
        <v>84</v>
      </c>
      <c r="AW132" s="12" t="s">
        <v>36</v>
      </c>
      <c r="AX132" s="12" t="s">
        <v>74</v>
      </c>
      <c r="AY132" s="142" t="s">
        <v>125</v>
      </c>
    </row>
    <row r="133" spans="2:65" s="12" customFormat="1" ht="22.5" x14ac:dyDescent="0.2">
      <c r="B133" s="140"/>
      <c r="D133" s="141" t="s">
        <v>133</v>
      </c>
      <c r="E133" s="142" t="s">
        <v>20</v>
      </c>
      <c r="F133" s="143" t="s">
        <v>185</v>
      </c>
      <c r="H133" s="144">
        <v>36.9</v>
      </c>
      <c r="I133" s="145"/>
      <c r="L133" s="140"/>
      <c r="M133" s="146"/>
      <c r="T133" s="147"/>
      <c r="AT133" s="142" t="s">
        <v>133</v>
      </c>
      <c r="AU133" s="142" t="s">
        <v>84</v>
      </c>
      <c r="AV133" s="12" t="s">
        <v>84</v>
      </c>
      <c r="AW133" s="12" t="s">
        <v>36</v>
      </c>
      <c r="AX133" s="12" t="s">
        <v>74</v>
      </c>
      <c r="AY133" s="142" t="s">
        <v>125</v>
      </c>
    </row>
    <row r="134" spans="2:65" s="12" customFormat="1" ht="11.25" x14ac:dyDescent="0.2">
      <c r="B134" s="140"/>
      <c r="D134" s="141" t="s">
        <v>133</v>
      </c>
      <c r="E134" s="142" t="s">
        <v>20</v>
      </c>
      <c r="F134" s="143" t="s">
        <v>186</v>
      </c>
      <c r="H134" s="144">
        <v>20.100000000000001</v>
      </c>
      <c r="I134" s="145"/>
      <c r="L134" s="140"/>
      <c r="M134" s="146"/>
      <c r="T134" s="147"/>
      <c r="AT134" s="142" t="s">
        <v>133</v>
      </c>
      <c r="AU134" s="142" t="s">
        <v>84</v>
      </c>
      <c r="AV134" s="12" t="s">
        <v>84</v>
      </c>
      <c r="AW134" s="12" t="s">
        <v>36</v>
      </c>
      <c r="AX134" s="12" t="s">
        <v>74</v>
      </c>
      <c r="AY134" s="142" t="s">
        <v>125</v>
      </c>
    </row>
    <row r="135" spans="2:65" s="12" customFormat="1" ht="11.25" x14ac:dyDescent="0.2">
      <c r="B135" s="140"/>
      <c r="D135" s="141" t="s">
        <v>133</v>
      </c>
      <c r="E135" s="142" t="s">
        <v>20</v>
      </c>
      <c r="F135" s="143" t="s">
        <v>187</v>
      </c>
      <c r="H135" s="144">
        <v>2.2999999999999998</v>
      </c>
      <c r="I135" s="145"/>
      <c r="L135" s="140"/>
      <c r="M135" s="146"/>
      <c r="T135" s="147"/>
      <c r="AT135" s="142" t="s">
        <v>133</v>
      </c>
      <c r="AU135" s="142" t="s">
        <v>84</v>
      </c>
      <c r="AV135" s="12" t="s">
        <v>84</v>
      </c>
      <c r="AW135" s="12" t="s">
        <v>36</v>
      </c>
      <c r="AX135" s="12" t="s">
        <v>74</v>
      </c>
      <c r="AY135" s="142" t="s">
        <v>125</v>
      </c>
    </row>
    <row r="136" spans="2:65" s="14" customFormat="1" ht="11.25" x14ac:dyDescent="0.2">
      <c r="B136" s="154"/>
      <c r="D136" s="141" t="s">
        <v>133</v>
      </c>
      <c r="E136" s="155" t="s">
        <v>20</v>
      </c>
      <c r="F136" s="156" t="s">
        <v>167</v>
      </c>
      <c r="H136" s="157">
        <v>114.14</v>
      </c>
      <c r="I136" s="158"/>
      <c r="L136" s="154"/>
      <c r="M136" s="159"/>
      <c r="T136" s="160"/>
      <c r="AT136" s="155" t="s">
        <v>133</v>
      </c>
      <c r="AU136" s="155" t="s">
        <v>84</v>
      </c>
      <c r="AV136" s="14" t="s">
        <v>131</v>
      </c>
      <c r="AW136" s="14" t="s">
        <v>36</v>
      </c>
      <c r="AX136" s="14" t="s">
        <v>22</v>
      </c>
      <c r="AY136" s="155" t="s">
        <v>125</v>
      </c>
    </row>
    <row r="137" spans="2:65" s="1" customFormat="1" ht="55.5" customHeight="1" x14ac:dyDescent="0.2">
      <c r="B137" s="32"/>
      <c r="C137" s="127" t="s">
        <v>27</v>
      </c>
      <c r="D137" s="127" t="s">
        <v>128</v>
      </c>
      <c r="E137" s="128" t="s">
        <v>193</v>
      </c>
      <c r="F137" s="129" t="s">
        <v>194</v>
      </c>
      <c r="G137" s="130" t="s">
        <v>161</v>
      </c>
      <c r="H137" s="131">
        <v>415.51</v>
      </c>
      <c r="I137" s="132"/>
      <c r="J137" s="133">
        <f>ROUND(I137*H137,2)</f>
        <v>0</v>
      </c>
      <c r="K137" s="129" t="s">
        <v>179</v>
      </c>
      <c r="L137" s="32"/>
      <c r="M137" s="134" t="s">
        <v>20</v>
      </c>
      <c r="N137" s="135" t="s">
        <v>45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131</v>
      </c>
      <c r="AT137" s="138" t="s">
        <v>128</v>
      </c>
      <c r="AU137" s="138" t="s">
        <v>84</v>
      </c>
      <c r="AY137" s="17" t="s">
        <v>125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22</v>
      </c>
      <c r="BK137" s="139">
        <f>ROUND(I137*H137,2)</f>
        <v>0</v>
      </c>
      <c r="BL137" s="17" t="s">
        <v>131</v>
      </c>
      <c r="BM137" s="138" t="s">
        <v>195</v>
      </c>
    </row>
    <row r="138" spans="2:65" s="1" customFormat="1" ht="11.25" x14ac:dyDescent="0.2">
      <c r="B138" s="32"/>
      <c r="D138" s="161" t="s">
        <v>181</v>
      </c>
      <c r="F138" s="162" t="s">
        <v>196</v>
      </c>
      <c r="I138" s="163"/>
      <c r="L138" s="32"/>
      <c r="M138" s="164"/>
      <c r="T138" s="53"/>
      <c r="AT138" s="17" t="s">
        <v>181</v>
      </c>
      <c r="AU138" s="17" t="s">
        <v>84</v>
      </c>
    </row>
    <row r="139" spans="2:65" s="12" customFormat="1" ht="22.5" x14ac:dyDescent="0.2">
      <c r="B139" s="140"/>
      <c r="D139" s="141" t="s">
        <v>133</v>
      </c>
      <c r="E139" s="142" t="s">
        <v>20</v>
      </c>
      <c r="F139" s="143" t="s">
        <v>197</v>
      </c>
      <c r="H139" s="144">
        <v>114.14</v>
      </c>
      <c r="I139" s="145"/>
      <c r="L139" s="140"/>
      <c r="M139" s="146"/>
      <c r="T139" s="147"/>
      <c r="AT139" s="142" t="s">
        <v>133</v>
      </c>
      <c r="AU139" s="142" t="s">
        <v>84</v>
      </c>
      <c r="AV139" s="12" t="s">
        <v>84</v>
      </c>
      <c r="AW139" s="12" t="s">
        <v>36</v>
      </c>
      <c r="AX139" s="12" t="s">
        <v>74</v>
      </c>
      <c r="AY139" s="142" t="s">
        <v>125</v>
      </c>
    </row>
    <row r="140" spans="2:65" s="12" customFormat="1" ht="22.5" x14ac:dyDescent="0.2">
      <c r="B140" s="140"/>
      <c r="D140" s="141" t="s">
        <v>133</v>
      </c>
      <c r="E140" s="142" t="s">
        <v>20</v>
      </c>
      <c r="F140" s="143" t="s">
        <v>198</v>
      </c>
      <c r="H140" s="144">
        <v>93.614999999999995</v>
      </c>
      <c r="I140" s="145"/>
      <c r="L140" s="140"/>
      <c r="M140" s="146"/>
      <c r="T140" s="147"/>
      <c r="AT140" s="142" t="s">
        <v>133</v>
      </c>
      <c r="AU140" s="142" t="s">
        <v>84</v>
      </c>
      <c r="AV140" s="12" t="s">
        <v>84</v>
      </c>
      <c r="AW140" s="12" t="s">
        <v>36</v>
      </c>
      <c r="AX140" s="12" t="s">
        <v>74</v>
      </c>
      <c r="AY140" s="142" t="s">
        <v>125</v>
      </c>
    </row>
    <row r="141" spans="2:65" s="12" customFormat="1" ht="11.25" x14ac:dyDescent="0.2">
      <c r="B141" s="140"/>
      <c r="D141" s="141" t="s">
        <v>133</v>
      </c>
      <c r="E141" s="142" t="s">
        <v>20</v>
      </c>
      <c r="F141" s="143" t="s">
        <v>199</v>
      </c>
      <c r="H141" s="144">
        <v>114.14</v>
      </c>
      <c r="I141" s="145"/>
      <c r="L141" s="140"/>
      <c r="M141" s="146"/>
      <c r="T141" s="147"/>
      <c r="AT141" s="142" t="s">
        <v>133</v>
      </c>
      <c r="AU141" s="142" t="s">
        <v>84</v>
      </c>
      <c r="AV141" s="12" t="s">
        <v>84</v>
      </c>
      <c r="AW141" s="12" t="s">
        <v>36</v>
      </c>
      <c r="AX141" s="12" t="s">
        <v>74</v>
      </c>
      <c r="AY141" s="142" t="s">
        <v>125</v>
      </c>
    </row>
    <row r="142" spans="2:65" s="12" customFormat="1" ht="22.5" x14ac:dyDescent="0.2">
      <c r="B142" s="140"/>
      <c r="D142" s="141" t="s">
        <v>133</v>
      </c>
      <c r="E142" s="142" t="s">
        <v>20</v>
      </c>
      <c r="F142" s="143" t="s">
        <v>200</v>
      </c>
      <c r="H142" s="144">
        <v>93.614999999999995</v>
      </c>
      <c r="I142" s="145"/>
      <c r="L142" s="140"/>
      <c r="M142" s="146"/>
      <c r="T142" s="147"/>
      <c r="AT142" s="142" t="s">
        <v>133</v>
      </c>
      <c r="AU142" s="142" t="s">
        <v>84</v>
      </c>
      <c r="AV142" s="12" t="s">
        <v>84</v>
      </c>
      <c r="AW142" s="12" t="s">
        <v>36</v>
      </c>
      <c r="AX142" s="12" t="s">
        <v>74</v>
      </c>
      <c r="AY142" s="142" t="s">
        <v>125</v>
      </c>
    </row>
    <row r="143" spans="2:65" s="14" customFormat="1" ht="11.25" x14ac:dyDescent="0.2">
      <c r="B143" s="154"/>
      <c r="D143" s="141" t="s">
        <v>133</v>
      </c>
      <c r="E143" s="155" t="s">
        <v>20</v>
      </c>
      <c r="F143" s="156" t="s">
        <v>167</v>
      </c>
      <c r="H143" s="157">
        <v>415.51</v>
      </c>
      <c r="I143" s="158"/>
      <c r="L143" s="154"/>
      <c r="M143" s="159"/>
      <c r="T143" s="160"/>
      <c r="AT143" s="155" t="s">
        <v>133</v>
      </c>
      <c r="AU143" s="155" t="s">
        <v>84</v>
      </c>
      <c r="AV143" s="14" t="s">
        <v>131</v>
      </c>
      <c r="AW143" s="14" t="s">
        <v>36</v>
      </c>
      <c r="AX143" s="14" t="s">
        <v>22</v>
      </c>
      <c r="AY143" s="155" t="s">
        <v>125</v>
      </c>
    </row>
    <row r="144" spans="2:65" s="1" customFormat="1" ht="44.25" customHeight="1" x14ac:dyDescent="0.2">
      <c r="B144" s="32"/>
      <c r="C144" s="127" t="s">
        <v>201</v>
      </c>
      <c r="D144" s="127" t="s">
        <v>128</v>
      </c>
      <c r="E144" s="128" t="s">
        <v>202</v>
      </c>
      <c r="F144" s="129" t="s">
        <v>203</v>
      </c>
      <c r="G144" s="130" t="s">
        <v>161</v>
      </c>
      <c r="H144" s="131">
        <v>207.755</v>
      </c>
      <c r="I144" s="132"/>
      <c r="J144" s="133">
        <f>ROUND(I144*H144,2)</f>
        <v>0</v>
      </c>
      <c r="K144" s="129" t="s">
        <v>179</v>
      </c>
      <c r="L144" s="32"/>
      <c r="M144" s="134" t="s">
        <v>20</v>
      </c>
      <c r="N144" s="135" t="s">
        <v>45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131</v>
      </c>
      <c r="AT144" s="138" t="s">
        <v>128</v>
      </c>
      <c r="AU144" s="138" t="s">
        <v>84</v>
      </c>
      <c r="AY144" s="17" t="s">
        <v>125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22</v>
      </c>
      <c r="BK144" s="139">
        <f>ROUND(I144*H144,2)</f>
        <v>0</v>
      </c>
      <c r="BL144" s="17" t="s">
        <v>131</v>
      </c>
      <c r="BM144" s="138" t="s">
        <v>204</v>
      </c>
    </row>
    <row r="145" spans="2:65" s="1" customFormat="1" ht="11.25" x14ac:dyDescent="0.2">
      <c r="B145" s="32"/>
      <c r="D145" s="161" t="s">
        <v>181</v>
      </c>
      <c r="F145" s="162" t="s">
        <v>205</v>
      </c>
      <c r="I145" s="163"/>
      <c r="L145" s="32"/>
      <c r="M145" s="164"/>
      <c r="T145" s="53"/>
      <c r="AT145" s="17" t="s">
        <v>181</v>
      </c>
      <c r="AU145" s="17" t="s">
        <v>84</v>
      </c>
    </row>
    <row r="146" spans="2:65" s="12" customFormat="1" ht="11.25" x14ac:dyDescent="0.2">
      <c r="B146" s="140"/>
      <c r="D146" s="141" t="s">
        <v>133</v>
      </c>
      <c r="E146" s="142" t="s">
        <v>20</v>
      </c>
      <c r="F146" s="143" t="s">
        <v>199</v>
      </c>
      <c r="H146" s="144">
        <v>114.14</v>
      </c>
      <c r="I146" s="145"/>
      <c r="L146" s="140"/>
      <c r="M146" s="146"/>
      <c r="T146" s="147"/>
      <c r="AT146" s="142" t="s">
        <v>133</v>
      </c>
      <c r="AU146" s="142" t="s">
        <v>84</v>
      </c>
      <c r="AV146" s="12" t="s">
        <v>84</v>
      </c>
      <c r="AW146" s="12" t="s">
        <v>36</v>
      </c>
      <c r="AX146" s="12" t="s">
        <v>74</v>
      </c>
      <c r="AY146" s="142" t="s">
        <v>125</v>
      </c>
    </row>
    <row r="147" spans="2:65" s="12" customFormat="1" ht="22.5" x14ac:dyDescent="0.2">
      <c r="B147" s="140"/>
      <c r="D147" s="141" t="s">
        <v>133</v>
      </c>
      <c r="E147" s="142" t="s">
        <v>20</v>
      </c>
      <c r="F147" s="143" t="s">
        <v>206</v>
      </c>
      <c r="H147" s="144">
        <v>93.614999999999995</v>
      </c>
      <c r="I147" s="145"/>
      <c r="L147" s="140"/>
      <c r="M147" s="146"/>
      <c r="T147" s="147"/>
      <c r="AT147" s="142" t="s">
        <v>133</v>
      </c>
      <c r="AU147" s="142" t="s">
        <v>84</v>
      </c>
      <c r="AV147" s="12" t="s">
        <v>84</v>
      </c>
      <c r="AW147" s="12" t="s">
        <v>36</v>
      </c>
      <c r="AX147" s="12" t="s">
        <v>74</v>
      </c>
      <c r="AY147" s="142" t="s">
        <v>125</v>
      </c>
    </row>
    <row r="148" spans="2:65" s="14" customFormat="1" ht="11.25" x14ac:dyDescent="0.2">
      <c r="B148" s="154"/>
      <c r="D148" s="141" t="s">
        <v>133</v>
      </c>
      <c r="E148" s="155" t="s">
        <v>20</v>
      </c>
      <c r="F148" s="156" t="s">
        <v>167</v>
      </c>
      <c r="H148" s="157">
        <v>207.755</v>
      </c>
      <c r="I148" s="158"/>
      <c r="L148" s="154"/>
      <c r="M148" s="159"/>
      <c r="T148" s="160"/>
      <c r="AT148" s="155" t="s">
        <v>133</v>
      </c>
      <c r="AU148" s="155" t="s">
        <v>84</v>
      </c>
      <c r="AV148" s="14" t="s">
        <v>131</v>
      </c>
      <c r="AW148" s="14" t="s">
        <v>36</v>
      </c>
      <c r="AX148" s="14" t="s">
        <v>22</v>
      </c>
      <c r="AY148" s="155" t="s">
        <v>125</v>
      </c>
    </row>
    <row r="149" spans="2:65" s="1" customFormat="1" ht="37.9" customHeight="1" x14ac:dyDescent="0.2">
      <c r="B149" s="32"/>
      <c r="C149" s="127" t="s">
        <v>207</v>
      </c>
      <c r="D149" s="127" t="s">
        <v>128</v>
      </c>
      <c r="E149" s="128" t="s">
        <v>208</v>
      </c>
      <c r="F149" s="129" t="s">
        <v>209</v>
      </c>
      <c r="G149" s="130" t="s">
        <v>161</v>
      </c>
      <c r="H149" s="131">
        <v>207.755</v>
      </c>
      <c r="I149" s="132"/>
      <c r="J149" s="133">
        <f>ROUND(I149*H149,2)</f>
        <v>0</v>
      </c>
      <c r="K149" s="129" t="s">
        <v>179</v>
      </c>
      <c r="L149" s="32"/>
      <c r="M149" s="134" t="s">
        <v>20</v>
      </c>
      <c r="N149" s="135" t="s">
        <v>45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131</v>
      </c>
      <c r="AT149" s="138" t="s">
        <v>128</v>
      </c>
      <c r="AU149" s="138" t="s">
        <v>84</v>
      </c>
      <c r="AY149" s="17" t="s">
        <v>125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22</v>
      </c>
      <c r="BK149" s="139">
        <f>ROUND(I149*H149,2)</f>
        <v>0</v>
      </c>
      <c r="BL149" s="17" t="s">
        <v>131</v>
      </c>
      <c r="BM149" s="138" t="s">
        <v>210</v>
      </c>
    </row>
    <row r="150" spans="2:65" s="1" customFormat="1" ht="11.25" x14ac:dyDescent="0.2">
      <c r="B150" s="32"/>
      <c r="D150" s="161" t="s">
        <v>181</v>
      </c>
      <c r="F150" s="162" t="s">
        <v>211</v>
      </c>
      <c r="I150" s="163"/>
      <c r="L150" s="32"/>
      <c r="M150" s="164"/>
      <c r="T150" s="53"/>
      <c r="AT150" s="17" t="s">
        <v>181</v>
      </c>
      <c r="AU150" s="17" t="s">
        <v>84</v>
      </c>
    </row>
    <row r="151" spans="2:65" s="12" customFormat="1" ht="22.5" x14ac:dyDescent="0.2">
      <c r="B151" s="140"/>
      <c r="D151" s="141" t="s">
        <v>133</v>
      </c>
      <c r="E151" s="142" t="s">
        <v>20</v>
      </c>
      <c r="F151" s="143" t="s">
        <v>197</v>
      </c>
      <c r="H151" s="144">
        <v>114.14</v>
      </c>
      <c r="I151" s="145"/>
      <c r="L151" s="140"/>
      <c r="M151" s="146"/>
      <c r="T151" s="147"/>
      <c r="AT151" s="142" t="s">
        <v>133</v>
      </c>
      <c r="AU151" s="142" t="s">
        <v>84</v>
      </c>
      <c r="AV151" s="12" t="s">
        <v>84</v>
      </c>
      <c r="AW151" s="12" t="s">
        <v>36</v>
      </c>
      <c r="AX151" s="12" t="s">
        <v>74</v>
      </c>
      <c r="AY151" s="142" t="s">
        <v>125</v>
      </c>
    </row>
    <row r="152" spans="2:65" s="12" customFormat="1" ht="22.5" x14ac:dyDescent="0.2">
      <c r="B152" s="140"/>
      <c r="D152" s="141" t="s">
        <v>133</v>
      </c>
      <c r="E152" s="142" t="s">
        <v>20</v>
      </c>
      <c r="F152" s="143" t="s">
        <v>198</v>
      </c>
      <c r="H152" s="144">
        <v>93.614999999999995</v>
      </c>
      <c r="I152" s="145"/>
      <c r="L152" s="140"/>
      <c r="M152" s="146"/>
      <c r="T152" s="147"/>
      <c r="AT152" s="142" t="s">
        <v>133</v>
      </c>
      <c r="AU152" s="142" t="s">
        <v>84</v>
      </c>
      <c r="AV152" s="12" t="s">
        <v>84</v>
      </c>
      <c r="AW152" s="12" t="s">
        <v>36</v>
      </c>
      <c r="AX152" s="12" t="s">
        <v>74</v>
      </c>
      <c r="AY152" s="142" t="s">
        <v>125</v>
      </c>
    </row>
    <row r="153" spans="2:65" s="14" customFormat="1" ht="11.25" x14ac:dyDescent="0.2">
      <c r="B153" s="154"/>
      <c r="D153" s="141" t="s">
        <v>133</v>
      </c>
      <c r="E153" s="155" t="s">
        <v>20</v>
      </c>
      <c r="F153" s="156" t="s">
        <v>167</v>
      </c>
      <c r="H153" s="157">
        <v>207.755</v>
      </c>
      <c r="I153" s="158"/>
      <c r="L153" s="154"/>
      <c r="M153" s="159"/>
      <c r="T153" s="160"/>
      <c r="AT153" s="155" t="s">
        <v>133</v>
      </c>
      <c r="AU153" s="155" t="s">
        <v>84</v>
      </c>
      <c r="AV153" s="14" t="s">
        <v>131</v>
      </c>
      <c r="AW153" s="14" t="s">
        <v>36</v>
      </c>
      <c r="AX153" s="14" t="s">
        <v>22</v>
      </c>
      <c r="AY153" s="155" t="s">
        <v>125</v>
      </c>
    </row>
    <row r="154" spans="2:65" s="1" customFormat="1" ht="44.25" customHeight="1" x14ac:dyDescent="0.2">
      <c r="B154" s="32"/>
      <c r="C154" s="127" t="s">
        <v>212</v>
      </c>
      <c r="D154" s="127" t="s">
        <v>128</v>
      </c>
      <c r="E154" s="128" t="s">
        <v>213</v>
      </c>
      <c r="F154" s="129" t="s">
        <v>214</v>
      </c>
      <c r="G154" s="130" t="s">
        <v>161</v>
      </c>
      <c r="H154" s="131">
        <v>207.755</v>
      </c>
      <c r="I154" s="132"/>
      <c r="J154" s="133">
        <f>ROUND(I154*H154,2)</f>
        <v>0</v>
      </c>
      <c r="K154" s="129" t="s">
        <v>179</v>
      </c>
      <c r="L154" s="32"/>
      <c r="M154" s="134" t="s">
        <v>20</v>
      </c>
      <c r="N154" s="135" t="s">
        <v>45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131</v>
      </c>
      <c r="AT154" s="138" t="s">
        <v>128</v>
      </c>
      <c r="AU154" s="138" t="s">
        <v>84</v>
      </c>
      <c r="AY154" s="17" t="s">
        <v>125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22</v>
      </c>
      <c r="BK154" s="139">
        <f>ROUND(I154*H154,2)</f>
        <v>0</v>
      </c>
      <c r="BL154" s="17" t="s">
        <v>131</v>
      </c>
      <c r="BM154" s="138" t="s">
        <v>215</v>
      </c>
    </row>
    <row r="155" spans="2:65" s="1" customFormat="1" ht="11.25" x14ac:dyDescent="0.2">
      <c r="B155" s="32"/>
      <c r="D155" s="161" t="s">
        <v>181</v>
      </c>
      <c r="F155" s="162" t="s">
        <v>216</v>
      </c>
      <c r="I155" s="163"/>
      <c r="L155" s="32"/>
      <c r="M155" s="164"/>
      <c r="T155" s="53"/>
      <c r="AT155" s="17" t="s">
        <v>181</v>
      </c>
      <c r="AU155" s="17" t="s">
        <v>84</v>
      </c>
    </row>
    <row r="156" spans="2:65" s="12" customFormat="1" ht="11.25" x14ac:dyDescent="0.2">
      <c r="B156" s="140"/>
      <c r="D156" s="141" t="s">
        <v>133</v>
      </c>
      <c r="E156" s="142" t="s">
        <v>20</v>
      </c>
      <c r="F156" s="143" t="s">
        <v>217</v>
      </c>
      <c r="H156" s="144">
        <v>54.747999999999998</v>
      </c>
      <c r="I156" s="145"/>
      <c r="L156" s="140"/>
      <c r="M156" s="146"/>
      <c r="T156" s="147"/>
      <c r="AT156" s="142" t="s">
        <v>133</v>
      </c>
      <c r="AU156" s="142" t="s">
        <v>84</v>
      </c>
      <c r="AV156" s="12" t="s">
        <v>84</v>
      </c>
      <c r="AW156" s="12" t="s">
        <v>36</v>
      </c>
      <c r="AX156" s="12" t="s">
        <v>74</v>
      </c>
      <c r="AY156" s="142" t="s">
        <v>125</v>
      </c>
    </row>
    <row r="157" spans="2:65" s="12" customFormat="1" ht="11.25" x14ac:dyDescent="0.2">
      <c r="B157" s="140"/>
      <c r="D157" s="141" t="s">
        <v>133</v>
      </c>
      <c r="E157" s="142" t="s">
        <v>20</v>
      </c>
      <c r="F157" s="143" t="s">
        <v>218</v>
      </c>
      <c r="H157" s="144">
        <v>147.55500000000001</v>
      </c>
      <c r="I157" s="145"/>
      <c r="L157" s="140"/>
      <c r="M157" s="146"/>
      <c r="T157" s="147"/>
      <c r="AT157" s="142" t="s">
        <v>133</v>
      </c>
      <c r="AU157" s="142" t="s">
        <v>84</v>
      </c>
      <c r="AV157" s="12" t="s">
        <v>84</v>
      </c>
      <c r="AW157" s="12" t="s">
        <v>36</v>
      </c>
      <c r="AX157" s="12" t="s">
        <v>74</v>
      </c>
      <c r="AY157" s="142" t="s">
        <v>125</v>
      </c>
    </row>
    <row r="158" spans="2:65" s="12" customFormat="1" ht="11.25" x14ac:dyDescent="0.2">
      <c r="B158" s="140"/>
      <c r="D158" s="141" t="s">
        <v>133</v>
      </c>
      <c r="E158" s="142" t="s">
        <v>20</v>
      </c>
      <c r="F158" s="143" t="s">
        <v>219</v>
      </c>
      <c r="H158" s="144">
        <v>114.14</v>
      </c>
      <c r="I158" s="145"/>
      <c r="L158" s="140"/>
      <c r="M158" s="146"/>
      <c r="T158" s="147"/>
      <c r="AT158" s="142" t="s">
        <v>133</v>
      </c>
      <c r="AU158" s="142" t="s">
        <v>84</v>
      </c>
      <c r="AV158" s="12" t="s">
        <v>84</v>
      </c>
      <c r="AW158" s="12" t="s">
        <v>36</v>
      </c>
      <c r="AX158" s="12" t="s">
        <v>74</v>
      </c>
      <c r="AY158" s="142" t="s">
        <v>125</v>
      </c>
    </row>
    <row r="159" spans="2:65" s="12" customFormat="1" ht="11.25" x14ac:dyDescent="0.2">
      <c r="B159" s="140"/>
      <c r="D159" s="141" t="s">
        <v>133</v>
      </c>
      <c r="E159" s="142" t="s">
        <v>20</v>
      </c>
      <c r="F159" s="143" t="s">
        <v>220</v>
      </c>
      <c r="H159" s="144">
        <v>-108.688</v>
      </c>
      <c r="I159" s="145"/>
      <c r="L159" s="140"/>
      <c r="M159" s="146"/>
      <c r="T159" s="147"/>
      <c r="AT159" s="142" t="s">
        <v>133</v>
      </c>
      <c r="AU159" s="142" t="s">
        <v>84</v>
      </c>
      <c r="AV159" s="12" t="s">
        <v>84</v>
      </c>
      <c r="AW159" s="12" t="s">
        <v>36</v>
      </c>
      <c r="AX159" s="12" t="s">
        <v>74</v>
      </c>
      <c r="AY159" s="142" t="s">
        <v>125</v>
      </c>
    </row>
    <row r="160" spans="2:65" s="14" customFormat="1" ht="11.25" x14ac:dyDescent="0.2">
      <c r="B160" s="154"/>
      <c r="D160" s="141" t="s">
        <v>133</v>
      </c>
      <c r="E160" s="155" t="s">
        <v>20</v>
      </c>
      <c r="F160" s="156" t="s">
        <v>167</v>
      </c>
      <c r="H160" s="157">
        <v>207.755</v>
      </c>
      <c r="I160" s="158"/>
      <c r="L160" s="154"/>
      <c r="M160" s="159"/>
      <c r="T160" s="160"/>
      <c r="AT160" s="155" t="s">
        <v>133</v>
      </c>
      <c r="AU160" s="155" t="s">
        <v>84</v>
      </c>
      <c r="AV160" s="14" t="s">
        <v>131</v>
      </c>
      <c r="AW160" s="14" t="s">
        <v>36</v>
      </c>
      <c r="AX160" s="14" t="s">
        <v>22</v>
      </c>
      <c r="AY160" s="155" t="s">
        <v>125</v>
      </c>
    </row>
    <row r="161" spans="2:65" s="1" customFormat="1" ht="37.9" customHeight="1" x14ac:dyDescent="0.2">
      <c r="B161" s="32"/>
      <c r="C161" s="127" t="s">
        <v>221</v>
      </c>
      <c r="D161" s="127" t="s">
        <v>128</v>
      </c>
      <c r="E161" s="128" t="s">
        <v>222</v>
      </c>
      <c r="F161" s="129" t="s">
        <v>223</v>
      </c>
      <c r="G161" s="130" t="s">
        <v>224</v>
      </c>
      <c r="H161" s="131">
        <v>202.09800000000001</v>
      </c>
      <c r="I161" s="132"/>
      <c r="J161" s="133">
        <f>ROUND(I161*H161,2)</f>
        <v>0</v>
      </c>
      <c r="K161" s="129" t="s">
        <v>179</v>
      </c>
      <c r="L161" s="32"/>
      <c r="M161" s="134" t="s">
        <v>20</v>
      </c>
      <c r="N161" s="135" t="s">
        <v>45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131</v>
      </c>
      <c r="AT161" s="138" t="s">
        <v>128</v>
      </c>
      <c r="AU161" s="138" t="s">
        <v>84</v>
      </c>
      <c r="AY161" s="17" t="s">
        <v>125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22</v>
      </c>
      <c r="BK161" s="139">
        <f>ROUND(I161*H161,2)</f>
        <v>0</v>
      </c>
      <c r="BL161" s="17" t="s">
        <v>131</v>
      </c>
      <c r="BM161" s="138" t="s">
        <v>225</v>
      </c>
    </row>
    <row r="162" spans="2:65" s="1" customFormat="1" ht="11.25" x14ac:dyDescent="0.2">
      <c r="B162" s="32"/>
      <c r="D162" s="161" t="s">
        <v>181</v>
      </c>
      <c r="F162" s="162" t="s">
        <v>226</v>
      </c>
      <c r="I162" s="163"/>
      <c r="L162" s="32"/>
      <c r="M162" s="164"/>
      <c r="T162" s="53"/>
      <c r="AT162" s="17" t="s">
        <v>181</v>
      </c>
      <c r="AU162" s="17" t="s">
        <v>84</v>
      </c>
    </row>
    <row r="163" spans="2:65" s="12" customFormat="1" ht="22.5" x14ac:dyDescent="0.2">
      <c r="B163" s="140"/>
      <c r="D163" s="141" t="s">
        <v>133</v>
      </c>
      <c r="E163" s="142" t="s">
        <v>20</v>
      </c>
      <c r="F163" s="143" t="s">
        <v>227</v>
      </c>
      <c r="H163" s="144">
        <v>202.09800000000001</v>
      </c>
      <c r="I163" s="145"/>
      <c r="L163" s="140"/>
      <c r="M163" s="146"/>
      <c r="T163" s="147"/>
      <c r="AT163" s="142" t="s">
        <v>133</v>
      </c>
      <c r="AU163" s="142" t="s">
        <v>84</v>
      </c>
      <c r="AV163" s="12" t="s">
        <v>84</v>
      </c>
      <c r="AW163" s="12" t="s">
        <v>36</v>
      </c>
      <c r="AX163" s="12" t="s">
        <v>22</v>
      </c>
      <c r="AY163" s="142" t="s">
        <v>125</v>
      </c>
    </row>
    <row r="164" spans="2:65" s="1" customFormat="1" ht="44.25" customHeight="1" x14ac:dyDescent="0.2">
      <c r="B164" s="32"/>
      <c r="C164" s="127" t="s">
        <v>8</v>
      </c>
      <c r="D164" s="127" t="s">
        <v>128</v>
      </c>
      <c r="E164" s="128" t="s">
        <v>228</v>
      </c>
      <c r="F164" s="129" t="s">
        <v>229</v>
      </c>
      <c r="G164" s="130" t="s">
        <v>224</v>
      </c>
      <c r="H164" s="131">
        <v>227.56200000000001</v>
      </c>
      <c r="I164" s="132"/>
      <c r="J164" s="133">
        <f>ROUND(I164*H164,2)</f>
        <v>0</v>
      </c>
      <c r="K164" s="129" t="s">
        <v>179</v>
      </c>
      <c r="L164" s="32"/>
      <c r="M164" s="134" t="s">
        <v>20</v>
      </c>
      <c r="N164" s="135" t="s">
        <v>45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131</v>
      </c>
      <c r="AT164" s="138" t="s">
        <v>128</v>
      </c>
      <c r="AU164" s="138" t="s">
        <v>84</v>
      </c>
      <c r="AY164" s="17" t="s">
        <v>125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22</v>
      </c>
      <c r="BK164" s="139">
        <f>ROUND(I164*H164,2)</f>
        <v>0</v>
      </c>
      <c r="BL164" s="17" t="s">
        <v>131</v>
      </c>
      <c r="BM164" s="138" t="s">
        <v>230</v>
      </c>
    </row>
    <row r="165" spans="2:65" s="1" customFormat="1" ht="11.25" x14ac:dyDescent="0.2">
      <c r="B165" s="32"/>
      <c r="D165" s="161" t="s">
        <v>181</v>
      </c>
      <c r="F165" s="162" t="s">
        <v>231</v>
      </c>
      <c r="I165" s="163"/>
      <c r="L165" s="32"/>
      <c r="M165" s="164"/>
      <c r="T165" s="53"/>
      <c r="AT165" s="17" t="s">
        <v>181</v>
      </c>
      <c r="AU165" s="17" t="s">
        <v>84</v>
      </c>
    </row>
    <row r="166" spans="2:65" s="12" customFormat="1" ht="11.25" x14ac:dyDescent="0.2">
      <c r="B166" s="140"/>
      <c r="D166" s="141" t="s">
        <v>133</v>
      </c>
      <c r="E166" s="142" t="s">
        <v>20</v>
      </c>
      <c r="F166" s="143" t="s">
        <v>232</v>
      </c>
      <c r="H166" s="144">
        <v>429.66</v>
      </c>
      <c r="I166" s="145"/>
      <c r="L166" s="140"/>
      <c r="M166" s="146"/>
      <c r="T166" s="147"/>
      <c r="AT166" s="142" t="s">
        <v>133</v>
      </c>
      <c r="AU166" s="142" t="s">
        <v>84</v>
      </c>
      <c r="AV166" s="12" t="s">
        <v>84</v>
      </c>
      <c r="AW166" s="12" t="s">
        <v>36</v>
      </c>
      <c r="AX166" s="12" t="s">
        <v>74</v>
      </c>
      <c r="AY166" s="142" t="s">
        <v>125</v>
      </c>
    </row>
    <row r="167" spans="2:65" s="12" customFormat="1" ht="22.5" x14ac:dyDescent="0.2">
      <c r="B167" s="140"/>
      <c r="D167" s="141" t="s">
        <v>133</v>
      </c>
      <c r="E167" s="142" t="s">
        <v>20</v>
      </c>
      <c r="F167" s="143" t="s">
        <v>233</v>
      </c>
      <c r="H167" s="144">
        <v>-202.09800000000001</v>
      </c>
      <c r="I167" s="145"/>
      <c r="L167" s="140"/>
      <c r="M167" s="146"/>
      <c r="T167" s="147"/>
      <c r="AT167" s="142" t="s">
        <v>133</v>
      </c>
      <c r="AU167" s="142" t="s">
        <v>84</v>
      </c>
      <c r="AV167" s="12" t="s">
        <v>84</v>
      </c>
      <c r="AW167" s="12" t="s">
        <v>36</v>
      </c>
      <c r="AX167" s="12" t="s">
        <v>74</v>
      </c>
      <c r="AY167" s="142" t="s">
        <v>125</v>
      </c>
    </row>
    <row r="168" spans="2:65" s="14" customFormat="1" ht="11.25" x14ac:dyDescent="0.2">
      <c r="B168" s="154"/>
      <c r="D168" s="141" t="s">
        <v>133</v>
      </c>
      <c r="E168" s="155" t="s">
        <v>20</v>
      </c>
      <c r="F168" s="156" t="s">
        <v>167</v>
      </c>
      <c r="H168" s="157">
        <v>227.56200000000001</v>
      </c>
      <c r="I168" s="158"/>
      <c r="L168" s="154"/>
      <c r="M168" s="159"/>
      <c r="T168" s="160"/>
      <c r="AT168" s="155" t="s">
        <v>133</v>
      </c>
      <c r="AU168" s="155" t="s">
        <v>84</v>
      </c>
      <c r="AV168" s="14" t="s">
        <v>131</v>
      </c>
      <c r="AW168" s="14" t="s">
        <v>36</v>
      </c>
      <c r="AX168" s="14" t="s">
        <v>22</v>
      </c>
      <c r="AY168" s="155" t="s">
        <v>125</v>
      </c>
    </row>
    <row r="169" spans="2:65" s="1" customFormat="1" ht="16.5" customHeight="1" x14ac:dyDescent="0.2">
      <c r="B169" s="32"/>
      <c r="C169" s="165" t="s">
        <v>234</v>
      </c>
      <c r="D169" s="165" t="s">
        <v>235</v>
      </c>
      <c r="E169" s="166" t="s">
        <v>236</v>
      </c>
      <c r="F169" s="167" t="s">
        <v>237</v>
      </c>
      <c r="G169" s="168" t="s">
        <v>238</v>
      </c>
      <c r="H169" s="169">
        <v>171.184</v>
      </c>
      <c r="I169" s="170"/>
      <c r="J169" s="171">
        <f>ROUND(I169*H169,2)</f>
        <v>0</v>
      </c>
      <c r="K169" s="167" t="s">
        <v>179</v>
      </c>
      <c r="L169" s="172"/>
      <c r="M169" s="173" t="s">
        <v>20</v>
      </c>
      <c r="N169" s="174" t="s">
        <v>45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176</v>
      </c>
      <c r="AT169" s="138" t="s">
        <v>235</v>
      </c>
      <c r="AU169" s="138" t="s">
        <v>84</v>
      </c>
      <c r="AY169" s="17" t="s">
        <v>125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22</v>
      </c>
      <c r="BK169" s="139">
        <f>ROUND(I169*H169,2)</f>
        <v>0</v>
      </c>
      <c r="BL169" s="17" t="s">
        <v>131</v>
      </c>
      <c r="BM169" s="138" t="s">
        <v>239</v>
      </c>
    </row>
    <row r="170" spans="2:65" s="12" customFormat="1" ht="22.5" x14ac:dyDescent="0.2">
      <c r="B170" s="140"/>
      <c r="D170" s="141" t="s">
        <v>133</v>
      </c>
      <c r="E170" s="142" t="s">
        <v>20</v>
      </c>
      <c r="F170" s="143" t="s">
        <v>240</v>
      </c>
      <c r="H170" s="144">
        <v>63.661000000000001</v>
      </c>
      <c r="I170" s="145"/>
      <c r="L170" s="140"/>
      <c r="M170" s="146"/>
      <c r="T170" s="147"/>
      <c r="AT170" s="142" t="s">
        <v>133</v>
      </c>
      <c r="AU170" s="142" t="s">
        <v>84</v>
      </c>
      <c r="AV170" s="12" t="s">
        <v>84</v>
      </c>
      <c r="AW170" s="12" t="s">
        <v>36</v>
      </c>
      <c r="AX170" s="12" t="s">
        <v>74</v>
      </c>
      <c r="AY170" s="142" t="s">
        <v>125</v>
      </c>
    </row>
    <row r="171" spans="2:65" s="12" customFormat="1" ht="22.5" x14ac:dyDescent="0.2">
      <c r="B171" s="140"/>
      <c r="D171" s="141" t="s">
        <v>133</v>
      </c>
      <c r="E171" s="142" t="s">
        <v>20</v>
      </c>
      <c r="F171" s="143" t="s">
        <v>241</v>
      </c>
      <c r="H171" s="144">
        <v>107.523</v>
      </c>
      <c r="I171" s="145"/>
      <c r="L171" s="140"/>
      <c r="M171" s="146"/>
      <c r="T171" s="147"/>
      <c r="AT171" s="142" t="s">
        <v>133</v>
      </c>
      <c r="AU171" s="142" t="s">
        <v>84</v>
      </c>
      <c r="AV171" s="12" t="s">
        <v>84</v>
      </c>
      <c r="AW171" s="12" t="s">
        <v>36</v>
      </c>
      <c r="AX171" s="12" t="s">
        <v>74</v>
      </c>
      <c r="AY171" s="142" t="s">
        <v>125</v>
      </c>
    </row>
    <row r="172" spans="2:65" s="14" customFormat="1" ht="11.25" x14ac:dyDescent="0.2">
      <c r="B172" s="154"/>
      <c r="D172" s="141" t="s">
        <v>133</v>
      </c>
      <c r="E172" s="155" t="s">
        <v>20</v>
      </c>
      <c r="F172" s="156" t="s">
        <v>167</v>
      </c>
      <c r="H172" s="157">
        <v>171.184</v>
      </c>
      <c r="I172" s="158"/>
      <c r="L172" s="154"/>
      <c r="M172" s="159"/>
      <c r="T172" s="160"/>
      <c r="AT172" s="155" t="s">
        <v>133</v>
      </c>
      <c r="AU172" s="155" t="s">
        <v>84</v>
      </c>
      <c r="AV172" s="14" t="s">
        <v>131</v>
      </c>
      <c r="AW172" s="14" t="s">
        <v>36</v>
      </c>
      <c r="AX172" s="14" t="s">
        <v>22</v>
      </c>
      <c r="AY172" s="155" t="s">
        <v>125</v>
      </c>
    </row>
    <row r="173" spans="2:65" s="1" customFormat="1" ht="37.9" customHeight="1" x14ac:dyDescent="0.2">
      <c r="B173" s="32"/>
      <c r="C173" s="127" t="s">
        <v>242</v>
      </c>
      <c r="D173" s="127" t="s">
        <v>128</v>
      </c>
      <c r="E173" s="128" t="s">
        <v>243</v>
      </c>
      <c r="F173" s="129" t="s">
        <v>244</v>
      </c>
      <c r="G173" s="130" t="s">
        <v>224</v>
      </c>
      <c r="H173" s="131">
        <v>429.66</v>
      </c>
      <c r="I173" s="132"/>
      <c r="J173" s="133">
        <f>ROUND(I173*H173,2)</f>
        <v>0</v>
      </c>
      <c r="K173" s="129" t="s">
        <v>179</v>
      </c>
      <c r="L173" s="32"/>
      <c r="M173" s="134" t="s">
        <v>20</v>
      </c>
      <c r="N173" s="135" t="s">
        <v>45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131</v>
      </c>
      <c r="AT173" s="138" t="s">
        <v>128</v>
      </c>
      <c r="AU173" s="138" t="s">
        <v>84</v>
      </c>
      <c r="AY173" s="17" t="s">
        <v>125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22</v>
      </c>
      <c r="BK173" s="139">
        <f>ROUND(I173*H173,2)</f>
        <v>0</v>
      </c>
      <c r="BL173" s="17" t="s">
        <v>131</v>
      </c>
      <c r="BM173" s="138" t="s">
        <v>245</v>
      </c>
    </row>
    <row r="174" spans="2:65" s="1" customFormat="1" ht="11.25" x14ac:dyDescent="0.2">
      <c r="B174" s="32"/>
      <c r="D174" s="161" t="s">
        <v>181</v>
      </c>
      <c r="F174" s="162" t="s">
        <v>246</v>
      </c>
      <c r="I174" s="163"/>
      <c r="L174" s="32"/>
      <c r="M174" s="164"/>
      <c r="T174" s="53"/>
      <c r="AT174" s="17" t="s">
        <v>181</v>
      </c>
      <c r="AU174" s="17" t="s">
        <v>84</v>
      </c>
    </row>
    <row r="175" spans="2:65" s="12" customFormat="1" ht="11.25" x14ac:dyDescent="0.2">
      <c r="B175" s="140"/>
      <c r="D175" s="141" t="s">
        <v>133</v>
      </c>
      <c r="E175" s="142" t="s">
        <v>20</v>
      </c>
      <c r="F175" s="143" t="s">
        <v>232</v>
      </c>
      <c r="H175" s="144">
        <v>429.66</v>
      </c>
      <c r="I175" s="145"/>
      <c r="L175" s="140"/>
      <c r="M175" s="146"/>
      <c r="T175" s="147"/>
      <c r="AT175" s="142" t="s">
        <v>133</v>
      </c>
      <c r="AU175" s="142" t="s">
        <v>84</v>
      </c>
      <c r="AV175" s="12" t="s">
        <v>84</v>
      </c>
      <c r="AW175" s="12" t="s">
        <v>36</v>
      </c>
      <c r="AX175" s="12" t="s">
        <v>22</v>
      </c>
      <c r="AY175" s="142" t="s">
        <v>125</v>
      </c>
    </row>
    <row r="176" spans="2:65" s="1" customFormat="1" ht="16.5" customHeight="1" x14ac:dyDescent="0.2">
      <c r="B176" s="32"/>
      <c r="C176" s="165" t="s">
        <v>247</v>
      </c>
      <c r="D176" s="165" t="s">
        <v>235</v>
      </c>
      <c r="E176" s="166" t="s">
        <v>248</v>
      </c>
      <c r="F176" s="167" t="s">
        <v>249</v>
      </c>
      <c r="G176" s="168" t="s">
        <v>250</v>
      </c>
      <c r="H176" s="169">
        <v>11.064</v>
      </c>
      <c r="I176" s="170"/>
      <c r="J176" s="171">
        <f>ROUND(I176*H176,2)</f>
        <v>0</v>
      </c>
      <c r="K176" s="167" t="s">
        <v>179</v>
      </c>
      <c r="L176" s="172"/>
      <c r="M176" s="173" t="s">
        <v>20</v>
      </c>
      <c r="N176" s="174" t="s">
        <v>45</v>
      </c>
      <c r="P176" s="136">
        <f>O176*H176</f>
        <v>0</v>
      </c>
      <c r="Q176" s="136">
        <v>1E-3</v>
      </c>
      <c r="R176" s="136">
        <f>Q176*H176</f>
        <v>1.1064000000000001E-2</v>
      </c>
      <c r="S176" s="136">
        <v>0</v>
      </c>
      <c r="T176" s="137">
        <f>S176*H176</f>
        <v>0</v>
      </c>
      <c r="AR176" s="138" t="s">
        <v>176</v>
      </c>
      <c r="AT176" s="138" t="s">
        <v>235</v>
      </c>
      <c r="AU176" s="138" t="s">
        <v>84</v>
      </c>
      <c r="AY176" s="17" t="s">
        <v>125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22</v>
      </c>
      <c r="BK176" s="139">
        <f>ROUND(I176*H176,2)</f>
        <v>0</v>
      </c>
      <c r="BL176" s="17" t="s">
        <v>131</v>
      </c>
      <c r="BM176" s="138" t="s">
        <v>251</v>
      </c>
    </row>
    <row r="177" spans="2:65" s="12" customFormat="1" ht="22.5" x14ac:dyDescent="0.2">
      <c r="B177" s="140"/>
      <c r="D177" s="141" t="s">
        <v>133</v>
      </c>
      <c r="E177" s="142" t="s">
        <v>20</v>
      </c>
      <c r="F177" s="143" t="s">
        <v>252</v>
      </c>
      <c r="H177" s="144">
        <v>11.064</v>
      </c>
      <c r="I177" s="145"/>
      <c r="L177" s="140"/>
      <c r="M177" s="146"/>
      <c r="T177" s="147"/>
      <c r="AT177" s="142" t="s">
        <v>133</v>
      </c>
      <c r="AU177" s="142" t="s">
        <v>84</v>
      </c>
      <c r="AV177" s="12" t="s">
        <v>84</v>
      </c>
      <c r="AW177" s="12" t="s">
        <v>36</v>
      </c>
      <c r="AX177" s="12" t="s">
        <v>22</v>
      </c>
      <c r="AY177" s="142" t="s">
        <v>125</v>
      </c>
    </row>
    <row r="178" spans="2:65" s="11" customFormat="1" ht="22.9" customHeight="1" x14ac:dyDescent="0.2">
      <c r="B178" s="115"/>
      <c r="D178" s="116" t="s">
        <v>73</v>
      </c>
      <c r="E178" s="125" t="s">
        <v>188</v>
      </c>
      <c r="F178" s="125" t="s">
        <v>253</v>
      </c>
      <c r="I178" s="118"/>
      <c r="J178" s="126">
        <f>BK178</f>
        <v>0</v>
      </c>
      <c r="L178" s="115"/>
      <c r="M178" s="120"/>
      <c r="P178" s="121">
        <f>SUM(P179:P190)</f>
        <v>0</v>
      </c>
      <c r="R178" s="121">
        <f>SUM(R179:R190)</f>
        <v>0</v>
      </c>
      <c r="T178" s="122">
        <f>SUM(T179:T190)</f>
        <v>1551.3436750000001</v>
      </c>
      <c r="AR178" s="116" t="s">
        <v>22</v>
      </c>
      <c r="AT178" s="123" t="s">
        <v>73</v>
      </c>
      <c r="AU178" s="123" t="s">
        <v>22</v>
      </c>
      <c r="AY178" s="116" t="s">
        <v>125</v>
      </c>
      <c r="BK178" s="124">
        <f>SUM(BK179:BK190)</f>
        <v>0</v>
      </c>
    </row>
    <row r="179" spans="2:65" s="1" customFormat="1" ht="55.5" customHeight="1" x14ac:dyDescent="0.2">
      <c r="B179" s="32"/>
      <c r="C179" s="127" t="s">
        <v>254</v>
      </c>
      <c r="D179" s="127" t="s">
        <v>128</v>
      </c>
      <c r="E179" s="128" t="s">
        <v>255</v>
      </c>
      <c r="F179" s="129" t="s">
        <v>256</v>
      </c>
      <c r="G179" s="130" t="s">
        <v>161</v>
      </c>
      <c r="H179" s="131">
        <v>2587.9140000000002</v>
      </c>
      <c r="I179" s="132"/>
      <c r="J179" s="133">
        <f>ROUND(I179*H179,2)</f>
        <v>0</v>
      </c>
      <c r="K179" s="129" t="s">
        <v>179</v>
      </c>
      <c r="L179" s="32"/>
      <c r="M179" s="134" t="s">
        <v>20</v>
      </c>
      <c r="N179" s="135" t="s">
        <v>45</v>
      </c>
      <c r="P179" s="136">
        <f>O179*H179</f>
        <v>0</v>
      </c>
      <c r="Q179" s="136">
        <v>0</v>
      </c>
      <c r="R179" s="136">
        <f>Q179*H179</f>
        <v>0</v>
      </c>
      <c r="S179" s="136">
        <v>0.45</v>
      </c>
      <c r="T179" s="137">
        <f>S179*H179</f>
        <v>1164.5613000000001</v>
      </c>
      <c r="AR179" s="138" t="s">
        <v>131</v>
      </c>
      <c r="AT179" s="138" t="s">
        <v>128</v>
      </c>
      <c r="AU179" s="138" t="s">
        <v>84</v>
      </c>
      <c r="AY179" s="17" t="s">
        <v>125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22</v>
      </c>
      <c r="BK179" s="139">
        <f>ROUND(I179*H179,2)</f>
        <v>0</v>
      </c>
      <c r="BL179" s="17" t="s">
        <v>131</v>
      </c>
      <c r="BM179" s="138" t="s">
        <v>257</v>
      </c>
    </row>
    <row r="180" spans="2:65" s="1" customFormat="1" ht="11.25" x14ac:dyDescent="0.2">
      <c r="B180" s="32"/>
      <c r="D180" s="161" t="s">
        <v>181</v>
      </c>
      <c r="F180" s="162" t="s">
        <v>258</v>
      </c>
      <c r="I180" s="163"/>
      <c r="L180" s="32"/>
      <c r="M180" s="164"/>
      <c r="T180" s="53"/>
      <c r="AT180" s="17" t="s">
        <v>181</v>
      </c>
      <c r="AU180" s="17" t="s">
        <v>84</v>
      </c>
    </row>
    <row r="181" spans="2:65" s="12" customFormat="1" ht="22.5" x14ac:dyDescent="0.2">
      <c r="B181" s="140"/>
      <c r="D181" s="141" t="s">
        <v>133</v>
      </c>
      <c r="E181" s="142" t="s">
        <v>20</v>
      </c>
      <c r="F181" s="143" t="s">
        <v>259</v>
      </c>
      <c r="H181" s="144">
        <v>2587.9140000000002</v>
      </c>
      <c r="I181" s="145"/>
      <c r="L181" s="140"/>
      <c r="M181" s="146"/>
      <c r="T181" s="147"/>
      <c r="AT181" s="142" t="s">
        <v>133</v>
      </c>
      <c r="AU181" s="142" t="s">
        <v>84</v>
      </c>
      <c r="AV181" s="12" t="s">
        <v>84</v>
      </c>
      <c r="AW181" s="12" t="s">
        <v>36</v>
      </c>
      <c r="AX181" s="12" t="s">
        <v>22</v>
      </c>
      <c r="AY181" s="142" t="s">
        <v>125</v>
      </c>
    </row>
    <row r="182" spans="2:65" s="1" customFormat="1" ht="49.15" customHeight="1" x14ac:dyDescent="0.2">
      <c r="B182" s="32"/>
      <c r="C182" s="127" t="s">
        <v>260</v>
      </c>
      <c r="D182" s="127" t="s">
        <v>128</v>
      </c>
      <c r="E182" s="128" t="s">
        <v>261</v>
      </c>
      <c r="F182" s="129" t="s">
        <v>262</v>
      </c>
      <c r="G182" s="130" t="s">
        <v>161</v>
      </c>
      <c r="H182" s="131">
        <v>147.55500000000001</v>
      </c>
      <c r="I182" s="132"/>
      <c r="J182" s="133">
        <f>ROUND(I182*H182,2)</f>
        <v>0</v>
      </c>
      <c r="K182" s="129" t="s">
        <v>179</v>
      </c>
      <c r="L182" s="32"/>
      <c r="M182" s="134" t="s">
        <v>20</v>
      </c>
      <c r="N182" s="135" t="s">
        <v>45</v>
      </c>
      <c r="P182" s="136">
        <f>O182*H182</f>
        <v>0</v>
      </c>
      <c r="Q182" s="136">
        <v>0</v>
      </c>
      <c r="R182" s="136">
        <f>Q182*H182</f>
        <v>0</v>
      </c>
      <c r="S182" s="136">
        <v>1.8049999999999999</v>
      </c>
      <c r="T182" s="137">
        <f>S182*H182</f>
        <v>266.33677499999999</v>
      </c>
      <c r="AR182" s="138" t="s">
        <v>131</v>
      </c>
      <c r="AT182" s="138" t="s">
        <v>128</v>
      </c>
      <c r="AU182" s="138" t="s">
        <v>84</v>
      </c>
      <c r="AY182" s="17" t="s">
        <v>125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22</v>
      </c>
      <c r="BK182" s="139">
        <f>ROUND(I182*H182,2)</f>
        <v>0</v>
      </c>
      <c r="BL182" s="17" t="s">
        <v>131</v>
      </c>
      <c r="BM182" s="138" t="s">
        <v>263</v>
      </c>
    </row>
    <row r="183" spans="2:65" s="1" customFormat="1" ht="11.25" x14ac:dyDescent="0.2">
      <c r="B183" s="32"/>
      <c r="D183" s="161" t="s">
        <v>181</v>
      </c>
      <c r="F183" s="162" t="s">
        <v>264</v>
      </c>
      <c r="I183" s="163"/>
      <c r="L183" s="32"/>
      <c r="M183" s="164"/>
      <c r="T183" s="53"/>
      <c r="AT183" s="17" t="s">
        <v>181</v>
      </c>
      <c r="AU183" s="17" t="s">
        <v>84</v>
      </c>
    </row>
    <row r="184" spans="2:65" s="12" customFormat="1" ht="11.25" x14ac:dyDescent="0.2">
      <c r="B184" s="140"/>
      <c r="D184" s="141" t="s">
        <v>133</v>
      </c>
      <c r="E184" s="142" t="s">
        <v>20</v>
      </c>
      <c r="F184" s="143" t="s">
        <v>265</v>
      </c>
      <c r="H184" s="144">
        <v>121.824</v>
      </c>
      <c r="I184" s="145"/>
      <c r="L184" s="140"/>
      <c r="M184" s="146"/>
      <c r="T184" s="147"/>
      <c r="AT184" s="142" t="s">
        <v>133</v>
      </c>
      <c r="AU184" s="142" t="s">
        <v>84</v>
      </c>
      <c r="AV184" s="12" t="s">
        <v>84</v>
      </c>
      <c r="AW184" s="12" t="s">
        <v>36</v>
      </c>
      <c r="AX184" s="12" t="s">
        <v>74</v>
      </c>
      <c r="AY184" s="142" t="s">
        <v>125</v>
      </c>
    </row>
    <row r="185" spans="2:65" s="12" customFormat="1" ht="22.5" x14ac:dyDescent="0.2">
      <c r="B185" s="140"/>
      <c r="D185" s="141" t="s">
        <v>133</v>
      </c>
      <c r="E185" s="142" t="s">
        <v>20</v>
      </c>
      <c r="F185" s="143" t="s">
        <v>266</v>
      </c>
      <c r="H185" s="144">
        <v>25.224</v>
      </c>
      <c r="I185" s="145"/>
      <c r="L185" s="140"/>
      <c r="M185" s="146"/>
      <c r="T185" s="147"/>
      <c r="AT185" s="142" t="s">
        <v>133</v>
      </c>
      <c r="AU185" s="142" t="s">
        <v>84</v>
      </c>
      <c r="AV185" s="12" t="s">
        <v>84</v>
      </c>
      <c r="AW185" s="12" t="s">
        <v>36</v>
      </c>
      <c r="AX185" s="12" t="s">
        <v>74</v>
      </c>
      <c r="AY185" s="142" t="s">
        <v>125</v>
      </c>
    </row>
    <row r="186" spans="2:65" s="12" customFormat="1" ht="11.25" x14ac:dyDescent="0.2">
      <c r="B186" s="140"/>
      <c r="D186" s="141" t="s">
        <v>133</v>
      </c>
      <c r="E186" s="142" t="s">
        <v>20</v>
      </c>
      <c r="F186" s="143" t="s">
        <v>267</v>
      </c>
      <c r="H186" s="144">
        <v>0.50700000000000001</v>
      </c>
      <c r="I186" s="145"/>
      <c r="L186" s="140"/>
      <c r="M186" s="146"/>
      <c r="T186" s="147"/>
      <c r="AT186" s="142" t="s">
        <v>133</v>
      </c>
      <c r="AU186" s="142" t="s">
        <v>84</v>
      </c>
      <c r="AV186" s="12" t="s">
        <v>84</v>
      </c>
      <c r="AW186" s="12" t="s">
        <v>36</v>
      </c>
      <c r="AX186" s="12" t="s">
        <v>74</v>
      </c>
      <c r="AY186" s="142" t="s">
        <v>125</v>
      </c>
    </row>
    <row r="187" spans="2:65" s="14" customFormat="1" ht="11.25" x14ac:dyDescent="0.2">
      <c r="B187" s="154"/>
      <c r="D187" s="141" t="s">
        <v>133</v>
      </c>
      <c r="E187" s="155" t="s">
        <v>20</v>
      </c>
      <c r="F187" s="156" t="s">
        <v>167</v>
      </c>
      <c r="H187" s="157">
        <v>147.55500000000001</v>
      </c>
      <c r="I187" s="158"/>
      <c r="L187" s="154"/>
      <c r="M187" s="159"/>
      <c r="T187" s="160"/>
      <c r="AT187" s="155" t="s">
        <v>133</v>
      </c>
      <c r="AU187" s="155" t="s">
        <v>84</v>
      </c>
      <c r="AV187" s="14" t="s">
        <v>131</v>
      </c>
      <c r="AW187" s="14" t="s">
        <v>36</v>
      </c>
      <c r="AX187" s="14" t="s">
        <v>22</v>
      </c>
      <c r="AY187" s="155" t="s">
        <v>125</v>
      </c>
    </row>
    <row r="188" spans="2:65" s="1" customFormat="1" ht="24.2" customHeight="1" x14ac:dyDescent="0.2">
      <c r="B188" s="32"/>
      <c r="C188" s="127" t="s">
        <v>7</v>
      </c>
      <c r="D188" s="127" t="s">
        <v>128</v>
      </c>
      <c r="E188" s="128" t="s">
        <v>268</v>
      </c>
      <c r="F188" s="129" t="s">
        <v>269</v>
      </c>
      <c r="G188" s="130" t="s">
        <v>161</v>
      </c>
      <c r="H188" s="131">
        <v>54.747999999999998</v>
      </c>
      <c r="I188" s="132"/>
      <c r="J188" s="133">
        <f>ROUND(I188*H188,2)</f>
        <v>0</v>
      </c>
      <c r="K188" s="129" t="s">
        <v>179</v>
      </c>
      <c r="L188" s="32"/>
      <c r="M188" s="134" t="s">
        <v>20</v>
      </c>
      <c r="N188" s="135" t="s">
        <v>45</v>
      </c>
      <c r="P188" s="136">
        <f>O188*H188</f>
        <v>0</v>
      </c>
      <c r="Q188" s="136">
        <v>0</v>
      </c>
      <c r="R188" s="136">
        <f>Q188*H188</f>
        <v>0</v>
      </c>
      <c r="S188" s="136">
        <v>2.2000000000000002</v>
      </c>
      <c r="T188" s="137">
        <f>S188*H188</f>
        <v>120.4456</v>
      </c>
      <c r="AR188" s="138" t="s">
        <v>131</v>
      </c>
      <c r="AT188" s="138" t="s">
        <v>128</v>
      </c>
      <c r="AU188" s="138" t="s">
        <v>84</v>
      </c>
      <c r="AY188" s="17" t="s">
        <v>125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22</v>
      </c>
      <c r="BK188" s="139">
        <f>ROUND(I188*H188,2)</f>
        <v>0</v>
      </c>
      <c r="BL188" s="17" t="s">
        <v>131</v>
      </c>
      <c r="BM188" s="138" t="s">
        <v>270</v>
      </c>
    </row>
    <row r="189" spans="2:65" s="1" customFormat="1" ht="11.25" x14ac:dyDescent="0.2">
      <c r="B189" s="32"/>
      <c r="D189" s="161" t="s">
        <v>181</v>
      </c>
      <c r="F189" s="162" t="s">
        <v>271</v>
      </c>
      <c r="I189" s="163"/>
      <c r="L189" s="32"/>
      <c r="M189" s="164"/>
      <c r="T189" s="53"/>
      <c r="AT189" s="17" t="s">
        <v>181</v>
      </c>
      <c r="AU189" s="17" t="s">
        <v>84</v>
      </c>
    </row>
    <row r="190" spans="2:65" s="12" customFormat="1" ht="22.5" x14ac:dyDescent="0.2">
      <c r="B190" s="140"/>
      <c r="D190" s="141" t="s">
        <v>133</v>
      </c>
      <c r="E190" s="142" t="s">
        <v>20</v>
      </c>
      <c r="F190" s="143" t="s">
        <v>272</v>
      </c>
      <c r="H190" s="144">
        <v>54.747999999999998</v>
      </c>
      <c r="I190" s="145"/>
      <c r="L190" s="140"/>
      <c r="M190" s="146"/>
      <c r="T190" s="147"/>
      <c r="AT190" s="142" t="s">
        <v>133</v>
      </c>
      <c r="AU190" s="142" t="s">
        <v>84</v>
      </c>
      <c r="AV190" s="12" t="s">
        <v>84</v>
      </c>
      <c r="AW190" s="12" t="s">
        <v>36</v>
      </c>
      <c r="AX190" s="12" t="s">
        <v>22</v>
      </c>
      <c r="AY190" s="142" t="s">
        <v>125</v>
      </c>
    </row>
    <row r="191" spans="2:65" s="11" customFormat="1" ht="22.9" customHeight="1" x14ac:dyDescent="0.2">
      <c r="B191" s="115"/>
      <c r="D191" s="116" t="s">
        <v>73</v>
      </c>
      <c r="E191" s="125" t="s">
        <v>273</v>
      </c>
      <c r="F191" s="125" t="s">
        <v>274</v>
      </c>
      <c r="I191" s="118"/>
      <c r="J191" s="126">
        <f>BK191</f>
        <v>0</v>
      </c>
      <c r="L191" s="115"/>
      <c r="M191" s="120"/>
      <c r="P191" s="121">
        <f>SUM(P192:P212)</f>
        <v>0</v>
      </c>
      <c r="R191" s="121">
        <f>SUM(R192:R212)</f>
        <v>0</v>
      </c>
      <c r="T191" s="122">
        <f>SUM(T192:T212)</f>
        <v>48</v>
      </c>
      <c r="AR191" s="116" t="s">
        <v>22</v>
      </c>
      <c r="AT191" s="123" t="s">
        <v>73</v>
      </c>
      <c r="AU191" s="123" t="s">
        <v>22</v>
      </c>
      <c r="AY191" s="116" t="s">
        <v>125</v>
      </c>
      <c r="BK191" s="124">
        <f>SUM(BK192:BK212)</f>
        <v>0</v>
      </c>
    </row>
    <row r="192" spans="2:65" s="1" customFormat="1" ht="24.2" customHeight="1" x14ac:dyDescent="0.2">
      <c r="B192" s="32"/>
      <c r="C192" s="127" t="s">
        <v>275</v>
      </c>
      <c r="D192" s="127" t="s">
        <v>128</v>
      </c>
      <c r="E192" s="128" t="s">
        <v>276</v>
      </c>
      <c r="F192" s="129" t="s">
        <v>277</v>
      </c>
      <c r="G192" s="130" t="s">
        <v>238</v>
      </c>
      <c r="H192" s="131">
        <v>1430.3689999999999</v>
      </c>
      <c r="I192" s="132"/>
      <c r="J192" s="133">
        <f>ROUND(I192*H192,2)</f>
        <v>0</v>
      </c>
      <c r="K192" s="129" t="s">
        <v>20</v>
      </c>
      <c r="L192" s="32"/>
      <c r="M192" s="134" t="s">
        <v>20</v>
      </c>
      <c r="N192" s="135" t="s">
        <v>45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131</v>
      </c>
      <c r="AT192" s="138" t="s">
        <v>128</v>
      </c>
      <c r="AU192" s="138" t="s">
        <v>84</v>
      </c>
      <c r="AY192" s="17" t="s">
        <v>125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22</v>
      </c>
      <c r="BK192" s="139">
        <f>ROUND(I192*H192,2)</f>
        <v>0</v>
      </c>
      <c r="BL192" s="17" t="s">
        <v>131</v>
      </c>
      <c r="BM192" s="138" t="s">
        <v>278</v>
      </c>
    </row>
    <row r="193" spans="2:65" s="12" customFormat="1" ht="11.25" x14ac:dyDescent="0.2">
      <c r="B193" s="140"/>
      <c r="D193" s="141" t="s">
        <v>133</v>
      </c>
      <c r="E193" s="142" t="s">
        <v>20</v>
      </c>
      <c r="F193" s="143" t="s">
        <v>279</v>
      </c>
      <c r="H193" s="144">
        <v>48</v>
      </c>
      <c r="I193" s="145"/>
      <c r="L193" s="140"/>
      <c r="M193" s="146"/>
      <c r="T193" s="147"/>
      <c r="AT193" s="142" t="s">
        <v>133</v>
      </c>
      <c r="AU193" s="142" t="s">
        <v>84</v>
      </c>
      <c r="AV193" s="12" t="s">
        <v>84</v>
      </c>
      <c r="AW193" s="12" t="s">
        <v>36</v>
      </c>
      <c r="AX193" s="12" t="s">
        <v>74</v>
      </c>
      <c r="AY193" s="142" t="s">
        <v>125</v>
      </c>
    </row>
    <row r="194" spans="2:65" s="12" customFormat="1" ht="11.25" x14ac:dyDescent="0.2">
      <c r="B194" s="140"/>
      <c r="D194" s="141" t="s">
        <v>133</v>
      </c>
      <c r="E194" s="142" t="s">
        <v>20</v>
      </c>
      <c r="F194" s="143" t="s">
        <v>280</v>
      </c>
      <c r="H194" s="144">
        <v>1164.5609999999999</v>
      </c>
      <c r="I194" s="145"/>
      <c r="L194" s="140"/>
      <c r="M194" s="146"/>
      <c r="T194" s="147"/>
      <c r="AT194" s="142" t="s">
        <v>133</v>
      </c>
      <c r="AU194" s="142" t="s">
        <v>84</v>
      </c>
      <c r="AV194" s="12" t="s">
        <v>84</v>
      </c>
      <c r="AW194" s="12" t="s">
        <v>36</v>
      </c>
      <c r="AX194" s="12" t="s">
        <v>74</v>
      </c>
      <c r="AY194" s="142" t="s">
        <v>125</v>
      </c>
    </row>
    <row r="195" spans="2:65" s="12" customFormat="1" ht="11.25" x14ac:dyDescent="0.2">
      <c r="B195" s="140"/>
      <c r="D195" s="141" t="s">
        <v>133</v>
      </c>
      <c r="E195" s="142" t="s">
        <v>20</v>
      </c>
      <c r="F195" s="143" t="s">
        <v>281</v>
      </c>
      <c r="H195" s="144">
        <v>120.446</v>
      </c>
      <c r="I195" s="145"/>
      <c r="L195" s="140"/>
      <c r="M195" s="146"/>
      <c r="T195" s="147"/>
      <c r="AT195" s="142" t="s">
        <v>133</v>
      </c>
      <c r="AU195" s="142" t="s">
        <v>84</v>
      </c>
      <c r="AV195" s="12" t="s">
        <v>84</v>
      </c>
      <c r="AW195" s="12" t="s">
        <v>36</v>
      </c>
      <c r="AX195" s="12" t="s">
        <v>74</v>
      </c>
      <c r="AY195" s="142" t="s">
        <v>125</v>
      </c>
    </row>
    <row r="196" spans="2:65" s="12" customFormat="1" ht="11.25" x14ac:dyDescent="0.2">
      <c r="B196" s="140"/>
      <c r="D196" s="141" t="s">
        <v>133</v>
      </c>
      <c r="E196" s="142" t="s">
        <v>20</v>
      </c>
      <c r="F196" s="143" t="s">
        <v>282</v>
      </c>
      <c r="H196" s="144">
        <v>266.33699999999999</v>
      </c>
      <c r="I196" s="145"/>
      <c r="L196" s="140"/>
      <c r="M196" s="146"/>
      <c r="T196" s="147"/>
      <c r="AT196" s="142" t="s">
        <v>133</v>
      </c>
      <c r="AU196" s="142" t="s">
        <v>84</v>
      </c>
      <c r="AV196" s="12" t="s">
        <v>84</v>
      </c>
      <c r="AW196" s="12" t="s">
        <v>36</v>
      </c>
      <c r="AX196" s="12" t="s">
        <v>74</v>
      </c>
      <c r="AY196" s="142" t="s">
        <v>125</v>
      </c>
    </row>
    <row r="197" spans="2:65" s="12" customFormat="1" ht="11.25" x14ac:dyDescent="0.2">
      <c r="B197" s="140"/>
      <c r="D197" s="141" t="s">
        <v>133</v>
      </c>
      <c r="E197" s="142" t="s">
        <v>20</v>
      </c>
      <c r="F197" s="143" t="s">
        <v>283</v>
      </c>
      <c r="H197" s="144">
        <v>-168.97499999999999</v>
      </c>
      <c r="I197" s="145"/>
      <c r="L197" s="140"/>
      <c r="M197" s="146"/>
      <c r="T197" s="147"/>
      <c r="AT197" s="142" t="s">
        <v>133</v>
      </c>
      <c r="AU197" s="142" t="s">
        <v>84</v>
      </c>
      <c r="AV197" s="12" t="s">
        <v>84</v>
      </c>
      <c r="AW197" s="12" t="s">
        <v>36</v>
      </c>
      <c r="AX197" s="12" t="s">
        <v>74</v>
      </c>
      <c r="AY197" s="142" t="s">
        <v>125</v>
      </c>
    </row>
    <row r="198" spans="2:65" s="14" customFormat="1" ht="11.25" x14ac:dyDescent="0.2">
      <c r="B198" s="154"/>
      <c r="D198" s="141" t="s">
        <v>133</v>
      </c>
      <c r="E198" s="155" t="s">
        <v>20</v>
      </c>
      <c r="F198" s="156" t="s">
        <v>167</v>
      </c>
      <c r="H198" s="157">
        <v>1430.3689999999999</v>
      </c>
      <c r="I198" s="158"/>
      <c r="L198" s="154"/>
      <c r="M198" s="159"/>
      <c r="T198" s="160"/>
      <c r="AT198" s="155" t="s">
        <v>133</v>
      </c>
      <c r="AU198" s="155" t="s">
        <v>84</v>
      </c>
      <c r="AV198" s="14" t="s">
        <v>131</v>
      </c>
      <c r="AW198" s="14" t="s">
        <v>36</v>
      </c>
      <c r="AX198" s="14" t="s">
        <v>22</v>
      </c>
      <c r="AY198" s="155" t="s">
        <v>125</v>
      </c>
    </row>
    <row r="199" spans="2:65" s="1" customFormat="1" ht="49.15" customHeight="1" x14ac:dyDescent="0.2">
      <c r="B199" s="32"/>
      <c r="C199" s="127" t="s">
        <v>284</v>
      </c>
      <c r="D199" s="127" t="s">
        <v>128</v>
      </c>
      <c r="E199" s="128" t="s">
        <v>285</v>
      </c>
      <c r="F199" s="129" t="s">
        <v>286</v>
      </c>
      <c r="G199" s="130" t="s">
        <v>161</v>
      </c>
      <c r="H199" s="131">
        <v>32</v>
      </c>
      <c r="I199" s="132"/>
      <c r="J199" s="133">
        <f>ROUND(I199*H199,2)</f>
        <v>0</v>
      </c>
      <c r="K199" s="129" t="s">
        <v>179</v>
      </c>
      <c r="L199" s="32"/>
      <c r="M199" s="134" t="s">
        <v>20</v>
      </c>
      <c r="N199" s="135" t="s">
        <v>45</v>
      </c>
      <c r="P199" s="136">
        <f>O199*H199</f>
        <v>0</v>
      </c>
      <c r="Q199" s="136">
        <v>0</v>
      </c>
      <c r="R199" s="136">
        <f>Q199*H199</f>
        <v>0</v>
      </c>
      <c r="S199" s="136">
        <v>1.5</v>
      </c>
      <c r="T199" s="137">
        <f>S199*H199</f>
        <v>48</v>
      </c>
      <c r="AR199" s="138" t="s">
        <v>131</v>
      </c>
      <c r="AT199" s="138" t="s">
        <v>128</v>
      </c>
      <c r="AU199" s="138" t="s">
        <v>84</v>
      </c>
      <c r="AY199" s="17" t="s">
        <v>125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22</v>
      </c>
      <c r="BK199" s="139">
        <f>ROUND(I199*H199,2)</f>
        <v>0</v>
      </c>
      <c r="BL199" s="17" t="s">
        <v>131</v>
      </c>
      <c r="BM199" s="138" t="s">
        <v>287</v>
      </c>
    </row>
    <row r="200" spans="2:65" s="1" customFormat="1" ht="11.25" x14ac:dyDescent="0.2">
      <c r="B200" s="32"/>
      <c r="D200" s="161" t="s">
        <v>181</v>
      </c>
      <c r="F200" s="162" t="s">
        <v>288</v>
      </c>
      <c r="I200" s="163"/>
      <c r="L200" s="32"/>
      <c r="M200" s="164"/>
      <c r="T200" s="53"/>
      <c r="AT200" s="17" t="s">
        <v>181</v>
      </c>
      <c r="AU200" s="17" t="s">
        <v>84</v>
      </c>
    </row>
    <row r="201" spans="2:65" s="12" customFormat="1" ht="11.25" x14ac:dyDescent="0.2">
      <c r="B201" s="140"/>
      <c r="D201" s="141" t="s">
        <v>133</v>
      </c>
      <c r="E201" s="142" t="s">
        <v>20</v>
      </c>
      <c r="F201" s="143" t="s">
        <v>289</v>
      </c>
      <c r="H201" s="144">
        <v>32</v>
      </c>
      <c r="I201" s="145"/>
      <c r="L201" s="140"/>
      <c r="M201" s="146"/>
      <c r="T201" s="147"/>
      <c r="AT201" s="142" t="s">
        <v>133</v>
      </c>
      <c r="AU201" s="142" t="s">
        <v>84</v>
      </c>
      <c r="AV201" s="12" t="s">
        <v>84</v>
      </c>
      <c r="AW201" s="12" t="s">
        <v>36</v>
      </c>
      <c r="AX201" s="12" t="s">
        <v>22</v>
      </c>
      <c r="AY201" s="142" t="s">
        <v>125</v>
      </c>
    </row>
    <row r="202" spans="2:65" s="1" customFormat="1" ht="37.9" customHeight="1" x14ac:dyDescent="0.2">
      <c r="B202" s="32"/>
      <c r="C202" s="127" t="s">
        <v>290</v>
      </c>
      <c r="D202" s="127" t="s">
        <v>128</v>
      </c>
      <c r="E202" s="128" t="s">
        <v>291</v>
      </c>
      <c r="F202" s="129" t="s">
        <v>292</v>
      </c>
      <c r="G202" s="130" t="s">
        <v>238</v>
      </c>
      <c r="H202" s="131">
        <v>48</v>
      </c>
      <c r="I202" s="132"/>
      <c r="J202" s="133">
        <f>ROUND(I202*H202,2)</f>
        <v>0</v>
      </c>
      <c r="K202" s="129" t="s">
        <v>179</v>
      </c>
      <c r="L202" s="32"/>
      <c r="M202" s="134" t="s">
        <v>20</v>
      </c>
      <c r="N202" s="135" t="s">
        <v>45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131</v>
      </c>
      <c r="AT202" s="138" t="s">
        <v>128</v>
      </c>
      <c r="AU202" s="138" t="s">
        <v>84</v>
      </c>
      <c r="AY202" s="17" t="s">
        <v>125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22</v>
      </c>
      <c r="BK202" s="139">
        <f>ROUND(I202*H202,2)</f>
        <v>0</v>
      </c>
      <c r="BL202" s="17" t="s">
        <v>131</v>
      </c>
      <c r="BM202" s="138" t="s">
        <v>293</v>
      </c>
    </row>
    <row r="203" spans="2:65" s="1" customFormat="1" ht="11.25" x14ac:dyDescent="0.2">
      <c r="B203" s="32"/>
      <c r="D203" s="161" t="s">
        <v>181</v>
      </c>
      <c r="F203" s="162" t="s">
        <v>294</v>
      </c>
      <c r="I203" s="163"/>
      <c r="L203" s="32"/>
      <c r="M203" s="164"/>
      <c r="T203" s="53"/>
      <c r="AT203" s="17" t="s">
        <v>181</v>
      </c>
      <c r="AU203" s="17" t="s">
        <v>84</v>
      </c>
    </row>
    <row r="204" spans="2:65" s="12" customFormat="1" ht="11.25" x14ac:dyDescent="0.2">
      <c r="B204" s="140"/>
      <c r="D204" s="141" t="s">
        <v>133</v>
      </c>
      <c r="E204" s="142" t="s">
        <v>20</v>
      </c>
      <c r="F204" s="143" t="s">
        <v>295</v>
      </c>
      <c r="H204" s="144">
        <v>48</v>
      </c>
      <c r="I204" s="145"/>
      <c r="L204" s="140"/>
      <c r="M204" s="146"/>
      <c r="T204" s="147"/>
      <c r="AT204" s="142" t="s">
        <v>133</v>
      </c>
      <c r="AU204" s="142" t="s">
        <v>84</v>
      </c>
      <c r="AV204" s="12" t="s">
        <v>84</v>
      </c>
      <c r="AW204" s="12" t="s">
        <v>36</v>
      </c>
      <c r="AX204" s="12" t="s">
        <v>22</v>
      </c>
      <c r="AY204" s="142" t="s">
        <v>125</v>
      </c>
    </row>
    <row r="205" spans="2:65" s="1" customFormat="1" ht="49.15" customHeight="1" x14ac:dyDescent="0.2">
      <c r="B205" s="32"/>
      <c r="C205" s="127" t="s">
        <v>296</v>
      </c>
      <c r="D205" s="127" t="s">
        <v>128</v>
      </c>
      <c r="E205" s="128" t="s">
        <v>297</v>
      </c>
      <c r="F205" s="129" t="s">
        <v>298</v>
      </c>
      <c r="G205" s="130" t="s">
        <v>238</v>
      </c>
      <c r="H205" s="131">
        <v>1430.3689999999999</v>
      </c>
      <c r="I205" s="132"/>
      <c r="J205" s="133">
        <f>ROUND(I205*H205,2)</f>
        <v>0</v>
      </c>
      <c r="K205" s="129" t="s">
        <v>179</v>
      </c>
      <c r="L205" s="32"/>
      <c r="M205" s="134" t="s">
        <v>20</v>
      </c>
      <c r="N205" s="135" t="s">
        <v>45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131</v>
      </c>
      <c r="AT205" s="138" t="s">
        <v>128</v>
      </c>
      <c r="AU205" s="138" t="s">
        <v>84</v>
      </c>
      <c r="AY205" s="17" t="s">
        <v>125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22</v>
      </c>
      <c r="BK205" s="139">
        <f>ROUND(I205*H205,2)</f>
        <v>0</v>
      </c>
      <c r="BL205" s="17" t="s">
        <v>131</v>
      </c>
      <c r="BM205" s="138" t="s">
        <v>299</v>
      </c>
    </row>
    <row r="206" spans="2:65" s="1" customFormat="1" ht="11.25" x14ac:dyDescent="0.2">
      <c r="B206" s="32"/>
      <c r="D206" s="161" t="s">
        <v>181</v>
      </c>
      <c r="F206" s="162" t="s">
        <v>300</v>
      </c>
      <c r="I206" s="163"/>
      <c r="L206" s="32"/>
      <c r="M206" s="164"/>
      <c r="T206" s="53"/>
      <c r="AT206" s="17" t="s">
        <v>181</v>
      </c>
      <c r="AU206" s="17" t="s">
        <v>84</v>
      </c>
    </row>
    <row r="207" spans="2:65" s="12" customFormat="1" ht="11.25" x14ac:dyDescent="0.2">
      <c r="B207" s="140"/>
      <c r="D207" s="141" t="s">
        <v>133</v>
      </c>
      <c r="E207" s="142" t="s">
        <v>20</v>
      </c>
      <c r="F207" s="143" t="s">
        <v>279</v>
      </c>
      <c r="H207" s="144">
        <v>48</v>
      </c>
      <c r="I207" s="145"/>
      <c r="L207" s="140"/>
      <c r="M207" s="146"/>
      <c r="T207" s="147"/>
      <c r="AT207" s="142" t="s">
        <v>133</v>
      </c>
      <c r="AU207" s="142" t="s">
        <v>84</v>
      </c>
      <c r="AV207" s="12" t="s">
        <v>84</v>
      </c>
      <c r="AW207" s="12" t="s">
        <v>36</v>
      </c>
      <c r="AX207" s="12" t="s">
        <v>74</v>
      </c>
      <c r="AY207" s="142" t="s">
        <v>125</v>
      </c>
    </row>
    <row r="208" spans="2:65" s="12" customFormat="1" ht="11.25" x14ac:dyDescent="0.2">
      <c r="B208" s="140"/>
      <c r="D208" s="141" t="s">
        <v>133</v>
      </c>
      <c r="E208" s="142" t="s">
        <v>20</v>
      </c>
      <c r="F208" s="143" t="s">
        <v>280</v>
      </c>
      <c r="H208" s="144">
        <v>1164.5609999999999</v>
      </c>
      <c r="I208" s="145"/>
      <c r="L208" s="140"/>
      <c r="M208" s="146"/>
      <c r="T208" s="147"/>
      <c r="AT208" s="142" t="s">
        <v>133</v>
      </c>
      <c r="AU208" s="142" t="s">
        <v>84</v>
      </c>
      <c r="AV208" s="12" t="s">
        <v>84</v>
      </c>
      <c r="AW208" s="12" t="s">
        <v>36</v>
      </c>
      <c r="AX208" s="12" t="s">
        <v>74</v>
      </c>
      <c r="AY208" s="142" t="s">
        <v>125</v>
      </c>
    </row>
    <row r="209" spans="2:65" s="12" customFormat="1" ht="11.25" x14ac:dyDescent="0.2">
      <c r="B209" s="140"/>
      <c r="D209" s="141" t="s">
        <v>133</v>
      </c>
      <c r="E209" s="142" t="s">
        <v>20</v>
      </c>
      <c r="F209" s="143" t="s">
        <v>281</v>
      </c>
      <c r="H209" s="144">
        <v>120.446</v>
      </c>
      <c r="I209" s="145"/>
      <c r="L209" s="140"/>
      <c r="M209" s="146"/>
      <c r="T209" s="147"/>
      <c r="AT209" s="142" t="s">
        <v>133</v>
      </c>
      <c r="AU209" s="142" t="s">
        <v>84</v>
      </c>
      <c r="AV209" s="12" t="s">
        <v>84</v>
      </c>
      <c r="AW209" s="12" t="s">
        <v>36</v>
      </c>
      <c r="AX209" s="12" t="s">
        <v>74</v>
      </c>
      <c r="AY209" s="142" t="s">
        <v>125</v>
      </c>
    </row>
    <row r="210" spans="2:65" s="12" customFormat="1" ht="11.25" x14ac:dyDescent="0.2">
      <c r="B210" s="140"/>
      <c r="D210" s="141" t="s">
        <v>133</v>
      </c>
      <c r="E210" s="142" t="s">
        <v>20</v>
      </c>
      <c r="F210" s="143" t="s">
        <v>282</v>
      </c>
      <c r="H210" s="144">
        <v>266.33699999999999</v>
      </c>
      <c r="I210" s="145"/>
      <c r="L210" s="140"/>
      <c r="M210" s="146"/>
      <c r="T210" s="147"/>
      <c r="AT210" s="142" t="s">
        <v>133</v>
      </c>
      <c r="AU210" s="142" t="s">
        <v>84</v>
      </c>
      <c r="AV210" s="12" t="s">
        <v>84</v>
      </c>
      <c r="AW210" s="12" t="s">
        <v>36</v>
      </c>
      <c r="AX210" s="12" t="s">
        <v>74</v>
      </c>
      <c r="AY210" s="142" t="s">
        <v>125</v>
      </c>
    </row>
    <row r="211" spans="2:65" s="12" customFormat="1" ht="11.25" x14ac:dyDescent="0.2">
      <c r="B211" s="140"/>
      <c r="D211" s="141" t="s">
        <v>133</v>
      </c>
      <c r="E211" s="142" t="s">
        <v>20</v>
      </c>
      <c r="F211" s="143" t="s">
        <v>283</v>
      </c>
      <c r="H211" s="144">
        <v>-168.97499999999999</v>
      </c>
      <c r="I211" s="145"/>
      <c r="L211" s="140"/>
      <c r="M211" s="146"/>
      <c r="T211" s="147"/>
      <c r="AT211" s="142" t="s">
        <v>133</v>
      </c>
      <c r="AU211" s="142" t="s">
        <v>84</v>
      </c>
      <c r="AV211" s="12" t="s">
        <v>84</v>
      </c>
      <c r="AW211" s="12" t="s">
        <v>36</v>
      </c>
      <c r="AX211" s="12" t="s">
        <v>74</v>
      </c>
      <c r="AY211" s="142" t="s">
        <v>125</v>
      </c>
    </row>
    <row r="212" spans="2:65" s="14" customFormat="1" ht="11.25" x14ac:dyDescent="0.2">
      <c r="B212" s="154"/>
      <c r="D212" s="141" t="s">
        <v>133</v>
      </c>
      <c r="E212" s="155" t="s">
        <v>20</v>
      </c>
      <c r="F212" s="156" t="s">
        <v>167</v>
      </c>
      <c r="H212" s="157">
        <v>1430.3689999999999</v>
      </c>
      <c r="I212" s="158"/>
      <c r="L212" s="154"/>
      <c r="M212" s="159"/>
      <c r="T212" s="160"/>
      <c r="AT212" s="155" t="s">
        <v>133</v>
      </c>
      <c r="AU212" s="155" t="s">
        <v>84</v>
      </c>
      <c r="AV212" s="14" t="s">
        <v>131</v>
      </c>
      <c r="AW212" s="14" t="s">
        <v>36</v>
      </c>
      <c r="AX212" s="14" t="s">
        <v>22</v>
      </c>
      <c r="AY212" s="155" t="s">
        <v>125</v>
      </c>
    </row>
    <row r="213" spans="2:65" s="11" customFormat="1" ht="22.9" customHeight="1" x14ac:dyDescent="0.2">
      <c r="B213" s="115"/>
      <c r="D213" s="116" t="s">
        <v>73</v>
      </c>
      <c r="E213" s="125" t="s">
        <v>301</v>
      </c>
      <c r="F213" s="125" t="s">
        <v>302</v>
      </c>
      <c r="I213" s="118"/>
      <c r="J213" s="126">
        <f>BK213</f>
        <v>0</v>
      </c>
      <c r="L213" s="115"/>
      <c r="M213" s="120"/>
      <c r="P213" s="121">
        <f>SUM(P214:P215)</f>
        <v>0</v>
      </c>
      <c r="R213" s="121">
        <f>SUM(R214:R215)</f>
        <v>0</v>
      </c>
      <c r="T213" s="122">
        <f>SUM(T214:T215)</f>
        <v>0</v>
      </c>
      <c r="AR213" s="116" t="s">
        <v>22</v>
      </c>
      <c r="AT213" s="123" t="s">
        <v>73</v>
      </c>
      <c r="AU213" s="123" t="s">
        <v>22</v>
      </c>
      <c r="AY213" s="116" t="s">
        <v>125</v>
      </c>
      <c r="BK213" s="124">
        <f>SUM(BK214:BK215)</f>
        <v>0</v>
      </c>
    </row>
    <row r="214" spans="2:65" s="1" customFormat="1" ht="21.75" customHeight="1" x14ac:dyDescent="0.2">
      <c r="B214" s="32"/>
      <c r="C214" s="127" t="s">
        <v>303</v>
      </c>
      <c r="D214" s="127" t="s">
        <v>128</v>
      </c>
      <c r="E214" s="128" t="s">
        <v>304</v>
      </c>
      <c r="F214" s="129" t="s">
        <v>305</v>
      </c>
      <c r="G214" s="130" t="s">
        <v>238</v>
      </c>
      <c r="H214" s="131">
        <v>1.0999999999999999E-2</v>
      </c>
      <c r="I214" s="132"/>
      <c r="J214" s="133">
        <f>ROUND(I214*H214,2)</f>
        <v>0</v>
      </c>
      <c r="K214" s="129" t="s">
        <v>179</v>
      </c>
      <c r="L214" s="32"/>
      <c r="M214" s="134" t="s">
        <v>20</v>
      </c>
      <c r="N214" s="135" t="s">
        <v>45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131</v>
      </c>
      <c r="AT214" s="138" t="s">
        <v>128</v>
      </c>
      <c r="AU214" s="138" t="s">
        <v>84</v>
      </c>
      <c r="AY214" s="17" t="s">
        <v>125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22</v>
      </c>
      <c r="BK214" s="139">
        <f>ROUND(I214*H214,2)</f>
        <v>0</v>
      </c>
      <c r="BL214" s="17" t="s">
        <v>131</v>
      </c>
      <c r="BM214" s="138" t="s">
        <v>306</v>
      </c>
    </row>
    <row r="215" spans="2:65" s="1" customFormat="1" ht="11.25" x14ac:dyDescent="0.2">
      <c r="B215" s="32"/>
      <c r="D215" s="161" t="s">
        <v>181</v>
      </c>
      <c r="F215" s="162" t="s">
        <v>307</v>
      </c>
      <c r="I215" s="163"/>
      <c r="L215" s="32"/>
      <c r="M215" s="164"/>
      <c r="T215" s="53"/>
      <c r="AT215" s="17" t="s">
        <v>181</v>
      </c>
      <c r="AU215" s="17" t="s">
        <v>84</v>
      </c>
    </row>
    <row r="216" spans="2:65" s="11" customFormat="1" ht="25.9" customHeight="1" x14ac:dyDescent="0.2">
      <c r="B216" s="115"/>
      <c r="D216" s="116" t="s">
        <v>73</v>
      </c>
      <c r="E216" s="117" t="s">
        <v>308</v>
      </c>
      <c r="F216" s="117" t="s">
        <v>309</v>
      </c>
      <c r="I216" s="118"/>
      <c r="J216" s="119">
        <f>BK216</f>
        <v>0</v>
      </c>
      <c r="L216" s="115"/>
      <c r="M216" s="120"/>
      <c r="P216" s="121">
        <f>P217+P220+P223</f>
        <v>0</v>
      </c>
      <c r="R216" s="121">
        <f>R217+R220+R223</f>
        <v>0</v>
      </c>
      <c r="T216" s="122">
        <f>T217+T220+T223</f>
        <v>0</v>
      </c>
      <c r="AR216" s="116" t="s">
        <v>152</v>
      </c>
      <c r="AT216" s="123" t="s">
        <v>73</v>
      </c>
      <c r="AU216" s="123" t="s">
        <v>74</v>
      </c>
      <c r="AY216" s="116" t="s">
        <v>125</v>
      </c>
      <c r="BK216" s="124">
        <f>BK217+BK220+BK223</f>
        <v>0</v>
      </c>
    </row>
    <row r="217" spans="2:65" s="11" customFormat="1" ht="22.9" customHeight="1" x14ac:dyDescent="0.2">
      <c r="B217" s="115"/>
      <c r="D217" s="116" t="s">
        <v>73</v>
      </c>
      <c r="E217" s="125" t="s">
        <v>310</v>
      </c>
      <c r="F217" s="125" t="s">
        <v>311</v>
      </c>
      <c r="I217" s="118"/>
      <c r="J217" s="126">
        <f>BK217</f>
        <v>0</v>
      </c>
      <c r="L217" s="115"/>
      <c r="M217" s="120"/>
      <c r="P217" s="121">
        <f>SUM(P218:P219)</f>
        <v>0</v>
      </c>
      <c r="R217" s="121">
        <f>SUM(R218:R219)</f>
        <v>0</v>
      </c>
      <c r="T217" s="122">
        <f>SUM(T218:T219)</f>
        <v>0</v>
      </c>
      <c r="AR217" s="116" t="s">
        <v>152</v>
      </c>
      <c r="AT217" s="123" t="s">
        <v>73</v>
      </c>
      <c r="AU217" s="123" t="s">
        <v>22</v>
      </c>
      <c r="AY217" s="116" t="s">
        <v>125</v>
      </c>
      <c r="BK217" s="124">
        <f>SUM(BK218:BK219)</f>
        <v>0</v>
      </c>
    </row>
    <row r="218" spans="2:65" s="1" customFormat="1" ht="16.5" customHeight="1" x14ac:dyDescent="0.2">
      <c r="B218" s="32"/>
      <c r="C218" s="127" t="s">
        <v>312</v>
      </c>
      <c r="D218" s="127" t="s">
        <v>128</v>
      </c>
      <c r="E218" s="128" t="s">
        <v>313</v>
      </c>
      <c r="F218" s="129" t="s">
        <v>311</v>
      </c>
      <c r="G218" s="130" t="s">
        <v>314</v>
      </c>
      <c r="H218" s="131">
        <v>1</v>
      </c>
      <c r="I218" s="132"/>
      <c r="J218" s="133">
        <f>ROUND(I218*H218,2)</f>
        <v>0</v>
      </c>
      <c r="K218" s="129" t="s">
        <v>179</v>
      </c>
      <c r="L218" s="32"/>
      <c r="M218" s="134" t="s">
        <v>20</v>
      </c>
      <c r="N218" s="135" t="s">
        <v>45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315</v>
      </c>
      <c r="AT218" s="138" t="s">
        <v>128</v>
      </c>
      <c r="AU218" s="138" t="s">
        <v>84</v>
      </c>
      <c r="AY218" s="17" t="s">
        <v>125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22</v>
      </c>
      <c r="BK218" s="139">
        <f>ROUND(I218*H218,2)</f>
        <v>0</v>
      </c>
      <c r="BL218" s="17" t="s">
        <v>315</v>
      </c>
      <c r="BM218" s="138" t="s">
        <v>316</v>
      </c>
    </row>
    <row r="219" spans="2:65" s="1" customFormat="1" ht="11.25" x14ac:dyDescent="0.2">
      <c r="B219" s="32"/>
      <c r="D219" s="161" t="s">
        <v>181</v>
      </c>
      <c r="F219" s="162" t="s">
        <v>317</v>
      </c>
      <c r="I219" s="163"/>
      <c r="L219" s="32"/>
      <c r="M219" s="164"/>
      <c r="T219" s="53"/>
      <c r="AT219" s="17" t="s">
        <v>181</v>
      </c>
      <c r="AU219" s="17" t="s">
        <v>84</v>
      </c>
    </row>
    <row r="220" spans="2:65" s="11" customFormat="1" ht="22.9" customHeight="1" x14ac:dyDescent="0.2">
      <c r="B220" s="115"/>
      <c r="D220" s="116" t="s">
        <v>73</v>
      </c>
      <c r="E220" s="125" t="s">
        <v>318</v>
      </c>
      <c r="F220" s="125" t="s">
        <v>319</v>
      </c>
      <c r="I220" s="118"/>
      <c r="J220" s="126">
        <f>BK220</f>
        <v>0</v>
      </c>
      <c r="L220" s="115"/>
      <c r="M220" s="120"/>
      <c r="P220" s="121">
        <f>SUM(P221:P222)</f>
        <v>0</v>
      </c>
      <c r="R220" s="121">
        <f>SUM(R221:R222)</f>
        <v>0</v>
      </c>
      <c r="T220" s="122">
        <f>SUM(T221:T222)</f>
        <v>0</v>
      </c>
      <c r="AR220" s="116" t="s">
        <v>152</v>
      </c>
      <c r="AT220" s="123" t="s">
        <v>73</v>
      </c>
      <c r="AU220" s="123" t="s">
        <v>22</v>
      </c>
      <c r="AY220" s="116" t="s">
        <v>125</v>
      </c>
      <c r="BK220" s="124">
        <f>SUM(BK221:BK222)</f>
        <v>0</v>
      </c>
    </row>
    <row r="221" spans="2:65" s="1" customFormat="1" ht="16.5" customHeight="1" x14ac:dyDescent="0.2">
      <c r="B221" s="32"/>
      <c r="C221" s="127" t="s">
        <v>320</v>
      </c>
      <c r="D221" s="127" t="s">
        <v>128</v>
      </c>
      <c r="E221" s="128" t="s">
        <v>321</v>
      </c>
      <c r="F221" s="129" t="s">
        <v>322</v>
      </c>
      <c r="G221" s="130" t="s">
        <v>314</v>
      </c>
      <c r="H221" s="131">
        <v>1</v>
      </c>
      <c r="I221" s="132"/>
      <c r="J221" s="133">
        <f>ROUND(I221*H221,2)</f>
        <v>0</v>
      </c>
      <c r="K221" s="129" t="s">
        <v>179</v>
      </c>
      <c r="L221" s="32"/>
      <c r="M221" s="134" t="s">
        <v>20</v>
      </c>
      <c r="N221" s="135" t="s">
        <v>45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315</v>
      </c>
      <c r="AT221" s="138" t="s">
        <v>128</v>
      </c>
      <c r="AU221" s="138" t="s">
        <v>84</v>
      </c>
      <c r="AY221" s="17" t="s">
        <v>125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22</v>
      </c>
      <c r="BK221" s="139">
        <f>ROUND(I221*H221,2)</f>
        <v>0</v>
      </c>
      <c r="BL221" s="17" t="s">
        <v>315</v>
      </c>
      <c r="BM221" s="138" t="s">
        <v>323</v>
      </c>
    </row>
    <row r="222" spans="2:65" s="1" customFormat="1" ht="11.25" x14ac:dyDescent="0.2">
      <c r="B222" s="32"/>
      <c r="D222" s="161" t="s">
        <v>181</v>
      </c>
      <c r="F222" s="162" t="s">
        <v>324</v>
      </c>
      <c r="I222" s="163"/>
      <c r="L222" s="32"/>
      <c r="M222" s="164"/>
      <c r="T222" s="53"/>
      <c r="AT222" s="17" t="s">
        <v>181</v>
      </c>
      <c r="AU222" s="17" t="s">
        <v>84</v>
      </c>
    </row>
    <row r="223" spans="2:65" s="11" customFormat="1" ht="22.9" customHeight="1" x14ac:dyDescent="0.2">
      <c r="B223" s="115"/>
      <c r="D223" s="116" t="s">
        <v>73</v>
      </c>
      <c r="E223" s="125" t="s">
        <v>325</v>
      </c>
      <c r="F223" s="125" t="s">
        <v>326</v>
      </c>
      <c r="I223" s="118"/>
      <c r="J223" s="126">
        <f>BK223</f>
        <v>0</v>
      </c>
      <c r="L223" s="115"/>
      <c r="M223" s="120"/>
      <c r="P223" s="121">
        <f>SUM(P224:P225)</f>
        <v>0</v>
      </c>
      <c r="R223" s="121">
        <f>SUM(R224:R225)</f>
        <v>0</v>
      </c>
      <c r="T223" s="122">
        <f>SUM(T224:T225)</f>
        <v>0</v>
      </c>
      <c r="AR223" s="116" t="s">
        <v>152</v>
      </c>
      <c r="AT223" s="123" t="s">
        <v>73</v>
      </c>
      <c r="AU223" s="123" t="s">
        <v>22</v>
      </c>
      <c r="AY223" s="116" t="s">
        <v>125</v>
      </c>
      <c r="BK223" s="124">
        <f>SUM(BK224:BK225)</f>
        <v>0</v>
      </c>
    </row>
    <row r="224" spans="2:65" s="1" customFormat="1" ht="16.5" customHeight="1" x14ac:dyDescent="0.2">
      <c r="B224" s="32"/>
      <c r="C224" s="127" t="s">
        <v>327</v>
      </c>
      <c r="D224" s="127" t="s">
        <v>128</v>
      </c>
      <c r="E224" s="128" t="s">
        <v>328</v>
      </c>
      <c r="F224" s="129" t="s">
        <v>326</v>
      </c>
      <c r="G224" s="130" t="s">
        <v>314</v>
      </c>
      <c r="H224" s="131">
        <v>1</v>
      </c>
      <c r="I224" s="132"/>
      <c r="J224" s="133">
        <f>ROUND(I224*H224,2)</f>
        <v>0</v>
      </c>
      <c r="K224" s="129" t="s">
        <v>179</v>
      </c>
      <c r="L224" s="32"/>
      <c r="M224" s="134" t="s">
        <v>20</v>
      </c>
      <c r="N224" s="135" t="s">
        <v>45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315</v>
      </c>
      <c r="AT224" s="138" t="s">
        <v>128</v>
      </c>
      <c r="AU224" s="138" t="s">
        <v>84</v>
      </c>
      <c r="AY224" s="17" t="s">
        <v>125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22</v>
      </c>
      <c r="BK224" s="139">
        <f>ROUND(I224*H224,2)</f>
        <v>0</v>
      </c>
      <c r="BL224" s="17" t="s">
        <v>315</v>
      </c>
      <c r="BM224" s="138" t="s">
        <v>329</v>
      </c>
    </row>
    <row r="225" spans="2:47" s="1" customFormat="1" ht="11.25" x14ac:dyDescent="0.2">
      <c r="B225" s="32"/>
      <c r="D225" s="161" t="s">
        <v>181</v>
      </c>
      <c r="F225" s="162" t="s">
        <v>330</v>
      </c>
      <c r="I225" s="163"/>
      <c r="L225" s="32"/>
      <c r="M225" s="175"/>
      <c r="N225" s="176"/>
      <c r="O225" s="176"/>
      <c r="P225" s="176"/>
      <c r="Q225" s="176"/>
      <c r="R225" s="176"/>
      <c r="S225" s="176"/>
      <c r="T225" s="177"/>
      <c r="AT225" s="17" t="s">
        <v>181</v>
      </c>
      <c r="AU225" s="17" t="s">
        <v>84</v>
      </c>
    </row>
    <row r="226" spans="2:47" s="1" customFormat="1" ht="6.95" customHeight="1" x14ac:dyDescent="0.2"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32"/>
    </row>
  </sheetData>
  <sheetProtection algorithmName="SHA-512" hashValue="r5q+PvfLDqhKCctIAZR+puSQ5Uzu++bhsjuLqMiY08B6AGA5aIKu8F8RwjG6DK8AS7yfIiy+HeWZhheE4ikGLg==" saltValue="haq7GTrBmRc9NcYDH/BvKIEQccg17QRV5d+RQy5hs/AcP0VAa3/pM5JhOOhSEiusakLxcnlExsQONkECENjKlA==" spinCount="100000" sheet="1" objects="1" scenarios="1" formatColumns="0" formatRows="0" autoFilter="0"/>
  <autoFilter ref="C88:K225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122" r:id="rId1" xr:uid="{00000000-0004-0000-0100-000000000000}"/>
    <hyperlink ref="F130" r:id="rId2" xr:uid="{00000000-0004-0000-0100-000001000000}"/>
    <hyperlink ref="F138" r:id="rId3" xr:uid="{00000000-0004-0000-0100-000002000000}"/>
    <hyperlink ref="F145" r:id="rId4" xr:uid="{00000000-0004-0000-0100-000003000000}"/>
    <hyperlink ref="F150" r:id="rId5" xr:uid="{00000000-0004-0000-0100-000004000000}"/>
    <hyperlink ref="F155" r:id="rId6" xr:uid="{00000000-0004-0000-0100-000005000000}"/>
    <hyperlink ref="F162" r:id="rId7" xr:uid="{00000000-0004-0000-0100-000006000000}"/>
    <hyperlink ref="F165" r:id="rId8" xr:uid="{00000000-0004-0000-0100-000007000000}"/>
    <hyperlink ref="F174" r:id="rId9" xr:uid="{00000000-0004-0000-0100-000008000000}"/>
    <hyperlink ref="F180" r:id="rId10" xr:uid="{00000000-0004-0000-0100-000009000000}"/>
    <hyperlink ref="F183" r:id="rId11" xr:uid="{00000000-0004-0000-0100-00000A000000}"/>
    <hyperlink ref="F189" r:id="rId12" xr:uid="{00000000-0004-0000-0100-00000B000000}"/>
    <hyperlink ref="F200" r:id="rId13" xr:uid="{00000000-0004-0000-0100-00000C000000}"/>
    <hyperlink ref="F203" r:id="rId14" xr:uid="{00000000-0004-0000-0100-00000D000000}"/>
    <hyperlink ref="F206" r:id="rId15" xr:uid="{00000000-0004-0000-0100-00000E000000}"/>
    <hyperlink ref="F215" r:id="rId16" xr:uid="{00000000-0004-0000-0100-00000F000000}"/>
    <hyperlink ref="F219" r:id="rId17" xr:uid="{00000000-0004-0000-0100-000010000000}"/>
    <hyperlink ref="F222" r:id="rId18" xr:uid="{00000000-0004-0000-0100-000011000000}"/>
    <hyperlink ref="F225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9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AT2" s="17" t="s">
        <v>87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 x14ac:dyDescent="0.2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94" t="str">
        <f>'Rekapitulace stavby'!K6</f>
        <v>Jesenice, Žatecká 148, bourání objektů</v>
      </c>
      <c r="F7" s="295"/>
      <c r="G7" s="295"/>
      <c r="H7" s="295"/>
      <c r="L7" s="20"/>
    </row>
    <row r="8" spans="2:46" s="1" customFormat="1" ht="12" customHeight="1" x14ac:dyDescent="0.2">
      <c r="B8" s="32"/>
      <c r="D8" s="27" t="s">
        <v>94</v>
      </c>
      <c r="L8" s="32"/>
    </row>
    <row r="9" spans="2:46" s="1" customFormat="1" ht="16.5" customHeight="1" x14ac:dyDescent="0.2">
      <c r="B9" s="32"/>
      <c r="E9" s="276" t="s">
        <v>331</v>
      </c>
      <c r="F9" s="296"/>
      <c r="G9" s="296"/>
      <c r="H9" s="296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19</v>
      </c>
      <c r="F11" s="25" t="s">
        <v>88</v>
      </c>
      <c r="I11" s="27" t="s">
        <v>21</v>
      </c>
      <c r="J11" s="25" t="s">
        <v>20</v>
      </c>
      <c r="L11" s="32"/>
    </row>
    <row r="12" spans="2:46" s="1" customFormat="1" ht="12" customHeight="1" x14ac:dyDescent="0.2">
      <c r="B12" s="32"/>
      <c r="D12" s="27" t="s">
        <v>23</v>
      </c>
      <c r="F12" s="25" t="s">
        <v>24</v>
      </c>
      <c r="I12" s="27" t="s">
        <v>25</v>
      </c>
      <c r="J12" s="49" t="str">
        <f>'Rekapitulace stavby'!AN8</f>
        <v>17. 10. 2023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29</v>
      </c>
      <c r="I14" s="27" t="s">
        <v>30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 xml:space="preserve"> </v>
      </c>
      <c r="I15" s="27" t="s">
        <v>32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33</v>
      </c>
      <c r="I17" s="27" t="s">
        <v>30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97" t="str">
        <f>'Rekapitulace stavby'!E14</f>
        <v>Vyplň údaj</v>
      </c>
      <c r="F18" s="260"/>
      <c r="G18" s="260"/>
      <c r="H18" s="260"/>
      <c r="I18" s="27" t="s">
        <v>32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35</v>
      </c>
      <c r="I20" s="27" t="s">
        <v>30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32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37</v>
      </c>
      <c r="I23" s="27" t="s">
        <v>30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32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86"/>
      <c r="E27" s="265" t="s">
        <v>20</v>
      </c>
      <c r="F27" s="265"/>
      <c r="G27" s="265"/>
      <c r="H27" s="265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 x14ac:dyDescent="0.2">
      <c r="B30" s="32"/>
      <c r="D30" s="87" t="s">
        <v>40</v>
      </c>
      <c r="J30" s="63">
        <f>ROUND(J92,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 x14ac:dyDescent="0.2">
      <c r="B33" s="32"/>
      <c r="D33" s="52" t="s">
        <v>44</v>
      </c>
      <c r="E33" s="27" t="s">
        <v>45</v>
      </c>
      <c r="F33" s="88">
        <f>ROUND((SUM(BE92:BE228)),  2)</f>
        <v>0</v>
      </c>
      <c r="I33" s="89">
        <v>0.21</v>
      </c>
      <c r="J33" s="88">
        <f>ROUND(((SUM(BE92:BE228))*I33),  2)</f>
        <v>0</v>
      </c>
      <c r="L33" s="32"/>
    </row>
    <row r="34" spans="2:12" s="1" customFormat="1" ht="14.45" customHeight="1" x14ac:dyDescent="0.2">
      <c r="B34" s="32"/>
      <c r="E34" s="27" t="s">
        <v>46</v>
      </c>
      <c r="F34" s="88">
        <f>ROUND((SUM(BF92:BF228)),  2)</f>
        <v>0</v>
      </c>
      <c r="I34" s="89">
        <v>0.15</v>
      </c>
      <c r="J34" s="88">
        <f>ROUND(((SUM(BF92:BF228))*I34),  2)</f>
        <v>0</v>
      </c>
      <c r="L34" s="32"/>
    </row>
    <row r="35" spans="2:12" s="1" customFormat="1" ht="14.45" hidden="1" customHeight="1" x14ac:dyDescent="0.2">
      <c r="B35" s="32"/>
      <c r="E35" s="27" t="s">
        <v>47</v>
      </c>
      <c r="F35" s="88">
        <f>ROUND((SUM(BG92:BG228)),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48</v>
      </c>
      <c r="F36" s="88">
        <f>ROUND((SUM(BH92:BH228)),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8">
        <f>ROUND((SUM(BI92:BI228)),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96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16</v>
      </c>
      <c r="L47" s="32"/>
    </row>
    <row r="48" spans="2:12" s="1" customFormat="1" ht="16.5" customHeight="1" x14ac:dyDescent="0.2">
      <c r="B48" s="32"/>
      <c r="E48" s="294" t="str">
        <f>E7</f>
        <v>Jesenice, Žatecká 148, bourání objektů</v>
      </c>
      <c r="F48" s="295"/>
      <c r="G48" s="295"/>
      <c r="H48" s="295"/>
      <c r="L48" s="32"/>
    </row>
    <row r="49" spans="2:47" s="1" customFormat="1" ht="12" customHeight="1" x14ac:dyDescent="0.2">
      <c r="B49" s="32"/>
      <c r="C49" s="27" t="s">
        <v>94</v>
      </c>
      <c r="L49" s="32"/>
    </row>
    <row r="50" spans="2:47" s="1" customFormat="1" ht="16.5" customHeight="1" x14ac:dyDescent="0.2">
      <c r="B50" s="32"/>
      <c r="E50" s="276" t="str">
        <f>E9</f>
        <v>0002 - Demolice domu</v>
      </c>
      <c r="F50" s="296"/>
      <c r="G50" s="296"/>
      <c r="H50" s="296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23</v>
      </c>
      <c r="F52" s="25" t="str">
        <f>F12</f>
        <v>Jesenice, Žatecká 148</v>
      </c>
      <c r="I52" s="27" t="s">
        <v>25</v>
      </c>
      <c r="J52" s="49" t="str">
        <f>IF(J12="","",J12)</f>
        <v>17. 10. 2023</v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29</v>
      </c>
      <c r="F54" s="25" t="str">
        <f>E15</f>
        <v xml:space="preserve"> </v>
      </c>
      <c r="I54" s="27" t="s">
        <v>35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33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9" customHeight="1" x14ac:dyDescent="0.2">
      <c r="B59" s="32"/>
      <c r="C59" s="98" t="s">
        <v>72</v>
      </c>
      <c r="J59" s="63">
        <f>J92</f>
        <v>0</v>
      </c>
      <c r="L59" s="32"/>
      <c r="AU59" s="17" t="s">
        <v>99</v>
      </c>
    </row>
    <row r="60" spans="2:47" s="8" customFormat="1" ht="24.95" customHeight="1" x14ac:dyDescent="0.2">
      <c r="B60" s="99"/>
      <c r="D60" s="100" t="s">
        <v>100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 x14ac:dyDescent="0.2">
      <c r="B61" s="103"/>
      <c r="D61" s="104" t="s">
        <v>101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 x14ac:dyDescent="0.2">
      <c r="B62" s="103"/>
      <c r="D62" s="104" t="s">
        <v>102</v>
      </c>
      <c r="E62" s="105"/>
      <c r="F62" s="105"/>
      <c r="G62" s="105"/>
      <c r="H62" s="105"/>
      <c r="I62" s="105"/>
      <c r="J62" s="106">
        <f>J124</f>
        <v>0</v>
      </c>
      <c r="L62" s="103"/>
    </row>
    <row r="63" spans="2:47" s="9" customFormat="1" ht="19.899999999999999" customHeight="1" x14ac:dyDescent="0.2">
      <c r="B63" s="103"/>
      <c r="D63" s="104" t="s">
        <v>332</v>
      </c>
      <c r="E63" s="105"/>
      <c r="F63" s="105"/>
      <c r="G63" s="105"/>
      <c r="H63" s="105"/>
      <c r="I63" s="105"/>
      <c r="J63" s="106">
        <f>J178</f>
        <v>0</v>
      </c>
      <c r="L63" s="103"/>
    </row>
    <row r="64" spans="2:47" s="9" customFormat="1" ht="19.899999999999999" customHeight="1" x14ac:dyDescent="0.2">
      <c r="B64" s="103"/>
      <c r="D64" s="104" t="s">
        <v>103</v>
      </c>
      <c r="E64" s="105"/>
      <c r="F64" s="105"/>
      <c r="G64" s="105"/>
      <c r="H64" s="105"/>
      <c r="I64" s="105"/>
      <c r="J64" s="106">
        <f>J180</f>
        <v>0</v>
      </c>
      <c r="L64" s="103"/>
    </row>
    <row r="65" spans="2:12" s="9" customFormat="1" ht="19.899999999999999" customHeight="1" x14ac:dyDescent="0.2">
      <c r="B65" s="103"/>
      <c r="D65" s="104" t="s">
        <v>104</v>
      </c>
      <c r="E65" s="105"/>
      <c r="F65" s="105"/>
      <c r="G65" s="105"/>
      <c r="H65" s="105"/>
      <c r="I65" s="105"/>
      <c r="J65" s="106">
        <f>J199</f>
        <v>0</v>
      </c>
      <c r="L65" s="103"/>
    </row>
    <row r="66" spans="2:12" s="9" customFormat="1" ht="19.899999999999999" customHeight="1" x14ac:dyDescent="0.2">
      <c r="B66" s="103"/>
      <c r="D66" s="104" t="s">
        <v>105</v>
      </c>
      <c r="E66" s="105"/>
      <c r="F66" s="105"/>
      <c r="G66" s="105"/>
      <c r="H66" s="105"/>
      <c r="I66" s="105"/>
      <c r="J66" s="106">
        <f>J213</f>
        <v>0</v>
      </c>
      <c r="L66" s="103"/>
    </row>
    <row r="67" spans="2:12" s="8" customFormat="1" ht="24.95" customHeight="1" x14ac:dyDescent="0.2">
      <c r="B67" s="99"/>
      <c r="D67" s="100" t="s">
        <v>333</v>
      </c>
      <c r="E67" s="101"/>
      <c r="F67" s="101"/>
      <c r="G67" s="101"/>
      <c r="H67" s="101"/>
      <c r="I67" s="101"/>
      <c r="J67" s="102">
        <f>J216</f>
        <v>0</v>
      </c>
      <c r="L67" s="99"/>
    </row>
    <row r="68" spans="2:12" s="9" customFormat="1" ht="19.899999999999999" customHeight="1" x14ac:dyDescent="0.2">
      <c r="B68" s="103"/>
      <c r="D68" s="104" t="s">
        <v>334</v>
      </c>
      <c r="E68" s="105"/>
      <c r="F68" s="105"/>
      <c r="G68" s="105"/>
      <c r="H68" s="105"/>
      <c r="I68" s="105"/>
      <c r="J68" s="106">
        <f>J217</f>
        <v>0</v>
      </c>
      <c r="L68" s="103"/>
    </row>
    <row r="69" spans="2:12" s="8" customFormat="1" ht="24.95" customHeight="1" x14ac:dyDescent="0.2">
      <c r="B69" s="99"/>
      <c r="D69" s="100" t="s">
        <v>106</v>
      </c>
      <c r="E69" s="101"/>
      <c r="F69" s="101"/>
      <c r="G69" s="101"/>
      <c r="H69" s="101"/>
      <c r="I69" s="101"/>
      <c r="J69" s="102">
        <f>J219</f>
        <v>0</v>
      </c>
      <c r="L69" s="99"/>
    </row>
    <row r="70" spans="2:12" s="9" customFormat="1" ht="19.899999999999999" customHeight="1" x14ac:dyDescent="0.2">
      <c r="B70" s="103"/>
      <c r="D70" s="104" t="s">
        <v>107</v>
      </c>
      <c r="E70" s="105"/>
      <c r="F70" s="105"/>
      <c r="G70" s="105"/>
      <c r="H70" s="105"/>
      <c r="I70" s="105"/>
      <c r="J70" s="106">
        <f>J220</f>
        <v>0</v>
      </c>
      <c r="L70" s="103"/>
    </row>
    <row r="71" spans="2:12" s="9" customFormat="1" ht="19.899999999999999" customHeight="1" x14ac:dyDescent="0.2">
      <c r="B71" s="103"/>
      <c r="D71" s="104" t="s">
        <v>108</v>
      </c>
      <c r="E71" s="105"/>
      <c r="F71" s="105"/>
      <c r="G71" s="105"/>
      <c r="H71" s="105"/>
      <c r="I71" s="105"/>
      <c r="J71" s="106">
        <f>J223</f>
        <v>0</v>
      </c>
      <c r="L71" s="103"/>
    </row>
    <row r="72" spans="2:12" s="9" customFormat="1" ht="19.899999999999999" customHeight="1" x14ac:dyDescent="0.2">
      <c r="B72" s="103"/>
      <c r="D72" s="104" t="s">
        <v>109</v>
      </c>
      <c r="E72" s="105"/>
      <c r="F72" s="105"/>
      <c r="G72" s="105"/>
      <c r="H72" s="105"/>
      <c r="I72" s="105"/>
      <c r="J72" s="106">
        <f>J226</f>
        <v>0</v>
      </c>
      <c r="L72" s="103"/>
    </row>
    <row r="73" spans="2:12" s="1" customFormat="1" ht="21.75" customHeight="1" x14ac:dyDescent="0.2">
      <c r="B73" s="32"/>
      <c r="L73" s="32"/>
    </row>
    <row r="74" spans="2:12" s="1" customFormat="1" ht="6.95" customHeight="1" x14ac:dyDescent="0.2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6.95" customHeight="1" x14ac:dyDescent="0.2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4.95" customHeight="1" x14ac:dyDescent="0.2">
      <c r="B79" s="32"/>
      <c r="C79" s="21" t="s">
        <v>110</v>
      </c>
      <c r="L79" s="32"/>
    </row>
    <row r="80" spans="2:12" s="1" customFormat="1" ht="6.95" customHeight="1" x14ac:dyDescent="0.2">
      <c r="B80" s="32"/>
      <c r="L80" s="32"/>
    </row>
    <row r="81" spans="2:65" s="1" customFormat="1" ht="12" customHeight="1" x14ac:dyDescent="0.2">
      <c r="B81" s="32"/>
      <c r="C81" s="27" t="s">
        <v>16</v>
      </c>
      <c r="L81" s="32"/>
    </row>
    <row r="82" spans="2:65" s="1" customFormat="1" ht="16.5" customHeight="1" x14ac:dyDescent="0.2">
      <c r="B82" s="32"/>
      <c r="E82" s="294" t="str">
        <f>E7</f>
        <v>Jesenice, Žatecká 148, bourání objektů</v>
      </c>
      <c r="F82" s="295"/>
      <c r="G82" s="295"/>
      <c r="H82" s="295"/>
      <c r="L82" s="32"/>
    </row>
    <row r="83" spans="2:65" s="1" customFormat="1" ht="12" customHeight="1" x14ac:dyDescent="0.2">
      <c r="B83" s="32"/>
      <c r="C83" s="27" t="s">
        <v>94</v>
      </c>
      <c r="L83" s="32"/>
    </row>
    <row r="84" spans="2:65" s="1" customFormat="1" ht="16.5" customHeight="1" x14ac:dyDescent="0.2">
      <c r="B84" s="32"/>
      <c r="E84" s="276" t="str">
        <f>E9</f>
        <v>0002 - Demolice domu</v>
      </c>
      <c r="F84" s="296"/>
      <c r="G84" s="296"/>
      <c r="H84" s="296"/>
      <c r="L84" s="32"/>
    </row>
    <row r="85" spans="2:65" s="1" customFormat="1" ht="6.95" customHeight="1" x14ac:dyDescent="0.2">
      <c r="B85" s="32"/>
      <c r="L85" s="32"/>
    </row>
    <row r="86" spans="2:65" s="1" customFormat="1" ht="12" customHeight="1" x14ac:dyDescent="0.2">
      <c r="B86" s="32"/>
      <c r="C86" s="27" t="s">
        <v>23</v>
      </c>
      <c r="F86" s="25" t="str">
        <f>F12</f>
        <v>Jesenice, Žatecká 148</v>
      </c>
      <c r="I86" s="27" t="s">
        <v>25</v>
      </c>
      <c r="J86" s="49" t="str">
        <f>IF(J12="","",J12)</f>
        <v>17. 10. 2023</v>
      </c>
      <c r="L86" s="32"/>
    </row>
    <row r="87" spans="2:65" s="1" customFormat="1" ht="6.95" customHeight="1" x14ac:dyDescent="0.2">
      <c r="B87" s="32"/>
      <c r="L87" s="32"/>
    </row>
    <row r="88" spans="2:65" s="1" customFormat="1" ht="15.2" customHeight="1" x14ac:dyDescent="0.2">
      <c r="B88" s="32"/>
      <c r="C88" s="27" t="s">
        <v>29</v>
      </c>
      <c r="F88" s="25" t="str">
        <f>E15</f>
        <v xml:space="preserve"> </v>
      </c>
      <c r="I88" s="27" t="s">
        <v>35</v>
      </c>
      <c r="J88" s="30" t="str">
        <f>E21</f>
        <v xml:space="preserve"> </v>
      </c>
      <c r="L88" s="32"/>
    </row>
    <row r="89" spans="2:65" s="1" customFormat="1" ht="15.2" customHeight="1" x14ac:dyDescent="0.2">
      <c r="B89" s="32"/>
      <c r="C89" s="27" t="s">
        <v>33</v>
      </c>
      <c r="F89" s="25" t="str">
        <f>IF(E18="","",E18)</f>
        <v>Vyplň údaj</v>
      </c>
      <c r="I89" s="27" t="s">
        <v>37</v>
      </c>
      <c r="J89" s="30" t="str">
        <f>E24</f>
        <v xml:space="preserve"> </v>
      </c>
      <c r="L89" s="32"/>
    </row>
    <row r="90" spans="2:65" s="1" customFormat="1" ht="10.35" customHeight="1" x14ac:dyDescent="0.2">
      <c r="B90" s="32"/>
      <c r="L90" s="32"/>
    </row>
    <row r="91" spans="2:65" s="10" customFormat="1" ht="29.25" customHeight="1" x14ac:dyDescent="0.2">
      <c r="B91" s="107"/>
      <c r="C91" s="108" t="s">
        <v>111</v>
      </c>
      <c r="D91" s="109" t="s">
        <v>59</v>
      </c>
      <c r="E91" s="109" t="s">
        <v>55</v>
      </c>
      <c r="F91" s="109" t="s">
        <v>56</v>
      </c>
      <c r="G91" s="109" t="s">
        <v>112</v>
      </c>
      <c r="H91" s="109" t="s">
        <v>113</v>
      </c>
      <c r="I91" s="109" t="s">
        <v>114</v>
      </c>
      <c r="J91" s="109" t="s">
        <v>98</v>
      </c>
      <c r="K91" s="110" t="s">
        <v>115</v>
      </c>
      <c r="L91" s="107"/>
      <c r="M91" s="56" t="s">
        <v>20</v>
      </c>
      <c r="N91" s="57" t="s">
        <v>44</v>
      </c>
      <c r="O91" s="57" t="s">
        <v>116</v>
      </c>
      <c r="P91" s="57" t="s">
        <v>117</v>
      </c>
      <c r="Q91" s="57" t="s">
        <v>118</v>
      </c>
      <c r="R91" s="57" t="s">
        <v>119</v>
      </c>
      <c r="S91" s="57" t="s">
        <v>120</v>
      </c>
      <c r="T91" s="58" t="s">
        <v>121</v>
      </c>
    </row>
    <row r="92" spans="2:65" s="1" customFormat="1" ht="22.9" customHeight="1" x14ac:dyDescent="0.25">
      <c r="B92" s="32"/>
      <c r="C92" s="61" t="s">
        <v>122</v>
      </c>
      <c r="J92" s="111">
        <f>BK92</f>
        <v>0</v>
      </c>
      <c r="L92" s="32"/>
      <c r="M92" s="59"/>
      <c r="N92" s="50"/>
      <c r="O92" s="50"/>
      <c r="P92" s="112">
        <f>P93+P216+P219</f>
        <v>0</v>
      </c>
      <c r="Q92" s="50"/>
      <c r="R92" s="112">
        <f>R93+R216+R219</f>
        <v>5.6810000000000003E-3</v>
      </c>
      <c r="S92" s="50"/>
      <c r="T92" s="113">
        <f>T93+T216+T219</f>
        <v>672.87743999999998</v>
      </c>
      <c r="AT92" s="17" t="s">
        <v>73</v>
      </c>
      <c r="AU92" s="17" t="s">
        <v>99</v>
      </c>
      <c r="BK92" s="114">
        <f>BK93+BK216+BK219</f>
        <v>0</v>
      </c>
    </row>
    <row r="93" spans="2:65" s="11" customFormat="1" ht="25.9" customHeight="1" x14ac:dyDescent="0.2">
      <c r="B93" s="115"/>
      <c r="D93" s="116" t="s">
        <v>73</v>
      </c>
      <c r="E93" s="117" t="s">
        <v>123</v>
      </c>
      <c r="F93" s="117" t="s">
        <v>124</v>
      </c>
      <c r="I93" s="118"/>
      <c r="J93" s="119">
        <f>BK93</f>
        <v>0</v>
      </c>
      <c r="L93" s="115"/>
      <c r="M93" s="120"/>
      <c r="P93" s="121">
        <f>P94+P124+P178+P180+P199+P213</f>
        <v>0</v>
      </c>
      <c r="R93" s="121">
        <f>R94+R124+R178+R180+R199+R213</f>
        <v>5.6810000000000003E-3</v>
      </c>
      <c r="T93" s="122">
        <f>T94+T124+T178+T180+T199+T213</f>
        <v>672.87743999999998</v>
      </c>
      <c r="AR93" s="116" t="s">
        <v>22</v>
      </c>
      <c r="AT93" s="123" t="s">
        <v>73</v>
      </c>
      <c r="AU93" s="123" t="s">
        <v>74</v>
      </c>
      <c r="AY93" s="116" t="s">
        <v>125</v>
      </c>
      <c r="BK93" s="124">
        <f>BK94+BK124+BK178+BK180+BK199+BK213</f>
        <v>0</v>
      </c>
    </row>
    <row r="94" spans="2:65" s="11" customFormat="1" ht="22.9" customHeight="1" x14ac:dyDescent="0.2">
      <c r="B94" s="115"/>
      <c r="D94" s="116" t="s">
        <v>73</v>
      </c>
      <c r="E94" s="125" t="s">
        <v>126</v>
      </c>
      <c r="F94" s="125" t="s">
        <v>127</v>
      </c>
      <c r="I94" s="118"/>
      <c r="J94" s="126">
        <f>BK94</f>
        <v>0</v>
      </c>
      <c r="L94" s="115"/>
      <c r="M94" s="120"/>
      <c r="P94" s="121">
        <f>SUM(P95:P123)</f>
        <v>0</v>
      </c>
      <c r="R94" s="121">
        <f>SUM(R95:R123)</f>
        <v>0</v>
      </c>
      <c r="T94" s="122">
        <f>SUM(T95:T123)</f>
        <v>0</v>
      </c>
      <c r="AR94" s="116" t="s">
        <v>22</v>
      </c>
      <c r="AT94" s="123" t="s">
        <v>73</v>
      </c>
      <c r="AU94" s="123" t="s">
        <v>22</v>
      </c>
      <c r="AY94" s="116" t="s">
        <v>125</v>
      </c>
      <c r="BK94" s="124">
        <f>SUM(BK95:BK123)</f>
        <v>0</v>
      </c>
    </row>
    <row r="95" spans="2:65" s="1" customFormat="1" ht="16.5" customHeight="1" x14ac:dyDescent="0.2">
      <c r="B95" s="32"/>
      <c r="C95" s="127" t="s">
        <v>22</v>
      </c>
      <c r="D95" s="127" t="s">
        <v>128</v>
      </c>
      <c r="E95" s="128" t="s">
        <v>129</v>
      </c>
      <c r="F95" s="129" t="s">
        <v>130</v>
      </c>
      <c r="G95" s="130" t="s">
        <v>20</v>
      </c>
      <c r="H95" s="131">
        <v>1</v>
      </c>
      <c r="I95" s="132"/>
      <c r="J95" s="133">
        <f>ROUND(I95*H95,2)</f>
        <v>0</v>
      </c>
      <c r="K95" s="129" t="s">
        <v>20</v>
      </c>
      <c r="L95" s="32"/>
      <c r="M95" s="134" t="s">
        <v>20</v>
      </c>
      <c r="N95" s="135" t="s">
        <v>45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131</v>
      </c>
      <c r="AT95" s="138" t="s">
        <v>128</v>
      </c>
      <c r="AU95" s="138" t="s">
        <v>84</v>
      </c>
      <c r="AY95" s="17" t="s">
        <v>125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22</v>
      </c>
      <c r="BK95" s="139">
        <f>ROUND(I95*H95,2)</f>
        <v>0</v>
      </c>
      <c r="BL95" s="17" t="s">
        <v>131</v>
      </c>
      <c r="BM95" s="138" t="s">
        <v>335</v>
      </c>
    </row>
    <row r="96" spans="2:65" s="12" customFormat="1" ht="11.25" x14ac:dyDescent="0.2">
      <c r="B96" s="140"/>
      <c r="D96" s="141" t="s">
        <v>133</v>
      </c>
      <c r="E96" s="142" t="s">
        <v>20</v>
      </c>
      <c r="F96" s="143" t="s">
        <v>22</v>
      </c>
      <c r="H96" s="144">
        <v>1</v>
      </c>
      <c r="I96" s="145"/>
      <c r="L96" s="140"/>
      <c r="M96" s="146"/>
      <c r="T96" s="147"/>
      <c r="AT96" s="142" t="s">
        <v>133</v>
      </c>
      <c r="AU96" s="142" t="s">
        <v>84</v>
      </c>
      <c r="AV96" s="12" t="s">
        <v>84</v>
      </c>
      <c r="AW96" s="12" t="s">
        <v>36</v>
      </c>
      <c r="AX96" s="12" t="s">
        <v>22</v>
      </c>
      <c r="AY96" s="142" t="s">
        <v>125</v>
      </c>
    </row>
    <row r="97" spans="2:65" s="13" customFormat="1" ht="22.5" x14ac:dyDescent="0.2">
      <c r="B97" s="148"/>
      <c r="D97" s="141" t="s">
        <v>133</v>
      </c>
      <c r="E97" s="149" t="s">
        <v>20</v>
      </c>
      <c r="F97" s="150" t="s">
        <v>134</v>
      </c>
      <c r="H97" s="149" t="s">
        <v>20</v>
      </c>
      <c r="I97" s="151"/>
      <c r="L97" s="148"/>
      <c r="M97" s="152"/>
      <c r="T97" s="153"/>
      <c r="AT97" s="149" t="s">
        <v>133</v>
      </c>
      <c r="AU97" s="149" t="s">
        <v>84</v>
      </c>
      <c r="AV97" s="13" t="s">
        <v>22</v>
      </c>
      <c r="AW97" s="13" t="s">
        <v>36</v>
      </c>
      <c r="AX97" s="13" t="s">
        <v>74</v>
      </c>
      <c r="AY97" s="149" t="s">
        <v>125</v>
      </c>
    </row>
    <row r="98" spans="2:65" s="1" customFormat="1" ht="16.5" customHeight="1" x14ac:dyDescent="0.2">
      <c r="B98" s="32"/>
      <c r="C98" s="127" t="s">
        <v>84</v>
      </c>
      <c r="D98" s="127" t="s">
        <v>128</v>
      </c>
      <c r="E98" s="128" t="s">
        <v>135</v>
      </c>
      <c r="F98" s="129" t="s">
        <v>136</v>
      </c>
      <c r="G98" s="130" t="s">
        <v>20</v>
      </c>
      <c r="H98" s="131">
        <v>1</v>
      </c>
      <c r="I98" s="132"/>
      <c r="J98" s="133">
        <f>ROUND(I98*H98,2)</f>
        <v>0</v>
      </c>
      <c r="K98" s="129" t="s">
        <v>20</v>
      </c>
      <c r="L98" s="32"/>
      <c r="M98" s="134" t="s">
        <v>20</v>
      </c>
      <c r="N98" s="135" t="s">
        <v>45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131</v>
      </c>
      <c r="AT98" s="138" t="s">
        <v>128</v>
      </c>
      <c r="AU98" s="138" t="s">
        <v>84</v>
      </c>
      <c r="AY98" s="17" t="s">
        <v>125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22</v>
      </c>
      <c r="BK98" s="139">
        <f>ROUND(I98*H98,2)</f>
        <v>0</v>
      </c>
      <c r="BL98" s="17" t="s">
        <v>131</v>
      </c>
      <c r="BM98" s="138" t="s">
        <v>336</v>
      </c>
    </row>
    <row r="99" spans="2:65" s="12" customFormat="1" ht="11.25" x14ac:dyDescent="0.2">
      <c r="B99" s="140"/>
      <c r="D99" s="141" t="s">
        <v>133</v>
      </c>
      <c r="E99" s="142" t="s">
        <v>20</v>
      </c>
      <c r="F99" s="143" t="s">
        <v>22</v>
      </c>
      <c r="H99" s="144">
        <v>1</v>
      </c>
      <c r="I99" s="145"/>
      <c r="L99" s="140"/>
      <c r="M99" s="146"/>
      <c r="T99" s="147"/>
      <c r="AT99" s="142" t="s">
        <v>133</v>
      </c>
      <c r="AU99" s="142" t="s">
        <v>84</v>
      </c>
      <c r="AV99" s="12" t="s">
        <v>84</v>
      </c>
      <c r="AW99" s="12" t="s">
        <v>36</v>
      </c>
      <c r="AX99" s="12" t="s">
        <v>22</v>
      </c>
      <c r="AY99" s="142" t="s">
        <v>125</v>
      </c>
    </row>
    <row r="100" spans="2:65" s="13" customFormat="1" ht="33.75" x14ac:dyDescent="0.2">
      <c r="B100" s="148"/>
      <c r="D100" s="141" t="s">
        <v>133</v>
      </c>
      <c r="E100" s="149" t="s">
        <v>20</v>
      </c>
      <c r="F100" s="150" t="s">
        <v>138</v>
      </c>
      <c r="H100" s="149" t="s">
        <v>20</v>
      </c>
      <c r="I100" s="151"/>
      <c r="L100" s="148"/>
      <c r="M100" s="152"/>
      <c r="T100" s="153"/>
      <c r="AT100" s="149" t="s">
        <v>133</v>
      </c>
      <c r="AU100" s="149" t="s">
        <v>84</v>
      </c>
      <c r="AV100" s="13" t="s">
        <v>22</v>
      </c>
      <c r="AW100" s="13" t="s">
        <v>36</v>
      </c>
      <c r="AX100" s="13" t="s">
        <v>74</v>
      </c>
      <c r="AY100" s="149" t="s">
        <v>125</v>
      </c>
    </row>
    <row r="101" spans="2:65" s="1" customFormat="1" ht="16.5" customHeight="1" x14ac:dyDescent="0.2">
      <c r="B101" s="32"/>
      <c r="C101" s="127" t="s">
        <v>139</v>
      </c>
      <c r="D101" s="127" t="s">
        <v>128</v>
      </c>
      <c r="E101" s="128" t="s">
        <v>140</v>
      </c>
      <c r="F101" s="129" t="s">
        <v>141</v>
      </c>
      <c r="G101" s="130" t="s">
        <v>20</v>
      </c>
      <c r="H101" s="131">
        <v>1</v>
      </c>
      <c r="I101" s="132"/>
      <c r="J101" s="133">
        <f>ROUND(I101*H101,2)</f>
        <v>0</v>
      </c>
      <c r="K101" s="129" t="s">
        <v>20</v>
      </c>
      <c r="L101" s="32"/>
      <c r="M101" s="134" t="s">
        <v>20</v>
      </c>
      <c r="N101" s="135" t="s">
        <v>45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131</v>
      </c>
      <c r="AT101" s="138" t="s">
        <v>128</v>
      </c>
      <c r="AU101" s="138" t="s">
        <v>84</v>
      </c>
      <c r="AY101" s="17" t="s">
        <v>125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22</v>
      </c>
      <c r="BK101" s="139">
        <f>ROUND(I101*H101,2)</f>
        <v>0</v>
      </c>
      <c r="BL101" s="17" t="s">
        <v>131</v>
      </c>
      <c r="BM101" s="138" t="s">
        <v>337</v>
      </c>
    </row>
    <row r="102" spans="2:65" s="12" customFormat="1" ht="11.25" x14ac:dyDescent="0.2">
      <c r="B102" s="140"/>
      <c r="D102" s="141" t="s">
        <v>133</v>
      </c>
      <c r="E102" s="142" t="s">
        <v>20</v>
      </c>
      <c r="F102" s="143" t="s">
        <v>22</v>
      </c>
      <c r="H102" s="144">
        <v>1</v>
      </c>
      <c r="I102" s="145"/>
      <c r="L102" s="140"/>
      <c r="M102" s="146"/>
      <c r="T102" s="147"/>
      <c r="AT102" s="142" t="s">
        <v>133</v>
      </c>
      <c r="AU102" s="142" t="s">
        <v>84</v>
      </c>
      <c r="AV102" s="12" t="s">
        <v>84</v>
      </c>
      <c r="AW102" s="12" t="s">
        <v>36</v>
      </c>
      <c r="AX102" s="12" t="s">
        <v>22</v>
      </c>
      <c r="AY102" s="142" t="s">
        <v>125</v>
      </c>
    </row>
    <row r="103" spans="2:65" s="13" customFormat="1" ht="22.5" x14ac:dyDescent="0.2">
      <c r="B103" s="148"/>
      <c r="D103" s="141" t="s">
        <v>133</v>
      </c>
      <c r="E103" s="149" t="s">
        <v>20</v>
      </c>
      <c r="F103" s="150" t="s">
        <v>143</v>
      </c>
      <c r="H103" s="149" t="s">
        <v>20</v>
      </c>
      <c r="I103" s="151"/>
      <c r="L103" s="148"/>
      <c r="M103" s="152"/>
      <c r="T103" s="153"/>
      <c r="AT103" s="149" t="s">
        <v>133</v>
      </c>
      <c r="AU103" s="149" t="s">
        <v>84</v>
      </c>
      <c r="AV103" s="13" t="s">
        <v>22</v>
      </c>
      <c r="AW103" s="13" t="s">
        <v>36</v>
      </c>
      <c r="AX103" s="13" t="s">
        <v>74</v>
      </c>
      <c r="AY103" s="149" t="s">
        <v>125</v>
      </c>
    </row>
    <row r="104" spans="2:65" s="13" customFormat="1" ht="33.75" x14ac:dyDescent="0.2">
      <c r="B104" s="148"/>
      <c r="D104" s="141" t="s">
        <v>133</v>
      </c>
      <c r="E104" s="149" t="s">
        <v>20</v>
      </c>
      <c r="F104" s="150" t="s">
        <v>144</v>
      </c>
      <c r="H104" s="149" t="s">
        <v>20</v>
      </c>
      <c r="I104" s="151"/>
      <c r="L104" s="148"/>
      <c r="M104" s="152"/>
      <c r="T104" s="153"/>
      <c r="AT104" s="149" t="s">
        <v>133</v>
      </c>
      <c r="AU104" s="149" t="s">
        <v>84</v>
      </c>
      <c r="AV104" s="13" t="s">
        <v>22</v>
      </c>
      <c r="AW104" s="13" t="s">
        <v>36</v>
      </c>
      <c r="AX104" s="13" t="s">
        <v>74</v>
      </c>
      <c r="AY104" s="149" t="s">
        <v>125</v>
      </c>
    </row>
    <row r="105" spans="2:65" s="13" customFormat="1" ht="22.5" x14ac:dyDescent="0.2">
      <c r="B105" s="148"/>
      <c r="D105" s="141" t="s">
        <v>133</v>
      </c>
      <c r="E105" s="149" t="s">
        <v>20</v>
      </c>
      <c r="F105" s="150" t="s">
        <v>145</v>
      </c>
      <c r="H105" s="149" t="s">
        <v>20</v>
      </c>
      <c r="I105" s="151"/>
      <c r="L105" s="148"/>
      <c r="M105" s="152"/>
      <c r="T105" s="153"/>
      <c r="AT105" s="149" t="s">
        <v>133</v>
      </c>
      <c r="AU105" s="149" t="s">
        <v>84</v>
      </c>
      <c r="AV105" s="13" t="s">
        <v>22</v>
      </c>
      <c r="AW105" s="13" t="s">
        <v>36</v>
      </c>
      <c r="AX105" s="13" t="s">
        <v>74</v>
      </c>
      <c r="AY105" s="149" t="s">
        <v>125</v>
      </c>
    </row>
    <row r="106" spans="2:65" s="1" customFormat="1" ht="16.5" customHeight="1" x14ac:dyDescent="0.2">
      <c r="B106" s="32"/>
      <c r="C106" s="127" t="s">
        <v>131</v>
      </c>
      <c r="D106" s="127" t="s">
        <v>128</v>
      </c>
      <c r="E106" s="128" t="s">
        <v>146</v>
      </c>
      <c r="F106" s="129" t="s">
        <v>147</v>
      </c>
      <c r="G106" s="130" t="s">
        <v>20</v>
      </c>
      <c r="H106" s="131">
        <v>1</v>
      </c>
      <c r="I106" s="132"/>
      <c r="J106" s="133">
        <f>ROUND(I106*H106,2)</f>
        <v>0</v>
      </c>
      <c r="K106" s="129" t="s">
        <v>20</v>
      </c>
      <c r="L106" s="32"/>
      <c r="M106" s="134" t="s">
        <v>20</v>
      </c>
      <c r="N106" s="135" t="s">
        <v>45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131</v>
      </c>
      <c r="AT106" s="138" t="s">
        <v>128</v>
      </c>
      <c r="AU106" s="138" t="s">
        <v>84</v>
      </c>
      <c r="AY106" s="17" t="s">
        <v>125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22</v>
      </c>
      <c r="BK106" s="139">
        <f>ROUND(I106*H106,2)</f>
        <v>0</v>
      </c>
      <c r="BL106" s="17" t="s">
        <v>131</v>
      </c>
      <c r="BM106" s="138" t="s">
        <v>338</v>
      </c>
    </row>
    <row r="107" spans="2:65" s="12" customFormat="1" ht="11.25" x14ac:dyDescent="0.2">
      <c r="B107" s="140"/>
      <c r="D107" s="141" t="s">
        <v>133</v>
      </c>
      <c r="E107" s="142" t="s">
        <v>20</v>
      </c>
      <c r="F107" s="143" t="s">
        <v>22</v>
      </c>
      <c r="H107" s="144">
        <v>1</v>
      </c>
      <c r="I107" s="145"/>
      <c r="L107" s="140"/>
      <c r="M107" s="146"/>
      <c r="T107" s="147"/>
      <c r="AT107" s="142" t="s">
        <v>133</v>
      </c>
      <c r="AU107" s="142" t="s">
        <v>84</v>
      </c>
      <c r="AV107" s="12" t="s">
        <v>84</v>
      </c>
      <c r="AW107" s="12" t="s">
        <v>36</v>
      </c>
      <c r="AX107" s="12" t="s">
        <v>22</v>
      </c>
      <c r="AY107" s="142" t="s">
        <v>125</v>
      </c>
    </row>
    <row r="108" spans="2:65" s="13" customFormat="1" ht="22.5" x14ac:dyDescent="0.2">
      <c r="B108" s="148"/>
      <c r="D108" s="141" t="s">
        <v>133</v>
      </c>
      <c r="E108" s="149" t="s">
        <v>20</v>
      </c>
      <c r="F108" s="150" t="s">
        <v>149</v>
      </c>
      <c r="H108" s="149" t="s">
        <v>20</v>
      </c>
      <c r="I108" s="151"/>
      <c r="L108" s="148"/>
      <c r="M108" s="152"/>
      <c r="T108" s="153"/>
      <c r="AT108" s="149" t="s">
        <v>133</v>
      </c>
      <c r="AU108" s="149" t="s">
        <v>84</v>
      </c>
      <c r="AV108" s="13" t="s">
        <v>22</v>
      </c>
      <c r="AW108" s="13" t="s">
        <v>36</v>
      </c>
      <c r="AX108" s="13" t="s">
        <v>74</v>
      </c>
      <c r="AY108" s="149" t="s">
        <v>125</v>
      </c>
    </row>
    <row r="109" spans="2:65" s="13" customFormat="1" ht="22.5" x14ac:dyDescent="0.2">
      <c r="B109" s="148"/>
      <c r="D109" s="141" t="s">
        <v>133</v>
      </c>
      <c r="E109" s="149" t="s">
        <v>20</v>
      </c>
      <c r="F109" s="150" t="s">
        <v>150</v>
      </c>
      <c r="H109" s="149" t="s">
        <v>20</v>
      </c>
      <c r="I109" s="151"/>
      <c r="L109" s="148"/>
      <c r="M109" s="152"/>
      <c r="T109" s="153"/>
      <c r="AT109" s="149" t="s">
        <v>133</v>
      </c>
      <c r="AU109" s="149" t="s">
        <v>84</v>
      </c>
      <c r="AV109" s="13" t="s">
        <v>22</v>
      </c>
      <c r="AW109" s="13" t="s">
        <v>36</v>
      </c>
      <c r="AX109" s="13" t="s">
        <v>74</v>
      </c>
      <c r="AY109" s="149" t="s">
        <v>125</v>
      </c>
    </row>
    <row r="110" spans="2:65" s="13" customFormat="1" ht="11.25" x14ac:dyDescent="0.2">
      <c r="B110" s="148"/>
      <c r="D110" s="141" t="s">
        <v>133</v>
      </c>
      <c r="E110" s="149" t="s">
        <v>20</v>
      </c>
      <c r="F110" s="150" t="s">
        <v>151</v>
      </c>
      <c r="H110" s="149" t="s">
        <v>20</v>
      </c>
      <c r="I110" s="151"/>
      <c r="L110" s="148"/>
      <c r="M110" s="152"/>
      <c r="T110" s="153"/>
      <c r="AT110" s="149" t="s">
        <v>133</v>
      </c>
      <c r="AU110" s="149" t="s">
        <v>84</v>
      </c>
      <c r="AV110" s="13" t="s">
        <v>22</v>
      </c>
      <c r="AW110" s="13" t="s">
        <v>36</v>
      </c>
      <c r="AX110" s="13" t="s">
        <v>74</v>
      </c>
      <c r="AY110" s="149" t="s">
        <v>125</v>
      </c>
    </row>
    <row r="111" spans="2:65" s="1" customFormat="1" ht="16.5" customHeight="1" x14ac:dyDescent="0.2">
      <c r="B111" s="32"/>
      <c r="C111" s="127" t="s">
        <v>152</v>
      </c>
      <c r="D111" s="127" t="s">
        <v>128</v>
      </c>
      <c r="E111" s="128" t="s">
        <v>153</v>
      </c>
      <c r="F111" s="129" t="s">
        <v>339</v>
      </c>
      <c r="G111" s="130" t="s">
        <v>155</v>
      </c>
      <c r="H111" s="131">
        <v>714.94899999999996</v>
      </c>
      <c r="I111" s="132"/>
      <c r="J111" s="133">
        <f>ROUND(I111*H111,2)</f>
        <v>0</v>
      </c>
      <c r="K111" s="129" t="s">
        <v>20</v>
      </c>
      <c r="L111" s="32"/>
      <c r="M111" s="134" t="s">
        <v>20</v>
      </c>
      <c r="N111" s="135" t="s">
        <v>45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131</v>
      </c>
      <c r="AT111" s="138" t="s">
        <v>128</v>
      </c>
      <c r="AU111" s="138" t="s">
        <v>84</v>
      </c>
      <c r="AY111" s="17" t="s">
        <v>125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22</v>
      </c>
      <c r="BK111" s="139">
        <f>ROUND(I111*H111,2)</f>
        <v>0</v>
      </c>
      <c r="BL111" s="17" t="s">
        <v>131</v>
      </c>
      <c r="BM111" s="138" t="s">
        <v>340</v>
      </c>
    </row>
    <row r="112" spans="2:65" s="12" customFormat="1" ht="11.25" x14ac:dyDescent="0.2">
      <c r="B112" s="140"/>
      <c r="D112" s="141" t="s">
        <v>133</v>
      </c>
      <c r="E112" s="142" t="s">
        <v>20</v>
      </c>
      <c r="F112" s="143" t="s">
        <v>341</v>
      </c>
      <c r="H112" s="144">
        <v>725.36599999999999</v>
      </c>
      <c r="I112" s="145"/>
      <c r="L112" s="140"/>
      <c r="M112" s="146"/>
      <c r="T112" s="147"/>
      <c r="AT112" s="142" t="s">
        <v>133</v>
      </c>
      <c r="AU112" s="142" t="s">
        <v>84</v>
      </c>
      <c r="AV112" s="12" t="s">
        <v>84</v>
      </c>
      <c r="AW112" s="12" t="s">
        <v>36</v>
      </c>
      <c r="AX112" s="12" t="s">
        <v>74</v>
      </c>
      <c r="AY112" s="142" t="s">
        <v>125</v>
      </c>
    </row>
    <row r="113" spans="2:65" s="12" customFormat="1" ht="11.25" x14ac:dyDescent="0.2">
      <c r="B113" s="140"/>
      <c r="D113" s="141" t="s">
        <v>133</v>
      </c>
      <c r="E113" s="142" t="s">
        <v>20</v>
      </c>
      <c r="F113" s="143" t="s">
        <v>342</v>
      </c>
      <c r="H113" s="144">
        <v>-10.417</v>
      </c>
      <c r="I113" s="145"/>
      <c r="L113" s="140"/>
      <c r="M113" s="146"/>
      <c r="T113" s="147"/>
      <c r="AT113" s="142" t="s">
        <v>133</v>
      </c>
      <c r="AU113" s="142" t="s">
        <v>84</v>
      </c>
      <c r="AV113" s="12" t="s">
        <v>84</v>
      </c>
      <c r="AW113" s="12" t="s">
        <v>36</v>
      </c>
      <c r="AX113" s="12" t="s">
        <v>74</v>
      </c>
      <c r="AY113" s="142" t="s">
        <v>125</v>
      </c>
    </row>
    <row r="114" spans="2:65" s="14" customFormat="1" ht="11.25" x14ac:dyDescent="0.2">
      <c r="B114" s="154"/>
      <c r="D114" s="141" t="s">
        <v>133</v>
      </c>
      <c r="E114" s="155" t="s">
        <v>20</v>
      </c>
      <c r="F114" s="156" t="s">
        <v>167</v>
      </c>
      <c r="H114" s="157">
        <v>714.94899999999996</v>
      </c>
      <c r="I114" s="158"/>
      <c r="L114" s="154"/>
      <c r="M114" s="159"/>
      <c r="T114" s="160"/>
      <c r="AT114" s="155" t="s">
        <v>133</v>
      </c>
      <c r="AU114" s="155" t="s">
        <v>84</v>
      </c>
      <c r="AV114" s="14" t="s">
        <v>131</v>
      </c>
      <c r="AW114" s="14" t="s">
        <v>36</v>
      </c>
      <c r="AX114" s="14" t="s">
        <v>22</v>
      </c>
      <c r="AY114" s="155" t="s">
        <v>125</v>
      </c>
    </row>
    <row r="115" spans="2:65" s="1" customFormat="1" ht="16.5" customHeight="1" x14ac:dyDescent="0.2">
      <c r="B115" s="32"/>
      <c r="C115" s="127" t="s">
        <v>158</v>
      </c>
      <c r="D115" s="127" t="s">
        <v>128</v>
      </c>
      <c r="E115" s="128" t="s">
        <v>159</v>
      </c>
      <c r="F115" s="129" t="s">
        <v>343</v>
      </c>
      <c r="G115" s="130" t="s">
        <v>161</v>
      </c>
      <c r="H115" s="131">
        <v>200.43</v>
      </c>
      <c r="I115" s="132"/>
      <c r="J115" s="133">
        <f>ROUND(I115*H115,2)</f>
        <v>0</v>
      </c>
      <c r="K115" s="129" t="s">
        <v>20</v>
      </c>
      <c r="L115" s="32"/>
      <c r="M115" s="134" t="s">
        <v>20</v>
      </c>
      <c r="N115" s="135" t="s">
        <v>45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131</v>
      </c>
      <c r="AT115" s="138" t="s">
        <v>128</v>
      </c>
      <c r="AU115" s="138" t="s">
        <v>84</v>
      </c>
      <c r="AY115" s="17" t="s">
        <v>125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22</v>
      </c>
      <c r="BK115" s="139">
        <f>ROUND(I115*H115,2)</f>
        <v>0</v>
      </c>
      <c r="BL115" s="17" t="s">
        <v>131</v>
      </c>
      <c r="BM115" s="138" t="s">
        <v>344</v>
      </c>
    </row>
    <row r="116" spans="2:65" s="12" customFormat="1" ht="11.25" x14ac:dyDescent="0.2">
      <c r="B116" s="140"/>
      <c r="D116" s="141" t="s">
        <v>133</v>
      </c>
      <c r="E116" s="142" t="s">
        <v>20</v>
      </c>
      <c r="F116" s="143" t="s">
        <v>345</v>
      </c>
      <c r="H116" s="144">
        <v>69.082999999999998</v>
      </c>
      <c r="I116" s="145"/>
      <c r="L116" s="140"/>
      <c r="M116" s="146"/>
      <c r="T116" s="147"/>
      <c r="AT116" s="142" t="s">
        <v>133</v>
      </c>
      <c r="AU116" s="142" t="s">
        <v>84</v>
      </c>
      <c r="AV116" s="12" t="s">
        <v>84</v>
      </c>
      <c r="AW116" s="12" t="s">
        <v>36</v>
      </c>
      <c r="AX116" s="12" t="s">
        <v>74</v>
      </c>
      <c r="AY116" s="142" t="s">
        <v>125</v>
      </c>
    </row>
    <row r="117" spans="2:65" s="12" customFormat="1" ht="22.5" x14ac:dyDescent="0.2">
      <c r="B117" s="140"/>
      <c r="D117" s="141" t="s">
        <v>133</v>
      </c>
      <c r="E117" s="142" t="s">
        <v>20</v>
      </c>
      <c r="F117" s="143" t="s">
        <v>346</v>
      </c>
      <c r="H117" s="144">
        <v>35.311</v>
      </c>
      <c r="I117" s="145"/>
      <c r="L117" s="140"/>
      <c r="M117" s="146"/>
      <c r="T117" s="147"/>
      <c r="AT117" s="142" t="s">
        <v>133</v>
      </c>
      <c r="AU117" s="142" t="s">
        <v>84</v>
      </c>
      <c r="AV117" s="12" t="s">
        <v>84</v>
      </c>
      <c r="AW117" s="12" t="s">
        <v>36</v>
      </c>
      <c r="AX117" s="12" t="s">
        <v>74</v>
      </c>
      <c r="AY117" s="142" t="s">
        <v>125</v>
      </c>
    </row>
    <row r="118" spans="2:65" s="12" customFormat="1" ht="11.25" x14ac:dyDescent="0.2">
      <c r="B118" s="140"/>
      <c r="D118" s="141" t="s">
        <v>133</v>
      </c>
      <c r="E118" s="142" t="s">
        <v>20</v>
      </c>
      <c r="F118" s="143" t="s">
        <v>347</v>
      </c>
      <c r="H118" s="144">
        <v>96.036000000000001</v>
      </c>
      <c r="I118" s="145"/>
      <c r="L118" s="140"/>
      <c r="M118" s="146"/>
      <c r="T118" s="147"/>
      <c r="AT118" s="142" t="s">
        <v>133</v>
      </c>
      <c r="AU118" s="142" t="s">
        <v>84</v>
      </c>
      <c r="AV118" s="12" t="s">
        <v>84</v>
      </c>
      <c r="AW118" s="12" t="s">
        <v>36</v>
      </c>
      <c r="AX118" s="12" t="s">
        <v>74</v>
      </c>
      <c r="AY118" s="142" t="s">
        <v>125</v>
      </c>
    </row>
    <row r="119" spans="2:65" s="14" customFormat="1" ht="11.25" x14ac:dyDescent="0.2">
      <c r="B119" s="154"/>
      <c r="D119" s="141" t="s">
        <v>133</v>
      </c>
      <c r="E119" s="155" t="s">
        <v>20</v>
      </c>
      <c r="F119" s="156" t="s">
        <v>167</v>
      </c>
      <c r="H119" s="157">
        <v>200.43</v>
      </c>
      <c r="I119" s="158"/>
      <c r="L119" s="154"/>
      <c r="M119" s="159"/>
      <c r="T119" s="160"/>
      <c r="AT119" s="155" t="s">
        <v>133</v>
      </c>
      <c r="AU119" s="155" t="s">
        <v>84</v>
      </c>
      <c r="AV119" s="14" t="s">
        <v>131</v>
      </c>
      <c r="AW119" s="14" t="s">
        <v>36</v>
      </c>
      <c r="AX119" s="14" t="s">
        <v>22</v>
      </c>
      <c r="AY119" s="155" t="s">
        <v>125</v>
      </c>
    </row>
    <row r="120" spans="2:65" s="1" customFormat="1" ht="16.5" customHeight="1" x14ac:dyDescent="0.2">
      <c r="B120" s="32"/>
      <c r="C120" s="127" t="s">
        <v>168</v>
      </c>
      <c r="D120" s="127" t="s">
        <v>128</v>
      </c>
      <c r="E120" s="128" t="s">
        <v>169</v>
      </c>
      <c r="F120" s="129" t="s">
        <v>348</v>
      </c>
      <c r="G120" s="130" t="s">
        <v>20</v>
      </c>
      <c r="H120" s="131">
        <v>0.28000000000000003</v>
      </c>
      <c r="I120" s="132"/>
      <c r="J120" s="133">
        <f>ROUND(I120*H120,2)</f>
        <v>0</v>
      </c>
      <c r="K120" s="129" t="s">
        <v>20</v>
      </c>
      <c r="L120" s="32"/>
      <c r="M120" s="134" t="s">
        <v>20</v>
      </c>
      <c r="N120" s="135" t="s">
        <v>45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131</v>
      </c>
      <c r="AT120" s="138" t="s">
        <v>128</v>
      </c>
      <c r="AU120" s="138" t="s">
        <v>84</v>
      </c>
      <c r="AY120" s="17" t="s">
        <v>125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22</v>
      </c>
      <c r="BK120" s="139">
        <f>ROUND(I120*H120,2)</f>
        <v>0</v>
      </c>
      <c r="BL120" s="17" t="s">
        <v>131</v>
      </c>
      <c r="BM120" s="138" t="s">
        <v>349</v>
      </c>
    </row>
    <row r="121" spans="2:65" s="13" customFormat="1" ht="11.25" x14ac:dyDescent="0.2">
      <c r="B121" s="148"/>
      <c r="D121" s="141" t="s">
        <v>133</v>
      </c>
      <c r="E121" s="149" t="s">
        <v>20</v>
      </c>
      <c r="F121" s="150" t="s">
        <v>350</v>
      </c>
      <c r="H121" s="149" t="s">
        <v>20</v>
      </c>
      <c r="I121" s="151"/>
      <c r="L121" s="148"/>
      <c r="M121" s="152"/>
      <c r="T121" s="153"/>
      <c r="AT121" s="149" t="s">
        <v>133</v>
      </c>
      <c r="AU121" s="149" t="s">
        <v>84</v>
      </c>
      <c r="AV121" s="13" t="s">
        <v>22</v>
      </c>
      <c r="AW121" s="13" t="s">
        <v>36</v>
      </c>
      <c r="AX121" s="13" t="s">
        <v>74</v>
      </c>
      <c r="AY121" s="149" t="s">
        <v>125</v>
      </c>
    </row>
    <row r="122" spans="2:65" s="13" customFormat="1" ht="11.25" x14ac:dyDescent="0.2">
      <c r="B122" s="148"/>
      <c r="D122" s="141" t="s">
        <v>133</v>
      </c>
      <c r="E122" s="149" t="s">
        <v>20</v>
      </c>
      <c r="F122" s="150" t="s">
        <v>351</v>
      </c>
      <c r="H122" s="149" t="s">
        <v>20</v>
      </c>
      <c r="I122" s="151"/>
      <c r="L122" s="148"/>
      <c r="M122" s="152"/>
      <c r="T122" s="153"/>
      <c r="AT122" s="149" t="s">
        <v>133</v>
      </c>
      <c r="AU122" s="149" t="s">
        <v>84</v>
      </c>
      <c r="AV122" s="13" t="s">
        <v>22</v>
      </c>
      <c r="AW122" s="13" t="s">
        <v>36</v>
      </c>
      <c r="AX122" s="13" t="s">
        <v>74</v>
      </c>
      <c r="AY122" s="149" t="s">
        <v>125</v>
      </c>
    </row>
    <row r="123" spans="2:65" s="12" customFormat="1" ht="11.25" x14ac:dyDescent="0.2">
      <c r="B123" s="140"/>
      <c r="D123" s="141" t="s">
        <v>133</v>
      </c>
      <c r="E123" s="142" t="s">
        <v>20</v>
      </c>
      <c r="F123" s="143" t="s">
        <v>352</v>
      </c>
      <c r="H123" s="144">
        <v>0.28000000000000003</v>
      </c>
      <c r="I123" s="145"/>
      <c r="L123" s="140"/>
      <c r="M123" s="146"/>
      <c r="T123" s="147"/>
      <c r="AT123" s="142" t="s">
        <v>133</v>
      </c>
      <c r="AU123" s="142" t="s">
        <v>84</v>
      </c>
      <c r="AV123" s="12" t="s">
        <v>84</v>
      </c>
      <c r="AW123" s="12" t="s">
        <v>36</v>
      </c>
      <c r="AX123" s="12" t="s">
        <v>22</v>
      </c>
      <c r="AY123" s="142" t="s">
        <v>125</v>
      </c>
    </row>
    <row r="124" spans="2:65" s="11" customFormat="1" ht="22.9" customHeight="1" x14ac:dyDescent="0.2">
      <c r="B124" s="115"/>
      <c r="D124" s="116" t="s">
        <v>73</v>
      </c>
      <c r="E124" s="125" t="s">
        <v>22</v>
      </c>
      <c r="F124" s="125" t="s">
        <v>175</v>
      </c>
      <c r="I124" s="118"/>
      <c r="J124" s="126">
        <f>BK124</f>
        <v>0</v>
      </c>
      <c r="L124" s="115"/>
      <c r="M124" s="120"/>
      <c r="P124" s="121">
        <f>SUM(P125:P177)</f>
        <v>0</v>
      </c>
      <c r="R124" s="121">
        <f>SUM(R125:R177)</f>
        <v>5.6810000000000003E-3</v>
      </c>
      <c r="T124" s="122">
        <f>SUM(T125:T177)</f>
        <v>0</v>
      </c>
      <c r="AR124" s="116" t="s">
        <v>22</v>
      </c>
      <c r="AT124" s="123" t="s">
        <v>73</v>
      </c>
      <c r="AU124" s="123" t="s">
        <v>22</v>
      </c>
      <c r="AY124" s="116" t="s">
        <v>125</v>
      </c>
      <c r="BK124" s="124">
        <f>SUM(BK125:BK177)</f>
        <v>0</v>
      </c>
    </row>
    <row r="125" spans="2:65" s="1" customFormat="1" ht="44.25" customHeight="1" x14ac:dyDescent="0.2">
      <c r="B125" s="32"/>
      <c r="C125" s="127" t="s">
        <v>176</v>
      </c>
      <c r="D125" s="127" t="s">
        <v>128</v>
      </c>
      <c r="E125" s="128" t="s">
        <v>177</v>
      </c>
      <c r="F125" s="129" t="s">
        <v>178</v>
      </c>
      <c r="G125" s="130" t="s">
        <v>161</v>
      </c>
      <c r="H125" s="131">
        <v>61.26</v>
      </c>
      <c r="I125" s="132"/>
      <c r="J125" s="133">
        <f>ROUND(I125*H125,2)</f>
        <v>0</v>
      </c>
      <c r="K125" s="129" t="s">
        <v>179</v>
      </c>
      <c r="L125" s="32"/>
      <c r="M125" s="134" t="s">
        <v>20</v>
      </c>
      <c r="N125" s="135" t="s">
        <v>45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131</v>
      </c>
      <c r="AT125" s="138" t="s">
        <v>128</v>
      </c>
      <c r="AU125" s="138" t="s">
        <v>84</v>
      </c>
      <c r="AY125" s="17" t="s">
        <v>125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22</v>
      </c>
      <c r="BK125" s="139">
        <f>ROUND(I125*H125,2)</f>
        <v>0</v>
      </c>
      <c r="BL125" s="17" t="s">
        <v>131</v>
      </c>
      <c r="BM125" s="138" t="s">
        <v>353</v>
      </c>
    </row>
    <row r="126" spans="2:65" s="1" customFormat="1" ht="11.25" x14ac:dyDescent="0.2">
      <c r="B126" s="32"/>
      <c r="D126" s="161" t="s">
        <v>181</v>
      </c>
      <c r="F126" s="162" t="s">
        <v>182</v>
      </c>
      <c r="I126" s="163"/>
      <c r="L126" s="32"/>
      <c r="M126" s="164"/>
      <c r="T126" s="53"/>
      <c r="AT126" s="17" t="s">
        <v>181</v>
      </c>
      <c r="AU126" s="17" t="s">
        <v>84</v>
      </c>
    </row>
    <row r="127" spans="2:65" s="13" customFormat="1" ht="11.25" x14ac:dyDescent="0.2">
      <c r="B127" s="148"/>
      <c r="D127" s="141" t="s">
        <v>133</v>
      </c>
      <c r="E127" s="149" t="s">
        <v>20</v>
      </c>
      <c r="F127" s="150" t="s">
        <v>354</v>
      </c>
      <c r="H127" s="149" t="s">
        <v>20</v>
      </c>
      <c r="I127" s="151"/>
      <c r="L127" s="148"/>
      <c r="M127" s="152"/>
      <c r="T127" s="153"/>
      <c r="AT127" s="149" t="s">
        <v>133</v>
      </c>
      <c r="AU127" s="149" t="s">
        <v>84</v>
      </c>
      <c r="AV127" s="13" t="s">
        <v>22</v>
      </c>
      <c r="AW127" s="13" t="s">
        <v>36</v>
      </c>
      <c r="AX127" s="13" t="s">
        <v>74</v>
      </c>
      <c r="AY127" s="149" t="s">
        <v>125</v>
      </c>
    </row>
    <row r="128" spans="2:65" s="12" customFormat="1" ht="22.5" x14ac:dyDescent="0.2">
      <c r="B128" s="140"/>
      <c r="D128" s="141" t="s">
        <v>133</v>
      </c>
      <c r="E128" s="142" t="s">
        <v>20</v>
      </c>
      <c r="F128" s="143" t="s">
        <v>355</v>
      </c>
      <c r="H128" s="144">
        <v>30.78</v>
      </c>
      <c r="I128" s="145"/>
      <c r="L128" s="140"/>
      <c r="M128" s="146"/>
      <c r="T128" s="147"/>
      <c r="AT128" s="142" t="s">
        <v>133</v>
      </c>
      <c r="AU128" s="142" t="s">
        <v>84</v>
      </c>
      <c r="AV128" s="12" t="s">
        <v>84</v>
      </c>
      <c r="AW128" s="12" t="s">
        <v>36</v>
      </c>
      <c r="AX128" s="12" t="s">
        <v>74</v>
      </c>
      <c r="AY128" s="142" t="s">
        <v>125</v>
      </c>
    </row>
    <row r="129" spans="2:65" s="12" customFormat="1" ht="33.75" x14ac:dyDescent="0.2">
      <c r="B129" s="140"/>
      <c r="D129" s="141" t="s">
        <v>133</v>
      </c>
      <c r="E129" s="142" t="s">
        <v>20</v>
      </c>
      <c r="F129" s="143" t="s">
        <v>356</v>
      </c>
      <c r="H129" s="144">
        <v>13.04</v>
      </c>
      <c r="I129" s="145"/>
      <c r="L129" s="140"/>
      <c r="M129" s="146"/>
      <c r="T129" s="147"/>
      <c r="AT129" s="142" t="s">
        <v>133</v>
      </c>
      <c r="AU129" s="142" t="s">
        <v>84</v>
      </c>
      <c r="AV129" s="12" t="s">
        <v>84</v>
      </c>
      <c r="AW129" s="12" t="s">
        <v>36</v>
      </c>
      <c r="AX129" s="12" t="s">
        <v>74</v>
      </c>
      <c r="AY129" s="142" t="s">
        <v>125</v>
      </c>
    </row>
    <row r="130" spans="2:65" s="12" customFormat="1" ht="11.25" x14ac:dyDescent="0.2">
      <c r="B130" s="140"/>
      <c r="D130" s="141" t="s">
        <v>133</v>
      </c>
      <c r="E130" s="142" t="s">
        <v>20</v>
      </c>
      <c r="F130" s="143" t="s">
        <v>357</v>
      </c>
      <c r="H130" s="144">
        <v>17.440000000000001</v>
      </c>
      <c r="I130" s="145"/>
      <c r="L130" s="140"/>
      <c r="M130" s="146"/>
      <c r="T130" s="147"/>
      <c r="AT130" s="142" t="s">
        <v>133</v>
      </c>
      <c r="AU130" s="142" t="s">
        <v>84</v>
      </c>
      <c r="AV130" s="12" t="s">
        <v>84</v>
      </c>
      <c r="AW130" s="12" t="s">
        <v>36</v>
      </c>
      <c r="AX130" s="12" t="s">
        <v>74</v>
      </c>
      <c r="AY130" s="142" t="s">
        <v>125</v>
      </c>
    </row>
    <row r="131" spans="2:65" s="14" customFormat="1" ht="11.25" x14ac:dyDescent="0.2">
      <c r="B131" s="154"/>
      <c r="D131" s="141" t="s">
        <v>133</v>
      </c>
      <c r="E131" s="155" t="s">
        <v>20</v>
      </c>
      <c r="F131" s="156" t="s">
        <v>167</v>
      </c>
      <c r="H131" s="157">
        <v>61.26</v>
      </c>
      <c r="I131" s="158"/>
      <c r="L131" s="154"/>
      <c r="M131" s="159"/>
      <c r="T131" s="160"/>
      <c r="AT131" s="155" t="s">
        <v>133</v>
      </c>
      <c r="AU131" s="155" t="s">
        <v>84</v>
      </c>
      <c r="AV131" s="14" t="s">
        <v>131</v>
      </c>
      <c r="AW131" s="14" t="s">
        <v>36</v>
      </c>
      <c r="AX131" s="14" t="s">
        <v>22</v>
      </c>
      <c r="AY131" s="155" t="s">
        <v>125</v>
      </c>
    </row>
    <row r="132" spans="2:65" s="1" customFormat="1" ht="49.15" customHeight="1" x14ac:dyDescent="0.2">
      <c r="B132" s="32"/>
      <c r="C132" s="127" t="s">
        <v>188</v>
      </c>
      <c r="D132" s="127" t="s">
        <v>128</v>
      </c>
      <c r="E132" s="128" t="s">
        <v>358</v>
      </c>
      <c r="F132" s="129" t="s">
        <v>359</v>
      </c>
      <c r="G132" s="130" t="s">
        <v>161</v>
      </c>
      <c r="H132" s="131">
        <v>39.645000000000003</v>
      </c>
      <c r="I132" s="132"/>
      <c r="J132" s="133">
        <f>ROUND(I132*H132,2)</f>
        <v>0</v>
      </c>
      <c r="K132" s="129" t="s">
        <v>179</v>
      </c>
      <c r="L132" s="32"/>
      <c r="M132" s="134" t="s">
        <v>20</v>
      </c>
      <c r="N132" s="135" t="s">
        <v>45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131</v>
      </c>
      <c r="AT132" s="138" t="s">
        <v>128</v>
      </c>
      <c r="AU132" s="138" t="s">
        <v>84</v>
      </c>
      <c r="AY132" s="17" t="s">
        <v>125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22</v>
      </c>
      <c r="BK132" s="139">
        <f>ROUND(I132*H132,2)</f>
        <v>0</v>
      </c>
      <c r="BL132" s="17" t="s">
        <v>131</v>
      </c>
      <c r="BM132" s="138" t="s">
        <v>360</v>
      </c>
    </row>
    <row r="133" spans="2:65" s="1" customFormat="1" ht="11.25" x14ac:dyDescent="0.2">
      <c r="B133" s="32"/>
      <c r="D133" s="161" t="s">
        <v>181</v>
      </c>
      <c r="F133" s="162" t="s">
        <v>361</v>
      </c>
      <c r="I133" s="163"/>
      <c r="L133" s="32"/>
      <c r="M133" s="164"/>
      <c r="T133" s="53"/>
      <c r="AT133" s="17" t="s">
        <v>181</v>
      </c>
      <c r="AU133" s="17" t="s">
        <v>84</v>
      </c>
    </row>
    <row r="134" spans="2:65" s="12" customFormat="1" ht="45" x14ac:dyDescent="0.2">
      <c r="B134" s="140"/>
      <c r="D134" s="141" t="s">
        <v>133</v>
      </c>
      <c r="E134" s="142" t="s">
        <v>20</v>
      </c>
      <c r="F134" s="143" t="s">
        <v>362</v>
      </c>
      <c r="H134" s="144">
        <v>39.645000000000003</v>
      </c>
      <c r="I134" s="145"/>
      <c r="L134" s="140"/>
      <c r="M134" s="146"/>
      <c r="T134" s="147"/>
      <c r="AT134" s="142" t="s">
        <v>133</v>
      </c>
      <c r="AU134" s="142" t="s">
        <v>84</v>
      </c>
      <c r="AV134" s="12" t="s">
        <v>84</v>
      </c>
      <c r="AW134" s="12" t="s">
        <v>36</v>
      </c>
      <c r="AX134" s="12" t="s">
        <v>22</v>
      </c>
      <c r="AY134" s="142" t="s">
        <v>125</v>
      </c>
    </row>
    <row r="135" spans="2:65" s="1" customFormat="1" ht="37.9" customHeight="1" x14ac:dyDescent="0.2">
      <c r="B135" s="32"/>
      <c r="C135" s="127" t="s">
        <v>27</v>
      </c>
      <c r="D135" s="127" t="s">
        <v>128</v>
      </c>
      <c r="E135" s="128" t="s">
        <v>189</v>
      </c>
      <c r="F135" s="129" t="s">
        <v>190</v>
      </c>
      <c r="G135" s="130" t="s">
        <v>161</v>
      </c>
      <c r="H135" s="131">
        <v>86.064999999999998</v>
      </c>
      <c r="I135" s="132"/>
      <c r="J135" s="133">
        <f>ROUND(I135*H135,2)</f>
        <v>0</v>
      </c>
      <c r="K135" s="129" t="s">
        <v>179</v>
      </c>
      <c r="L135" s="32"/>
      <c r="M135" s="134" t="s">
        <v>20</v>
      </c>
      <c r="N135" s="135" t="s">
        <v>45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131</v>
      </c>
      <c r="AT135" s="138" t="s">
        <v>128</v>
      </c>
      <c r="AU135" s="138" t="s">
        <v>84</v>
      </c>
      <c r="AY135" s="17" t="s">
        <v>125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22</v>
      </c>
      <c r="BK135" s="139">
        <f>ROUND(I135*H135,2)</f>
        <v>0</v>
      </c>
      <c r="BL135" s="17" t="s">
        <v>131</v>
      </c>
      <c r="BM135" s="138" t="s">
        <v>363</v>
      </c>
    </row>
    <row r="136" spans="2:65" s="1" customFormat="1" ht="11.25" x14ac:dyDescent="0.2">
      <c r="B136" s="32"/>
      <c r="D136" s="161" t="s">
        <v>181</v>
      </c>
      <c r="F136" s="162" t="s">
        <v>192</v>
      </c>
      <c r="I136" s="163"/>
      <c r="L136" s="32"/>
      <c r="M136" s="164"/>
      <c r="T136" s="53"/>
      <c r="AT136" s="17" t="s">
        <v>181</v>
      </c>
      <c r="AU136" s="17" t="s">
        <v>84</v>
      </c>
    </row>
    <row r="137" spans="2:65" s="13" customFormat="1" ht="11.25" x14ac:dyDescent="0.2">
      <c r="B137" s="148"/>
      <c r="D137" s="141" t="s">
        <v>133</v>
      </c>
      <c r="E137" s="149" t="s">
        <v>20</v>
      </c>
      <c r="F137" s="150" t="s">
        <v>354</v>
      </c>
      <c r="H137" s="149" t="s">
        <v>20</v>
      </c>
      <c r="I137" s="151"/>
      <c r="L137" s="148"/>
      <c r="M137" s="152"/>
      <c r="T137" s="153"/>
      <c r="AT137" s="149" t="s">
        <v>133</v>
      </c>
      <c r="AU137" s="149" t="s">
        <v>84</v>
      </c>
      <c r="AV137" s="13" t="s">
        <v>22</v>
      </c>
      <c r="AW137" s="13" t="s">
        <v>36</v>
      </c>
      <c r="AX137" s="13" t="s">
        <v>74</v>
      </c>
      <c r="AY137" s="149" t="s">
        <v>125</v>
      </c>
    </row>
    <row r="138" spans="2:65" s="12" customFormat="1" ht="22.5" x14ac:dyDescent="0.2">
      <c r="B138" s="140"/>
      <c r="D138" s="141" t="s">
        <v>133</v>
      </c>
      <c r="E138" s="142" t="s">
        <v>20</v>
      </c>
      <c r="F138" s="143" t="s">
        <v>355</v>
      </c>
      <c r="H138" s="144">
        <v>30.78</v>
      </c>
      <c r="I138" s="145"/>
      <c r="L138" s="140"/>
      <c r="M138" s="146"/>
      <c r="T138" s="147"/>
      <c r="AT138" s="142" t="s">
        <v>133</v>
      </c>
      <c r="AU138" s="142" t="s">
        <v>84</v>
      </c>
      <c r="AV138" s="12" t="s">
        <v>84</v>
      </c>
      <c r="AW138" s="12" t="s">
        <v>36</v>
      </c>
      <c r="AX138" s="12" t="s">
        <v>74</v>
      </c>
      <c r="AY138" s="142" t="s">
        <v>125</v>
      </c>
    </row>
    <row r="139" spans="2:65" s="12" customFormat="1" ht="33.75" x14ac:dyDescent="0.2">
      <c r="B139" s="140"/>
      <c r="D139" s="141" t="s">
        <v>133</v>
      </c>
      <c r="E139" s="142" t="s">
        <v>20</v>
      </c>
      <c r="F139" s="143" t="s">
        <v>356</v>
      </c>
      <c r="H139" s="144">
        <v>13.04</v>
      </c>
      <c r="I139" s="145"/>
      <c r="L139" s="140"/>
      <c r="M139" s="146"/>
      <c r="T139" s="147"/>
      <c r="AT139" s="142" t="s">
        <v>133</v>
      </c>
      <c r="AU139" s="142" t="s">
        <v>84</v>
      </c>
      <c r="AV139" s="12" t="s">
        <v>84</v>
      </c>
      <c r="AW139" s="12" t="s">
        <v>36</v>
      </c>
      <c r="AX139" s="12" t="s">
        <v>74</v>
      </c>
      <c r="AY139" s="142" t="s">
        <v>125</v>
      </c>
    </row>
    <row r="140" spans="2:65" s="12" customFormat="1" ht="11.25" x14ac:dyDescent="0.2">
      <c r="B140" s="140"/>
      <c r="D140" s="141" t="s">
        <v>133</v>
      </c>
      <c r="E140" s="142" t="s">
        <v>20</v>
      </c>
      <c r="F140" s="143" t="s">
        <v>357</v>
      </c>
      <c r="H140" s="144">
        <v>17.440000000000001</v>
      </c>
      <c r="I140" s="145"/>
      <c r="L140" s="140"/>
      <c r="M140" s="146"/>
      <c r="T140" s="147"/>
      <c r="AT140" s="142" t="s">
        <v>133</v>
      </c>
      <c r="AU140" s="142" t="s">
        <v>84</v>
      </c>
      <c r="AV140" s="12" t="s">
        <v>84</v>
      </c>
      <c r="AW140" s="12" t="s">
        <v>36</v>
      </c>
      <c r="AX140" s="12" t="s">
        <v>74</v>
      </c>
      <c r="AY140" s="142" t="s">
        <v>125</v>
      </c>
    </row>
    <row r="141" spans="2:65" s="12" customFormat="1" ht="22.5" x14ac:dyDescent="0.2">
      <c r="B141" s="140"/>
      <c r="D141" s="141" t="s">
        <v>133</v>
      </c>
      <c r="E141" s="142" t="s">
        <v>20</v>
      </c>
      <c r="F141" s="143" t="s">
        <v>364</v>
      </c>
      <c r="H141" s="144">
        <v>24.805</v>
      </c>
      <c r="I141" s="145"/>
      <c r="L141" s="140"/>
      <c r="M141" s="146"/>
      <c r="T141" s="147"/>
      <c r="AT141" s="142" t="s">
        <v>133</v>
      </c>
      <c r="AU141" s="142" t="s">
        <v>84</v>
      </c>
      <c r="AV141" s="12" t="s">
        <v>84</v>
      </c>
      <c r="AW141" s="12" t="s">
        <v>36</v>
      </c>
      <c r="AX141" s="12" t="s">
        <v>74</v>
      </c>
      <c r="AY141" s="142" t="s">
        <v>125</v>
      </c>
    </row>
    <row r="142" spans="2:65" s="14" customFormat="1" ht="11.25" x14ac:dyDescent="0.2">
      <c r="B142" s="154"/>
      <c r="D142" s="141" t="s">
        <v>133</v>
      </c>
      <c r="E142" s="155" t="s">
        <v>20</v>
      </c>
      <c r="F142" s="156" t="s">
        <v>167</v>
      </c>
      <c r="H142" s="157">
        <v>86.064999999999998</v>
      </c>
      <c r="I142" s="158"/>
      <c r="L142" s="154"/>
      <c r="M142" s="159"/>
      <c r="T142" s="160"/>
      <c r="AT142" s="155" t="s">
        <v>133</v>
      </c>
      <c r="AU142" s="155" t="s">
        <v>84</v>
      </c>
      <c r="AV142" s="14" t="s">
        <v>131</v>
      </c>
      <c r="AW142" s="14" t="s">
        <v>36</v>
      </c>
      <c r="AX142" s="14" t="s">
        <v>22</v>
      </c>
      <c r="AY142" s="155" t="s">
        <v>125</v>
      </c>
    </row>
    <row r="143" spans="2:65" s="1" customFormat="1" ht="55.5" customHeight="1" x14ac:dyDescent="0.2">
      <c r="B143" s="32"/>
      <c r="C143" s="127" t="s">
        <v>201</v>
      </c>
      <c r="D143" s="127" t="s">
        <v>128</v>
      </c>
      <c r="E143" s="128" t="s">
        <v>193</v>
      </c>
      <c r="F143" s="129" t="s">
        <v>194</v>
      </c>
      <c r="G143" s="130" t="s">
        <v>161</v>
      </c>
      <c r="H143" s="131">
        <v>420.48399999999998</v>
      </c>
      <c r="I143" s="132"/>
      <c r="J143" s="133">
        <f>ROUND(I143*H143,2)</f>
        <v>0</v>
      </c>
      <c r="K143" s="129" t="s">
        <v>179</v>
      </c>
      <c r="L143" s="32"/>
      <c r="M143" s="134" t="s">
        <v>20</v>
      </c>
      <c r="N143" s="135" t="s">
        <v>45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131</v>
      </c>
      <c r="AT143" s="138" t="s">
        <v>128</v>
      </c>
      <c r="AU143" s="138" t="s">
        <v>84</v>
      </c>
      <c r="AY143" s="17" t="s">
        <v>125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22</v>
      </c>
      <c r="BK143" s="139">
        <f>ROUND(I143*H143,2)</f>
        <v>0</v>
      </c>
      <c r="BL143" s="17" t="s">
        <v>131</v>
      </c>
      <c r="BM143" s="138" t="s">
        <v>365</v>
      </c>
    </row>
    <row r="144" spans="2:65" s="1" customFormat="1" ht="11.25" x14ac:dyDescent="0.2">
      <c r="B144" s="32"/>
      <c r="D144" s="161" t="s">
        <v>181</v>
      </c>
      <c r="F144" s="162" t="s">
        <v>196</v>
      </c>
      <c r="I144" s="163"/>
      <c r="L144" s="32"/>
      <c r="M144" s="164"/>
      <c r="T144" s="53"/>
      <c r="AT144" s="17" t="s">
        <v>181</v>
      </c>
      <c r="AU144" s="17" t="s">
        <v>84</v>
      </c>
    </row>
    <row r="145" spans="2:65" s="12" customFormat="1" ht="22.5" x14ac:dyDescent="0.2">
      <c r="B145" s="140"/>
      <c r="D145" s="141" t="s">
        <v>133</v>
      </c>
      <c r="E145" s="142" t="s">
        <v>20</v>
      </c>
      <c r="F145" s="143" t="s">
        <v>366</v>
      </c>
      <c r="H145" s="144">
        <v>100.905</v>
      </c>
      <c r="I145" s="145"/>
      <c r="L145" s="140"/>
      <c r="M145" s="146"/>
      <c r="T145" s="147"/>
      <c r="AT145" s="142" t="s">
        <v>133</v>
      </c>
      <c r="AU145" s="142" t="s">
        <v>84</v>
      </c>
      <c r="AV145" s="12" t="s">
        <v>84</v>
      </c>
      <c r="AW145" s="12" t="s">
        <v>36</v>
      </c>
      <c r="AX145" s="12" t="s">
        <v>74</v>
      </c>
      <c r="AY145" s="142" t="s">
        <v>125</v>
      </c>
    </row>
    <row r="146" spans="2:65" s="12" customFormat="1" ht="22.5" x14ac:dyDescent="0.2">
      <c r="B146" s="140"/>
      <c r="D146" s="141" t="s">
        <v>133</v>
      </c>
      <c r="E146" s="142" t="s">
        <v>20</v>
      </c>
      <c r="F146" s="143" t="s">
        <v>367</v>
      </c>
      <c r="H146" s="144">
        <v>109.337</v>
      </c>
      <c r="I146" s="145"/>
      <c r="L146" s="140"/>
      <c r="M146" s="146"/>
      <c r="T146" s="147"/>
      <c r="AT146" s="142" t="s">
        <v>133</v>
      </c>
      <c r="AU146" s="142" t="s">
        <v>84</v>
      </c>
      <c r="AV146" s="12" t="s">
        <v>84</v>
      </c>
      <c r="AW146" s="12" t="s">
        <v>36</v>
      </c>
      <c r="AX146" s="12" t="s">
        <v>74</v>
      </c>
      <c r="AY146" s="142" t="s">
        <v>125</v>
      </c>
    </row>
    <row r="147" spans="2:65" s="12" customFormat="1" ht="11.25" x14ac:dyDescent="0.2">
      <c r="B147" s="140"/>
      <c r="D147" s="141" t="s">
        <v>133</v>
      </c>
      <c r="E147" s="142" t="s">
        <v>20</v>
      </c>
      <c r="F147" s="143" t="s">
        <v>368</v>
      </c>
      <c r="H147" s="144">
        <v>100.905</v>
      </c>
      <c r="I147" s="145"/>
      <c r="L147" s="140"/>
      <c r="M147" s="146"/>
      <c r="T147" s="147"/>
      <c r="AT147" s="142" t="s">
        <v>133</v>
      </c>
      <c r="AU147" s="142" t="s">
        <v>84</v>
      </c>
      <c r="AV147" s="12" t="s">
        <v>84</v>
      </c>
      <c r="AW147" s="12" t="s">
        <v>36</v>
      </c>
      <c r="AX147" s="12" t="s">
        <v>74</v>
      </c>
      <c r="AY147" s="142" t="s">
        <v>125</v>
      </c>
    </row>
    <row r="148" spans="2:65" s="12" customFormat="1" ht="11.25" x14ac:dyDescent="0.2">
      <c r="B148" s="140"/>
      <c r="D148" s="141" t="s">
        <v>133</v>
      </c>
      <c r="E148" s="142" t="s">
        <v>20</v>
      </c>
      <c r="F148" s="143" t="s">
        <v>369</v>
      </c>
      <c r="H148" s="144">
        <v>109.337</v>
      </c>
      <c r="I148" s="145"/>
      <c r="L148" s="140"/>
      <c r="M148" s="146"/>
      <c r="T148" s="147"/>
      <c r="AT148" s="142" t="s">
        <v>133</v>
      </c>
      <c r="AU148" s="142" t="s">
        <v>84</v>
      </c>
      <c r="AV148" s="12" t="s">
        <v>84</v>
      </c>
      <c r="AW148" s="12" t="s">
        <v>36</v>
      </c>
      <c r="AX148" s="12" t="s">
        <v>74</v>
      </c>
      <c r="AY148" s="142" t="s">
        <v>125</v>
      </c>
    </row>
    <row r="149" spans="2:65" s="14" customFormat="1" ht="11.25" x14ac:dyDescent="0.2">
      <c r="B149" s="154"/>
      <c r="D149" s="141" t="s">
        <v>133</v>
      </c>
      <c r="E149" s="155" t="s">
        <v>20</v>
      </c>
      <c r="F149" s="156" t="s">
        <v>167</v>
      </c>
      <c r="H149" s="157">
        <v>420.48399999999998</v>
      </c>
      <c r="I149" s="158"/>
      <c r="L149" s="154"/>
      <c r="M149" s="159"/>
      <c r="T149" s="160"/>
      <c r="AT149" s="155" t="s">
        <v>133</v>
      </c>
      <c r="AU149" s="155" t="s">
        <v>84</v>
      </c>
      <c r="AV149" s="14" t="s">
        <v>131</v>
      </c>
      <c r="AW149" s="14" t="s">
        <v>36</v>
      </c>
      <c r="AX149" s="14" t="s">
        <v>22</v>
      </c>
      <c r="AY149" s="155" t="s">
        <v>125</v>
      </c>
    </row>
    <row r="150" spans="2:65" s="1" customFormat="1" ht="44.25" customHeight="1" x14ac:dyDescent="0.2">
      <c r="B150" s="32"/>
      <c r="C150" s="127" t="s">
        <v>207</v>
      </c>
      <c r="D150" s="127" t="s">
        <v>128</v>
      </c>
      <c r="E150" s="128" t="s">
        <v>202</v>
      </c>
      <c r="F150" s="129" t="s">
        <v>203</v>
      </c>
      <c r="G150" s="130" t="s">
        <v>161</v>
      </c>
      <c r="H150" s="131">
        <v>210.24199999999999</v>
      </c>
      <c r="I150" s="132"/>
      <c r="J150" s="133">
        <f>ROUND(I150*H150,2)</f>
        <v>0</v>
      </c>
      <c r="K150" s="129" t="s">
        <v>179</v>
      </c>
      <c r="L150" s="32"/>
      <c r="M150" s="134" t="s">
        <v>20</v>
      </c>
      <c r="N150" s="135" t="s">
        <v>45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131</v>
      </c>
      <c r="AT150" s="138" t="s">
        <v>128</v>
      </c>
      <c r="AU150" s="138" t="s">
        <v>84</v>
      </c>
      <c r="AY150" s="17" t="s">
        <v>125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22</v>
      </c>
      <c r="BK150" s="139">
        <f>ROUND(I150*H150,2)</f>
        <v>0</v>
      </c>
      <c r="BL150" s="17" t="s">
        <v>131</v>
      </c>
      <c r="BM150" s="138" t="s">
        <v>370</v>
      </c>
    </row>
    <row r="151" spans="2:65" s="1" customFormat="1" ht="11.25" x14ac:dyDescent="0.2">
      <c r="B151" s="32"/>
      <c r="D151" s="161" t="s">
        <v>181</v>
      </c>
      <c r="F151" s="162" t="s">
        <v>205</v>
      </c>
      <c r="I151" s="163"/>
      <c r="L151" s="32"/>
      <c r="M151" s="164"/>
      <c r="T151" s="53"/>
      <c r="AT151" s="17" t="s">
        <v>181</v>
      </c>
      <c r="AU151" s="17" t="s">
        <v>84</v>
      </c>
    </row>
    <row r="152" spans="2:65" s="12" customFormat="1" ht="11.25" x14ac:dyDescent="0.2">
      <c r="B152" s="140"/>
      <c r="D152" s="141" t="s">
        <v>133</v>
      </c>
      <c r="E152" s="142" t="s">
        <v>20</v>
      </c>
      <c r="F152" s="143" t="s">
        <v>368</v>
      </c>
      <c r="H152" s="144">
        <v>100.905</v>
      </c>
      <c r="I152" s="145"/>
      <c r="L152" s="140"/>
      <c r="M152" s="146"/>
      <c r="T152" s="147"/>
      <c r="AT152" s="142" t="s">
        <v>133</v>
      </c>
      <c r="AU152" s="142" t="s">
        <v>84</v>
      </c>
      <c r="AV152" s="12" t="s">
        <v>84</v>
      </c>
      <c r="AW152" s="12" t="s">
        <v>36</v>
      </c>
      <c r="AX152" s="12" t="s">
        <v>74</v>
      </c>
      <c r="AY152" s="142" t="s">
        <v>125</v>
      </c>
    </row>
    <row r="153" spans="2:65" s="12" customFormat="1" ht="11.25" x14ac:dyDescent="0.2">
      <c r="B153" s="140"/>
      <c r="D153" s="141" t="s">
        <v>133</v>
      </c>
      <c r="E153" s="142" t="s">
        <v>20</v>
      </c>
      <c r="F153" s="143" t="s">
        <v>371</v>
      </c>
      <c r="H153" s="144">
        <v>109.337</v>
      </c>
      <c r="I153" s="145"/>
      <c r="L153" s="140"/>
      <c r="M153" s="146"/>
      <c r="T153" s="147"/>
      <c r="AT153" s="142" t="s">
        <v>133</v>
      </c>
      <c r="AU153" s="142" t="s">
        <v>84</v>
      </c>
      <c r="AV153" s="12" t="s">
        <v>84</v>
      </c>
      <c r="AW153" s="12" t="s">
        <v>36</v>
      </c>
      <c r="AX153" s="12" t="s">
        <v>74</v>
      </c>
      <c r="AY153" s="142" t="s">
        <v>125</v>
      </c>
    </row>
    <row r="154" spans="2:65" s="14" customFormat="1" ht="11.25" x14ac:dyDescent="0.2">
      <c r="B154" s="154"/>
      <c r="D154" s="141" t="s">
        <v>133</v>
      </c>
      <c r="E154" s="155" t="s">
        <v>20</v>
      </c>
      <c r="F154" s="156" t="s">
        <v>167</v>
      </c>
      <c r="H154" s="157">
        <v>210.24199999999999</v>
      </c>
      <c r="I154" s="158"/>
      <c r="L154" s="154"/>
      <c r="M154" s="159"/>
      <c r="T154" s="160"/>
      <c r="AT154" s="155" t="s">
        <v>133</v>
      </c>
      <c r="AU154" s="155" t="s">
        <v>84</v>
      </c>
      <c r="AV154" s="14" t="s">
        <v>131</v>
      </c>
      <c r="AW154" s="14" t="s">
        <v>36</v>
      </c>
      <c r="AX154" s="14" t="s">
        <v>22</v>
      </c>
      <c r="AY154" s="155" t="s">
        <v>125</v>
      </c>
    </row>
    <row r="155" spans="2:65" s="1" customFormat="1" ht="37.9" customHeight="1" x14ac:dyDescent="0.2">
      <c r="B155" s="32"/>
      <c r="C155" s="127" t="s">
        <v>212</v>
      </c>
      <c r="D155" s="127" t="s">
        <v>128</v>
      </c>
      <c r="E155" s="128" t="s">
        <v>208</v>
      </c>
      <c r="F155" s="129" t="s">
        <v>209</v>
      </c>
      <c r="G155" s="130" t="s">
        <v>161</v>
      </c>
      <c r="H155" s="131">
        <v>210.24199999999999</v>
      </c>
      <c r="I155" s="132"/>
      <c r="J155" s="133">
        <f>ROUND(I155*H155,2)</f>
        <v>0</v>
      </c>
      <c r="K155" s="129" t="s">
        <v>179</v>
      </c>
      <c r="L155" s="32"/>
      <c r="M155" s="134" t="s">
        <v>20</v>
      </c>
      <c r="N155" s="135" t="s">
        <v>45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131</v>
      </c>
      <c r="AT155" s="138" t="s">
        <v>128</v>
      </c>
      <c r="AU155" s="138" t="s">
        <v>84</v>
      </c>
      <c r="AY155" s="17" t="s">
        <v>125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22</v>
      </c>
      <c r="BK155" s="139">
        <f>ROUND(I155*H155,2)</f>
        <v>0</v>
      </c>
      <c r="BL155" s="17" t="s">
        <v>131</v>
      </c>
      <c r="BM155" s="138" t="s">
        <v>372</v>
      </c>
    </row>
    <row r="156" spans="2:65" s="1" customFormat="1" ht="11.25" x14ac:dyDescent="0.2">
      <c r="B156" s="32"/>
      <c r="D156" s="161" t="s">
        <v>181</v>
      </c>
      <c r="F156" s="162" t="s">
        <v>211</v>
      </c>
      <c r="I156" s="163"/>
      <c r="L156" s="32"/>
      <c r="M156" s="164"/>
      <c r="T156" s="53"/>
      <c r="AT156" s="17" t="s">
        <v>181</v>
      </c>
      <c r="AU156" s="17" t="s">
        <v>84</v>
      </c>
    </row>
    <row r="157" spans="2:65" s="12" customFormat="1" ht="22.5" x14ac:dyDescent="0.2">
      <c r="B157" s="140"/>
      <c r="D157" s="141" t="s">
        <v>133</v>
      </c>
      <c r="E157" s="142" t="s">
        <v>20</v>
      </c>
      <c r="F157" s="143" t="s">
        <v>373</v>
      </c>
      <c r="H157" s="144">
        <v>100.905</v>
      </c>
      <c r="I157" s="145"/>
      <c r="L157" s="140"/>
      <c r="M157" s="146"/>
      <c r="T157" s="147"/>
      <c r="AT157" s="142" t="s">
        <v>133</v>
      </c>
      <c r="AU157" s="142" t="s">
        <v>84</v>
      </c>
      <c r="AV157" s="12" t="s">
        <v>84</v>
      </c>
      <c r="AW157" s="12" t="s">
        <v>36</v>
      </c>
      <c r="AX157" s="12" t="s">
        <v>74</v>
      </c>
      <c r="AY157" s="142" t="s">
        <v>125</v>
      </c>
    </row>
    <row r="158" spans="2:65" s="12" customFormat="1" ht="11.25" x14ac:dyDescent="0.2">
      <c r="B158" s="140"/>
      <c r="D158" s="141" t="s">
        <v>133</v>
      </c>
      <c r="E158" s="142" t="s">
        <v>20</v>
      </c>
      <c r="F158" s="143" t="s">
        <v>374</v>
      </c>
      <c r="H158" s="144">
        <v>109.337</v>
      </c>
      <c r="I158" s="145"/>
      <c r="L158" s="140"/>
      <c r="M158" s="146"/>
      <c r="T158" s="147"/>
      <c r="AT158" s="142" t="s">
        <v>133</v>
      </c>
      <c r="AU158" s="142" t="s">
        <v>84</v>
      </c>
      <c r="AV158" s="12" t="s">
        <v>84</v>
      </c>
      <c r="AW158" s="12" t="s">
        <v>36</v>
      </c>
      <c r="AX158" s="12" t="s">
        <v>74</v>
      </c>
      <c r="AY158" s="142" t="s">
        <v>125</v>
      </c>
    </row>
    <row r="159" spans="2:65" s="14" customFormat="1" ht="11.25" x14ac:dyDescent="0.2">
      <c r="B159" s="154"/>
      <c r="D159" s="141" t="s">
        <v>133</v>
      </c>
      <c r="E159" s="155" t="s">
        <v>20</v>
      </c>
      <c r="F159" s="156" t="s">
        <v>167</v>
      </c>
      <c r="H159" s="157">
        <v>210.24199999999999</v>
      </c>
      <c r="I159" s="158"/>
      <c r="L159" s="154"/>
      <c r="M159" s="159"/>
      <c r="T159" s="160"/>
      <c r="AT159" s="155" t="s">
        <v>133</v>
      </c>
      <c r="AU159" s="155" t="s">
        <v>84</v>
      </c>
      <c r="AV159" s="14" t="s">
        <v>131</v>
      </c>
      <c r="AW159" s="14" t="s">
        <v>36</v>
      </c>
      <c r="AX159" s="14" t="s">
        <v>22</v>
      </c>
      <c r="AY159" s="155" t="s">
        <v>125</v>
      </c>
    </row>
    <row r="160" spans="2:65" s="1" customFormat="1" ht="44.25" customHeight="1" x14ac:dyDescent="0.2">
      <c r="B160" s="32"/>
      <c r="C160" s="127" t="s">
        <v>221</v>
      </c>
      <c r="D160" s="127" t="s">
        <v>128</v>
      </c>
      <c r="E160" s="128" t="s">
        <v>213</v>
      </c>
      <c r="F160" s="129" t="s">
        <v>214</v>
      </c>
      <c r="G160" s="130" t="s">
        <v>161</v>
      </c>
      <c r="H160" s="131">
        <v>210.24199999999999</v>
      </c>
      <c r="I160" s="132"/>
      <c r="J160" s="133">
        <f>ROUND(I160*H160,2)</f>
        <v>0</v>
      </c>
      <c r="K160" s="129" t="s">
        <v>179</v>
      </c>
      <c r="L160" s="32"/>
      <c r="M160" s="134" t="s">
        <v>20</v>
      </c>
      <c r="N160" s="135" t="s">
        <v>45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131</v>
      </c>
      <c r="AT160" s="138" t="s">
        <v>128</v>
      </c>
      <c r="AU160" s="138" t="s">
        <v>84</v>
      </c>
      <c r="AY160" s="17" t="s">
        <v>125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22</v>
      </c>
      <c r="BK160" s="139">
        <f>ROUND(I160*H160,2)</f>
        <v>0</v>
      </c>
      <c r="BL160" s="17" t="s">
        <v>131</v>
      </c>
      <c r="BM160" s="138" t="s">
        <v>375</v>
      </c>
    </row>
    <row r="161" spans="2:65" s="1" customFormat="1" ht="11.25" x14ac:dyDescent="0.2">
      <c r="B161" s="32"/>
      <c r="D161" s="161" t="s">
        <v>181</v>
      </c>
      <c r="F161" s="162" t="s">
        <v>216</v>
      </c>
      <c r="I161" s="163"/>
      <c r="L161" s="32"/>
      <c r="M161" s="164"/>
      <c r="T161" s="53"/>
      <c r="AT161" s="17" t="s">
        <v>181</v>
      </c>
      <c r="AU161" s="17" t="s">
        <v>84</v>
      </c>
    </row>
    <row r="162" spans="2:65" s="12" customFormat="1" ht="11.25" x14ac:dyDescent="0.2">
      <c r="B162" s="140"/>
      <c r="D162" s="141" t="s">
        <v>133</v>
      </c>
      <c r="E162" s="142" t="s">
        <v>20</v>
      </c>
      <c r="F162" s="143" t="s">
        <v>376</v>
      </c>
      <c r="H162" s="144">
        <v>39.082999999999998</v>
      </c>
      <c r="I162" s="145"/>
      <c r="L162" s="140"/>
      <c r="M162" s="146"/>
      <c r="T162" s="147"/>
      <c r="AT162" s="142" t="s">
        <v>133</v>
      </c>
      <c r="AU162" s="142" t="s">
        <v>84</v>
      </c>
      <c r="AV162" s="12" t="s">
        <v>84</v>
      </c>
      <c r="AW162" s="12" t="s">
        <v>36</v>
      </c>
      <c r="AX162" s="12" t="s">
        <v>74</v>
      </c>
      <c r="AY162" s="142" t="s">
        <v>125</v>
      </c>
    </row>
    <row r="163" spans="2:65" s="12" customFormat="1" ht="11.25" x14ac:dyDescent="0.2">
      <c r="B163" s="140"/>
      <c r="D163" s="141" t="s">
        <v>133</v>
      </c>
      <c r="E163" s="142" t="s">
        <v>20</v>
      </c>
      <c r="F163" s="143" t="s">
        <v>377</v>
      </c>
      <c r="H163" s="144">
        <v>107.298</v>
      </c>
      <c r="I163" s="145"/>
      <c r="L163" s="140"/>
      <c r="M163" s="146"/>
      <c r="T163" s="147"/>
      <c r="AT163" s="142" t="s">
        <v>133</v>
      </c>
      <c r="AU163" s="142" t="s">
        <v>84</v>
      </c>
      <c r="AV163" s="12" t="s">
        <v>84</v>
      </c>
      <c r="AW163" s="12" t="s">
        <v>36</v>
      </c>
      <c r="AX163" s="12" t="s">
        <v>74</v>
      </c>
      <c r="AY163" s="142" t="s">
        <v>125</v>
      </c>
    </row>
    <row r="164" spans="2:65" s="12" customFormat="1" ht="11.25" x14ac:dyDescent="0.2">
      <c r="B164" s="140"/>
      <c r="D164" s="141" t="s">
        <v>133</v>
      </c>
      <c r="E164" s="142" t="s">
        <v>20</v>
      </c>
      <c r="F164" s="143" t="s">
        <v>378</v>
      </c>
      <c r="H164" s="144">
        <v>29.14</v>
      </c>
      <c r="I164" s="145"/>
      <c r="L164" s="140"/>
      <c r="M164" s="146"/>
      <c r="T164" s="147"/>
      <c r="AT164" s="142" t="s">
        <v>133</v>
      </c>
      <c r="AU164" s="142" t="s">
        <v>84</v>
      </c>
      <c r="AV164" s="12" t="s">
        <v>84</v>
      </c>
      <c r="AW164" s="12" t="s">
        <v>36</v>
      </c>
      <c r="AX164" s="12" t="s">
        <v>74</v>
      </c>
      <c r="AY164" s="142" t="s">
        <v>125</v>
      </c>
    </row>
    <row r="165" spans="2:65" s="12" customFormat="1" ht="11.25" x14ac:dyDescent="0.2">
      <c r="B165" s="140"/>
      <c r="D165" s="141" t="s">
        <v>133</v>
      </c>
      <c r="E165" s="142" t="s">
        <v>20</v>
      </c>
      <c r="F165" s="143" t="s">
        <v>379</v>
      </c>
      <c r="H165" s="144">
        <v>100.905</v>
      </c>
      <c r="I165" s="145"/>
      <c r="L165" s="140"/>
      <c r="M165" s="146"/>
      <c r="T165" s="147"/>
      <c r="AT165" s="142" t="s">
        <v>133</v>
      </c>
      <c r="AU165" s="142" t="s">
        <v>84</v>
      </c>
      <c r="AV165" s="12" t="s">
        <v>84</v>
      </c>
      <c r="AW165" s="12" t="s">
        <v>36</v>
      </c>
      <c r="AX165" s="12" t="s">
        <v>74</v>
      </c>
      <c r="AY165" s="142" t="s">
        <v>125</v>
      </c>
    </row>
    <row r="166" spans="2:65" s="12" customFormat="1" ht="11.25" x14ac:dyDescent="0.2">
      <c r="B166" s="140"/>
      <c r="D166" s="141" t="s">
        <v>133</v>
      </c>
      <c r="E166" s="142" t="s">
        <v>20</v>
      </c>
      <c r="F166" s="143" t="s">
        <v>380</v>
      </c>
      <c r="H166" s="144">
        <v>-66.183999999999997</v>
      </c>
      <c r="I166" s="145"/>
      <c r="L166" s="140"/>
      <c r="M166" s="146"/>
      <c r="T166" s="147"/>
      <c r="AT166" s="142" t="s">
        <v>133</v>
      </c>
      <c r="AU166" s="142" t="s">
        <v>84</v>
      </c>
      <c r="AV166" s="12" t="s">
        <v>84</v>
      </c>
      <c r="AW166" s="12" t="s">
        <v>36</v>
      </c>
      <c r="AX166" s="12" t="s">
        <v>74</v>
      </c>
      <c r="AY166" s="142" t="s">
        <v>125</v>
      </c>
    </row>
    <row r="167" spans="2:65" s="14" customFormat="1" ht="11.25" x14ac:dyDescent="0.2">
      <c r="B167" s="154"/>
      <c r="D167" s="141" t="s">
        <v>133</v>
      </c>
      <c r="E167" s="155" t="s">
        <v>20</v>
      </c>
      <c r="F167" s="156" t="s">
        <v>167</v>
      </c>
      <c r="H167" s="157">
        <v>210.24199999999999</v>
      </c>
      <c r="I167" s="158"/>
      <c r="L167" s="154"/>
      <c r="M167" s="159"/>
      <c r="T167" s="160"/>
      <c r="AT167" s="155" t="s">
        <v>133</v>
      </c>
      <c r="AU167" s="155" t="s">
        <v>84</v>
      </c>
      <c r="AV167" s="14" t="s">
        <v>131</v>
      </c>
      <c r="AW167" s="14" t="s">
        <v>36</v>
      </c>
      <c r="AX167" s="14" t="s">
        <v>22</v>
      </c>
      <c r="AY167" s="155" t="s">
        <v>125</v>
      </c>
    </row>
    <row r="168" spans="2:65" s="1" customFormat="1" ht="44.25" customHeight="1" x14ac:dyDescent="0.2">
      <c r="B168" s="32"/>
      <c r="C168" s="127" t="s">
        <v>8</v>
      </c>
      <c r="D168" s="127" t="s">
        <v>128</v>
      </c>
      <c r="E168" s="128" t="s">
        <v>228</v>
      </c>
      <c r="F168" s="129" t="s">
        <v>229</v>
      </c>
      <c r="G168" s="130" t="s">
        <v>224</v>
      </c>
      <c r="H168" s="131">
        <v>220.613</v>
      </c>
      <c r="I168" s="132"/>
      <c r="J168" s="133">
        <f>ROUND(I168*H168,2)</f>
        <v>0</v>
      </c>
      <c r="K168" s="129" t="s">
        <v>179</v>
      </c>
      <c r="L168" s="32"/>
      <c r="M168" s="134" t="s">
        <v>20</v>
      </c>
      <c r="N168" s="135" t="s">
        <v>45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131</v>
      </c>
      <c r="AT168" s="138" t="s">
        <v>128</v>
      </c>
      <c r="AU168" s="138" t="s">
        <v>84</v>
      </c>
      <c r="AY168" s="17" t="s">
        <v>125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22</v>
      </c>
      <c r="BK168" s="139">
        <f>ROUND(I168*H168,2)</f>
        <v>0</v>
      </c>
      <c r="BL168" s="17" t="s">
        <v>131</v>
      </c>
      <c r="BM168" s="138" t="s">
        <v>381</v>
      </c>
    </row>
    <row r="169" spans="2:65" s="1" customFormat="1" ht="11.25" x14ac:dyDescent="0.2">
      <c r="B169" s="32"/>
      <c r="D169" s="161" t="s">
        <v>181</v>
      </c>
      <c r="F169" s="162" t="s">
        <v>231</v>
      </c>
      <c r="I169" s="163"/>
      <c r="L169" s="32"/>
      <c r="M169" s="164"/>
      <c r="T169" s="53"/>
      <c r="AT169" s="17" t="s">
        <v>181</v>
      </c>
      <c r="AU169" s="17" t="s">
        <v>84</v>
      </c>
    </row>
    <row r="170" spans="2:65" s="12" customFormat="1" ht="22.5" x14ac:dyDescent="0.2">
      <c r="B170" s="140"/>
      <c r="D170" s="141" t="s">
        <v>133</v>
      </c>
      <c r="E170" s="142" t="s">
        <v>20</v>
      </c>
      <c r="F170" s="143" t="s">
        <v>382</v>
      </c>
      <c r="H170" s="144">
        <v>220.613</v>
      </c>
      <c r="I170" s="145"/>
      <c r="L170" s="140"/>
      <c r="M170" s="146"/>
      <c r="T170" s="147"/>
      <c r="AT170" s="142" t="s">
        <v>133</v>
      </c>
      <c r="AU170" s="142" t="s">
        <v>84</v>
      </c>
      <c r="AV170" s="12" t="s">
        <v>84</v>
      </c>
      <c r="AW170" s="12" t="s">
        <v>36</v>
      </c>
      <c r="AX170" s="12" t="s">
        <v>22</v>
      </c>
      <c r="AY170" s="142" t="s">
        <v>125</v>
      </c>
    </row>
    <row r="171" spans="2:65" s="1" customFormat="1" ht="16.5" customHeight="1" x14ac:dyDescent="0.2">
      <c r="B171" s="32"/>
      <c r="C171" s="165" t="s">
        <v>234</v>
      </c>
      <c r="D171" s="165" t="s">
        <v>235</v>
      </c>
      <c r="E171" s="166" t="s">
        <v>236</v>
      </c>
      <c r="F171" s="167" t="s">
        <v>237</v>
      </c>
      <c r="G171" s="168" t="s">
        <v>238</v>
      </c>
      <c r="H171" s="169">
        <v>104.239</v>
      </c>
      <c r="I171" s="170"/>
      <c r="J171" s="171">
        <f>ROUND(I171*H171,2)</f>
        <v>0</v>
      </c>
      <c r="K171" s="167" t="s">
        <v>179</v>
      </c>
      <c r="L171" s="172"/>
      <c r="M171" s="173" t="s">
        <v>20</v>
      </c>
      <c r="N171" s="174" t="s">
        <v>45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176</v>
      </c>
      <c r="AT171" s="138" t="s">
        <v>235</v>
      </c>
      <c r="AU171" s="138" t="s">
        <v>84</v>
      </c>
      <c r="AY171" s="17" t="s">
        <v>125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22</v>
      </c>
      <c r="BK171" s="139">
        <f>ROUND(I171*H171,2)</f>
        <v>0</v>
      </c>
      <c r="BL171" s="17" t="s">
        <v>131</v>
      </c>
      <c r="BM171" s="138" t="s">
        <v>383</v>
      </c>
    </row>
    <row r="172" spans="2:65" s="12" customFormat="1" ht="22.5" x14ac:dyDescent="0.2">
      <c r="B172" s="140"/>
      <c r="D172" s="141" t="s">
        <v>133</v>
      </c>
      <c r="E172" s="142" t="s">
        <v>20</v>
      </c>
      <c r="F172" s="143" t="s">
        <v>384</v>
      </c>
      <c r="H172" s="144">
        <v>104.239</v>
      </c>
      <c r="I172" s="145"/>
      <c r="L172" s="140"/>
      <c r="M172" s="146"/>
      <c r="T172" s="147"/>
      <c r="AT172" s="142" t="s">
        <v>133</v>
      </c>
      <c r="AU172" s="142" t="s">
        <v>84</v>
      </c>
      <c r="AV172" s="12" t="s">
        <v>84</v>
      </c>
      <c r="AW172" s="12" t="s">
        <v>36</v>
      </c>
      <c r="AX172" s="12" t="s">
        <v>22</v>
      </c>
      <c r="AY172" s="142" t="s">
        <v>125</v>
      </c>
    </row>
    <row r="173" spans="2:65" s="1" customFormat="1" ht="37.9" customHeight="1" x14ac:dyDescent="0.2">
      <c r="B173" s="32"/>
      <c r="C173" s="127" t="s">
        <v>242</v>
      </c>
      <c r="D173" s="127" t="s">
        <v>128</v>
      </c>
      <c r="E173" s="128" t="s">
        <v>243</v>
      </c>
      <c r="F173" s="129" t="s">
        <v>244</v>
      </c>
      <c r="G173" s="130" t="s">
        <v>224</v>
      </c>
      <c r="H173" s="131">
        <v>220.613</v>
      </c>
      <c r="I173" s="132"/>
      <c r="J173" s="133">
        <f>ROUND(I173*H173,2)</f>
        <v>0</v>
      </c>
      <c r="K173" s="129" t="s">
        <v>179</v>
      </c>
      <c r="L173" s="32"/>
      <c r="M173" s="134" t="s">
        <v>20</v>
      </c>
      <c r="N173" s="135" t="s">
        <v>45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131</v>
      </c>
      <c r="AT173" s="138" t="s">
        <v>128</v>
      </c>
      <c r="AU173" s="138" t="s">
        <v>84</v>
      </c>
      <c r="AY173" s="17" t="s">
        <v>125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22</v>
      </c>
      <c r="BK173" s="139">
        <f>ROUND(I173*H173,2)</f>
        <v>0</v>
      </c>
      <c r="BL173" s="17" t="s">
        <v>131</v>
      </c>
      <c r="BM173" s="138" t="s">
        <v>385</v>
      </c>
    </row>
    <row r="174" spans="2:65" s="1" customFormat="1" ht="11.25" x14ac:dyDescent="0.2">
      <c r="B174" s="32"/>
      <c r="D174" s="161" t="s">
        <v>181</v>
      </c>
      <c r="F174" s="162" t="s">
        <v>246</v>
      </c>
      <c r="I174" s="163"/>
      <c r="L174" s="32"/>
      <c r="M174" s="164"/>
      <c r="T174" s="53"/>
      <c r="AT174" s="17" t="s">
        <v>181</v>
      </c>
      <c r="AU174" s="17" t="s">
        <v>84</v>
      </c>
    </row>
    <row r="175" spans="2:65" s="12" customFormat="1" ht="22.5" x14ac:dyDescent="0.2">
      <c r="B175" s="140"/>
      <c r="D175" s="141" t="s">
        <v>133</v>
      </c>
      <c r="E175" s="142" t="s">
        <v>20</v>
      </c>
      <c r="F175" s="143" t="s">
        <v>382</v>
      </c>
      <c r="H175" s="144">
        <v>220.613</v>
      </c>
      <c r="I175" s="145"/>
      <c r="L175" s="140"/>
      <c r="M175" s="146"/>
      <c r="T175" s="147"/>
      <c r="AT175" s="142" t="s">
        <v>133</v>
      </c>
      <c r="AU175" s="142" t="s">
        <v>84</v>
      </c>
      <c r="AV175" s="12" t="s">
        <v>84</v>
      </c>
      <c r="AW175" s="12" t="s">
        <v>36</v>
      </c>
      <c r="AX175" s="12" t="s">
        <v>22</v>
      </c>
      <c r="AY175" s="142" t="s">
        <v>125</v>
      </c>
    </row>
    <row r="176" spans="2:65" s="1" customFormat="1" ht="16.5" customHeight="1" x14ac:dyDescent="0.2">
      <c r="B176" s="32"/>
      <c r="C176" s="165" t="s">
        <v>247</v>
      </c>
      <c r="D176" s="165" t="s">
        <v>235</v>
      </c>
      <c r="E176" s="166" t="s">
        <v>248</v>
      </c>
      <c r="F176" s="167" t="s">
        <v>249</v>
      </c>
      <c r="G176" s="168" t="s">
        <v>250</v>
      </c>
      <c r="H176" s="169">
        <v>5.681</v>
      </c>
      <c r="I176" s="170"/>
      <c r="J176" s="171">
        <f>ROUND(I176*H176,2)</f>
        <v>0</v>
      </c>
      <c r="K176" s="167" t="s">
        <v>179</v>
      </c>
      <c r="L176" s="172"/>
      <c r="M176" s="173" t="s">
        <v>20</v>
      </c>
      <c r="N176" s="174" t="s">
        <v>45</v>
      </c>
      <c r="P176" s="136">
        <f>O176*H176</f>
        <v>0</v>
      </c>
      <c r="Q176" s="136">
        <v>1E-3</v>
      </c>
      <c r="R176" s="136">
        <f>Q176*H176</f>
        <v>5.6810000000000003E-3</v>
      </c>
      <c r="S176" s="136">
        <v>0</v>
      </c>
      <c r="T176" s="137">
        <f>S176*H176</f>
        <v>0</v>
      </c>
      <c r="AR176" s="138" t="s">
        <v>176</v>
      </c>
      <c r="AT176" s="138" t="s">
        <v>235</v>
      </c>
      <c r="AU176" s="138" t="s">
        <v>84</v>
      </c>
      <c r="AY176" s="17" t="s">
        <v>125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22</v>
      </c>
      <c r="BK176" s="139">
        <f>ROUND(I176*H176,2)</f>
        <v>0</v>
      </c>
      <c r="BL176" s="17" t="s">
        <v>131</v>
      </c>
      <c r="BM176" s="138" t="s">
        <v>386</v>
      </c>
    </row>
    <row r="177" spans="2:65" s="12" customFormat="1" ht="22.5" x14ac:dyDescent="0.2">
      <c r="B177" s="140"/>
      <c r="D177" s="141" t="s">
        <v>133</v>
      </c>
      <c r="E177" s="142" t="s">
        <v>20</v>
      </c>
      <c r="F177" s="143" t="s">
        <v>387</v>
      </c>
      <c r="H177" s="144">
        <v>5.681</v>
      </c>
      <c r="I177" s="145"/>
      <c r="L177" s="140"/>
      <c r="M177" s="146"/>
      <c r="T177" s="147"/>
      <c r="AT177" s="142" t="s">
        <v>133</v>
      </c>
      <c r="AU177" s="142" t="s">
        <v>84</v>
      </c>
      <c r="AV177" s="12" t="s">
        <v>84</v>
      </c>
      <c r="AW177" s="12" t="s">
        <v>36</v>
      </c>
      <c r="AX177" s="12" t="s">
        <v>22</v>
      </c>
      <c r="AY177" s="142" t="s">
        <v>125</v>
      </c>
    </row>
    <row r="178" spans="2:65" s="11" customFormat="1" ht="22.9" customHeight="1" x14ac:dyDescent="0.2">
      <c r="B178" s="115"/>
      <c r="D178" s="116" t="s">
        <v>73</v>
      </c>
      <c r="E178" s="125" t="s">
        <v>176</v>
      </c>
      <c r="F178" s="125" t="s">
        <v>388</v>
      </c>
      <c r="I178" s="118"/>
      <c r="J178" s="126">
        <f>BK178</f>
        <v>0</v>
      </c>
      <c r="L178" s="115"/>
      <c r="M178" s="120"/>
      <c r="P178" s="121">
        <f>P179</f>
        <v>0</v>
      </c>
      <c r="R178" s="121">
        <f>R179</f>
        <v>0</v>
      </c>
      <c r="T178" s="122">
        <f>T179</f>
        <v>0</v>
      </c>
      <c r="AR178" s="116" t="s">
        <v>22</v>
      </c>
      <c r="AT178" s="123" t="s">
        <v>73</v>
      </c>
      <c r="AU178" s="123" t="s">
        <v>22</v>
      </c>
      <c r="AY178" s="116" t="s">
        <v>125</v>
      </c>
      <c r="BK178" s="124">
        <f>BK179</f>
        <v>0</v>
      </c>
    </row>
    <row r="179" spans="2:65" s="1" customFormat="1" ht="24.2" customHeight="1" x14ac:dyDescent="0.2">
      <c r="B179" s="32"/>
      <c r="C179" s="127" t="s">
        <v>254</v>
      </c>
      <c r="D179" s="127" t="s">
        <v>128</v>
      </c>
      <c r="E179" s="128" t="s">
        <v>389</v>
      </c>
      <c r="F179" s="129" t="s">
        <v>390</v>
      </c>
      <c r="G179" s="130" t="s">
        <v>391</v>
      </c>
      <c r="H179" s="131">
        <v>1</v>
      </c>
      <c r="I179" s="132"/>
      <c r="J179" s="133">
        <f>ROUND(I179*H179,2)</f>
        <v>0</v>
      </c>
      <c r="K179" s="129" t="s">
        <v>20</v>
      </c>
      <c r="L179" s="32"/>
      <c r="M179" s="134" t="s">
        <v>20</v>
      </c>
      <c r="N179" s="135" t="s">
        <v>45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131</v>
      </c>
      <c r="AT179" s="138" t="s">
        <v>128</v>
      </c>
      <c r="AU179" s="138" t="s">
        <v>84</v>
      </c>
      <c r="AY179" s="17" t="s">
        <v>125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22</v>
      </c>
      <c r="BK179" s="139">
        <f>ROUND(I179*H179,2)</f>
        <v>0</v>
      </c>
      <c r="BL179" s="17" t="s">
        <v>131</v>
      </c>
      <c r="BM179" s="138" t="s">
        <v>392</v>
      </c>
    </row>
    <row r="180" spans="2:65" s="11" customFormat="1" ht="22.9" customHeight="1" x14ac:dyDescent="0.2">
      <c r="B180" s="115"/>
      <c r="D180" s="116" t="s">
        <v>73</v>
      </c>
      <c r="E180" s="125" t="s">
        <v>188</v>
      </c>
      <c r="F180" s="125" t="s">
        <v>253</v>
      </c>
      <c r="I180" s="118"/>
      <c r="J180" s="126">
        <f>BK180</f>
        <v>0</v>
      </c>
      <c r="L180" s="115"/>
      <c r="M180" s="120"/>
      <c r="P180" s="121">
        <f>SUM(P181:P198)</f>
        <v>0</v>
      </c>
      <c r="R180" s="121">
        <f>SUM(R181:R198)</f>
        <v>0</v>
      </c>
      <c r="T180" s="122">
        <f>SUM(T181:T198)</f>
        <v>672.87743999999998</v>
      </c>
      <c r="AR180" s="116" t="s">
        <v>22</v>
      </c>
      <c r="AT180" s="123" t="s">
        <v>73</v>
      </c>
      <c r="AU180" s="123" t="s">
        <v>22</v>
      </c>
      <c r="AY180" s="116" t="s">
        <v>125</v>
      </c>
      <c r="BK180" s="124">
        <f>SUM(BK181:BK198)</f>
        <v>0</v>
      </c>
    </row>
    <row r="181" spans="2:65" s="1" customFormat="1" ht="55.5" customHeight="1" x14ac:dyDescent="0.2">
      <c r="B181" s="32"/>
      <c r="C181" s="127" t="s">
        <v>260</v>
      </c>
      <c r="D181" s="127" t="s">
        <v>128</v>
      </c>
      <c r="E181" s="128" t="s">
        <v>393</v>
      </c>
      <c r="F181" s="129" t="s">
        <v>394</v>
      </c>
      <c r="G181" s="130" t="s">
        <v>161</v>
      </c>
      <c r="H181" s="131">
        <v>714.94899999999996</v>
      </c>
      <c r="I181" s="132"/>
      <c r="J181" s="133">
        <f>ROUND(I181*H181,2)</f>
        <v>0</v>
      </c>
      <c r="K181" s="129" t="s">
        <v>179</v>
      </c>
      <c r="L181" s="32"/>
      <c r="M181" s="134" t="s">
        <v>20</v>
      </c>
      <c r="N181" s="135" t="s">
        <v>45</v>
      </c>
      <c r="P181" s="136">
        <f>O181*H181</f>
        <v>0</v>
      </c>
      <c r="Q181" s="136">
        <v>0</v>
      </c>
      <c r="R181" s="136">
        <f>Q181*H181</f>
        <v>0</v>
      </c>
      <c r="S181" s="136">
        <v>0.55000000000000004</v>
      </c>
      <c r="T181" s="137">
        <f>S181*H181</f>
        <v>393.22194999999999</v>
      </c>
      <c r="AR181" s="138" t="s">
        <v>131</v>
      </c>
      <c r="AT181" s="138" t="s">
        <v>128</v>
      </c>
      <c r="AU181" s="138" t="s">
        <v>84</v>
      </c>
      <c r="AY181" s="17" t="s">
        <v>125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22</v>
      </c>
      <c r="BK181" s="139">
        <f>ROUND(I181*H181,2)</f>
        <v>0</v>
      </c>
      <c r="BL181" s="17" t="s">
        <v>131</v>
      </c>
      <c r="BM181" s="138" t="s">
        <v>395</v>
      </c>
    </row>
    <row r="182" spans="2:65" s="1" customFormat="1" ht="11.25" x14ac:dyDescent="0.2">
      <c r="B182" s="32"/>
      <c r="D182" s="161" t="s">
        <v>181</v>
      </c>
      <c r="F182" s="162" t="s">
        <v>396</v>
      </c>
      <c r="I182" s="163"/>
      <c r="L182" s="32"/>
      <c r="M182" s="164"/>
      <c r="T182" s="53"/>
      <c r="AT182" s="17" t="s">
        <v>181</v>
      </c>
      <c r="AU182" s="17" t="s">
        <v>84</v>
      </c>
    </row>
    <row r="183" spans="2:65" s="12" customFormat="1" ht="11.25" x14ac:dyDescent="0.2">
      <c r="B183" s="140"/>
      <c r="D183" s="141" t="s">
        <v>133</v>
      </c>
      <c r="E183" s="142" t="s">
        <v>20</v>
      </c>
      <c r="F183" s="143" t="s">
        <v>341</v>
      </c>
      <c r="H183" s="144">
        <v>725.36599999999999</v>
      </c>
      <c r="I183" s="145"/>
      <c r="L183" s="140"/>
      <c r="M183" s="146"/>
      <c r="T183" s="147"/>
      <c r="AT183" s="142" t="s">
        <v>133</v>
      </c>
      <c r="AU183" s="142" t="s">
        <v>84</v>
      </c>
      <c r="AV183" s="12" t="s">
        <v>84</v>
      </c>
      <c r="AW183" s="12" t="s">
        <v>36</v>
      </c>
      <c r="AX183" s="12" t="s">
        <v>74</v>
      </c>
      <c r="AY183" s="142" t="s">
        <v>125</v>
      </c>
    </row>
    <row r="184" spans="2:65" s="12" customFormat="1" ht="11.25" x14ac:dyDescent="0.2">
      <c r="B184" s="140"/>
      <c r="D184" s="141" t="s">
        <v>133</v>
      </c>
      <c r="E184" s="142" t="s">
        <v>20</v>
      </c>
      <c r="F184" s="143" t="s">
        <v>342</v>
      </c>
      <c r="H184" s="144">
        <v>-10.417</v>
      </c>
      <c r="I184" s="145"/>
      <c r="L184" s="140"/>
      <c r="M184" s="146"/>
      <c r="T184" s="147"/>
      <c r="AT184" s="142" t="s">
        <v>133</v>
      </c>
      <c r="AU184" s="142" t="s">
        <v>84</v>
      </c>
      <c r="AV184" s="12" t="s">
        <v>84</v>
      </c>
      <c r="AW184" s="12" t="s">
        <v>36</v>
      </c>
      <c r="AX184" s="12" t="s">
        <v>74</v>
      </c>
      <c r="AY184" s="142" t="s">
        <v>125</v>
      </c>
    </row>
    <row r="185" spans="2:65" s="14" customFormat="1" ht="11.25" x14ac:dyDescent="0.2">
      <c r="B185" s="154"/>
      <c r="D185" s="141" t="s">
        <v>133</v>
      </c>
      <c r="E185" s="155" t="s">
        <v>20</v>
      </c>
      <c r="F185" s="156" t="s">
        <v>167</v>
      </c>
      <c r="H185" s="157">
        <v>714.94899999999996</v>
      </c>
      <c r="I185" s="158"/>
      <c r="L185" s="154"/>
      <c r="M185" s="159"/>
      <c r="T185" s="160"/>
      <c r="AT185" s="155" t="s">
        <v>133</v>
      </c>
      <c r="AU185" s="155" t="s">
        <v>84</v>
      </c>
      <c r="AV185" s="14" t="s">
        <v>131</v>
      </c>
      <c r="AW185" s="14" t="s">
        <v>36</v>
      </c>
      <c r="AX185" s="14" t="s">
        <v>22</v>
      </c>
      <c r="AY185" s="155" t="s">
        <v>125</v>
      </c>
    </row>
    <row r="186" spans="2:65" s="1" customFormat="1" ht="49.15" customHeight="1" x14ac:dyDescent="0.2">
      <c r="B186" s="32"/>
      <c r="C186" s="127" t="s">
        <v>7</v>
      </c>
      <c r="D186" s="127" t="s">
        <v>128</v>
      </c>
      <c r="E186" s="128" t="s">
        <v>261</v>
      </c>
      <c r="F186" s="129" t="s">
        <v>262</v>
      </c>
      <c r="G186" s="130" t="s">
        <v>161</v>
      </c>
      <c r="H186" s="131">
        <v>107.298</v>
      </c>
      <c r="I186" s="132"/>
      <c r="J186" s="133">
        <f>ROUND(I186*H186,2)</f>
        <v>0</v>
      </c>
      <c r="K186" s="129" t="s">
        <v>179</v>
      </c>
      <c r="L186" s="32"/>
      <c r="M186" s="134" t="s">
        <v>20</v>
      </c>
      <c r="N186" s="135" t="s">
        <v>45</v>
      </c>
      <c r="P186" s="136">
        <f>O186*H186</f>
        <v>0</v>
      </c>
      <c r="Q186" s="136">
        <v>0</v>
      </c>
      <c r="R186" s="136">
        <f>Q186*H186</f>
        <v>0</v>
      </c>
      <c r="S186" s="136">
        <v>1.8049999999999999</v>
      </c>
      <c r="T186" s="137">
        <f>S186*H186</f>
        <v>193.67289</v>
      </c>
      <c r="AR186" s="138" t="s">
        <v>131</v>
      </c>
      <c r="AT186" s="138" t="s">
        <v>128</v>
      </c>
      <c r="AU186" s="138" t="s">
        <v>84</v>
      </c>
      <c r="AY186" s="17" t="s">
        <v>125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22</v>
      </c>
      <c r="BK186" s="139">
        <f>ROUND(I186*H186,2)</f>
        <v>0</v>
      </c>
      <c r="BL186" s="17" t="s">
        <v>131</v>
      </c>
      <c r="BM186" s="138" t="s">
        <v>397</v>
      </c>
    </row>
    <row r="187" spans="2:65" s="1" customFormat="1" ht="11.25" x14ac:dyDescent="0.2">
      <c r="B187" s="32"/>
      <c r="D187" s="161" t="s">
        <v>181</v>
      </c>
      <c r="F187" s="162" t="s">
        <v>264</v>
      </c>
      <c r="I187" s="163"/>
      <c r="L187" s="32"/>
      <c r="M187" s="164"/>
      <c r="T187" s="53"/>
      <c r="AT187" s="17" t="s">
        <v>181</v>
      </c>
      <c r="AU187" s="17" t="s">
        <v>84</v>
      </c>
    </row>
    <row r="188" spans="2:65" s="12" customFormat="1" ht="22.5" x14ac:dyDescent="0.2">
      <c r="B188" s="140"/>
      <c r="D188" s="141" t="s">
        <v>133</v>
      </c>
      <c r="E188" s="142" t="s">
        <v>20</v>
      </c>
      <c r="F188" s="143" t="s">
        <v>398</v>
      </c>
      <c r="H188" s="144">
        <v>42.6</v>
      </c>
      <c r="I188" s="145"/>
      <c r="L188" s="140"/>
      <c r="M188" s="146"/>
      <c r="T188" s="147"/>
      <c r="AT188" s="142" t="s">
        <v>133</v>
      </c>
      <c r="AU188" s="142" t="s">
        <v>84</v>
      </c>
      <c r="AV188" s="12" t="s">
        <v>84</v>
      </c>
      <c r="AW188" s="12" t="s">
        <v>36</v>
      </c>
      <c r="AX188" s="12" t="s">
        <v>74</v>
      </c>
      <c r="AY188" s="142" t="s">
        <v>125</v>
      </c>
    </row>
    <row r="189" spans="2:65" s="12" customFormat="1" ht="22.5" x14ac:dyDescent="0.2">
      <c r="B189" s="140"/>
      <c r="D189" s="141" t="s">
        <v>133</v>
      </c>
      <c r="E189" s="142" t="s">
        <v>20</v>
      </c>
      <c r="F189" s="143" t="s">
        <v>399</v>
      </c>
      <c r="H189" s="144">
        <v>17.321999999999999</v>
      </c>
      <c r="I189" s="145"/>
      <c r="L189" s="140"/>
      <c r="M189" s="146"/>
      <c r="T189" s="147"/>
      <c r="AT189" s="142" t="s">
        <v>133</v>
      </c>
      <c r="AU189" s="142" t="s">
        <v>84</v>
      </c>
      <c r="AV189" s="12" t="s">
        <v>84</v>
      </c>
      <c r="AW189" s="12" t="s">
        <v>36</v>
      </c>
      <c r="AX189" s="12" t="s">
        <v>74</v>
      </c>
      <c r="AY189" s="142" t="s">
        <v>125</v>
      </c>
    </row>
    <row r="190" spans="2:65" s="12" customFormat="1" ht="22.5" x14ac:dyDescent="0.2">
      <c r="B190" s="140"/>
      <c r="D190" s="141" t="s">
        <v>133</v>
      </c>
      <c r="E190" s="142" t="s">
        <v>20</v>
      </c>
      <c r="F190" s="143" t="s">
        <v>400</v>
      </c>
      <c r="H190" s="144">
        <v>37.44</v>
      </c>
      <c r="I190" s="145"/>
      <c r="L190" s="140"/>
      <c r="M190" s="146"/>
      <c r="T190" s="147"/>
      <c r="AT190" s="142" t="s">
        <v>133</v>
      </c>
      <c r="AU190" s="142" t="s">
        <v>84</v>
      </c>
      <c r="AV190" s="12" t="s">
        <v>84</v>
      </c>
      <c r="AW190" s="12" t="s">
        <v>36</v>
      </c>
      <c r="AX190" s="12" t="s">
        <v>74</v>
      </c>
      <c r="AY190" s="142" t="s">
        <v>125</v>
      </c>
    </row>
    <row r="191" spans="2:65" s="12" customFormat="1" ht="22.5" x14ac:dyDescent="0.2">
      <c r="B191" s="140"/>
      <c r="D191" s="141" t="s">
        <v>133</v>
      </c>
      <c r="E191" s="142" t="s">
        <v>20</v>
      </c>
      <c r="F191" s="143" t="s">
        <v>401</v>
      </c>
      <c r="H191" s="144">
        <v>9.9359999999999999</v>
      </c>
      <c r="I191" s="145"/>
      <c r="L191" s="140"/>
      <c r="M191" s="146"/>
      <c r="T191" s="147"/>
      <c r="AT191" s="142" t="s">
        <v>133</v>
      </c>
      <c r="AU191" s="142" t="s">
        <v>84</v>
      </c>
      <c r="AV191" s="12" t="s">
        <v>84</v>
      </c>
      <c r="AW191" s="12" t="s">
        <v>36</v>
      </c>
      <c r="AX191" s="12" t="s">
        <v>74</v>
      </c>
      <c r="AY191" s="142" t="s">
        <v>125</v>
      </c>
    </row>
    <row r="192" spans="2:65" s="14" customFormat="1" ht="11.25" x14ac:dyDescent="0.2">
      <c r="B192" s="154"/>
      <c r="D192" s="141" t="s">
        <v>133</v>
      </c>
      <c r="E192" s="155" t="s">
        <v>20</v>
      </c>
      <c r="F192" s="156" t="s">
        <v>167</v>
      </c>
      <c r="H192" s="157">
        <v>107.298</v>
      </c>
      <c r="I192" s="158"/>
      <c r="L192" s="154"/>
      <c r="M192" s="159"/>
      <c r="T192" s="160"/>
      <c r="AT192" s="155" t="s">
        <v>133</v>
      </c>
      <c r="AU192" s="155" t="s">
        <v>84</v>
      </c>
      <c r="AV192" s="14" t="s">
        <v>131</v>
      </c>
      <c r="AW192" s="14" t="s">
        <v>36</v>
      </c>
      <c r="AX192" s="14" t="s">
        <v>22</v>
      </c>
      <c r="AY192" s="155" t="s">
        <v>125</v>
      </c>
    </row>
    <row r="193" spans="2:65" s="1" customFormat="1" ht="24.2" customHeight="1" x14ac:dyDescent="0.2">
      <c r="B193" s="32"/>
      <c r="C193" s="127" t="s">
        <v>275</v>
      </c>
      <c r="D193" s="127" t="s">
        <v>128</v>
      </c>
      <c r="E193" s="128" t="s">
        <v>268</v>
      </c>
      <c r="F193" s="129" t="s">
        <v>269</v>
      </c>
      <c r="G193" s="130" t="s">
        <v>161</v>
      </c>
      <c r="H193" s="131">
        <v>39.082999999999998</v>
      </c>
      <c r="I193" s="132"/>
      <c r="J193" s="133">
        <f>ROUND(I193*H193,2)</f>
        <v>0</v>
      </c>
      <c r="K193" s="129" t="s">
        <v>179</v>
      </c>
      <c r="L193" s="32"/>
      <c r="M193" s="134" t="s">
        <v>20</v>
      </c>
      <c r="N193" s="135" t="s">
        <v>45</v>
      </c>
      <c r="P193" s="136">
        <f>O193*H193</f>
        <v>0</v>
      </c>
      <c r="Q193" s="136">
        <v>0</v>
      </c>
      <c r="R193" s="136">
        <f>Q193*H193</f>
        <v>0</v>
      </c>
      <c r="S193" s="136">
        <v>2.2000000000000002</v>
      </c>
      <c r="T193" s="137">
        <f>S193*H193</f>
        <v>85.982600000000005</v>
      </c>
      <c r="AR193" s="138" t="s">
        <v>131</v>
      </c>
      <c r="AT193" s="138" t="s">
        <v>128</v>
      </c>
      <c r="AU193" s="138" t="s">
        <v>84</v>
      </c>
      <c r="AY193" s="17" t="s">
        <v>125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22</v>
      </c>
      <c r="BK193" s="139">
        <f>ROUND(I193*H193,2)</f>
        <v>0</v>
      </c>
      <c r="BL193" s="17" t="s">
        <v>131</v>
      </c>
      <c r="BM193" s="138" t="s">
        <v>402</v>
      </c>
    </row>
    <row r="194" spans="2:65" s="1" customFormat="1" ht="11.25" x14ac:dyDescent="0.2">
      <c r="B194" s="32"/>
      <c r="D194" s="161" t="s">
        <v>181</v>
      </c>
      <c r="F194" s="162" t="s">
        <v>271</v>
      </c>
      <c r="I194" s="163"/>
      <c r="L194" s="32"/>
      <c r="M194" s="164"/>
      <c r="T194" s="53"/>
      <c r="AT194" s="17" t="s">
        <v>181</v>
      </c>
      <c r="AU194" s="17" t="s">
        <v>84</v>
      </c>
    </row>
    <row r="195" spans="2:65" s="12" customFormat="1" ht="22.5" x14ac:dyDescent="0.2">
      <c r="B195" s="140"/>
      <c r="D195" s="141" t="s">
        <v>133</v>
      </c>
      <c r="E195" s="142" t="s">
        <v>20</v>
      </c>
      <c r="F195" s="143" t="s">
        <v>403</v>
      </c>
      <c r="H195" s="144">
        <v>40.770000000000003</v>
      </c>
      <c r="I195" s="145"/>
      <c r="L195" s="140"/>
      <c r="M195" s="146"/>
      <c r="T195" s="147"/>
      <c r="AT195" s="142" t="s">
        <v>133</v>
      </c>
      <c r="AU195" s="142" t="s">
        <v>84</v>
      </c>
      <c r="AV195" s="12" t="s">
        <v>84</v>
      </c>
      <c r="AW195" s="12" t="s">
        <v>36</v>
      </c>
      <c r="AX195" s="12" t="s">
        <v>74</v>
      </c>
      <c r="AY195" s="142" t="s">
        <v>125</v>
      </c>
    </row>
    <row r="196" spans="2:65" s="12" customFormat="1" ht="11.25" x14ac:dyDescent="0.2">
      <c r="B196" s="140"/>
      <c r="D196" s="141" t="s">
        <v>133</v>
      </c>
      <c r="E196" s="142" t="s">
        <v>20</v>
      </c>
      <c r="F196" s="143" t="s">
        <v>404</v>
      </c>
      <c r="H196" s="144">
        <v>-5.33</v>
      </c>
      <c r="I196" s="145"/>
      <c r="L196" s="140"/>
      <c r="M196" s="146"/>
      <c r="T196" s="147"/>
      <c r="AT196" s="142" t="s">
        <v>133</v>
      </c>
      <c r="AU196" s="142" t="s">
        <v>84</v>
      </c>
      <c r="AV196" s="12" t="s">
        <v>84</v>
      </c>
      <c r="AW196" s="12" t="s">
        <v>36</v>
      </c>
      <c r="AX196" s="12" t="s">
        <v>74</v>
      </c>
      <c r="AY196" s="142" t="s">
        <v>125</v>
      </c>
    </row>
    <row r="197" spans="2:65" s="12" customFormat="1" ht="11.25" x14ac:dyDescent="0.2">
      <c r="B197" s="140"/>
      <c r="D197" s="141" t="s">
        <v>133</v>
      </c>
      <c r="E197" s="142" t="s">
        <v>20</v>
      </c>
      <c r="F197" s="143" t="s">
        <v>405</v>
      </c>
      <c r="H197" s="144">
        <v>3.6429999999999998</v>
      </c>
      <c r="I197" s="145"/>
      <c r="L197" s="140"/>
      <c r="M197" s="146"/>
      <c r="T197" s="147"/>
      <c r="AT197" s="142" t="s">
        <v>133</v>
      </c>
      <c r="AU197" s="142" t="s">
        <v>84</v>
      </c>
      <c r="AV197" s="12" t="s">
        <v>84</v>
      </c>
      <c r="AW197" s="12" t="s">
        <v>36</v>
      </c>
      <c r="AX197" s="12" t="s">
        <v>74</v>
      </c>
      <c r="AY197" s="142" t="s">
        <v>125</v>
      </c>
    </row>
    <row r="198" spans="2:65" s="14" customFormat="1" ht="11.25" x14ac:dyDescent="0.2">
      <c r="B198" s="154"/>
      <c r="D198" s="141" t="s">
        <v>133</v>
      </c>
      <c r="E198" s="155" t="s">
        <v>20</v>
      </c>
      <c r="F198" s="156" t="s">
        <v>167</v>
      </c>
      <c r="H198" s="157">
        <v>39.082999999999998</v>
      </c>
      <c r="I198" s="158"/>
      <c r="L198" s="154"/>
      <c r="M198" s="159"/>
      <c r="T198" s="160"/>
      <c r="AT198" s="155" t="s">
        <v>133</v>
      </c>
      <c r="AU198" s="155" t="s">
        <v>84</v>
      </c>
      <c r="AV198" s="14" t="s">
        <v>131</v>
      </c>
      <c r="AW198" s="14" t="s">
        <v>36</v>
      </c>
      <c r="AX198" s="14" t="s">
        <v>22</v>
      </c>
      <c r="AY198" s="155" t="s">
        <v>125</v>
      </c>
    </row>
    <row r="199" spans="2:65" s="11" customFormat="1" ht="22.9" customHeight="1" x14ac:dyDescent="0.2">
      <c r="B199" s="115"/>
      <c r="D199" s="116" t="s">
        <v>73</v>
      </c>
      <c r="E199" s="125" t="s">
        <v>273</v>
      </c>
      <c r="F199" s="125" t="s">
        <v>274</v>
      </c>
      <c r="I199" s="118"/>
      <c r="J199" s="126">
        <f>BK199</f>
        <v>0</v>
      </c>
      <c r="L199" s="115"/>
      <c r="M199" s="120"/>
      <c r="P199" s="121">
        <f>SUM(P200:P212)</f>
        <v>0</v>
      </c>
      <c r="R199" s="121">
        <f>SUM(R200:R212)</f>
        <v>0</v>
      </c>
      <c r="T199" s="122">
        <f>SUM(T200:T212)</f>
        <v>0</v>
      </c>
      <c r="AR199" s="116" t="s">
        <v>22</v>
      </c>
      <c r="AT199" s="123" t="s">
        <v>73</v>
      </c>
      <c r="AU199" s="123" t="s">
        <v>22</v>
      </c>
      <c r="AY199" s="116" t="s">
        <v>125</v>
      </c>
      <c r="BK199" s="124">
        <f>SUM(BK200:BK212)</f>
        <v>0</v>
      </c>
    </row>
    <row r="200" spans="2:65" s="1" customFormat="1" ht="24.2" customHeight="1" x14ac:dyDescent="0.2">
      <c r="B200" s="32"/>
      <c r="C200" s="127" t="s">
        <v>284</v>
      </c>
      <c r="D200" s="127" t="s">
        <v>128</v>
      </c>
      <c r="E200" s="128" t="s">
        <v>276</v>
      </c>
      <c r="F200" s="129" t="s">
        <v>277</v>
      </c>
      <c r="G200" s="130" t="s">
        <v>238</v>
      </c>
      <c r="H200" s="131">
        <v>475.52499999999998</v>
      </c>
      <c r="I200" s="132"/>
      <c r="J200" s="133">
        <f>ROUND(I200*H200,2)</f>
        <v>0</v>
      </c>
      <c r="K200" s="129" t="s">
        <v>20</v>
      </c>
      <c r="L200" s="32"/>
      <c r="M200" s="134" t="s">
        <v>20</v>
      </c>
      <c r="N200" s="135" t="s">
        <v>45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131</v>
      </c>
      <c r="AT200" s="138" t="s">
        <v>128</v>
      </c>
      <c r="AU200" s="138" t="s">
        <v>84</v>
      </c>
      <c r="AY200" s="17" t="s">
        <v>125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22</v>
      </c>
      <c r="BK200" s="139">
        <f>ROUND(I200*H200,2)</f>
        <v>0</v>
      </c>
      <c r="BL200" s="17" t="s">
        <v>131</v>
      </c>
      <c r="BM200" s="138" t="s">
        <v>406</v>
      </c>
    </row>
    <row r="201" spans="2:65" s="12" customFormat="1" ht="11.25" x14ac:dyDescent="0.2">
      <c r="B201" s="140"/>
      <c r="D201" s="141" t="s">
        <v>133</v>
      </c>
      <c r="E201" s="142" t="s">
        <v>20</v>
      </c>
      <c r="F201" s="143" t="s">
        <v>407</v>
      </c>
      <c r="H201" s="144">
        <v>393.22199999999998</v>
      </c>
      <c r="I201" s="145"/>
      <c r="L201" s="140"/>
      <c r="M201" s="146"/>
      <c r="T201" s="147"/>
      <c r="AT201" s="142" t="s">
        <v>133</v>
      </c>
      <c r="AU201" s="142" t="s">
        <v>84</v>
      </c>
      <c r="AV201" s="12" t="s">
        <v>84</v>
      </c>
      <c r="AW201" s="12" t="s">
        <v>36</v>
      </c>
      <c r="AX201" s="12" t="s">
        <v>74</v>
      </c>
      <c r="AY201" s="142" t="s">
        <v>125</v>
      </c>
    </row>
    <row r="202" spans="2:65" s="12" customFormat="1" ht="11.25" x14ac:dyDescent="0.2">
      <c r="B202" s="140"/>
      <c r="D202" s="141" t="s">
        <v>133</v>
      </c>
      <c r="E202" s="142" t="s">
        <v>20</v>
      </c>
      <c r="F202" s="143" t="s">
        <v>408</v>
      </c>
      <c r="H202" s="144">
        <v>85.983000000000004</v>
      </c>
      <c r="I202" s="145"/>
      <c r="L202" s="140"/>
      <c r="M202" s="146"/>
      <c r="T202" s="147"/>
      <c r="AT202" s="142" t="s">
        <v>133</v>
      </c>
      <c r="AU202" s="142" t="s">
        <v>84</v>
      </c>
      <c r="AV202" s="12" t="s">
        <v>84</v>
      </c>
      <c r="AW202" s="12" t="s">
        <v>36</v>
      </c>
      <c r="AX202" s="12" t="s">
        <v>74</v>
      </c>
      <c r="AY202" s="142" t="s">
        <v>125</v>
      </c>
    </row>
    <row r="203" spans="2:65" s="12" customFormat="1" ht="11.25" x14ac:dyDescent="0.2">
      <c r="B203" s="140"/>
      <c r="D203" s="141" t="s">
        <v>133</v>
      </c>
      <c r="E203" s="142" t="s">
        <v>20</v>
      </c>
      <c r="F203" s="143" t="s">
        <v>409</v>
      </c>
      <c r="H203" s="144">
        <v>193.673</v>
      </c>
      <c r="I203" s="145"/>
      <c r="L203" s="140"/>
      <c r="M203" s="146"/>
      <c r="T203" s="147"/>
      <c r="AT203" s="142" t="s">
        <v>133</v>
      </c>
      <c r="AU203" s="142" t="s">
        <v>84</v>
      </c>
      <c r="AV203" s="12" t="s">
        <v>84</v>
      </c>
      <c r="AW203" s="12" t="s">
        <v>36</v>
      </c>
      <c r="AX203" s="12" t="s">
        <v>74</v>
      </c>
      <c r="AY203" s="142" t="s">
        <v>125</v>
      </c>
    </row>
    <row r="204" spans="2:65" s="12" customFormat="1" ht="11.25" x14ac:dyDescent="0.2">
      <c r="B204" s="140"/>
      <c r="D204" s="141" t="s">
        <v>133</v>
      </c>
      <c r="E204" s="142" t="s">
        <v>20</v>
      </c>
      <c r="F204" s="143" t="s">
        <v>410</v>
      </c>
      <c r="H204" s="144">
        <v>-197.35300000000001</v>
      </c>
      <c r="I204" s="145"/>
      <c r="L204" s="140"/>
      <c r="M204" s="146"/>
      <c r="T204" s="147"/>
      <c r="AT204" s="142" t="s">
        <v>133</v>
      </c>
      <c r="AU204" s="142" t="s">
        <v>84</v>
      </c>
      <c r="AV204" s="12" t="s">
        <v>84</v>
      </c>
      <c r="AW204" s="12" t="s">
        <v>36</v>
      </c>
      <c r="AX204" s="12" t="s">
        <v>74</v>
      </c>
      <c r="AY204" s="142" t="s">
        <v>125</v>
      </c>
    </row>
    <row r="205" spans="2:65" s="14" customFormat="1" ht="11.25" x14ac:dyDescent="0.2">
      <c r="B205" s="154"/>
      <c r="D205" s="141" t="s">
        <v>133</v>
      </c>
      <c r="E205" s="155" t="s">
        <v>20</v>
      </c>
      <c r="F205" s="156" t="s">
        <v>167</v>
      </c>
      <c r="H205" s="157">
        <v>475.52499999999998</v>
      </c>
      <c r="I205" s="158"/>
      <c r="L205" s="154"/>
      <c r="M205" s="159"/>
      <c r="T205" s="160"/>
      <c r="AT205" s="155" t="s">
        <v>133</v>
      </c>
      <c r="AU205" s="155" t="s">
        <v>84</v>
      </c>
      <c r="AV205" s="14" t="s">
        <v>131</v>
      </c>
      <c r="AW205" s="14" t="s">
        <v>36</v>
      </c>
      <c r="AX205" s="14" t="s">
        <v>22</v>
      </c>
      <c r="AY205" s="155" t="s">
        <v>125</v>
      </c>
    </row>
    <row r="206" spans="2:65" s="1" customFormat="1" ht="49.15" customHeight="1" x14ac:dyDescent="0.2">
      <c r="B206" s="32"/>
      <c r="C206" s="127" t="s">
        <v>290</v>
      </c>
      <c r="D206" s="127" t="s">
        <v>128</v>
      </c>
      <c r="E206" s="128" t="s">
        <v>297</v>
      </c>
      <c r="F206" s="129" t="s">
        <v>298</v>
      </c>
      <c r="G206" s="130" t="s">
        <v>238</v>
      </c>
      <c r="H206" s="131">
        <v>475.52499999999998</v>
      </c>
      <c r="I206" s="132"/>
      <c r="J206" s="133">
        <f>ROUND(I206*H206,2)</f>
        <v>0</v>
      </c>
      <c r="K206" s="129" t="s">
        <v>179</v>
      </c>
      <c r="L206" s="32"/>
      <c r="M206" s="134" t="s">
        <v>20</v>
      </c>
      <c r="N206" s="135" t="s">
        <v>45</v>
      </c>
      <c r="P206" s="136">
        <f>O206*H206</f>
        <v>0</v>
      </c>
      <c r="Q206" s="136">
        <v>0</v>
      </c>
      <c r="R206" s="136">
        <f>Q206*H206</f>
        <v>0</v>
      </c>
      <c r="S206" s="136">
        <v>0</v>
      </c>
      <c r="T206" s="137">
        <f>S206*H206</f>
        <v>0</v>
      </c>
      <c r="AR206" s="138" t="s">
        <v>131</v>
      </c>
      <c r="AT206" s="138" t="s">
        <v>128</v>
      </c>
      <c r="AU206" s="138" t="s">
        <v>84</v>
      </c>
      <c r="AY206" s="17" t="s">
        <v>125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22</v>
      </c>
      <c r="BK206" s="139">
        <f>ROUND(I206*H206,2)</f>
        <v>0</v>
      </c>
      <c r="BL206" s="17" t="s">
        <v>131</v>
      </c>
      <c r="BM206" s="138" t="s">
        <v>411</v>
      </c>
    </row>
    <row r="207" spans="2:65" s="1" customFormat="1" ht="11.25" x14ac:dyDescent="0.2">
      <c r="B207" s="32"/>
      <c r="D207" s="161" t="s">
        <v>181</v>
      </c>
      <c r="F207" s="162" t="s">
        <v>300</v>
      </c>
      <c r="I207" s="163"/>
      <c r="L207" s="32"/>
      <c r="M207" s="164"/>
      <c r="T207" s="53"/>
      <c r="AT207" s="17" t="s">
        <v>181</v>
      </c>
      <c r="AU207" s="17" t="s">
        <v>84</v>
      </c>
    </row>
    <row r="208" spans="2:65" s="12" customFormat="1" ht="11.25" x14ac:dyDescent="0.2">
      <c r="B208" s="140"/>
      <c r="D208" s="141" t="s">
        <v>133</v>
      </c>
      <c r="E208" s="142" t="s">
        <v>20</v>
      </c>
      <c r="F208" s="143" t="s">
        <v>407</v>
      </c>
      <c r="H208" s="144">
        <v>393.22199999999998</v>
      </c>
      <c r="I208" s="145"/>
      <c r="L208" s="140"/>
      <c r="M208" s="146"/>
      <c r="T208" s="147"/>
      <c r="AT208" s="142" t="s">
        <v>133</v>
      </c>
      <c r="AU208" s="142" t="s">
        <v>84</v>
      </c>
      <c r="AV208" s="12" t="s">
        <v>84</v>
      </c>
      <c r="AW208" s="12" t="s">
        <v>36</v>
      </c>
      <c r="AX208" s="12" t="s">
        <v>74</v>
      </c>
      <c r="AY208" s="142" t="s">
        <v>125</v>
      </c>
    </row>
    <row r="209" spans="2:65" s="12" customFormat="1" ht="11.25" x14ac:dyDescent="0.2">
      <c r="B209" s="140"/>
      <c r="D209" s="141" t="s">
        <v>133</v>
      </c>
      <c r="E209" s="142" t="s">
        <v>20</v>
      </c>
      <c r="F209" s="143" t="s">
        <v>408</v>
      </c>
      <c r="H209" s="144">
        <v>85.983000000000004</v>
      </c>
      <c r="I209" s="145"/>
      <c r="L209" s="140"/>
      <c r="M209" s="146"/>
      <c r="T209" s="147"/>
      <c r="AT209" s="142" t="s">
        <v>133</v>
      </c>
      <c r="AU209" s="142" t="s">
        <v>84</v>
      </c>
      <c r="AV209" s="12" t="s">
        <v>84</v>
      </c>
      <c r="AW209" s="12" t="s">
        <v>36</v>
      </c>
      <c r="AX209" s="12" t="s">
        <v>74</v>
      </c>
      <c r="AY209" s="142" t="s">
        <v>125</v>
      </c>
    </row>
    <row r="210" spans="2:65" s="12" customFormat="1" ht="11.25" x14ac:dyDescent="0.2">
      <c r="B210" s="140"/>
      <c r="D210" s="141" t="s">
        <v>133</v>
      </c>
      <c r="E210" s="142" t="s">
        <v>20</v>
      </c>
      <c r="F210" s="143" t="s">
        <v>409</v>
      </c>
      <c r="H210" s="144">
        <v>193.673</v>
      </c>
      <c r="I210" s="145"/>
      <c r="L210" s="140"/>
      <c r="M210" s="146"/>
      <c r="T210" s="147"/>
      <c r="AT210" s="142" t="s">
        <v>133</v>
      </c>
      <c r="AU210" s="142" t="s">
        <v>84</v>
      </c>
      <c r="AV210" s="12" t="s">
        <v>84</v>
      </c>
      <c r="AW210" s="12" t="s">
        <v>36</v>
      </c>
      <c r="AX210" s="12" t="s">
        <v>74</v>
      </c>
      <c r="AY210" s="142" t="s">
        <v>125</v>
      </c>
    </row>
    <row r="211" spans="2:65" s="12" customFormat="1" ht="11.25" x14ac:dyDescent="0.2">
      <c r="B211" s="140"/>
      <c r="D211" s="141" t="s">
        <v>133</v>
      </c>
      <c r="E211" s="142" t="s">
        <v>20</v>
      </c>
      <c r="F211" s="143" t="s">
        <v>410</v>
      </c>
      <c r="H211" s="144">
        <v>-197.35300000000001</v>
      </c>
      <c r="I211" s="145"/>
      <c r="L211" s="140"/>
      <c r="M211" s="146"/>
      <c r="T211" s="147"/>
      <c r="AT211" s="142" t="s">
        <v>133</v>
      </c>
      <c r="AU211" s="142" t="s">
        <v>84</v>
      </c>
      <c r="AV211" s="12" t="s">
        <v>84</v>
      </c>
      <c r="AW211" s="12" t="s">
        <v>36</v>
      </c>
      <c r="AX211" s="12" t="s">
        <v>74</v>
      </c>
      <c r="AY211" s="142" t="s">
        <v>125</v>
      </c>
    </row>
    <row r="212" spans="2:65" s="14" customFormat="1" ht="11.25" x14ac:dyDescent="0.2">
      <c r="B212" s="154"/>
      <c r="D212" s="141" t="s">
        <v>133</v>
      </c>
      <c r="E212" s="155" t="s">
        <v>20</v>
      </c>
      <c r="F212" s="156" t="s">
        <v>167</v>
      </c>
      <c r="H212" s="157">
        <v>475.52499999999998</v>
      </c>
      <c r="I212" s="158"/>
      <c r="L212" s="154"/>
      <c r="M212" s="159"/>
      <c r="T212" s="160"/>
      <c r="AT212" s="155" t="s">
        <v>133</v>
      </c>
      <c r="AU212" s="155" t="s">
        <v>84</v>
      </c>
      <c r="AV212" s="14" t="s">
        <v>131</v>
      </c>
      <c r="AW212" s="14" t="s">
        <v>36</v>
      </c>
      <c r="AX212" s="14" t="s">
        <v>22</v>
      </c>
      <c r="AY212" s="155" t="s">
        <v>125</v>
      </c>
    </row>
    <row r="213" spans="2:65" s="11" customFormat="1" ht="22.9" customHeight="1" x14ac:dyDescent="0.2">
      <c r="B213" s="115"/>
      <c r="D213" s="116" t="s">
        <v>73</v>
      </c>
      <c r="E213" s="125" t="s">
        <v>301</v>
      </c>
      <c r="F213" s="125" t="s">
        <v>302</v>
      </c>
      <c r="I213" s="118"/>
      <c r="J213" s="126">
        <f>BK213</f>
        <v>0</v>
      </c>
      <c r="L213" s="115"/>
      <c r="M213" s="120"/>
      <c r="P213" s="121">
        <f>SUM(P214:P215)</f>
        <v>0</v>
      </c>
      <c r="R213" s="121">
        <f>SUM(R214:R215)</f>
        <v>0</v>
      </c>
      <c r="T213" s="122">
        <f>SUM(T214:T215)</f>
        <v>0</v>
      </c>
      <c r="AR213" s="116" t="s">
        <v>22</v>
      </c>
      <c r="AT213" s="123" t="s">
        <v>73</v>
      </c>
      <c r="AU213" s="123" t="s">
        <v>22</v>
      </c>
      <c r="AY213" s="116" t="s">
        <v>125</v>
      </c>
      <c r="BK213" s="124">
        <f>SUM(BK214:BK215)</f>
        <v>0</v>
      </c>
    </row>
    <row r="214" spans="2:65" s="1" customFormat="1" ht="21.75" customHeight="1" x14ac:dyDescent="0.2">
      <c r="B214" s="32"/>
      <c r="C214" s="127" t="s">
        <v>296</v>
      </c>
      <c r="D214" s="127" t="s">
        <v>128</v>
      </c>
      <c r="E214" s="128" t="s">
        <v>304</v>
      </c>
      <c r="F214" s="129" t="s">
        <v>305</v>
      </c>
      <c r="G214" s="130" t="s">
        <v>238</v>
      </c>
      <c r="H214" s="131">
        <v>6.0000000000000001E-3</v>
      </c>
      <c r="I214" s="132"/>
      <c r="J214" s="133">
        <f>ROUND(I214*H214,2)</f>
        <v>0</v>
      </c>
      <c r="K214" s="129" t="s">
        <v>179</v>
      </c>
      <c r="L214" s="32"/>
      <c r="M214" s="134" t="s">
        <v>20</v>
      </c>
      <c r="N214" s="135" t="s">
        <v>45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131</v>
      </c>
      <c r="AT214" s="138" t="s">
        <v>128</v>
      </c>
      <c r="AU214" s="138" t="s">
        <v>84</v>
      </c>
      <c r="AY214" s="17" t="s">
        <v>125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22</v>
      </c>
      <c r="BK214" s="139">
        <f>ROUND(I214*H214,2)</f>
        <v>0</v>
      </c>
      <c r="BL214" s="17" t="s">
        <v>131</v>
      </c>
      <c r="BM214" s="138" t="s">
        <v>412</v>
      </c>
    </row>
    <row r="215" spans="2:65" s="1" customFormat="1" ht="11.25" x14ac:dyDescent="0.2">
      <c r="B215" s="32"/>
      <c r="D215" s="161" t="s">
        <v>181</v>
      </c>
      <c r="F215" s="162" t="s">
        <v>307</v>
      </c>
      <c r="I215" s="163"/>
      <c r="L215" s="32"/>
      <c r="M215" s="164"/>
      <c r="T215" s="53"/>
      <c r="AT215" s="17" t="s">
        <v>181</v>
      </c>
      <c r="AU215" s="17" t="s">
        <v>84</v>
      </c>
    </row>
    <row r="216" spans="2:65" s="11" customFormat="1" ht="25.9" customHeight="1" x14ac:dyDescent="0.2">
      <c r="B216" s="115"/>
      <c r="D216" s="116" t="s">
        <v>73</v>
      </c>
      <c r="E216" s="117" t="s">
        <v>413</v>
      </c>
      <c r="F216" s="117" t="s">
        <v>414</v>
      </c>
      <c r="I216" s="118"/>
      <c r="J216" s="119">
        <f>BK216</f>
        <v>0</v>
      </c>
      <c r="L216" s="115"/>
      <c r="M216" s="120"/>
      <c r="P216" s="121">
        <f>P217</f>
        <v>0</v>
      </c>
      <c r="R216" s="121">
        <f>R217</f>
        <v>0</v>
      </c>
      <c r="T216" s="122">
        <f>T217</f>
        <v>0</v>
      </c>
      <c r="AR216" s="116" t="s">
        <v>84</v>
      </c>
      <c r="AT216" s="123" t="s">
        <v>73</v>
      </c>
      <c r="AU216" s="123" t="s">
        <v>74</v>
      </c>
      <c r="AY216" s="116" t="s">
        <v>125</v>
      </c>
      <c r="BK216" s="124">
        <f>BK217</f>
        <v>0</v>
      </c>
    </row>
    <row r="217" spans="2:65" s="11" customFormat="1" ht="22.9" customHeight="1" x14ac:dyDescent="0.2">
      <c r="B217" s="115"/>
      <c r="D217" s="116" t="s">
        <v>73</v>
      </c>
      <c r="E217" s="125" t="s">
        <v>415</v>
      </c>
      <c r="F217" s="125" t="s">
        <v>416</v>
      </c>
      <c r="I217" s="118"/>
      <c r="J217" s="126">
        <f>BK217</f>
        <v>0</v>
      </c>
      <c r="L217" s="115"/>
      <c r="M217" s="120"/>
      <c r="P217" s="121">
        <f>P218</f>
        <v>0</v>
      </c>
      <c r="R217" s="121">
        <f>R218</f>
        <v>0</v>
      </c>
      <c r="T217" s="122">
        <f>T218</f>
        <v>0</v>
      </c>
      <c r="AR217" s="116" t="s">
        <v>84</v>
      </c>
      <c r="AT217" s="123" t="s">
        <v>73</v>
      </c>
      <c r="AU217" s="123" t="s">
        <v>22</v>
      </c>
      <c r="AY217" s="116" t="s">
        <v>125</v>
      </c>
      <c r="BK217" s="124">
        <f>BK218</f>
        <v>0</v>
      </c>
    </row>
    <row r="218" spans="2:65" s="1" customFormat="1" ht="24.2" customHeight="1" x14ac:dyDescent="0.2">
      <c r="B218" s="32"/>
      <c r="C218" s="127" t="s">
        <v>303</v>
      </c>
      <c r="D218" s="127" t="s">
        <v>128</v>
      </c>
      <c r="E218" s="128" t="s">
        <v>417</v>
      </c>
      <c r="F218" s="129" t="s">
        <v>418</v>
      </c>
      <c r="G218" s="130" t="s">
        <v>391</v>
      </c>
      <c r="H218" s="131">
        <v>1</v>
      </c>
      <c r="I218" s="132"/>
      <c r="J218" s="133">
        <f>ROUND(I218*H218,2)</f>
        <v>0</v>
      </c>
      <c r="K218" s="129" t="s">
        <v>20</v>
      </c>
      <c r="L218" s="32"/>
      <c r="M218" s="134" t="s">
        <v>20</v>
      </c>
      <c r="N218" s="135" t="s">
        <v>45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234</v>
      </c>
      <c r="AT218" s="138" t="s">
        <v>128</v>
      </c>
      <c r="AU218" s="138" t="s">
        <v>84</v>
      </c>
      <c r="AY218" s="17" t="s">
        <v>125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22</v>
      </c>
      <c r="BK218" s="139">
        <f>ROUND(I218*H218,2)</f>
        <v>0</v>
      </c>
      <c r="BL218" s="17" t="s">
        <v>234</v>
      </c>
      <c r="BM218" s="138" t="s">
        <v>419</v>
      </c>
    </row>
    <row r="219" spans="2:65" s="11" customFormat="1" ht="25.9" customHeight="1" x14ac:dyDescent="0.2">
      <c r="B219" s="115"/>
      <c r="D219" s="116" t="s">
        <v>73</v>
      </c>
      <c r="E219" s="117" t="s">
        <v>308</v>
      </c>
      <c r="F219" s="117" t="s">
        <v>309</v>
      </c>
      <c r="I219" s="118"/>
      <c r="J219" s="119">
        <f>BK219</f>
        <v>0</v>
      </c>
      <c r="L219" s="115"/>
      <c r="M219" s="120"/>
      <c r="P219" s="121">
        <f>P220+P223+P226</f>
        <v>0</v>
      </c>
      <c r="R219" s="121">
        <f>R220+R223+R226</f>
        <v>0</v>
      </c>
      <c r="T219" s="122">
        <f>T220+T223+T226</f>
        <v>0</v>
      </c>
      <c r="AR219" s="116" t="s">
        <v>152</v>
      </c>
      <c r="AT219" s="123" t="s">
        <v>73</v>
      </c>
      <c r="AU219" s="123" t="s">
        <v>74</v>
      </c>
      <c r="AY219" s="116" t="s">
        <v>125</v>
      </c>
      <c r="BK219" s="124">
        <f>BK220+BK223+BK226</f>
        <v>0</v>
      </c>
    </row>
    <row r="220" spans="2:65" s="11" customFormat="1" ht="22.9" customHeight="1" x14ac:dyDescent="0.2">
      <c r="B220" s="115"/>
      <c r="D220" s="116" t="s">
        <v>73</v>
      </c>
      <c r="E220" s="125" t="s">
        <v>310</v>
      </c>
      <c r="F220" s="125" t="s">
        <v>311</v>
      </c>
      <c r="I220" s="118"/>
      <c r="J220" s="126">
        <f>BK220</f>
        <v>0</v>
      </c>
      <c r="L220" s="115"/>
      <c r="M220" s="120"/>
      <c r="P220" s="121">
        <f>SUM(P221:P222)</f>
        <v>0</v>
      </c>
      <c r="R220" s="121">
        <f>SUM(R221:R222)</f>
        <v>0</v>
      </c>
      <c r="T220" s="122">
        <f>SUM(T221:T222)</f>
        <v>0</v>
      </c>
      <c r="AR220" s="116" t="s">
        <v>152</v>
      </c>
      <c r="AT220" s="123" t="s">
        <v>73</v>
      </c>
      <c r="AU220" s="123" t="s">
        <v>22</v>
      </c>
      <c r="AY220" s="116" t="s">
        <v>125</v>
      </c>
      <c r="BK220" s="124">
        <f>SUM(BK221:BK222)</f>
        <v>0</v>
      </c>
    </row>
    <row r="221" spans="2:65" s="1" customFormat="1" ht="16.5" customHeight="1" x14ac:dyDescent="0.2">
      <c r="B221" s="32"/>
      <c r="C221" s="127" t="s">
        <v>312</v>
      </c>
      <c r="D221" s="127" t="s">
        <v>128</v>
      </c>
      <c r="E221" s="128" t="s">
        <v>313</v>
      </c>
      <c r="F221" s="129" t="s">
        <v>311</v>
      </c>
      <c r="G221" s="130" t="s">
        <v>314</v>
      </c>
      <c r="H221" s="131">
        <v>1</v>
      </c>
      <c r="I221" s="132"/>
      <c r="J221" s="133">
        <f>ROUND(I221*H221,2)</f>
        <v>0</v>
      </c>
      <c r="K221" s="129" t="s">
        <v>179</v>
      </c>
      <c r="L221" s="32"/>
      <c r="M221" s="134" t="s">
        <v>20</v>
      </c>
      <c r="N221" s="135" t="s">
        <v>45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315</v>
      </c>
      <c r="AT221" s="138" t="s">
        <v>128</v>
      </c>
      <c r="AU221" s="138" t="s">
        <v>84</v>
      </c>
      <c r="AY221" s="17" t="s">
        <v>125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22</v>
      </c>
      <c r="BK221" s="139">
        <f>ROUND(I221*H221,2)</f>
        <v>0</v>
      </c>
      <c r="BL221" s="17" t="s">
        <v>315</v>
      </c>
      <c r="BM221" s="138" t="s">
        <v>420</v>
      </c>
    </row>
    <row r="222" spans="2:65" s="1" customFormat="1" ht="11.25" x14ac:dyDescent="0.2">
      <c r="B222" s="32"/>
      <c r="D222" s="161" t="s">
        <v>181</v>
      </c>
      <c r="F222" s="162" t="s">
        <v>317</v>
      </c>
      <c r="I222" s="163"/>
      <c r="L222" s="32"/>
      <c r="M222" s="164"/>
      <c r="T222" s="53"/>
      <c r="AT222" s="17" t="s">
        <v>181</v>
      </c>
      <c r="AU222" s="17" t="s">
        <v>84</v>
      </c>
    </row>
    <row r="223" spans="2:65" s="11" customFormat="1" ht="22.9" customHeight="1" x14ac:dyDescent="0.2">
      <c r="B223" s="115"/>
      <c r="D223" s="116" t="s">
        <v>73</v>
      </c>
      <c r="E223" s="125" t="s">
        <v>318</v>
      </c>
      <c r="F223" s="125" t="s">
        <v>319</v>
      </c>
      <c r="I223" s="118"/>
      <c r="J223" s="126">
        <f>BK223</f>
        <v>0</v>
      </c>
      <c r="L223" s="115"/>
      <c r="M223" s="120"/>
      <c r="P223" s="121">
        <f>SUM(P224:P225)</f>
        <v>0</v>
      </c>
      <c r="R223" s="121">
        <f>SUM(R224:R225)</f>
        <v>0</v>
      </c>
      <c r="T223" s="122">
        <f>SUM(T224:T225)</f>
        <v>0</v>
      </c>
      <c r="AR223" s="116" t="s">
        <v>152</v>
      </c>
      <c r="AT223" s="123" t="s">
        <v>73</v>
      </c>
      <c r="AU223" s="123" t="s">
        <v>22</v>
      </c>
      <c r="AY223" s="116" t="s">
        <v>125</v>
      </c>
      <c r="BK223" s="124">
        <f>SUM(BK224:BK225)</f>
        <v>0</v>
      </c>
    </row>
    <row r="224" spans="2:65" s="1" customFormat="1" ht="16.5" customHeight="1" x14ac:dyDescent="0.2">
      <c r="B224" s="32"/>
      <c r="C224" s="127" t="s">
        <v>320</v>
      </c>
      <c r="D224" s="127" t="s">
        <v>128</v>
      </c>
      <c r="E224" s="128" t="s">
        <v>321</v>
      </c>
      <c r="F224" s="129" t="s">
        <v>322</v>
      </c>
      <c r="G224" s="130" t="s">
        <v>314</v>
      </c>
      <c r="H224" s="131">
        <v>1</v>
      </c>
      <c r="I224" s="132"/>
      <c r="J224" s="133">
        <f>ROUND(I224*H224,2)</f>
        <v>0</v>
      </c>
      <c r="K224" s="129" t="s">
        <v>179</v>
      </c>
      <c r="L224" s="32"/>
      <c r="M224" s="134" t="s">
        <v>20</v>
      </c>
      <c r="N224" s="135" t="s">
        <v>45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315</v>
      </c>
      <c r="AT224" s="138" t="s">
        <v>128</v>
      </c>
      <c r="AU224" s="138" t="s">
        <v>84</v>
      </c>
      <c r="AY224" s="17" t="s">
        <v>125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22</v>
      </c>
      <c r="BK224" s="139">
        <f>ROUND(I224*H224,2)</f>
        <v>0</v>
      </c>
      <c r="BL224" s="17" t="s">
        <v>315</v>
      </c>
      <c r="BM224" s="138" t="s">
        <v>421</v>
      </c>
    </row>
    <row r="225" spans="2:65" s="1" customFormat="1" ht="11.25" x14ac:dyDescent="0.2">
      <c r="B225" s="32"/>
      <c r="D225" s="161" t="s">
        <v>181</v>
      </c>
      <c r="F225" s="162" t="s">
        <v>324</v>
      </c>
      <c r="I225" s="163"/>
      <c r="L225" s="32"/>
      <c r="M225" s="164"/>
      <c r="T225" s="53"/>
      <c r="AT225" s="17" t="s">
        <v>181</v>
      </c>
      <c r="AU225" s="17" t="s">
        <v>84</v>
      </c>
    </row>
    <row r="226" spans="2:65" s="11" customFormat="1" ht="22.9" customHeight="1" x14ac:dyDescent="0.2">
      <c r="B226" s="115"/>
      <c r="D226" s="116" t="s">
        <v>73</v>
      </c>
      <c r="E226" s="125" t="s">
        <v>325</v>
      </c>
      <c r="F226" s="125" t="s">
        <v>326</v>
      </c>
      <c r="I226" s="118"/>
      <c r="J226" s="126">
        <f>BK226</f>
        <v>0</v>
      </c>
      <c r="L226" s="115"/>
      <c r="M226" s="120"/>
      <c r="P226" s="121">
        <f>SUM(P227:P228)</f>
        <v>0</v>
      </c>
      <c r="R226" s="121">
        <f>SUM(R227:R228)</f>
        <v>0</v>
      </c>
      <c r="T226" s="122">
        <f>SUM(T227:T228)</f>
        <v>0</v>
      </c>
      <c r="AR226" s="116" t="s">
        <v>152</v>
      </c>
      <c r="AT226" s="123" t="s">
        <v>73</v>
      </c>
      <c r="AU226" s="123" t="s">
        <v>22</v>
      </c>
      <c r="AY226" s="116" t="s">
        <v>125</v>
      </c>
      <c r="BK226" s="124">
        <f>SUM(BK227:BK228)</f>
        <v>0</v>
      </c>
    </row>
    <row r="227" spans="2:65" s="1" customFormat="1" ht="16.5" customHeight="1" x14ac:dyDescent="0.2">
      <c r="B227" s="32"/>
      <c r="C227" s="127" t="s">
        <v>327</v>
      </c>
      <c r="D227" s="127" t="s">
        <v>128</v>
      </c>
      <c r="E227" s="128" t="s">
        <v>328</v>
      </c>
      <c r="F227" s="129" t="s">
        <v>326</v>
      </c>
      <c r="G227" s="130" t="s">
        <v>314</v>
      </c>
      <c r="H227" s="131">
        <v>1</v>
      </c>
      <c r="I227" s="132"/>
      <c r="J227" s="133">
        <f>ROUND(I227*H227,2)</f>
        <v>0</v>
      </c>
      <c r="K227" s="129" t="s">
        <v>179</v>
      </c>
      <c r="L227" s="32"/>
      <c r="M227" s="134" t="s">
        <v>20</v>
      </c>
      <c r="N227" s="135" t="s">
        <v>45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315</v>
      </c>
      <c r="AT227" s="138" t="s">
        <v>128</v>
      </c>
      <c r="AU227" s="138" t="s">
        <v>84</v>
      </c>
      <c r="AY227" s="17" t="s">
        <v>125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22</v>
      </c>
      <c r="BK227" s="139">
        <f>ROUND(I227*H227,2)</f>
        <v>0</v>
      </c>
      <c r="BL227" s="17" t="s">
        <v>315</v>
      </c>
      <c r="BM227" s="138" t="s">
        <v>422</v>
      </c>
    </row>
    <row r="228" spans="2:65" s="1" customFormat="1" ht="11.25" x14ac:dyDescent="0.2">
      <c r="B228" s="32"/>
      <c r="D228" s="161" t="s">
        <v>181</v>
      </c>
      <c r="F228" s="162" t="s">
        <v>330</v>
      </c>
      <c r="I228" s="163"/>
      <c r="L228" s="32"/>
      <c r="M228" s="175"/>
      <c r="N228" s="176"/>
      <c r="O228" s="176"/>
      <c r="P228" s="176"/>
      <c r="Q228" s="176"/>
      <c r="R228" s="176"/>
      <c r="S228" s="176"/>
      <c r="T228" s="177"/>
      <c r="AT228" s="17" t="s">
        <v>181</v>
      </c>
      <c r="AU228" s="17" t="s">
        <v>84</v>
      </c>
    </row>
    <row r="229" spans="2:65" s="1" customFormat="1" ht="6.95" customHeight="1" x14ac:dyDescent="0.2">
      <c r="B229" s="41"/>
      <c r="C229" s="42"/>
      <c r="D229" s="42"/>
      <c r="E229" s="42"/>
      <c r="F229" s="42"/>
      <c r="G229" s="42"/>
      <c r="H229" s="42"/>
      <c r="I229" s="42"/>
      <c r="J229" s="42"/>
      <c r="K229" s="42"/>
      <c r="L229" s="32"/>
    </row>
  </sheetData>
  <sheetProtection algorithmName="SHA-512" hashValue="ZrGdp8VHFfKPHSmFPco7ApyjsK7NzlC4sKj2T9h4GMIaHRn5I4/fQEd0z+/EoJLmPwHvuDzqHgAu856UqiZTGA==" saltValue="y2NAJ3O5xQnU76T8w4jas8vCd5IXkPOk0lCqUMJ83L98P4MGRldDhRuzZTqieH84x0tt1Go1BHoYMH6NA46MVw==" spinCount="100000" sheet="1" objects="1" scenarios="1" formatColumns="0" formatRows="0" autoFilter="0"/>
  <autoFilter ref="C91:K228" xr:uid="{00000000-0009-0000-0000-000002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126" r:id="rId1" xr:uid="{00000000-0004-0000-0200-000000000000}"/>
    <hyperlink ref="F133" r:id="rId2" xr:uid="{00000000-0004-0000-0200-000001000000}"/>
    <hyperlink ref="F136" r:id="rId3" xr:uid="{00000000-0004-0000-0200-000002000000}"/>
    <hyperlink ref="F144" r:id="rId4" xr:uid="{00000000-0004-0000-0200-000003000000}"/>
    <hyperlink ref="F151" r:id="rId5" xr:uid="{00000000-0004-0000-0200-000004000000}"/>
    <hyperlink ref="F156" r:id="rId6" xr:uid="{00000000-0004-0000-0200-000005000000}"/>
    <hyperlink ref="F161" r:id="rId7" xr:uid="{00000000-0004-0000-0200-000006000000}"/>
    <hyperlink ref="F169" r:id="rId8" xr:uid="{00000000-0004-0000-0200-000007000000}"/>
    <hyperlink ref="F174" r:id="rId9" xr:uid="{00000000-0004-0000-0200-000008000000}"/>
    <hyperlink ref="F182" r:id="rId10" xr:uid="{00000000-0004-0000-0200-000009000000}"/>
    <hyperlink ref="F187" r:id="rId11" xr:uid="{00000000-0004-0000-0200-00000A000000}"/>
    <hyperlink ref="F194" r:id="rId12" xr:uid="{00000000-0004-0000-0200-00000B000000}"/>
    <hyperlink ref="F207" r:id="rId13" xr:uid="{00000000-0004-0000-0200-00000C000000}"/>
    <hyperlink ref="F215" r:id="rId14" xr:uid="{00000000-0004-0000-0200-00000D000000}"/>
    <hyperlink ref="F222" r:id="rId15" xr:uid="{00000000-0004-0000-0200-00000E000000}"/>
    <hyperlink ref="F225" r:id="rId16" xr:uid="{00000000-0004-0000-0200-00000F000000}"/>
    <hyperlink ref="F228" r:id="rId17" xr:uid="{00000000-0004-0000-02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6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AT2" s="17" t="s">
        <v>91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 x14ac:dyDescent="0.2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94" t="str">
        <f>'Rekapitulace stavby'!K6</f>
        <v>Jesenice, Žatecká 148, bourání objektů</v>
      </c>
      <c r="F7" s="295"/>
      <c r="G7" s="295"/>
      <c r="H7" s="295"/>
      <c r="L7" s="20"/>
    </row>
    <row r="8" spans="2:46" s="1" customFormat="1" ht="12" customHeight="1" x14ac:dyDescent="0.2">
      <c r="B8" s="32"/>
      <c r="D8" s="27" t="s">
        <v>94</v>
      </c>
      <c r="L8" s="32"/>
    </row>
    <row r="9" spans="2:46" s="1" customFormat="1" ht="16.5" customHeight="1" x14ac:dyDescent="0.2">
      <c r="B9" s="32"/>
      <c r="E9" s="276" t="s">
        <v>423</v>
      </c>
      <c r="F9" s="296"/>
      <c r="G9" s="296"/>
      <c r="H9" s="296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19</v>
      </c>
      <c r="F11" s="25" t="s">
        <v>92</v>
      </c>
      <c r="I11" s="27" t="s">
        <v>21</v>
      </c>
      <c r="J11" s="25" t="s">
        <v>20</v>
      </c>
      <c r="L11" s="32"/>
    </row>
    <row r="12" spans="2:46" s="1" customFormat="1" ht="12" customHeight="1" x14ac:dyDescent="0.2">
      <c r="B12" s="32"/>
      <c r="D12" s="27" t="s">
        <v>23</v>
      </c>
      <c r="F12" s="25" t="s">
        <v>24</v>
      </c>
      <c r="I12" s="27" t="s">
        <v>25</v>
      </c>
      <c r="J12" s="49" t="str">
        <f>'Rekapitulace stavby'!AN8</f>
        <v>17. 10. 2023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29</v>
      </c>
      <c r="I14" s="27" t="s">
        <v>30</v>
      </c>
      <c r="J14" s="25" t="str">
        <f>IF('Rekapitulace stavby'!AN10="","",'Rekapitulace stavby'!AN10)</f>
        <v/>
      </c>
      <c r="L14" s="32"/>
    </row>
    <row r="15" spans="2:46" s="1" customFormat="1" ht="18" customHeight="1" x14ac:dyDescent="0.2">
      <c r="B15" s="32"/>
      <c r="E15" s="25" t="str">
        <f>IF('Rekapitulace stavby'!E11="","",'Rekapitulace stavby'!E11)</f>
        <v xml:space="preserve"> </v>
      </c>
      <c r="I15" s="27" t="s">
        <v>32</v>
      </c>
      <c r="J15" s="25" t="str">
        <f>IF('Rekapitulace stavby'!AN11="","",'Rekapitulace stavby'!AN11)</f>
        <v/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33</v>
      </c>
      <c r="I17" s="27" t="s">
        <v>30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97" t="str">
        <f>'Rekapitulace stavby'!E14</f>
        <v>Vyplň údaj</v>
      </c>
      <c r="F18" s="260"/>
      <c r="G18" s="260"/>
      <c r="H18" s="260"/>
      <c r="I18" s="27" t="s">
        <v>32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35</v>
      </c>
      <c r="I20" s="27" t="s">
        <v>30</v>
      </c>
      <c r="J20" s="25" t="str">
        <f>IF('Rekapitulace stavby'!AN16="","",'Rekapitulace stavby'!AN16)</f>
        <v/>
      </c>
      <c r="L20" s="32"/>
    </row>
    <row r="21" spans="2:12" s="1" customFormat="1" ht="18" customHeight="1" x14ac:dyDescent="0.2">
      <c r="B21" s="32"/>
      <c r="E21" s="25" t="str">
        <f>IF('Rekapitulace stavby'!E17="","",'Rekapitulace stavby'!E17)</f>
        <v xml:space="preserve"> </v>
      </c>
      <c r="I21" s="27" t="s">
        <v>32</v>
      </c>
      <c r="J21" s="25" t="str">
        <f>IF('Rekapitulace stavby'!AN17="","",'Rekapitulace stavby'!AN17)</f>
        <v/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37</v>
      </c>
      <c r="I23" s="27" t="s">
        <v>30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32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38</v>
      </c>
      <c r="L26" s="32"/>
    </row>
    <row r="27" spans="2:12" s="7" customFormat="1" ht="16.5" customHeight="1" x14ac:dyDescent="0.2">
      <c r="B27" s="86"/>
      <c r="E27" s="265" t="s">
        <v>20</v>
      </c>
      <c r="F27" s="265"/>
      <c r="G27" s="265"/>
      <c r="H27" s="265"/>
      <c r="L27" s="86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 x14ac:dyDescent="0.2">
      <c r="B30" s="32"/>
      <c r="D30" s="87" t="s">
        <v>40</v>
      </c>
      <c r="J30" s="63">
        <f>ROUND(J93, 2)</f>
        <v>0</v>
      </c>
      <c r="L30" s="32"/>
    </row>
    <row r="31" spans="2:12" s="1" customFormat="1" ht="6.95" customHeight="1" x14ac:dyDescent="0.2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 x14ac:dyDescent="0.2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5" customHeight="1" x14ac:dyDescent="0.2">
      <c r="B33" s="32"/>
      <c r="D33" s="52" t="s">
        <v>44</v>
      </c>
      <c r="E33" s="27" t="s">
        <v>45</v>
      </c>
      <c r="F33" s="88">
        <f>ROUND((SUM(BE93:BE245)),  2)</f>
        <v>0</v>
      </c>
      <c r="I33" s="89">
        <v>0.21</v>
      </c>
      <c r="J33" s="88">
        <f>ROUND(((SUM(BE93:BE245))*I33),  2)</f>
        <v>0</v>
      </c>
      <c r="L33" s="32"/>
    </row>
    <row r="34" spans="2:12" s="1" customFormat="1" ht="14.45" customHeight="1" x14ac:dyDescent="0.2">
      <c r="B34" s="32"/>
      <c r="E34" s="27" t="s">
        <v>46</v>
      </c>
      <c r="F34" s="88">
        <f>ROUND((SUM(BF93:BF245)),  2)</f>
        <v>0</v>
      </c>
      <c r="I34" s="89">
        <v>0.15</v>
      </c>
      <c r="J34" s="88">
        <f>ROUND(((SUM(BF93:BF245))*I34),  2)</f>
        <v>0</v>
      </c>
      <c r="L34" s="32"/>
    </row>
    <row r="35" spans="2:12" s="1" customFormat="1" ht="14.45" hidden="1" customHeight="1" x14ac:dyDescent="0.2">
      <c r="B35" s="32"/>
      <c r="E35" s="27" t="s">
        <v>47</v>
      </c>
      <c r="F35" s="88">
        <f>ROUND((SUM(BG93:BG245)),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 x14ac:dyDescent="0.2">
      <c r="B36" s="32"/>
      <c r="E36" s="27" t="s">
        <v>48</v>
      </c>
      <c r="F36" s="88">
        <f>ROUND((SUM(BH93:BH245)),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 x14ac:dyDescent="0.2">
      <c r="B37" s="32"/>
      <c r="E37" s="27" t="s">
        <v>49</v>
      </c>
      <c r="F37" s="88">
        <f>ROUND((SUM(BI93:BI245)),  2)</f>
        <v>0</v>
      </c>
      <c r="I37" s="89">
        <v>0</v>
      </c>
      <c r="J37" s="88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0"/>
      <c r="D39" s="91" t="s">
        <v>50</v>
      </c>
      <c r="E39" s="54"/>
      <c r="F39" s="54"/>
      <c r="G39" s="92" t="s">
        <v>51</v>
      </c>
      <c r="H39" s="93" t="s">
        <v>52</v>
      </c>
      <c r="I39" s="54"/>
      <c r="J39" s="94">
        <f>SUM(J30:J37)</f>
        <v>0</v>
      </c>
      <c r="K39" s="95"/>
      <c r="L39" s="32"/>
    </row>
    <row r="40" spans="2:12" s="1" customFormat="1" ht="14.45" customHeight="1" x14ac:dyDescent="0.2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 x14ac:dyDescent="0.2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 x14ac:dyDescent="0.2">
      <c r="B45" s="32"/>
      <c r="C45" s="21" t="s">
        <v>96</v>
      </c>
      <c r="L45" s="32"/>
    </row>
    <row r="46" spans="2:12" s="1" customFormat="1" ht="6.95" customHeight="1" x14ac:dyDescent="0.2">
      <c r="B46" s="32"/>
      <c r="L46" s="32"/>
    </row>
    <row r="47" spans="2:12" s="1" customFormat="1" ht="12" customHeight="1" x14ac:dyDescent="0.2">
      <c r="B47" s="32"/>
      <c r="C47" s="27" t="s">
        <v>16</v>
      </c>
      <c r="L47" s="32"/>
    </row>
    <row r="48" spans="2:12" s="1" customFormat="1" ht="16.5" customHeight="1" x14ac:dyDescent="0.2">
      <c r="B48" s="32"/>
      <c r="E48" s="294" t="str">
        <f>E7</f>
        <v>Jesenice, Žatecká 148, bourání objektů</v>
      </c>
      <c r="F48" s="295"/>
      <c r="G48" s="295"/>
      <c r="H48" s="295"/>
      <c r="L48" s="32"/>
    </row>
    <row r="49" spans="2:47" s="1" customFormat="1" ht="12" customHeight="1" x14ac:dyDescent="0.2">
      <c r="B49" s="32"/>
      <c r="C49" s="27" t="s">
        <v>94</v>
      </c>
      <c r="L49" s="32"/>
    </row>
    <row r="50" spans="2:47" s="1" customFormat="1" ht="16.5" customHeight="1" x14ac:dyDescent="0.2">
      <c r="B50" s="32"/>
      <c r="E50" s="276" t="str">
        <f>E9</f>
        <v>0003 - Práce na dvoře a provizorní oplocení</v>
      </c>
      <c r="F50" s="296"/>
      <c r="G50" s="296"/>
      <c r="H50" s="296"/>
      <c r="L50" s="32"/>
    </row>
    <row r="51" spans="2:47" s="1" customFormat="1" ht="6.95" customHeight="1" x14ac:dyDescent="0.2">
      <c r="B51" s="32"/>
      <c r="L51" s="32"/>
    </row>
    <row r="52" spans="2:47" s="1" customFormat="1" ht="12" customHeight="1" x14ac:dyDescent="0.2">
      <c r="B52" s="32"/>
      <c r="C52" s="27" t="s">
        <v>23</v>
      </c>
      <c r="F52" s="25" t="str">
        <f>F12</f>
        <v>Jesenice, Žatecká 148</v>
      </c>
      <c r="I52" s="27" t="s">
        <v>25</v>
      </c>
      <c r="J52" s="49" t="str">
        <f>IF(J12="","",J12)</f>
        <v>17. 10. 2023</v>
      </c>
      <c r="L52" s="32"/>
    </row>
    <row r="53" spans="2:47" s="1" customFormat="1" ht="6.95" customHeight="1" x14ac:dyDescent="0.2">
      <c r="B53" s="32"/>
      <c r="L53" s="32"/>
    </row>
    <row r="54" spans="2:47" s="1" customFormat="1" ht="15.2" customHeight="1" x14ac:dyDescent="0.2">
      <c r="B54" s="32"/>
      <c r="C54" s="27" t="s">
        <v>29</v>
      </c>
      <c r="F54" s="25" t="str">
        <f>E15</f>
        <v xml:space="preserve"> </v>
      </c>
      <c r="I54" s="27" t="s">
        <v>35</v>
      </c>
      <c r="J54" s="30" t="str">
        <f>E21</f>
        <v xml:space="preserve"> </v>
      </c>
      <c r="L54" s="32"/>
    </row>
    <row r="55" spans="2:47" s="1" customFormat="1" ht="15.2" customHeight="1" x14ac:dyDescent="0.2">
      <c r="B55" s="32"/>
      <c r="C55" s="27" t="s">
        <v>33</v>
      </c>
      <c r="F55" s="25" t="str">
        <f>IF(E18="","",E18)</f>
        <v>Vyplň údaj</v>
      </c>
      <c r="I55" s="27" t="s">
        <v>37</v>
      </c>
      <c r="J55" s="30" t="str">
        <f>E24</f>
        <v xml:space="preserve"> </v>
      </c>
      <c r="L55" s="32"/>
    </row>
    <row r="56" spans="2:47" s="1" customFormat="1" ht="10.35" customHeight="1" x14ac:dyDescent="0.2">
      <c r="B56" s="32"/>
      <c r="L56" s="32"/>
    </row>
    <row r="57" spans="2:47" s="1" customFormat="1" ht="29.25" customHeight="1" x14ac:dyDescent="0.2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 x14ac:dyDescent="0.2">
      <c r="B58" s="32"/>
      <c r="L58" s="32"/>
    </row>
    <row r="59" spans="2:47" s="1" customFormat="1" ht="22.9" customHeight="1" x14ac:dyDescent="0.2">
      <c r="B59" s="32"/>
      <c r="C59" s="98" t="s">
        <v>72</v>
      </c>
      <c r="J59" s="63">
        <f>J93</f>
        <v>0</v>
      </c>
      <c r="L59" s="32"/>
      <c r="AU59" s="17" t="s">
        <v>99</v>
      </c>
    </row>
    <row r="60" spans="2:47" s="8" customFormat="1" ht="24.95" customHeight="1" x14ac:dyDescent="0.2">
      <c r="B60" s="99"/>
      <c r="D60" s="100" t="s">
        <v>100</v>
      </c>
      <c r="E60" s="101"/>
      <c r="F60" s="101"/>
      <c r="G60" s="101"/>
      <c r="H60" s="101"/>
      <c r="I60" s="101"/>
      <c r="J60" s="102">
        <f>J94</f>
        <v>0</v>
      </c>
      <c r="L60" s="99"/>
    </row>
    <row r="61" spans="2:47" s="9" customFormat="1" ht="19.899999999999999" customHeight="1" x14ac:dyDescent="0.2">
      <c r="B61" s="103"/>
      <c r="D61" s="104" t="s">
        <v>101</v>
      </c>
      <c r="E61" s="105"/>
      <c r="F61" s="105"/>
      <c r="G61" s="105"/>
      <c r="H61" s="105"/>
      <c r="I61" s="105"/>
      <c r="J61" s="106">
        <f>J95</f>
        <v>0</v>
      </c>
      <c r="L61" s="103"/>
    </row>
    <row r="62" spans="2:47" s="9" customFormat="1" ht="19.899999999999999" customHeight="1" x14ac:dyDescent="0.2">
      <c r="B62" s="103"/>
      <c r="D62" s="104" t="s">
        <v>102</v>
      </c>
      <c r="E62" s="105"/>
      <c r="F62" s="105"/>
      <c r="G62" s="105"/>
      <c r="H62" s="105"/>
      <c r="I62" s="105"/>
      <c r="J62" s="106">
        <f>J109</f>
        <v>0</v>
      </c>
      <c r="L62" s="103"/>
    </row>
    <row r="63" spans="2:47" s="9" customFormat="1" ht="19.899999999999999" customHeight="1" x14ac:dyDescent="0.2">
      <c r="B63" s="103"/>
      <c r="D63" s="104" t="s">
        <v>424</v>
      </c>
      <c r="E63" s="105"/>
      <c r="F63" s="105"/>
      <c r="G63" s="105"/>
      <c r="H63" s="105"/>
      <c r="I63" s="105"/>
      <c r="J63" s="106">
        <f>J161</f>
        <v>0</v>
      </c>
      <c r="L63" s="103"/>
    </row>
    <row r="64" spans="2:47" s="9" customFormat="1" ht="19.899999999999999" customHeight="1" x14ac:dyDescent="0.2">
      <c r="B64" s="103"/>
      <c r="D64" s="104" t="s">
        <v>425</v>
      </c>
      <c r="E64" s="105"/>
      <c r="F64" s="105"/>
      <c r="G64" s="105"/>
      <c r="H64" s="105"/>
      <c r="I64" s="105"/>
      <c r="J64" s="106">
        <f>J171</f>
        <v>0</v>
      </c>
      <c r="L64" s="103"/>
    </row>
    <row r="65" spans="2:12" s="9" customFormat="1" ht="19.899999999999999" customHeight="1" x14ac:dyDescent="0.2">
      <c r="B65" s="103"/>
      <c r="D65" s="104" t="s">
        <v>103</v>
      </c>
      <c r="E65" s="105"/>
      <c r="F65" s="105"/>
      <c r="G65" s="105"/>
      <c r="H65" s="105"/>
      <c r="I65" s="105"/>
      <c r="J65" s="106">
        <f>J189</f>
        <v>0</v>
      </c>
      <c r="L65" s="103"/>
    </row>
    <row r="66" spans="2:12" s="9" customFormat="1" ht="19.899999999999999" customHeight="1" x14ac:dyDescent="0.2">
      <c r="B66" s="103"/>
      <c r="D66" s="104" t="s">
        <v>104</v>
      </c>
      <c r="E66" s="105"/>
      <c r="F66" s="105"/>
      <c r="G66" s="105"/>
      <c r="H66" s="105"/>
      <c r="I66" s="105"/>
      <c r="J66" s="106">
        <f>J202</f>
        <v>0</v>
      </c>
      <c r="L66" s="103"/>
    </row>
    <row r="67" spans="2:12" s="9" customFormat="1" ht="19.899999999999999" customHeight="1" x14ac:dyDescent="0.2">
      <c r="B67" s="103"/>
      <c r="D67" s="104" t="s">
        <v>105</v>
      </c>
      <c r="E67" s="105"/>
      <c r="F67" s="105"/>
      <c r="G67" s="105"/>
      <c r="H67" s="105"/>
      <c r="I67" s="105"/>
      <c r="J67" s="106">
        <f>J228</f>
        <v>0</v>
      </c>
      <c r="L67" s="103"/>
    </row>
    <row r="68" spans="2:12" s="8" customFormat="1" ht="24.95" customHeight="1" x14ac:dyDescent="0.2">
      <c r="B68" s="99"/>
      <c r="D68" s="100" t="s">
        <v>333</v>
      </c>
      <c r="E68" s="101"/>
      <c r="F68" s="101"/>
      <c r="G68" s="101"/>
      <c r="H68" s="101"/>
      <c r="I68" s="101"/>
      <c r="J68" s="102">
        <f>J231</f>
        <v>0</v>
      </c>
      <c r="L68" s="99"/>
    </row>
    <row r="69" spans="2:12" s="9" customFormat="1" ht="19.899999999999999" customHeight="1" x14ac:dyDescent="0.2">
      <c r="B69" s="103"/>
      <c r="D69" s="104" t="s">
        <v>426</v>
      </c>
      <c r="E69" s="105"/>
      <c r="F69" s="105"/>
      <c r="G69" s="105"/>
      <c r="H69" s="105"/>
      <c r="I69" s="105"/>
      <c r="J69" s="106">
        <f>J232</f>
        <v>0</v>
      </c>
      <c r="L69" s="103"/>
    </row>
    <row r="70" spans="2:12" s="8" customFormat="1" ht="24.95" customHeight="1" x14ac:dyDescent="0.2">
      <c r="B70" s="99"/>
      <c r="D70" s="100" t="s">
        <v>106</v>
      </c>
      <c r="E70" s="101"/>
      <c r="F70" s="101"/>
      <c r="G70" s="101"/>
      <c r="H70" s="101"/>
      <c r="I70" s="101"/>
      <c r="J70" s="102">
        <f>J236</f>
        <v>0</v>
      </c>
      <c r="L70" s="99"/>
    </row>
    <row r="71" spans="2:12" s="9" customFormat="1" ht="19.899999999999999" customHeight="1" x14ac:dyDescent="0.2">
      <c r="B71" s="103"/>
      <c r="D71" s="104" t="s">
        <v>107</v>
      </c>
      <c r="E71" s="105"/>
      <c r="F71" s="105"/>
      <c r="G71" s="105"/>
      <c r="H71" s="105"/>
      <c r="I71" s="105"/>
      <c r="J71" s="106">
        <f>J237</f>
        <v>0</v>
      </c>
      <c r="L71" s="103"/>
    </row>
    <row r="72" spans="2:12" s="9" customFormat="1" ht="19.899999999999999" customHeight="1" x14ac:dyDescent="0.2">
      <c r="B72" s="103"/>
      <c r="D72" s="104" t="s">
        <v>108</v>
      </c>
      <c r="E72" s="105"/>
      <c r="F72" s="105"/>
      <c r="G72" s="105"/>
      <c r="H72" s="105"/>
      <c r="I72" s="105"/>
      <c r="J72" s="106">
        <f>J240</f>
        <v>0</v>
      </c>
      <c r="L72" s="103"/>
    </row>
    <row r="73" spans="2:12" s="9" customFormat="1" ht="19.899999999999999" customHeight="1" x14ac:dyDescent="0.2">
      <c r="B73" s="103"/>
      <c r="D73" s="104" t="s">
        <v>109</v>
      </c>
      <c r="E73" s="105"/>
      <c r="F73" s="105"/>
      <c r="G73" s="105"/>
      <c r="H73" s="105"/>
      <c r="I73" s="105"/>
      <c r="J73" s="106">
        <f>J243</f>
        <v>0</v>
      </c>
      <c r="L73" s="103"/>
    </row>
    <row r="74" spans="2:12" s="1" customFormat="1" ht="21.75" customHeight="1" x14ac:dyDescent="0.2">
      <c r="B74" s="32"/>
      <c r="L74" s="32"/>
    </row>
    <row r="75" spans="2:12" s="1" customFormat="1" ht="6.95" customHeight="1" x14ac:dyDescent="0.2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5" customHeight="1" x14ac:dyDescent="0.2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5" customHeight="1" x14ac:dyDescent="0.2">
      <c r="B80" s="32"/>
      <c r="C80" s="21" t="s">
        <v>110</v>
      </c>
      <c r="L80" s="32"/>
    </row>
    <row r="81" spans="2:65" s="1" customFormat="1" ht="6.95" customHeight="1" x14ac:dyDescent="0.2">
      <c r="B81" s="32"/>
      <c r="L81" s="32"/>
    </row>
    <row r="82" spans="2:65" s="1" customFormat="1" ht="12" customHeight="1" x14ac:dyDescent="0.2">
      <c r="B82" s="32"/>
      <c r="C82" s="27" t="s">
        <v>16</v>
      </c>
      <c r="L82" s="32"/>
    </row>
    <row r="83" spans="2:65" s="1" customFormat="1" ht="16.5" customHeight="1" x14ac:dyDescent="0.2">
      <c r="B83" s="32"/>
      <c r="E83" s="294" t="str">
        <f>E7</f>
        <v>Jesenice, Žatecká 148, bourání objektů</v>
      </c>
      <c r="F83" s="295"/>
      <c r="G83" s="295"/>
      <c r="H83" s="295"/>
      <c r="L83" s="32"/>
    </row>
    <row r="84" spans="2:65" s="1" customFormat="1" ht="12" customHeight="1" x14ac:dyDescent="0.2">
      <c r="B84" s="32"/>
      <c r="C84" s="27" t="s">
        <v>94</v>
      </c>
      <c r="L84" s="32"/>
    </row>
    <row r="85" spans="2:65" s="1" customFormat="1" ht="16.5" customHeight="1" x14ac:dyDescent="0.2">
      <c r="B85" s="32"/>
      <c r="E85" s="276" t="str">
        <f>E9</f>
        <v>0003 - Práce na dvoře a provizorní oplocení</v>
      </c>
      <c r="F85" s="296"/>
      <c r="G85" s="296"/>
      <c r="H85" s="296"/>
      <c r="L85" s="32"/>
    </row>
    <row r="86" spans="2:65" s="1" customFormat="1" ht="6.95" customHeight="1" x14ac:dyDescent="0.2">
      <c r="B86" s="32"/>
      <c r="L86" s="32"/>
    </row>
    <row r="87" spans="2:65" s="1" customFormat="1" ht="12" customHeight="1" x14ac:dyDescent="0.2">
      <c r="B87" s="32"/>
      <c r="C87" s="27" t="s">
        <v>23</v>
      </c>
      <c r="F87" s="25" t="str">
        <f>F12</f>
        <v>Jesenice, Žatecká 148</v>
      </c>
      <c r="I87" s="27" t="s">
        <v>25</v>
      </c>
      <c r="J87" s="49" t="str">
        <f>IF(J12="","",J12)</f>
        <v>17. 10. 2023</v>
      </c>
      <c r="L87" s="32"/>
    </row>
    <row r="88" spans="2:65" s="1" customFormat="1" ht="6.95" customHeight="1" x14ac:dyDescent="0.2">
      <c r="B88" s="32"/>
      <c r="L88" s="32"/>
    </row>
    <row r="89" spans="2:65" s="1" customFormat="1" ht="15.2" customHeight="1" x14ac:dyDescent="0.2">
      <c r="B89" s="32"/>
      <c r="C89" s="27" t="s">
        <v>29</v>
      </c>
      <c r="F89" s="25" t="str">
        <f>E15</f>
        <v xml:space="preserve"> </v>
      </c>
      <c r="I89" s="27" t="s">
        <v>35</v>
      </c>
      <c r="J89" s="30" t="str">
        <f>E21</f>
        <v xml:space="preserve"> </v>
      </c>
      <c r="L89" s="32"/>
    </row>
    <row r="90" spans="2:65" s="1" customFormat="1" ht="15.2" customHeight="1" x14ac:dyDescent="0.2">
      <c r="B90" s="32"/>
      <c r="C90" s="27" t="s">
        <v>33</v>
      </c>
      <c r="F90" s="25" t="str">
        <f>IF(E18="","",E18)</f>
        <v>Vyplň údaj</v>
      </c>
      <c r="I90" s="27" t="s">
        <v>37</v>
      </c>
      <c r="J90" s="30" t="str">
        <f>E24</f>
        <v xml:space="preserve"> </v>
      </c>
      <c r="L90" s="32"/>
    </row>
    <row r="91" spans="2:65" s="1" customFormat="1" ht="10.35" customHeight="1" x14ac:dyDescent="0.2">
      <c r="B91" s="32"/>
      <c r="L91" s="32"/>
    </row>
    <row r="92" spans="2:65" s="10" customFormat="1" ht="29.25" customHeight="1" x14ac:dyDescent="0.2">
      <c r="B92" s="107"/>
      <c r="C92" s="108" t="s">
        <v>111</v>
      </c>
      <c r="D92" s="109" t="s">
        <v>59</v>
      </c>
      <c r="E92" s="109" t="s">
        <v>55</v>
      </c>
      <c r="F92" s="109" t="s">
        <v>56</v>
      </c>
      <c r="G92" s="109" t="s">
        <v>112</v>
      </c>
      <c r="H92" s="109" t="s">
        <v>113</v>
      </c>
      <c r="I92" s="109" t="s">
        <v>114</v>
      </c>
      <c r="J92" s="109" t="s">
        <v>98</v>
      </c>
      <c r="K92" s="110" t="s">
        <v>115</v>
      </c>
      <c r="L92" s="107"/>
      <c r="M92" s="56" t="s">
        <v>20</v>
      </c>
      <c r="N92" s="57" t="s">
        <v>44</v>
      </c>
      <c r="O92" s="57" t="s">
        <v>116</v>
      </c>
      <c r="P92" s="57" t="s">
        <v>117</v>
      </c>
      <c r="Q92" s="57" t="s">
        <v>118</v>
      </c>
      <c r="R92" s="57" t="s">
        <v>119</v>
      </c>
      <c r="S92" s="57" t="s">
        <v>120</v>
      </c>
      <c r="T92" s="58" t="s">
        <v>121</v>
      </c>
    </row>
    <row r="93" spans="2:65" s="1" customFormat="1" ht="22.9" customHeight="1" x14ac:dyDescent="0.25">
      <c r="B93" s="32"/>
      <c r="C93" s="61" t="s">
        <v>122</v>
      </c>
      <c r="J93" s="111">
        <f>BK93</f>
        <v>0</v>
      </c>
      <c r="L93" s="32"/>
      <c r="M93" s="59"/>
      <c r="N93" s="50"/>
      <c r="O93" s="50"/>
      <c r="P93" s="112">
        <f>P94+P231+P236</f>
        <v>0</v>
      </c>
      <c r="Q93" s="50"/>
      <c r="R93" s="112">
        <f>R94+R231+R236</f>
        <v>16.226364019999998</v>
      </c>
      <c r="S93" s="50"/>
      <c r="T93" s="113">
        <f>T94+T231+T236</f>
        <v>78.004820000000009</v>
      </c>
      <c r="AT93" s="17" t="s">
        <v>73</v>
      </c>
      <c r="AU93" s="17" t="s">
        <v>99</v>
      </c>
      <c r="BK93" s="114">
        <f>BK94+BK231+BK236</f>
        <v>0</v>
      </c>
    </row>
    <row r="94" spans="2:65" s="11" customFormat="1" ht="25.9" customHeight="1" x14ac:dyDescent="0.2">
      <c r="B94" s="115"/>
      <c r="D94" s="116" t="s">
        <v>73</v>
      </c>
      <c r="E94" s="117" t="s">
        <v>123</v>
      </c>
      <c r="F94" s="117" t="s">
        <v>124</v>
      </c>
      <c r="I94" s="118"/>
      <c r="J94" s="119">
        <f>BK94</f>
        <v>0</v>
      </c>
      <c r="L94" s="115"/>
      <c r="M94" s="120"/>
      <c r="P94" s="121">
        <f>P95+P109+P161+P171+P189+P202+P228</f>
        <v>0</v>
      </c>
      <c r="R94" s="121">
        <f>R95+R109+R161+R171+R189+R202+R228</f>
        <v>16.226364019999998</v>
      </c>
      <c r="T94" s="122">
        <f>T95+T109+T161+T171+T189+T202+T228</f>
        <v>77.704820000000012</v>
      </c>
      <c r="AR94" s="116" t="s">
        <v>22</v>
      </c>
      <c r="AT94" s="123" t="s">
        <v>73</v>
      </c>
      <c r="AU94" s="123" t="s">
        <v>74</v>
      </c>
      <c r="AY94" s="116" t="s">
        <v>125</v>
      </c>
      <c r="BK94" s="124">
        <f>BK95+BK109+BK161+BK171+BK189+BK202+BK228</f>
        <v>0</v>
      </c>
    </row>
    <row r="95" spans="2:65" s="11" customFormat="1" ht="22.9" customHeight="1" x14ac:dyDescent="0.2">
      <c r="B95" s="115"/>
      <c r="D95" s="116" t="s">
        <v>73</v>
      </c>
      <c r="E95" s="125" t="s">
        <v>126</v>
      </c>
      <c r="F95" s="125" t="s">
        <v>127</v>
      </c>
      <c r="I95" s="118"/>
      <c r="J95" s="126">
        <f>BK95</f>
        <v>0</v>
      </c>
      <c r="L95" s="115"/>
      <c r="M95" s="120"/>
      <c r="P95" s="121">
        <f>SUM(P96:P108)</f>
        <v>0</v>
      </c>
      <c r="R95" s="121">
        <f>SUM(R96:R108)</f>
        <v>0</v>
      </c>
      <c r="T95" s="122">
        <f>SUM(T96:T108)</f>
        <v>0</v>
      </c>
      <c r="AR95" s="116" t="s">
        <v>22</v>
      </c>
      <c r="AT95" s="123" t="s">
        <v>73</v>
      </c>
      <c r="AU95" s="123" t="s">
        <v>22</v>
      </c>
      <c r="AY95" s="116" t="s">
        <v>125</v>
      </c>
      <c r="BK95" s="124">
        <f>SUM(BK96:BK108)</f>
        <v>0</v>
      </c>
    </row>
    <row r="96" spans="2:65" s="1" customFormat="1" ht="16.5" customHeight="1" x14ac:dyDescent="0.2">
      <c r="B96" s="32"/>
      <c r="C96" s="127" t="s">
        <v>22</v>
      </c>
      <c r="D96" s="127" t="s">
        <v>128</v>
      </c>
      <c r="E96" s="128" t="s">
        <v>129</v>
      </c>
      <c r="F96" s="129" t="s">
        <v>130</v>
      </c>
      <c r="G96" s="130" t="s">
        <v>20</v>
      </c>
      <c r="H96" s="131">
        <v>1</v>
      </c>
      <c r="I96" s="132"/>
      <c r="J96" s="133">
        <f>ROUND(I96*H96,2)</f>
        <v>0</v>
      </c>
      <c r="K96" s="129" t="s">
        <v>20</v>
      </c>
      <c r="L96" s="32"/>
      <c r="M96" s="134" t="s">
        <v>20</v>
      </c>
      <c r="N96" s="135" t="s">
        <v>45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131</v>
      </c>
      <c r="AT96" s="138" t="s">
        <v>128</v>
      </c>
      <c r="AU96" s="138" t="s">
        <v>84</v>
      </c>
      <c r="AY96" s="17" t="s">
        <v>125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22</v>
      </c>
      <c r="BK96" s="139">
        <f>ROUND(I96*H96,2)</f>
        <v>0</v>
      </c>
      <c r="BL96" s="17" t="s">
        <v>131</v>
      </c>
      <c r="BM96" s="138" t="s">
        <v>427</v>
      </c>
    </row>
    <row r="97" spans="2:65" s="12" customFormat="1" ht="11.25" x14ac:dyDescent="0.2">
      <c r="B97" s="140"/>
      <c r="D97" s="141" t="s">
        <v>133</v>
      </c>
      <c r="E97" s="142" t="s">
        <v>20</v>
      </c>
      <c r="F97" s="143" t="s">
        <v>22</v>
      </c>
      <c r="H97" s="144">
        <v>1</v>
      </c>
      <c r="I97" s="145"/>
      <c r="L97" s="140"/>
      <c r="M97" s="146"/>
      <c r="T97" s="147"/>
      <c r="AT97" s="142" t="s">
        <v>133</v>
      </c>
      <c r="AU97" s="142" t="s">
        <v>84</v>
      </c>
      <c r="AV97" s="12" t="s">
        <v>84</v>
      </c>
      <c r="AW97" s="12" t="s">
        <v>36</v>
      </c>
      <c r="AX97" s="12" t="s">
        <v>22</v>
      </c>
      <c r="AY97" s="142" t="s">
        <v>125</v>
      </c>
    </row>
    <row r="98" spans="2:65" s="13" customFormat="1" ht="22.5" x14ac:dyDescent="0.2">
      <c r="B98" s="148"/>
      <c r="D98" s="141" t="s">
        <v>133</v>
      </c>
      <c r="E98" s="149" t="s">
        <v>20</v>
      </c>
      <c r="F98" s="150" t="s">
        <v>134</v>
      </c>
      <c r="H98" s="149" t="s">
        <v>20</v>
      </c>
      <c r="I98" s="151"/>
      <c r="L98" s="148"/>
      <c r="M98" s="152"/>
      <c r="T98" s="153"/>
      <c r="AT98" s="149" t="s">
        <v>133</v>
      </c>
      <c r="AU98" s="149" t="s">
        <v>84</v>
      </c>
      <c r="AV98" s="13" t="s">
        <v>22</v>
      </c>
      <c r="AW98" s="13" t="s">
        <v>36</v>
      </c>
      <c r="AX98" s="13" t="s">
        <v>74</v>
      </c>
      <c r="AY98" s="149" t="s">
        <v>125</v>
      </c>
    </row>
    <row r="99" spans="2:65" s="1" customFormat="1" ht="16.5" customHeight="1" x14ac:dyDescent="0.2">
      <c r="B99" s="32"/>
      <c r="C99" s="127" t="s">
        <v>84</v>
      </c>
      <c r="D99" s="127" t="s">
        <v>128</v>
      </c>
      <c r="E99" s="128" t="s">
        <v>140</v>
      </c>
      <c r="F99" s="129" t="s">
        <v>141</v>
      </c>
      <c r="G99" s="130" t="s">
        <v>20</v>
      </c>
      <c r="H99" s="131">
        <v>1</v>
      </c>
      <c r="I99" s="132"/>
      <c r="J99" s="133">
        <f>ROUND(I99*H99,2)</f>
        <v>0</v>
      </c>
      <c r="K99" s="129" t="s">
        <v>20</v>
      </c>
      <c r="L99" s="32"/>
      <c r="M99" s="134" t="s">
        <v>20</v>
      </c>
      <c r="N99" s="135" t="s">
        <v>45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131</v>
      </c>
      <c r="AT99" s="138" t="s">
        <v>128</v>
      </c>
      <c r="AU99" s="138" t="s">
        <v>84</v>
      </c>
      <c r="AY99" s="17" t="s">
        <v>125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22</v>
      </c>
      <c r="BK99" s="139">
        <f>ROUND(I99*H99,2)</f>
        <v>0</v>
      </c>
      <c r="BL99" s="17" t="s">
        <v>131</v>
      </c>
      <c r="BM99" s="138" t="s">
        <v>428</v>
      </c>
    </row>
    <row r="100" spans="2:65" s="12" customFormat="1" ht="11.25" x14ac:dyDescent="0.2">
      <c r="B100" s="140"/>
      <c r="D100" s="141" t="s">
        <v>133</v>
      </c>
      <c r="E100" s="142" t="s">
        <v>20</v>
      </c>
      <c r="F100" s="143" t="s">
        <v>22</v>
      </c>
      <c r="H100" s="144">
        <v>1</v>
      </c>
      <c r="I100" s="145"/>
      <c r="L100" s="140"/>
      <c r="M100" s="146"/>
      <c r="T100" s="147"/>
      <c r="AT100" s="142" t="s">
        <v>133</v>
      </c>
      <c r="AU100" s="142" t="s">
        <v>84</v>
      </c>
      <c r="AV100" s="12" t="s">
        <v>84</v>
      </c>
      <c r="AW100" s="12" t="s">
        <v>36</v>
      </c>
      <c r="AX100" s="12" t="s">
        <v>22</v>
      </c>
      <c r="AY100" s="142" t="s">
        <v>125</v>
      </c>
    </row>
    <row r="101" spans="2:65" s="13" customFormat="1" ht="22.5" x14ac:dyDescent="0.2">
      <c r="B101" s="148"/>
      <c r="D101" s="141" t="s">
        <v>133</v>
      </c>
      <c r="E101" s="149" t="s">
        <v>20</v>
      </c>
      <c r="F101" s="150" t="s">
        <v>143</v>
      </c>
      <c r="H101" s="149" t="s">
        <v>20</v>
      </c>
      <c r="I101" s="151"/>
      <c r="L101" s="148"/>
      <c r="M101" s="152"/>
      <c r="T101" s="153"/>
      <c r="AT101" s="149" t="s">
        <v>133</v>
      </c>
      <c r="AU101" s="149" t="s">
        <v>84</v>
      </c>
      <c r="AV101" s="13" t="s">
        <v>22</v>
      </c>
      <c r="AW101" s="13" t="s">
        <v>36</v>
      </c>
      <c r="AX101" s="13" t="s">
        <v>74</v>
      </c>
      <c r="AY101" s="149" t="s">
        <v>125</v>
      </c>
    </row>
    <row r="102" spans="2:65" s="13" customFormat="1" ht="33.75" x14ac:dyDescent="0.2">
      <c r="B102" s="148"/>
      <c r="D102" s="141" t="s">
        <v>133</v>
      </c>
      <c r="E102" s="149" t="s">
        <v>20</v>
      </c>
      <c r="F102" s="150" t="s">
        <v>144</v>
      </c>
      <c r="H102" s="149" t="s">
        <v>20</v>
      </c>
      <c r="I102" s="151"/>
      <c r="L102" s="148"/>
      <c r="M102" s="152"/>
      <c r="T102" s="153"/>
      <c r="AT102" s="149" t="s">
        <v>133</v>
      </c>
      <c r="AU102" s="149" t="s">
        <v>84</v>
      </c>
      <c r="AV102" s="13" t="s">
        <v>22</v>
      </c>
      <c r="AW102" s="13" t="s">
        <v>36</v>
      </c>
      <c r="AX102" s="13" t="s">
        <v>74</v>
      </c>
      <c r="AY102" s="149" t="s">
        <v>125</v>
      </c>
    </row>
    <row r="103" spans="2:65" s="13" customFormat="1" ht="22.5" x14ac:dyDescent="0.2">
      <c r="B103" s="148"/>
      <c r="D103" s="141" t="s">
        <v>133</v>
      </c>
      <c r="E103" s="149" t="s">
        <v>20</v>
      </c>
      <c r="F103" s="150" t="s">
        <v>145</v>
      </c>
      <c r="H103" s="149" t="s">
        <v>20</v>
      </c>
      <c r="I103" s="151"/>
      <c r="L103" s="148"/>
      <c r="M103" s="152"/>
      <c r="T103" s="153"/>
      <c r="AT103" s="149" t="s">
        <v>133</v>
      </c>
      <c r="AU103" s="149" t="s">
        <v>84</v>
      </c>
      <c r="AV103" s="13" t="s">
        <v>22</v>
      </c>
      <c r="AW103" s="13" t="s">
        <v>36</v>
      </c>
      <c r="AX103" s="13" t="s">
        <v>74</v>
      </c>
      <c r="AY103" s="149" t="s">
        <v>125</v>
      </c>
    </row>
    <row r="104" spans="2:65" s="1" customFormat="1" ht="16.5" customHeight="1" x14ac:dyDescent="0.2">
      <c r="B104" s="32"/>
      <c r="C104" s="127" t="s">
        <v>139</v>
      </c>
      <c r="D104" s="127" t="s">
        <v>128</v>
      </c>
      <c r="E104" s="128" t="s">
        <v>146</v>
      </c>
      <c r="F104" s="129" t="s">
        <v>147</v>
      </c>
      <c r="G104" s="130" t="s">
        <v>20</v>
      </c>
      <c r="H104" s="131">
        <v>1</v>
      </c>
      <c r="I104" s="132"/>
      <c r="J104" s="133">
        <f>ROUND(I104*H104,2)</f>
        <v>0</v>
      </c>
      <c r="K104" s="129" t="s">
        <v>20</v>
      </c>
      <c r="L104" s="32"/>
      <c r="M104" s="134" t="s">
        <v>20</v>
      </c>
      <c r="N104" s="135" t="s">
        <v>45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131</v>
      </c>
      <c r="AT104" s="138" t="s">
        <v>128</v>
      </c>
      <c r="AU104" s="138" t="s">
        <v>84</v>
      </c>
      <c r="AY104" s="17" t="s">
        <v>125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22</v>
      </c>
      <c r="BK104" s="139">
        <f>ROUND(I104*H104,2)</f>
        <v>0</v>
      </c>
      <c r="BL104" s="17" t="s">
        <v>131</v>
      </c>
      <c r="BM104" s="138" t="s">
        <v>429</v>
      </c>
    </row>
    <row r="105" spans="2:65" s="12" customFormat="1" ht="11.25" x14ac:dyDescent="0.2">
      <c r="B105" s="140"/>
      <c r="D105" s="141" t="s">
        <v>133</v>
      </c>
      <c r="E105" s="142" t="s">
        <v>20</v>
      </c>
      <c r="F105" s="143" t="s">
        <v>22</v>
      </c>
      <c r="H105" s="144">
        <v>1</v>
      </c>
      <c r="I105" s="145"/>
      <c r="L105" s="140"/>
      <c r="M105" s="146"/>
      <c r="T105" s="147"/>
      <c r="AT105" s="142" t="s">
        <v>133</v>
      </c>
      <c r="AU105" s="142" t="s">
        <v>84</v>
      </c>
      <c r="AV105" s="12" t="s">
        <v>84</v>
      </c>
      <c r="AW105" s="12" t="s">
        <v>36</v>
      </c>
      <c r="AX105" s="12" t="s">
        <v>22</v>
      </c>
      <c r="AY105" s="142" t="s">
        <v>125</v>
      </c>
    </row>
    <row r="106" spans="2:65" s="13" customFormat="1" ht="22.5" x14ac:dyDescent="0.2">
      <c r="B106" s="148"/>
      <c r="D106" s="141" t="s">
        <v>133</v>
      </c>
      <c r="E106" s="149" t="s">
        <v>20</v>
      </c>
      <c r="F106" s="150" t="s">
        <v>149</v>
      </c>
      <c r="H106" s="149" t="s">
        <v>20</v>
      </c>
      <c r="I106" s="151"/>
      <c r="L106" s="148"/>
      <c r="M106" s="152"/>
      <c r="T106" s="153"/>
      <c r="AT106" s="149" t="s">
        <v>133</v>
      </c>
      <c r="AU106" s="149" t="s">
        <v>84</v>
      </c>
      <c r="AV106" s="13" t="s">
        <v>22</v>
      </c>
      <c r="AW106" s="13" t="s">
        <v>36</v>
      </c>
      <c r="AX106" s="13" t="s">
        <v>74</v>
      </c>
      <c r="AY106" s="149" t="s">
        <v>125</v>
      </c>
    </row>
    <row r="107" spans="2:65" s="13" customFormat="1" ht="22.5" x14ac:dyDescent="0.2">
      <c r="B107" s="148"/>
      <c r="D107" s="141" t="s">
        <v>133</v>
      </c>
      <c r="E107" s="149" t="s">
        <v>20</v>
      </c>
      <c r="F107" s="150" t="s">
        <v>150</v>
      </c>
      <c r="H107" s="149" t="s">
        <v>20</v>
      </c>
      <c r="I107" s="151"/>
      <c r="L107" s="148"/>
      <c r="M107" s="152"/>
      <c r="T107" s="153"/>
      <c r="AT107" s="149" t="s">
        <v>133</v>
      </c>
      <c r="AU107" s="149" t="s">
        <v>84</v>
      </c>
      <c r="AV107" s="13" t="s">
        <v>22</v>
      </c>
      <c r="AW107" s="13" t="s">
        <v>36</v>
      </c>
      <c r="AX107" s="13" t="s">
        <v>74</v>
      </c>
      <c r="AY107" s="149" t="s">
        <v>125</v>
      </c>
    </row>
    <row r="108" spans="2:65" s="13" customFormat="1" ht="11.25" x14ac:dyDescent="0.2">
      <c r="B108" s="148"/>
      <c r="D108" s="141" t="s">
        <v>133</v>
      </c>
      <c r="E108" s="149" t="s">
        <v>20</v>
      </c>
      <c r="F108" s="150" t="s">
        <v>151</v>
      </c>
      <c r="H108" s="149" t="s">
        <v>20</v>
      </c>
      <c r="I108" s="151"/>
      <c r="L108" s="148"/>
      <c r="M108" s="152"/>
      <c r="T108" s="153"/>
      <c r="AT108" s="149" t="s">
        <v>133</v>
      </c>
      <c r="AU108" s="149" t="s">
        <v>84</v>
      </c>
      <c r="AV108" s="13" t="s">
        <v>22</v>
      </c>
      <c r="AW108" s="13" t="s">
        <v>36</v>
      </c>
      <c r="AX108" s="13" t="s">
        <v>74</v>
      </c>
      <c r="AY108" s="149" t="s">
        <v>125</v>
      </c>
    </row>
    <row r="109" spans="2:65" s="11" customFormat="1" ht="22.9" customHeight="1" x14ac:dyDescent="0.2">
      <c r="B109" s="115"/>
      <c r="D109" s="116" t="s">
        <v>73</v>
      </c>
      <c r="E109" s="125" t="s">
        <v>22</v>
      </c>
      <c r="F109" s="125" t="s">
        <v>175</v>
      </c>
      <c r="I109" s="118"/>
      <c r="J109" s="126">
        <f>BK109</f>
        <v>0</v>
      </c>
      <c r="L109" s="115"/>
      <c r="M109" s="120"/>
      <c r="P109" s="121">
        <f>SUM(P110:P160)</f>
        <v>0</v>
      </c>
      <c r="R109" s="121">
        <f>SUM(R110:R160)</f>
        <v>9.5908000000000007E-2</v>
      </c>
      <c r="T109" s="122">
        <f>SUM(T110:T160)</f>
        <v>0</v>
      </c>
      <c r="AR109" s="116" t="s">
        <v>22</v>
      </c>
      <c r="AT109" s="123" t="s">
        <v>73</v>
      </c>
      <c r="AU109" s="123" t="s">
        <v>22</v>
      </c>
      <c r="AY109" s="116" t="s">
        <v>125</v>
      </c>
      <c r="BK109" s="124">
        <f>SUM(BK110:BK160)</f>
        <v>0</v>
      </c>
    </row>
    <row r="110" spans="2:65" s="1" customFormat="1" ht="44.25" customHeight="1" x14ac:dyDescent="0.2">
      <c r="B110" s="32"/>
      <c r="C110" s="127" t="s">
        <v>131</v>
      </c>
      <c r="D110" s="127" t="s">
        <v>128</v>
      </c>
      <c r="E110" s="128" t="s">
        <v>430</v>
      </c>
      <c r="F110" s="129" t="s">
        <v>431</v>
      </c>
      <c r="G110" s="130" t="s">
        <v>224</v>
      </c>
      <c r="H110" s="131">
        <v>18</v>
      </c>
      <c r="I110" s="132"/>
      <c r="J110" s="133">
        <f>ROUND(I110*H110,2)</f>
        <v>0</v>
      </c>
      <c r="K110" s="129" t="s">
        <v>179</v>
      </c>
      <c r="L110" s="32"/>
      <c r="M110" s="134" t="s">
        <v>20</v>
      </c>
      <c r="N110" s="135" t="s">
        <v>45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131</v>
      </c>
      <c r="AT110" s="138" t="s">
        <v>128</v>
      </c>
      <c r="AU110" s="138" t="s">
        <v>84</v>
      </c>
      <c r="AY110" s="17" t="s">
        <v>125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22</v>
      </c>
      <c r="BK110" s="139">
        <f>ROUND(I110*H110,2)</f>
        <v>0</v>
      </c>
      <c r="BL110" s="17" t="s">
        <v>131</v>
      </c>
      <c r="BM110" s="138" t="s">
        <v>432</v>
      </c>
    </row>
    <row r="111" spans="2:65" s="1" customFormat="1" ht="11.25" x14ac:dyDescent="0.2">
      <c r="B111" s="32"/>
      <c r="D111" s="161" t="s">
        <v>181</v>
      </c>
      <c r="F111" s="162" t="s">
        <v>433</v>
      </c>
      <c r="I111" s="163"/>
      <c r="L111" s="32"/>
      <c r="M111" s="164"/>
      <c r="T111" s="53"/>
      <c r="AT111" s="17" t="s">
        <v>181</v>
      </c>
      <c r="AU111" s="17" t="s">
        <v>84</v>
      </c>
    </row>
    <row r="112" spans="2:65" s="1" customFormat="1" ht="49.15" customHeight="1" x14ac:dyDescent="0.2">
      <c r="B112" s="32"/>
      <c r="C112" s="127" t="s">
        <v>152</v>
      </c>
      <c r="D112" s="127" t="s">
        <v>128</v>
      </c>
      <c r="E112" s="128" t="s">
        <v>358</v>
      </c>
      <c r="F112" s="129" t="s">
        <v>359</v>
      </c>
      <c r="G112" s="130" t="s">
        <v>161</v>
      </c>
      <c r="H112" s="131">
        <v>121.532</v>
      </c>
      <c r="I112" s="132"/>
      <c r="J112" s="133">
        <f>ROUND(I112*H112,2)</f>
        <v>0</v>
      </c>
      <c r="K112" s="129" t="s">
        <v>179</v>
      </c>
      <c r="L112" s="32"/>
      <c r="M112" s="134" t="s">
        <v>20</v>
      </c>
      <c r="N112" s="135" t="s">
        <v>45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131</v>
      </c>
      <c r="AT112" s="138" t="s">
        <v>128</v>
      </c>
      <c r="AU112" s="138" t="s">
        <v>84</v>
      </c>
      <c r="AY112" s="17" t="s">
        <v>125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22</v>
      </c>
      <c r="BK112" s="139">
        <f>ROUND(I112*H112,2)</f>
        <v>0</v>
      </c>
      <c r="BL112" s="17" t="s">
        <v>131</v>
      </c>
      <c r="BM112" s="138" t="s">
        <v>434</v>
      </c>
    </row>
    <row r="113" spans="2:65" s="1" customFormat="1" ht="11.25" x14ac:dyDescent="0.2">
      <c r="B113" s="32"/>
      <c r="D113" s="161" t="s">
        <v>181</v>
      </c>
      <c r="F113" s="162" t="s">
        <v>361</v>
      </c>
      <c r="I113" s="163"/>
      <c r="L113" s="32"/>
      <c r="M113" s="164"/>
      <c r="T113" s="53"/>
      <c r="AT113" s="17" t="s">
        <v>181</v>
      </c>
      <c r="AU113" s="17" t="s">
        <v>84</v>
      </c>
    </row>
    <row r="114" spans="2:65" s="13" customFormat="1" ht="11.25" x14ac:dyDescent="0.2">
      <c r="B114" s="148"/>
      <c r="D114" s="141" t="s">
        <v>133</v>
      </c>
      <c r="E114" s="149" t="s">
        <v>20</v>
      </c>
      <c r="F114" s="150" t="s">
        <v>435</v>
      </c>
      <c r="H114" s="149" t="s">
        <v>20</v>
      </c>
      <c r="I114" s="151"/>
      <c r="L114" s="148"/>
      <c r="M114" s="152"/>
      <c r="T114" s="153"/>
      <c r="AT114" s="149" t="s">
        <v>133</v>
      </c>
      <c r="AU114" s="149" t="s">
        <v>84</v>
      </c>
      <c r="AV114" s="13" t="s">
        <v>22</v>
      </c>
      <c r="AW114" s="13" t="s">
        <v>36</v>
      </c>
      <c r="AX114" s="13" t="s">
        <v>74</v>
      </c>
      <c r="AY114" s="149" t="s">
        <v>125</v>
      </c>
    </row>
    <row r="115" spans="2:65" s="12" customFormat="1" ht="22.5" x14ac:dyDescent="0.2">
      <c r="B115" s="140"/>
      <c r="D115" s="141" t="s">
        <v>133</v>
      </c>
      <c r="E115" s="142" t="s">
        <v>20</v>
      </c>
      <c r="F115" s="143" t="s">
        <v>436</v>
      </c>
      <c r="H115" s="144">
        <v>51.26</v>
      </c>
      <c r="I115" s="145"/>
      <c r="L115" s="140"/>
      <c r="M115" s="146"/>
      <c r="T115" s="147"/>
      <c r="AT115" s="142" t="s">
        <v>133</v>
      </c>
      <c r="AU115" s="142" t="s">
        <v>84</v>
      </c>
      <c r="AV115" s="12" t="s">
        <v>84</v>
      </c>
      <c r="AW115" s="12" t="s">
        <v>36</v>
      </c>
      <c r="AX115" s="12" t="s">
        <v>74</v>
      </c>
      <c r="AY115" s="142" t="s">
        <v>125</v>
      </c>
    </row>
    <row r="116" spans="2:65" s="12" customFormat="1" ht="22.5" x14ac:dyDescent="0.2">
      <c r="B116" s="140"/>
      <c r="D116" s="141" t="s">
        <v>133</v>
      </c>
      <c r="E116" s="142" t="s">
        <v>20</v>
      </c>
      <c r="F116" s="143" t="s">
        <v>437</v>
      </c>
      <c r="H116" s="144">
        <v>70.272000000000006</v>
      </c>
      <c r="I116" s="145"/>
      <c r="L116" s="140"/>
      <c r="M116" s="146"/>
      <c r="T116" s="147"/>
      <c r="AT116" s="142" t="s">
        <v>133</v>
      </c>
      <c r="AU116" s="142" t="s">
        <v>84</v>
      </c>
      <c r="AV116" s="12" t="s">
        <v>84</v>
      </c>
      <c r="AW116" s="12" t="s">
        <v>36</v>
      </c>
      <c r="AX116" s="12" t="s">
        <v>74</v>
      </c>
      <c r="AY116" s="142" t="s">
        <v>125</v>
      </c>
    </row>
    <row r="117" spans="2:65" s="14" customFormat="1" ht="11.25" x14ac:dyDescent="0.2">
      <c r="B117" s="154"/>
      <c r="D117" s="141" t="s">
        <v>133</v>
      </c>
      <c r="E117" s="155" t="s">
        <v>20</v>
      </c>
      <c r="F117" s="156" t="s">
        <v>167</v>
      </c>
      <c r="H117" s="157">
        <v>121.532</v>
      </c>
      <c r="I117" s="158"/>
      <c r="L117" s="154"/>
      <c r="M117" s="159"/>
      <c r="T117" s="160"/>
      <c r="AT117" s="155" t="s">
        <v>133</v>
      </c>
      <c r="AU117" s="155" t="s">
        <v>84</v>
      </c>
      <c r="AV117" s="14" t="s">
        <v>131</v>
      </c>
      <c r="AW117" s="14" t="s">
        <v>36</v>
      </c>
      <c r="AX117" s="14" t="s">
        <v>22</v>
      </c>
      <c r="AY117" s="155" t="s">
        <v>125</v>
      </c>
    </row>
    <row r="118" spans="2:65" s="1" customFormat="1" ht="37.9" customHeight="1" x14ac:dyDescent="0.2">
      <c r="B118" s="32"/>
      <c r="C118" s="127" t="s">
        <v>158</v>
      </c>
      <c r="D118" s="127" t="s">
        <v>128</v>
      </c>
      <c r="E118" s="128" t="s">
        <v>189</v>
      </c>
      <c r="F118" s="129" t="s">
        <v>190</v>
      </c>
      <c r="G118" s="130" t="s">
        <v>161</v>
      </c>
      <c r="H118" s="131">
        <v>30.92</v>
      </c>
      <c r="I118" s="132"/>
      <c r="J118" s="133">
        <f>ROUND(I118*H118,2)</f>
        <v>0</v>
      </c>
      <c r="K118" s="129" t="s">
        <v>179</v>
      </c>
      <c r="L118" s="32"/>
      <c r="M118" s="134" t="s">
        <v>20</v>
      </c>
      <c r="N118" s="135" t="s">
        <v>45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131</v>
      </c>
      <c r="AT118" s="138" t="s">
        <v>128</v>
      </c>
      <c r="AU118" s="138" t="s">
        <v>84</v>
      </c>
      <c r="AY118" s="17" t="s">
        <v>125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22</v>
      </c>
      <c r="BK118" s="139">
        <f>ROUND(I118*H118,2)</f>
        <v>0</v>
      </c>
      <c r="BL118" s="17" t="s">
        <v>131</v>
      </c>
      <c r="BM118" s="138" t="s">
        <v>438</v>
      </c>
    </row>
    <row r="119" spans="2:65" s="1" customFormat="1" ht="11.25" x14ac:dyDescent="0.2">
      <c r="B119" s="32"/>
      <c r="D119" s="161" t="s">
        <v>181</v>
      </c>
      <c r="F119" s="162" t="s">
        <v>192</v>
      </c>
      <c r="I119" s="163"/>
      <c r="L119" s="32"/>
      <c r="M119" s="164"/>
      <c r="T119" s="53"/>
      <c r="AT119" s="17" t="s">
        <v>181</v>
      </c>
      <c r="AU119" s="17" t="s">
        <v>84</v>
      </c>
    </row>
    <row r="120" spans="2:65" s="13" customFormat="1" ht="11.25" x14ac:dyDescent="0.2">
      <c r="B120" s="148"/>
      <c r="D120" s="141" t="s">
        <v>133</v>
      </c>
      <c r="E120" s="149" t="s">
        <v>20</v>
      </c>
      <c r="F120" s="150" t="s">
        <v>435</v>
      </c>
      <c r="H120" s="149" t="s">
        <v>20</v>
      </c>
      <c r="I120" s="151"/>
      <c r="L120" s="148"/>
      <c r="M120" s="152"/>
      <c r="T120" s="153"/>
      <c r="AT120" s="149" t="s">
        <v>133</v>
      </c>
      <c r="AU120" s="149" t="s">
        <v>84</v>
      </c>
      <c r="AV120" s="13" t="s">
        <v>22</v>
      </c>
      <c r="AW120" s="13" t="s">
        <v>36</v>
      </c>
      <c r="AX120" s="13" t="s">
        <v>74</v>
      </c>
      <c r="AY120" s="149" t="s">
        <v>125</v>
      </c>
    </row>
    <row r="121" spans="2:65" s="12" customFormat="1" ht="22.5" x14ac:dyDescent="0.2">
      <c r="B121" s="140"/>
      <c r="D121" s="141" t="s">
        <v>133</v>
      </c>
      <c r="E121" s="142" t="s">
        <v>20</v>
      </c>
      <c r="F121" s="143" t="s">
        <v>439</v>
      </c>
      <c r="H121" s="144">
        <v>13.64</v>
      </c>
      <c r="I121" s="145"/>
      <c r="L121" s="140"/>
      <c r="M121" s="146"/>
      <c r="T121" s="147"/>
      <c r="AT121" s="142" t="s">
        <v>133</v>
      </c>
      <c r="AU121" s="142" t="s">
        <v>84</v>
      </c>
      <c r="AV121" s="12" t="s">
        <v>84</v>
      </c>
      <c r="AW121" s="12" t="s">
        <v>36</v>
      </c>
      <c r="AX121" s="12" t="s">
        <v>74</v>
      </c>
      <c r="AY121" s="142" t="s">
        <v>125</v>
      </c>
    </row>
    <row r="122" spans="2:65" s="12" customFormat="1" ht="22.5" x14ac:dyDescent="0.2">
      <c r="B122" s="140"/>
      <c r="D122" s="141" t="s">
        <v>133</v>
      </c>
      <c r="E122" s="142" t="s">
        <v>20</v>
      </c>
      <c r="F122" s="143" t="s">
        <v>440</v>
      </c>
      <c r="H122" s="144">
        <v>17.28</v>
      </c>
      <c r="I122" s="145"/>
      <c r="L122" s="140"/>
      <c r="M122" s="146"/>
      <c r="T122" s="147"/>
      <c r="AT122" s="142" t="s">
        <v>133</v>
      </c>
      <c r="AU122" s="142" t="s">
        <v>84</v>
      </c>
      <c r="AV122" s="12" t="s">
        <v>84</v>
      </c>
      <c r="AW122" s="12" t="s">
        <v>36</v>
      </c>
      <c r="AX122" s="12" t="s">
        <v>74</v>
      </c>
      <c r="AY122" s="142" t="s">
        <v>125</v>
      </c>
    </row>
    <row r="123" spans="2:65" s="14" customFormat="1" ht="11.25" x14ac:dyDescent="0.2">
      <c r="B123" s="154"/>
      <c r="D123" s="141" t="s">
        <v>133</v>
      </c>
      <c r="E123" s="155" t="s">
        <v>20</v>
      </c>
      <c r="F123" s="156" t="s">
        <v>167</v>
      </c>
      <c r="H123" s="157">
        <v>30.92</v>
      </c>
      <c r="I123" s="158"/>
      <c r="L123" s="154"/>
      <c r="M123" s="159"/>
      <c r="T123" s="160"/>
      <c r="AT123" s="155" t="s">
        <v>133</v>
      </c>
      <c r="AU123" s="155" t="s">
        <v>84</v>
      </c>
      <c r="AV123" s="14" t="s">
        <v>131</v>
      </c>
      <c r="AW123" s="14" t="s">
        <v>36</v>
      </c>
      <c r="AX123" s="14" t="s">
        <v>22</v>
      </c>
      <c r="AY123" s="155" t="s">
        <v>125</v>
      </c>
    </row>
    <row r="124" spans="2:65" s="1" customFormat="1" ht="55.5" customHeight="1" x14ac:dyDescent="0.2">
      <c r="B124" s="32"/>
      <c r="C124" s="127" t="s">
        <v>168</v>
      </c>
      <c r="D124" s="127" t="s">
        <v>128</v>
      </c>
      <c r="E124" s="128" t="s">
        <v>193</v>
      </c>
      <c r="F124" s="129" t="s">
        <v>194</v>
      </c>
      <c r="G124" s="130" t="s">
        <v>161</v>
      </c>
      <c r="H124" s="131">
        <v>273.39600000000002</v>
      </c>
      <c r="I124" s="132"/>
      <c r="J124" s="133">
        <f>ROUND(I124*H124,2)</f>
        <v>0</v>
      </c>
      <c r="K124" s="129" t="s">
        <v>179</v>
      </c>
      <c r="L124" s="32"/>
      <c r="M124" s="134" t="s">
        <v>20</v>
      </c>
      <c r="N124" s="135" t="s">
        <v>45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131</v>
      </c>
      <c r="AT124" s="138" t="s">
        <v>128</v>
      </c>
      <c r="AU124" s="138" t="s">
        <v>84</v>
      </c>
      <c r="AY124" s="17" t="s">
        <v>125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22</v>
      </c>
      <c r="BK124" s="139">
        <f>ROUND(I124*H124,2)</f>
        <v>0</v>
      </c>
      <c r="BL124" s="17" t="s">
        <v>131</v>
      </c>
      <c r="BM124" s="138" t="s">
        <v>441</v>
      </c>
    </row>
    <row r="125" spans="2:65" s="1" customFormat="1" ht="11.25" x14ac:dyDescent="0.2">
      <c r="B125" s="32"/>
      <c r="D125" s="161" t="s">
        <v>181</v>
      </c>
      <c r="F125" s="162" t="s">
        <v>196</v>
      </c>
      <c r="I125" s="163"/>
      <c r="L125" s="32"/>
      <c r="M125" s="164"/>
      <c r="T125" s="53"/>
      <c r="AT125" s="17" t="s">
        <v>181</v>
      </c>
      <c r="AU125" s="17" t="s">
        <v>84</v>
      </c>
    </row>
    <row r="126" spans="2:65" s="12" customFormat="1" ht="22.5" x14ac:dyDescent="0.2">
      <c r="B126" s="140"/>
      <c r="D126" s="141" t="s">
        <v>133</v>
      </c>
      <c r="E126" s="142" t="s">
        <v>20</v>
      </c>
      <c r="F126" s="143" t="s">
        <v>442</v>
      </c>
      <c r="H126" s="144">
        <v>121.532</v>
      </c>
      <c r="I126" s="145"/>
      <c r="L126" s="140"/>
      <c r="M126" s="146"/>
      <c r="T126" s="147"/>
      <c r="AT126" s="142" t="s">
        <v>133</v>
      </c>
      <c r="AU126" s="142" t="s">
        <v>84</v>
      </c>
      <c r="AV126" s="12" t="s">
        <v>84</v>
      </c>
      <c r="AW126" s="12" t="s">
        <v>36</v>
      </c>
      <c r="AX126" s="12" t="s">
        <v>74</v>
      </c>
      <c r="AY126" s="142" t="s">
        <v>125</v>
      </c>
    </row>
    <row r="127" spans="2:65" s="12" customFormat="1" ht="22.5" x14ac:dyDescent="0.2">
      <c r="B127" s="140"/>
      <c r="D127" s="141" t="s">
        <v>133</v>
      </c>
      <c r="E127" s="142" t="s">
        <v>20</v>
      </c>
      <c r="F127" s="143" t="s">
        <v>443</v>
      </c>
      <c r="H127" s="144">
        <v>15.166</v>
      </c>
      <c r="I127" s="145"/>
      <c r="L127" s="140"/>
      <c r="M127" s="146"/>
      <c r="T127" s="147"/>
      <c r="AT127" s="142" t="s">
        <v>133</v>
      </c>
      <c r="AU127" s="142" t="s">
        <v>84</v>
      </c>
      <c r="AV127" s="12" t="s">
        <v>84</v>
      </c>
      <c r="AW127" s="12" t="s">
        <v>36</v>
      </c>
      <c r="AX127" s="12" t="s">
        <v>74</v>
      </c>
      <c r="AY127" s="142" t="s">
        <v>125</v>
      </c>
    </row>
    <row r="128" spans="2:65" s="12" customFormat="1" ht="11.25" x14ac:dyDescent="0.2">
      <c r="B128" s="140"/>
      <c r="D128" s="141" t="s">
        <v>133</v>
      </c>
      <c r="E128" s="142" t="s">
        <v>20</v>
      </c>
      <c r="F128" s="143" t="s">
        <v>444</v>
      </c>
      <c r="H128" s="144">
        <v>121.532</v>
      </c>
      <c r="I128" s="145"/>
      <c r="L128" s="140"/>
      <c r="M128" s="146"/>
      <c r="T128" s="147"/>
      <c r="AT128" s="142" t="s">
        <v>133</v>
      </c>
      <c r="AU128" s="142" t="s">
        <v>84</v>
      </c>
      <c r="AV128" s="12" t="s">
        <v>84</v>
      </c>
      <c r="AW128" s="12" t="s">
        <v>36</v>
      </c>
      <c r="AX128" s="12" t="s">
        <v>74</v>
      </c>
      <c r="AY128" s="142" t="s">
        <v>125</v>
      </c>
    </row>
    <row r="129" spans="2:65" s="12" customFormat="1" ht="11.25" x14ac:dyDescent="0.2">
      <c r="B129" s="140"/>
      <c r="D129" s="141" t="s">
        <v>133</v>
      </c>
      <c r="E129" s="142" t="s">
        <v>20</v>
      </c>
      <c r="F129" s="143" t="s">
        <v>445</v>
      </c>
      <c r="H129" s="144">
        <v>15.166</v>
      </c>
      <c r="I129" s="145"/>
      <c r="L129" s="140"/>
      <c r="M129" s="146"/>
      <c r="T129" s="147"/>
      <c r="AT129" s="142" t="s">
        <v>133</v>
      </c>
      <c r="AU129" s="142" t="s">
        <v>84</v>
      </c>
      <c r="AV129" s="12" t="s">
        <v>84</v>
      </c>
      <c r="AW129" s="12" t="s">
        <v>36</v>
      </c>
      <c r="AX129" s="12" t="s">
        <v>74</v>
      </c>
      <c r="AY129" s="142" t="s">
        <v>125</v>
      </c>
    </row>
    <row r="130" spans="2:65" s="14" customFormat="1" ht="11.25" x14ac:dyDescent="0.2">
      <c r="B130" s="154"/>
      <c r="D130" s="141" t="s">
        <v>133</v>
      </c>
      <c r="E130" s="155" t="s">
        <v>20</v>
      </c>
      <c r="F130" s="156" t="s">
        <v>167</v>
      </c>
      <c r="H130" s="157">
        <v>273.39600000000002</v>
      </c>
      <c r="I130" s="158"/>
      <c r="L130" s="154"/>
      <c r="M130" s="159"/>
      <c r="T130" s="160"/>
      <c r="AT130" s="155" t="s">
        <v>133</v>
      </c>
      <c r="AU130" s="155" t="s">
        <v>84</v>
      </c>
      <c r="AV130" s="14" t="s">
        <v>131</v>
      </c>
      <c r="AW130" s="14" t="s">
        <v>36</v>
      </c>
      <c r="AX130" s="14" t="s">
        <v>22</v>
      </c>
      <c r="AY130" s="155" t="s">
        <v>125</v>
      </c>
    </row>
    <row r="131" spans="2:65" s="1" customFormat="1" ht="37.9" customHeight="1" x14ac:dyDescent="0.2">
      <c r="B131" s="32"/>
      <c r="C131" s="127" t="s">
        <v>176</v>
      </c>
      <c r="D131" s="127" t="s">
        <v>128</v>
      </c>
      <c r="E131" s="128" t="s">
        <v>446</v>
      </c>
      <c r="F131" s="129" t="s">
        <v>447</v>
      </c>
      <c r="G131" s="130" t="s">
        <v>224</v>
      </c>
      <c r="H131" s="131">
        <v>18</v>
      </c>
      <c r="I131" s="132"/>
      <c r="J131" s="133">
        <f>ROUND(I131*H131,2)</f>
        <v>0</v>
      </c>
      <c r="K131" s="129" t="s">
        <v>20</v>
      </c>
      <c r="L131" s="32"/>
      <c r="M131" s="134" t="s">
        <v>20</v>
      </c>
      <c r="N131" s="135" t="s">
        <v>45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131</v>
      </c>
      <c r="AT131" s="138" t="s">
        <v>128</v>
      </c>
      <c r="AU131" s="138" t="s">
        <v>84</v>
      </c>
      <c r="AY131" s="17" t="s">
        <v>125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22</v>
      </c>
      <c r="BK131" s="139">
        <f>ROUND(I131*H131,2)</f>
        <v>0</v>
      </c>
      <c r="BL131" s="17" t="s">
        <v>131</v>
      </c>
      <c r="BM131" s="138" t="s">
        <v>448</v>
      </c>
    </row>
    <row r="132" spans="2:65" s="1" customFormat="1" ht="44.25" customHeight="1" x14ac:dyDescent="0.2">
      <c r="B132" s="32"/>
      <c r="C132" s="127" t="s">
        <v>188</v>
      </c>
      <c r="D132" s="127" t="s">
        <v>128</v>
      </c>
      <c r="E132" s="128" t="s">
        <v>202</v>
      </c>
      <c r="F132" s="129" t="s">
        <v>203</v>
      </c>
      <c r="G132" s="130" t="s">
        <v>161</v>
      </c>
      <c r="H132" s="131">
        <v>136.69800000000001</v>
      </c>
      <c r="I132" s="132"/>
      <c r="J132" s="133">
        <f>ROUND(I132*H132,2)</f>
        <v>0</v>
      </c>
      <c r="K132" s="129" t="s">
        <v>179</v>
      </c>
      <c r="L132" s="32"/>
      <c r="M132" s="134" t="s">
        <v>20</v>
      </c>
      <c r="N132" s="135" t="s">
        <v>45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131</v>
      </c>
      <c r="AT132" s="138" t="s">
        <v>128</v>
      </c>
      <c r="AU132" s="138" t="s">
        <v>84</v>
      </c>
      <c r="AY132" s="17" t="s">
        <v>125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22</v>
      </c>
      <c r="BK132" s="139">
        <f>ROUND(I132*H132,2)</f>
        <v>0</v>
      </c>
      <c r="BL132" s="17" t="s">
        <v>131</v>
      </c>
      <c r="BM132" s="138" t="s">
        <v>449</v>
      </c>
    </row>
    <row r="133" spans="2:65" s="1" customFormat="1" ht="11.25" x14ac:dyDescent="0.2">
      <c r="B133" s="32"/>
      <c r="D133" s="161" t="s">
        <v>181</v>
      </c>
      <c r="F133" s="162" t="s">
        <v>205</v>
      </c>
      <c r="I133" s="163"/>
      <c r="L133" s="32"/>
      <c r="M133" s="164"/>
      <c r="T133" s="53"/>
      <c r="AT133" s="17" t="s">
        <v>181</v>
      </c>
      <c r="AU133" s="17" t="s">
        <v>84</v>
      </c>
    </row>
    <row r="134" spans="2:65" s="12" customFormat="1" ht="11.25" x14ac:dyDescent="0.2">
      <c r="B134" s="140"/>
      <c r="D134" s="141" t="s">
        <v>133</v>
      </c>
      <c r="E134" s="142" t="s">
        <v>20</v>
      </c>
      <c r="F134" s="143" t="s">
        <v>444</v>
      </c>
      <c r="H134" s="144">
        <v>121.532</v>
      </c>
      <c r="I134" s="145"/>
      <c r="L134" s="140"/>
      <c r="M134" s="146"/>
      <c r="T134" s="147"/>
      <c r="AT134" s="142" t="s">
        <v>133</v>
      </c>
      <c r="AU134" s="142" t="s">
        <v>84</v>
      </c>
      <c r="AV134" s="12" t="s">
        <v>84</v>
      </c>
      <c r="AW134" s="12" t="s">
        <v>36</v>
      </c>
      <c r="AX134" s="12" t="s">
        <v>74</v>
      </c>
      <c r="AY134" s="142" t="s">
        <v>125</v>
      </c>
    </row>
    <row r="135" spans="2:65" s="12" customFormat="1" ht="11.25" x14ac:dyDescent="0.2">
      <c r="B135" s="140"/>
      <c r="D135" s="141" t="s">
        <v>133</v>
      </c>
      <c r="E135" s="142" t="s">
        <v>20</v>
      </c>
      <c r="F135" s="143" t="s">
        <v>450</v>
      </c>
      <c r="H135" s="144">
        <v>15.166</v>
      </c>
      <c r="I135" s="145"/>
      <c r="L135" s="140"/>
      <c r="M135" s="146"/>
      <c r="T135" s="147"/>
      <c r="AT135" s="142" t="s">
        <v>133</v>
      </c>
      <c r="AU135" s="142" t="s">
        <v>84</v>
      </c>
      <c r="AV135" s="12" t="s">
        <v>84</v>
      </c>
      <c r="AW135" s="12" t="s">
        <v>36</v>
      </c>
      <c r="AX135" s="12" t="s">
        <v>74</v>
      </c>
      <c r="AY135" s="142" t="s">
        <v>125</v>
      </c>
    </row>
    <row r="136" spans="2:65" s="14" customFormat="1" ht="11.25" x14ac:dyDescent="0.2">
      <c r="B136" s="154"/>
      <c r="D136" s="141" t="s">
        <v>133</v>
      </c>
      <c r="E136" s="155" t="s">
        <v>20</v>
      </c>
      <c r="F136" s="156" t="s">
        <v>167</v>
      </c>
      <c r="H136" s="157">
        <v>136.69800000000001</v>
      </c>
      <c r="I136" s="158"/>
      <c r="L136" s="154"/>
      <c r="M136" s="159"/>
      <c r="T136" s="160"/>
      <c r="AT136" s="155" t="s">
        <v>133</v>
      </c>
      <c r="AU136" s="155" t="s">
        <v>84</v>
      </c>
      <c r="AV136" s="14" t="s">
        <v>131</v>
      </c>
      <c r="AW136" s="14" t="s">
        <v>36</v>
      </c>
      <c r="AX136" s="14" t="s">
        <v>22</v>
      </c>
      <c r="AY136" s="155" t="s">
        <v>125</v>
      </c>
    </row>
    <row r="137" spans="2:65" s="1" customFormat="1" ht="37.9" customHeight="1" x14ac:dyDescent="0.2">
      <c r="B137" s="32"/>
      <c r="C137" s="127" t="s">
        <v>27</v>
      </c>
      <c r="D137" s="127" t="s">
        <v>128</v>
      </c>
      <c r="E137" s="128" t="s">
        <v>208</v>
      </c>
      <c r="F137" s="129" t="s">
        <v>209</v>
      </c>
      <c r="G137" s="130" t="s">
        <v>161</v>
      </c>
      <c r="H137" s="131">
        <v>136.69800000000001</v>
      </c>
      <c r="I137" s="132"/>
      <c r="J137" s="133">
        <f>ROUND(I137*H137,2)</f>
        <v>0</v>
      </c>
      <c r="K137" s="129" t="s">
        <v>179</v>
      </c>
      <c r="L137" s="32"/>
      <c r="M137" s="134" t="s">
        <v>20</v>
      </c>
      <c r="N137" s="135" t="s">
        <v>45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131</v>
      </c>
      <c r="AT137" s="138" t="s">
        <v>128</v>
      </c>
      <c r="AU137" s="138" t="s">
        <v>84</v>
      </c>
      <c r="AY137" s="17" t="s">
        <v>125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22</v>
      </c>
      <c r="BK137" s="139">
        <f>ROUND(I137*H137,2)</f>
        <v>0</v>
      </c>
      <c r="BL137" s="17" t="s">
        <v>131</v>
      </c>
      <c r="BM137" s="138" t="s">
        <v>451</v>
      </c>
    </row>
    <row r="138" spans="2:65" s="1" customFormat="1" ht="11.25" x14ac:dyDescent="0.2">
      <c r="B138" s="32"/>
      <c r="D138" s="161" t="s">
        <v>181</v>
      </c>
      <c r="F138" s="162" t="s">
        <v>211</v>
      </c>
      <c r="I138" s="163"/>
      <c r="L138" s="32"/>
      <c r="M138" s="164"/>
      <c r="T138" s="53"/>
      <c r="AT138" s="17" t="s">
        <v>181</v>
      </c>
      <c r="AU138" s="17" t="s">
        <v>84</v>
      </c>
    </row>
    <row r="139" spans="2:65" s="12" customFormat="1" ht="22.5" x14ac:dyDescent="0.2">
      <c r="B139" s="140"/>
      <c r="D139" s="141" t="s">
        <v>133</v>
      </c>
      <c r="E139" s="142" t="s">
        <v>20</v>
      </c>
      <c r="F139" s="143" t="s">
        <v>442</v>
      </c>
      <c r="H139" s="144">
        <v>121.532</v>
      </c>
      <c r="I139" s="145"/>
      <c r="L139" s="140"/>
      <c r="M139" s="146"/>
      <c r="T139" s="147"/>
      <c r="AT139" s="142" t="s">
        <v>133</v>
      </c>
      <c r="AU139" s="142" t="s">
        <v>84</v>
      </c>
      <c r="AV139" s="12" t="s">
        <v>84</v>
      </c>
      <c r="AW139" s="12" t="s">
        <v>36</v>
      </c>
      <c r="AX139" s="12" t="s">
        <v>74</v>
      </c>
      <c r="AY139" s="142" t="s">
        <v>125</v>
      </c>
    </row>
    <row r="140" spans="2:65" s="12" customFormat="1" ht="11.25" x14ac:dyDescent="0.2">
      <c r="B140" s="140"/>
      <c r="D140" s="141" t="s">
        <v>133</v>
      </c>
      <c r="E140" s="142" t="s">
        <v>20</v>
      </c>
      <c r="F140" s="143" t="s">
        <v>452</v>
      </c>
      <c r="H140" s="144">
        <v>15.166</v>
      </c>
      <c r="I140" s="145"/>
      <c r="L140" s="140"/>
      <c r="M140" s="146"/>
      <c r="T140" s="147"/>
      <c r="AT140" s="142" t="s">
        <v>133</v>
      </c>
      <c r="AU140" s="142" t="s">
        <v>84</v>
      </c>
      <c r="AV140" s="12" t="s">
        <v>84</v>
      </c>
      <c r="AW140" s="12" t="s">
        <v>36</v>
      </c>
      <c r="AX140" s="12" t="s">
        <v>74</v>
      </c>
      <c r="AY140" s="142" t="s">
        <v>125</v>
      </c>
    </row>
    <row r="141" spans="2:65" s="14" customFormat="1" ht="11.25" x14ac:dyDescent="0.2">
      <c r="B141" s="154"/>
      <c r="D141" s="141" t="s">
        <v>133</v>
      </c>
      <c r="E141" s="155" t="s">
        <v>20</v>
      </c>
      <c r="F141" s="156" t="s">
        <v>167</v>
      </c>
      <c r="H141" s="157">
        <v>136.69800000000001</v>
      </c>
      <c r="I141" s="158"/>
      <c r="L141" s="154"/>
      <c r="M141" s="159"/>
      <c r="T141" s="160"/>
      <c r="AT141" s="155" t="s">
        <v>133</v>
      </c>
      <c r="AU141" s="155" t="s">
        <v>84</v>
      </c>
      <c r="AV141" s="14" t="s">
        <v>131</v>
      </c>
      <c r="AW141" s="14" t="s">
        <v>36</v>
      </c>
      <c r="AX141" s="14" t="s">
        <v>22</v>
      </c>
      <c r="AY141" s="155" t="s">
        <v>125</v>
      </c>
    </row>
    <row r="142" spans="2:65" s="1" customFormat="1" ht="44.25" customHeight="1" x14ac:dyDescent="0.2">
      <c r="B142" s="32"/>
      <c r="C142" s="127" t="s">
        <v>201</v>
      </c>
      <c r="D142" s="127" t="s">
        <v>128</v>
      </c>
      <c r="E142" s="128" t="s">
        <v>213</v>
      </c>
      <c r="F142" s="129" t="s">
        <v>214</v>
      </c>
      <c r="G142" s="130" t="s">
        <v>161</v>
      </c>
      <c r="H142" s="131">
        <v>136.69800000000001</v>
      </c>
      <c r="I142" s="132"/>
      <c r="J142" s="133">
        <f>ROUND(I142*H142,2)</f>
        <v>0</v>
      </c>
      <c r="K142" s="129" t="s">
        <v>179</v>
      </c>
      <c r="L142" s="32"/>
      <c r="M142" s="134" t="s">
        <v>20</v>
      </c>
      <c r="N142" s="135" t="s">
        <v>45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131</v>
      </c>
      <c r="AT142" s="138" t="s">
        <v>128</v>
      </c>
      <c r="AU142" s="138" t="s">
        <v>84</v>
      </c>
      <c r="AY142" s="17" t="s">
        <v>125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22</v>
      </c>
      <c r="BK142" s="139">
        <f>ROUND(I142*H142,2)</f>
        <v>0</v>
      </c>
      <c r="BL142" s="17" t="s">
        <v>131</v>
      </c>
      <c r="BM142" s="138" t="s">
        <v>453</v>
      </c>
    </row>
    <row r="143" spans="2:65" s="1" customFormat="1" ht="11.25" x14ac:dyDescent="0.2">
      <c r="B143" s="32"/>
      <c r="D143" s="161" t="s">
        <v>181</v>
      </c>
      <c r="F143" s="162" t="s">
        <v>216</v>
      </c>
      <c r="I143" s="163"/>
      <c r="L143" s="32"/>
      <c r="M143" s="164"/>
      <c r="T143" s="53"/>
      <c r="AT143" s="17" t="s">
        <v>181</v>
      </c>
      <c r="AU143" s="17" t="s">
        <v>84</v>
      </c>
    </row>
    <row r="144" spans="2:65" s="12" customFormat="1" ht="11.25" x14ac:dyDescent="0.2">
      <c r="B144" s="140"/>
      <c r="D144" s="141" t="s">
        <v>133</v>
      </c>
      <c r="E144" s="142" t="s">
        <v>20</v>
      </c>
      <c r="F144" s="143" t="s">
        <v>454</v>
      </c>
      <c r="H144" s="144">
        <v>17.335999999999999</v>
      </c>
      <c r="I144" s="145"/>
      <c r="L144" s="140"/>
      <c r="M144" s="146"/>
      <c r="T144" s="147"/>
      <c r="AT144" s="142" t="s">
        <v>133</v>
      </c>
      <c r="AU144" s="142" t="s">
        <v>84</v>
      </c>
      <c r="AV144" s="12" t="s">
        <v>84</v>
      </c>
      <c r="AW144" s="12" t="s">
        <v>36</v>
      </c>
      <c r="AX144" s="12" t="s">
        <v>74</v>
      </c>
      <c r="AY144" s="142" t="s">
        <v>125</v>
      </c>
    </row>
    <row r="145" spans="2:65" s="12" customFormat="1" ht="11.25" x14ac:dyDescent="0.2">
      <c r="B145" s="140"/>
      <c r="D145" s="141" t="s">
        <v>133</v>
      </c>
      <c r="E145" s="142" t="s">
        <v>20</v>
      </c>
      <c r="F145" s="143" t="s">
        <v>455</v>
      </c>
      <c r="H145" s="144">
        <v>121.532</v>
      </c>
      <c r="I145" s="145"/>
      <c r="L145" s="140"/>
      <c r="M145" s="146"/>
      <c r="T145" s="147"/>
      <c r="AT145" s="142" t="s">
        <v>133</v>
      </c>
      <c r="AU145" s="142" t="s">
        <v>84</v>
      </c>
      <c r="AV145" s="12" t="s">
        <v>84</v>
      </c>
      <c r="AW145" s="12" t="s">
        <v>36</v>
      </c>
      <c r="AX145" s="12" t="s">
        <v>74</v>
      </c>
      <c r="AY145" s="142" t="s">
        <v>125</v>
      </c>
    </row>
    <row r="146" spans="2:65" s="12" customFormat="1" ht="11.25" x14ac:dyDescent="0.2">
      <c r="B146" s="140"/>
      <c r="D146" s="141" t="s">
        <v>133</v>
      </c>
      <c r="E146" s="142" t="s">
        <v>20</v>
      </c>
      <c r="F146" s="143" t="s">
        <v>456</v>
      </c>
      <c r="H146" s="144">
        <v>20</v>
      </c>
      <c r="I146" s="145"/>
      <c r="L146" s="140"/>
      <c r="M146" s="146"/>
      <c r="T146" s="147"/>
      <c r="AT146" s="142" t="s">
        <v>133</v>
      </c>
      <c r="AU146" s="142" t="s">
        <v>84</v>
      </c>
      <c r="AV146" s="12" t="s">
        <v>84</v>
      </c>
      <c r="AW146" s="12" t="s">
        <v>36</v>
      </c>
      <c r="AX146" s="12" t="s">
        <v>74</v>
      </c>
      <c r="AY146" s="142" t="s">
        <v>125</v>
      </c>
    </row>
    <row r="147" spans="2:65" s="12" customFormat="1" ht="11.25" x14ac:dyDescent="0.2">
      <c r="B147" s="140"/>
      <c r="D147" s="141" t="s">
        <v>133</v>
      </c>
      <c r="E147" s="142" t="s">
        <v>20</v>
      </c>
      <c r="F147" s="143" t="s">
        <v>457</v>
      </c>
      <c r="H147" s="144">
        <v>-22.17</v>
      </c>
      <c r="I147" s="145"/>
      <c r="L147" s="140"/>
      <c r="M147" s="146"/>
      <c r="T147" s="147"/>
      <c r="AT147" s="142" t="s">
        <v>133</v>
      </c>
      <c r="AU147" s="142" t="s">
        <v>84</v>
      </c>
      <c r="AV147" s="12" t="s">
        <v>84</v>
      </c>
      <c r="AW147" s="12" t="s">
        <v>36</v>
      </c>
      <c r="AX147" s="12" t="s">
        <v>74</v>
      </c>
      <c r="AY147" s="142" t="s">
        <v>125</v>
      </c>
    </row>
    <row r="148" spans="2:65" s="14" customFormat="1" ht="11.25" x14ac:dyDescent="0.2">
      <c r="B148" s="154"/>
      <c r="D148" s="141" t="s">
        <v>133</v>
      </c>
      <c r="E148" s="155" t="s">
        <v>20</v>
      </c>
      <c r="F148" s="156" t="s">
        <v>167</v>
      </c>
      <c r="H148" s="157">
        <v>136.69800000000001</v>
      </c>
      <c r="I148" s="158"/>
      <c r="L148" s="154"/>
      <c r="M148" s="159"/>
      <c r="T148" s="160"/>
      <c r="AT148" s="155" t="s">
        <v>133</v>
      </c>
      <c r="AU148" s="155" t="s">
        <v>84</v>
      </c>
      <c r="AV148" s="14" t="s">
        <v>131</v>
      </c>
      <c r="AW148" s="14" t="s">
        <v>36</v>
      </c>
      <c r="AX148" s="14" t="s">
        <v>22</v>
      </c>
      <c r="AY148" s="155" t="s">
        <v>125</v>
      </c>
    </row>
    <row r="149" spans="2:65" s="1" customFormat="1" ht="37.9" customHeight="1" x14ac:dyDescent="0.2">
      <c r="B149" s="32"/>
      <c r="C149" s="127" t="s">
        <v>207</v>
      </c>
      <c r="D149" s="127" t="s">
        <v>128</v>
      </c>
      <c r="E149" s="128" t="s">
        <v>458</v>
      </c>
      <c r="F149" s="129" t="s">
        <v>459</v>
      </c>
      <c r="G149" s="130" t="s">
        <v>224</v>
      </c>
      <c r="H149" s="131">
        <v>75.64</v>
      </c>
      <c r="I149" s="132"/>
      <c r="J149" s="133">
        <f>ROUND(I149*H149,2)</f>
        <v>0</v>
      </c>
      <c r="K149" s="129" t="s">
        <v>179</v>
      </c>
      <c r="L149" s="32"/>
      <c r="M149" s="134" t="s">
        <v>20</v>
      </c>
      <c r="N149" s="135" t="s">
        <v>45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131</v>
      </c>
      <c r="AT149" s="138" t="s">
        <v>128</v>
      </c>
      <c r="AU149" s="138" t="s">
        <v>84</v>
      </c>
      <c r="AY149" s="17" t="s">
        <v>125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22</v>
      </c>
      <c r="BK149" s="139">
        <f>ROUND(I149*H149,2)</f>
        <v>0</v>
      </c>
      <c r="BL149" s="17" t="s">
        <v>131</v>
      </c>
      <c r="BM149" s="138" t="s">
        <v>460</v>
      </c>
    </row>
    <row r="150" spans="2:65" s="1" customFormat="1" ht="11.25" x14ac:dyDescent="0.2">
      <c r="B150" s="32"/>
      <c r="D150" s="161" t="s">
        <v>181</v>
      </c>
      <c r="F150" s="162" t="s">
        <v>461</v>
      </c>
      <c r="I150" s="163"/>
      <c r="L150" s="32"/>
      <c r="M150" s="164"/>
      <c r="T150" s="53"/>
      <c r="AT150" s="17" t="s">
        <v>181</v>
      </c>
      <c r="AU150" s="17" t="s">
        <v>84</v>
      </c>
    </row>
    <row r="151" spans="2:65" s="12" customFormat="1" ht="22.5" x14ac:dyDescent="0.2">
      <c r="B151" s="140"/>
      <c r="D151" s="141" t="s">
        <v>133</v>
      </c>
      <c r="E151" s="142" t="s">
        <v>20</v>
      </c>
      <c r="F151" s="143" t="s">
        <v>462</v>
      </c>
      <c r="H151" s="144">
        <v>75.64</v>
      </c>
      <c r="I151" s="145"/>
      <c r="L151" s="140"/>
      <c r="M151" s="146"/>
      <c r="T151" s="147"/>
      <c r="AT151" s="142" t="s">
        <v>133</v>
      </c>
      <c r="AU151" s="142" t="s">
        <v>84</v>
      </c>
      <c r="AV151" s="12" t="s">
        <v>84</v>
      </c>
      <c r="AW151" s="12" t="s">
        <v>36</v>
      </c>
      <c r="AX151" s="12" t="s">
        <v>22</v>
      </c>
      <c r="AY151" s="142" t="s">
        <v>125</v>
      </c>
    </row>
    <row r="152" spans="2:65" s="1" customFormat="1" ht="16.5" customHeight="1" x14ac:dyDescent="0.2">
      <c r="B152" s="32"/>
      <c r="C152" s="165" t="s">
        <v>212</v>
      </c>
      <c r="D152" s="165" t="s">
        <v>235</v>
      </c>
      <c r="E152" s="166" t="s">
        <v>236</v>
      </c>
      <c r="F152" s="167" t="s">
        <v>237</v>
      </c>
      <c r="G152" s="168" t="s">
        <v>238</v>
      </c>
      <c r="H152" s="169">
        <v>35.74</v>
      </c>
      <c r="I152" s="170"/>
      <c r="J152" s="171">
        <f>ROUND(I152*H152,2)</f>
        <v>0</v>
      </c>
      <c r="K152" s="167" t="s">
        <v>179</v>
      </c>
      <c r="L152" s="172"/>
      <c r="M152" s="173" t="s">
        <v>20</v>
      </c>
      <c r="N152" s="174" t="s">
        <v>45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176</v>
      </c>
      <c r="AT152" s="138" t="s">
        <v>235</v>
      </c>
      <c r="AU152" s="138" t="s">
        <v>84</v>
      </c>
      <c r="AY152" s="17" t="s">
        <v>125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22</v>
      </c>
      <c r="BK152" s="139">
        <f>ROUND(I152*H152,2)</f>
        <v>0</v>
      </c>
      <c r="BL152" s="17" t="s">
        <v>131</v>
      </c>
      <c r="BM152" s="138" t="s">
        <v>463</v>
      </c>
    </row>
    <row r="153" spans="2:65" s="12" customFormat="1" ht="22.5" x14ac:dyDescent="0.2">
      <c r="B153" s="140"/>
      <c r="D153" s="141" t="s">
        <v>133</v>
      </c>
      <c r="E153" s="142" t="s">
        <v>20</v>
      </c>
      <c r="F153" s="143" t="s">
        <v>464</v>
      </c>
      <c r="H153" s="144">
        <v>35.74</v>
      </c>
      <c r="I153" s="145"/>
      <c r="L153" s="140"/>
      <c r="M153" s="146"/>
      <c r="T153" s="147"/>
      <c r="AT153" s="142" t="s">
        <v>133</v>
      </c>
      <c r="AU153" s="142" t="s">
        <v>84</v>
      </c>
      <c r="AV153" s="12" t="s">
        <v>84</v>
      </c>
      <c r="AW153" s="12" t="s">
        <v>36</v>
      </c>
      <c r="AX153" s="12" t="s">
        <v>22</v>
      </c>
      <c r="AY153" s="142" t="s">
        <v>125</v>
      </c>
    </row>
    <row r="154" spans="2:65" s="1" customFormat="1" ht="37.9" customHeight="1" x14ac:dyDescent="0.2">
      <c r="B154" s="32"/>
      <c r="C154" s="127" t="s">
        <v>221</v>
      </c>
      <c r="D154" s="127" t="s">
        <v>128</v>
      </c>
      <c r="E154" s="128" t="s">
        <v>243</v>
      </c>
      <c r="F154" s="129" t="s">
        <v>244</v>
      </c>
      <c r="G154" s="130" t="s">
        <v>224</v>
      </c>
      <c r="H154" s="131">
        <v>75.64</v>
      </c>
      <c r="I154" s="132"/>
      <c r="J154" s="133">
        <f>ROUND(I154*H154,2)</f>
        <v>0</v>
      </c>
      <c r="K154" s="129" t="s">
        <v>179</v>
      </c>
      <c r="L154" s="32"/>
      <c r="M154" s="134" t="s">
        <v>20</v>
      </c>
      <c r="N154" s="135" t="s">
        <v>45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131</v>
      </c>
      <c r="AT154" s="138" t="s">
        <v>128</v>
      </c>
      <c r="AU154" s="138" t="s">
        <v>84</v>
      </c>
      <c r="AY154" s="17" t="s">
        <v>125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22</v>
      </c>
      <c r="BK154" s="139">
        <f>ROUND(I154*H154,2)</f>
        <v>0</v>
      </c>
      <c r="BL154" s="17" t="s">
        <v>131</v>
      </c>
      <c r="BM154" s="138" t="s">
        <v>465</v>
      </c>
    </row>
    <row r="155" spans="2:65" s="1" customFormat="1" ht="11.25" x14ac:dyDescent="0.2">
      <c r="B155" s="32"/>
      <c r="D155" s="161" t="s">
        <v>181</v>
      </c>
      <c r="F155" s="162" t="s">
        <v>246</v>
      </c>
      <c r="I155" s="163"/>
      <c r="L155" s="32"/>
      <c r="M155" s="164"/>
      <c r="T155" s="53"/>
      <c r="AT155" s="17" t="s">
        <v>181</v>
      </c>
      <c r="AU155" s="17" t="s">
        <v>84</v>
      </c>
    </row>
    <row r="156" spans="2:65" s="12" customFormat="1" ht="22.5" x14ac:dyDescent="0.2">
      <c r="B156" s="140"/>
      <c r="D156" s="141" t="s">
        <v>133</v>
      </c>
      <c r="E156" s="142" t="s">
        <v>20</v>
      </c>
      <c r="F156" s="143" t="s">
        <v>462</v>
      </c>
      <c r="H156" s="144">
        <v>75.64</v>
      </c>
      <c r="I156" s="145"/>
      <c r="L156" s="140"/>
      <c r="M156" s="146"/>
      <c r="T156" s="147"/>
      <c r="AT156" s="142" t="s">
        <v>133</v>
      </c>
      <c r="AU156" s="142" t="s">
        <v>84</v>
      </c>
      <c r="AV156" s="12" t="s">
        <v>84</v>
      </c>
      <c r="AW156" s="12" t="s">
        <v>36</v>
      </c>
      <c r="AX156" s="12" t="s">
        <v>22</v>
      </c>
      <c r="AY156" s="142" t="s">
        <v>125</v>
      </c>
    </row>
    <row r="157" spans="2:65" s="1" customFormat="1" ht="16.5" customHeight="1" x14ac:dyDescent="0.2">
      <c r="B157" s="32"/>
      <c r="C157" s="165" t="s">
        <v>8</v>
      </c>
      <c r="D157" s="165" t="s">
        <v>235</v>
      </c>
      <c r="E157" s="166" t="s">
        <v>248</v>
      </c>
      <c r="F157" s="167" t="s">
        <v>249</v>
      </c>
      <c r="G157" s="168" t="s">
        <v>250</v>
      </c>
      <c r="H157" s="169">
        <v>1.948</v>
      </c>
      <c r="I157" s="170"/>
      <c r="J157" s="171">
        <f>ROUND(I157*H157,2)</f>
        <v>0</v>
      </c>
      <c r="K157" s="167" t="s">
        <v>179</v>
      </c>
      <c r="L157" s="172"/>
      <c r="M157" s="173" t="s">
        <v>20</v>
      </c>
      <c r="N157" s="174" t="s">
        <v>45</v>
      </c>
      <c r="P157" s="136">
        <f>O157*H157</f>
        <v>0</v>
      </c>
      <c r="Q157" s="136">
        <v>1E-3</v>
      </c>
      <c r="R157" s="136">
        <f>Q157*H157</f>
        <v>1.9480000000000001E-3</v>
      </c>
      <c r="S157" s="136">
        <v>0</v>
      </c>
      <c r="T157" s="137">
        <f>S157*H157</f>
        <v>0</v>
      </c>
      <c r="AR157" s="138" t="s">
        <v>176</v>
      </c>
      <c r="AT157" s="138" t="s">
        <v>235</v>
      </c>
      <c r="AU157" s="138" t="s">
        <v>84</v>
      </c>
      <c r="AY157" s="17" t="s">
        <v>125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22</v>
      </c>
      <c r="BK157" s="139">
        <f>ROUND(I157*H157,2)</f>
        <v>0</v>
      </c>
      <c r="BL157" s="17" t="s">
        <v>131</v>
      </c>
      <c r="BM157" s="138" t="s">
        <v>466</v>
      </c>
    </row>
    <row r="158" spans="2:65" s="12" customFormat="1" ht="22.5" x14ac:dyDescent="0.2">
      <c r="B158" s="140"/>
      <c r="D158" s="141" t="s">
        <v>133</v>
      </c>
      <c r="E158" s="142" t="s">
        <v>20</v>
      </c>
      <c r="F158" s="143" t="s">
        <v>467</v>
      </c>
      <c r="H158" s="144">
        <v>1.948</v>
      </c>
      <c r="I158" s="145"/>
      <c r="L158" s="140"/>
      <c r="M158" s="146"/>
      <c r="T158" s="147"/>
      <c r="AT158" s="142" t="s">
        <v>133</v>
      </c>
      <c r="AU158" s="142" t="s">
        <v>84</v>
      </c>
      <c r="AV158" s="12" t="s">
        <v>84</v>
      </c>
      <c r="AW158" s="12" t="s">
        <v>36</v>
      </c>
      <c r="AX158" s="12" t="s">
        <v>22</v>
      </c>
      <c r="AY158" s="142" t="s">
        <v>125</v>
      </c>
    </row>
    <row r="159" spans="2:65" s="1" customFormat="1" ht="49.15" customHeight="1" x14ac:dyDescent="0.2">
      <c r="B159" s="32"/>
      <c r="C159" s="127" t="s">
        <v>234</v>
      </c>
      <c r="D159" s="127" t="s">
        <v>128</v>
      </c>
      <c r="E159" s="128" t="s">
        <v>468</v>
      </c>
      <c r="F159" s="129" t="s">
        <v>469</v>
      </c>
      <c r="G159" s="130" t="s">
        <v>470</v>
      </c>
      <c r="H159" s="131">
        <v>2</v>
      </c>
      <c r="I159" s="132"/>
      <c r="J159" s="133">
        <f>ROUND(I159*H159,2)</f>
        <v>0</v>
      </c>
      <c r="K159" s="129" t="s">
        <v>179</v>
      </c>
      <c r="L159" s="32"/>
      <c r="M159" s="134" t="s">
        <v>20</v>
      </c>
      <c r="N159" s="135" t="s">
        <v>45</v>
      </c>
      <c r="P159" s="136">
        <f>O159*H159</f>
        <v>0</v>
      </c>
      <c r="Q159" s="136">
        <v>4.6980000000000001E-2</v>
      </c>
      <c r="R159" s="136">
        <f>Q159*H159</f>
        <v>9.3960000000000002E-2</v>
      </c>
      <c r="S159" s="136">
        <v>0</v>
      </c>
      <c r="T159" s="137">
        <f>S159*H159</f>
        <v>0</v>
      </c>
      <c r="AR159" s="138" t="s">
        <v>131</v>
      </c>
      <c r="AT159" s="138" t="s">
        <v>128</v>
      </c>
      <c r="AU159" s="138" t="s">
        <v>84</v>
      </c>
      <c r="AY159" s="17" t="s">
        <v>125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22</v>
      </c>
      <c r="BK159" s="139">
        <f>ROUND(I159*H159,2)</f>
        <v>0</v>
      </c>
      <c r="BL159" s="17" t="s">
        <v>131</v>
      </c>
      <c r="BM159" s="138" t="s">
        <v>471</v>
      </c>
    </row>
    <row r="160" spans="2:65" s="1" customFormat="1" ht="11.25" x14ac:dyDescent="0.2">
      <c r="B160" s="32"/>
      <c r="D160" s="161" t="s">
        <v>181</v>
      </c>
      <c r="F160" s="162" t="s">
        <v>472</v>
      </c>
      <c r="I160" s="163"/>
      <c r="L160" s="32"/>
      <c r="M160" s="164"/>
      <c r="T160" s="53"/>
      <c r="AT160" s="17" t="s">
        <v>181</v>
      </c>
      <c r="AU160" s="17" t="s">
        <v>84</v>
      </c>
    </row>
    <row r="161" spans="2:65" s="11" customFormat="1" ht="22.9" customHeight="1" x14ac:dyDescent="0.2">
      <c r="B161" s="115"/>
      <c r="D161" s="116" t="s">
        <v>73</v>
      </c>
      <c r="E161" s="125" t="s">
        <v>84</v>
      </c>
      <c r="F161" s="125" t="s">
        <v>473</v>
      </c>
      <c r="I161" s="118"/>
      <c r="J161" s="126">
        <f>BK161</f>
        <v>0</v>
      </c>
      <c r="L161" s="115"/>
      <c r="M161" s="120"/>
      <c r="P161" s="121">
        <f>SUM(P162:P170)</f>
        <v>0</v>
      </c>
      <c r="R161" s="121">
        <f>SUM(R162:R170)</f>
        <v>14.690776319999999</v>
      </c>
      <c r="T161" s="122">
        <f>SUM(T162:T170)</f>
        <v>0</v>
      </c>
      <c r="AR161" s="116" t="s">
        <v>22</v>
      </c>
      <c r="AT161" s="123" t="s">
        <v>73</v>
      </c>
      <c r="AU161" s="123" t="s">
        <v>22</v>
      </c>
      <c r="AY161" s="116" t="s">
        <v>125</v>
      </c>
      <c r="BK161" s="124">
        <f>SUM(BK162:BK170)</f>
        <v>0</v>
      </c>
    </row>
    <row r="162" spans="2:65" s="1" customFormat="1" ht="24.2" customHeight="1" x14ac:dyDescent="0.2">
      <c r="B162" s="32"/>
      <c r="C162" s="127" t="s">
        <v>242</v>
      </c>
      <c r="D162" s="127" t="s">
        <v>128</v>
      </c>
      <c r="E162" s="128" t="s">
        <v>474</v>
      </c>
      <c r="F162" s="129" t="s">
        <v>475</v>
      </c>
      <c r="G162" s="130" t="s">
        <v>161</v>
      </c>
      <c r="H162" s="131">
        <v>6.3360000000000003</v>
      </c>
      <c r="I162" s="132"/>
      <c r="J162" s="133">
        <f>ROUND(I162*H162,2)</f>
        <v>0</v>
      </c>
      <c r="K162" s="129" t="s">
        <v>179</v>
      </c>
      <c r="L162" s="32"/>
      <c r="M162" s="134" t="s">
        <v>20</v>
      </c>
      <c r="N162" s="135" t="s">
        <v>45</v>
      </c>
      <c r="P162" s="136">
        <f>O162*H162</f>
        <v>0</v>
      </c>
      <c r="Q162" s="136">
        <v>2.3010199999999998</v>
      </c>
      <c r="R162" s="136">
        <f>Q162*H162</f>
        <v>14.579262719999999</v>
      </c>
      <c r="S162" s="136">
        <v>0</v>
      </c>
      <c r="T162" s="137">
        <f>S162*H162</f>
        <v>0</v>
      </c>
      <c r="AR162" s="138" t="s">
        <v>131</v>
      </c>
      <c r="AT162" s="138" t="s">
        <v>128</v>
      </c>
      <c r="AU162" s="138" t="s">
        <v>84</v>
      </c>
      <c r="AY162" s="17" t="s">
        <v>125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22</v>
      </c>
      <c r="BK162" s="139">
        <f>ROUND(I162*H162,2)</f>
        <v>0</v>
      </c>
      <c r="BL162" s="17" t="s">
        <v>131</v>
      </c>
      <c r="BM162" s="138" t="s">
        <v>476</v>
      </c>
    </row>
    <row r="163" spans="2:65" s="1" customFormat="1" ht="11.25" x14ac:dyDescent="0.2">
      <c r="B163" s="32"/>
      <c r="D163" s="161" t="s">
        <v>181</v>
      </c>
      <c r="F163" s="162" t="s">
        <v>477</v>
      </c>
      <c r="I163" s="163"/>
      <c r="L163" s="32"/>
      <c r="M163" s="164"/>
      <c r="T163" s="53"/>
      <c r="AT163" s="17" t="s">
        <v>181</v>
      </c>
      <c r="AU163" s="17" t="s">
        <v>84</v>
      </c>
    </row>
    <row r="164" spans="2:65" s="12" customFormat="1" ht="33.75" x14ac:dyDescent="0.2">
      <c r="B164" s="140"/>
      <c r="D164" s="141" t="s">
        <v>133</v>
      </c>
      <c r="E164" s="142" t="s">
        <v>20</v>
      </c>
      <c r="F164" s="143" t="s">
        <v>478</v>
      </c>
      <c r="H164" s="144">
        <v>6.3360000000000003</v>
      </c>
      <c r="I164" s="145"/>
      <c r="L164" s="140"/>
      <c r="M164" s="146"/>
      <c r="T164" s="147"/>
      <c r="AT164" s="142" t="s">
        <v>133</v>
      </c>
      <c r="AU164" s="142" t="s">
        <v>84</v>
      </c>
      <c r="AV164" s="12" t="s">
        <v>84</v>
      </c>
      <c r="AW164" s="12" t="s">
        <v>36</v>
      </c>
      <c r="AX164" s="12" t="s">
        <v>22</v>
      </c>
      <c r="AY164" s="142" t="s">
        <v>125</v>
      </c>
    </row>
    <row r="165" spans="2:65" s="13" customFormat="1" ht="22.5" x14ac:dyDescent="0.2">
      <c r="B165" s="148"/>
      <c r="D165" s="141" t="s">
        <v>133</v>
      </c>
      <c r="E165" s="149" t="s">
        <v>20</v>
      </c>
      <c r="F165" s="150" t="s">
        <v>479</v>
      </c>
      <c r="H165" s="149" t="s">
        <v>20</v>
      </c>
      <c r="I165" s="151"/>
      <c r="L165" s="148"/>
      <c r="M165" s="152"/>
      <c r="T165" s="153"/>
      <c r="AT165" s="149" t="s">
        <v>133</v>
      </c>
      <c r="AU165" s="149" t="s">
        <v>84</v>
      </c>
      <c r="AV165" s="13" t="s">
        <v>22</v>
      </c>
      <c r="AW165" s="13" t="s">
        <v>36</v>
      </c>
      <c r="AX165" s="13" t="s">
        <v>74</v>
      </c>
      <c r="AY165" s="149" t="s">
        <v>125</v>
      </c>
    </row>
    <row r="166" spans="2:65" s="1" customFormat="1" ht="16.5" customHeight="1" x14ac:dyDescent="0.2">
      <c r="B166" s="32"/>
      <c r="C166" s="127" t="s">
        <v>247</v>
      </c>
      <c r="D166" s="127" t="s">
        <v>128</v>
      </c>
      <c r="E166" s="128" t="s">
        <v>480</v>
      </c>
      <c r="F166" s="129" t="s">
        <v>481</v>
      </c>
      <c r="G166" s="130" t="s">
        <v>224</v>
      </c>
      <c r="H166" s="131">
        <v>42.24</v>
      </c>
      <c r="I166" s="132"/>
      <c r="J166" s="133">
        <f>ROUND(I166*H166,2)</f>
        <v>0</v>
      </c>
      <c r="K166" s="129" t="s">
        <v>179</v>
      </c>
      <c r="L166" s="32"/>
      <c r="M166" s="134" t="s">
        <v>20</v>
      </c>
      <c r="N166" s="135" t="s">
        <v>45</v>
      </c>
      <c r="P166" s="136">
        <f>O166*H166</f>
        <v>0</v>
      </c>
      <c r="Q166" s="136">
        <v>2.64E-3</v>
      </c>
      <c r="R166" s="136">
        <f>Q166*H166</f>
        <v>0.1115136</v>
      </c>
      <c r="S166" s="136">
        <v>0</v>
      </c>
      <c r="T166" s="137">
        <f>S166*H166</f>
        <v>0</v>
      </c>
      <c r="AR166" s="138" t="s">
        <v>131</v>
      </c>
      <c r="AT166" s="138" t="s">
        <v>128</v>
      </c>
      <c r="AU166" s="138" t="s">
        <v>84</v>
      </c>
      <c r="AY166" s="17" t="s">
        <v>125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22</v>
      </c>
      <c r="BK166" s="139">
        <f>ROUND(I166*H166,2)</f>
        <v>0</v>
      </c>
      <c r="BL166" s="17" t="s">
        <v>131</v>
      </c>
      <c r="BM166" s="138" t="s">
        <v>482</v>
      </c>
    </row>
    <row r="167" spans="2:65" s="1" customFormat="1" ht="11.25" x14ac:dyDescent="0.2">
      <c r="B167" s="32"/>
      <c r="D167" s="161" t="s">
        <v>181</v>
      </c>
      <c r="F167" s="162" t="s">
        <v>483</v>
      </c>
      <c r="I167" s="163"/>
      <c r="L167" s="32"/>
      <c r="M167" s="164"/>
      <c r="T167" s="53"/>
      <c r="AT167" s="17" t="s">
        <v>181</v>
      </c>
      <c r="AU167" s="17" t="s">
        <v>84</v>
      </c>
    </row>
    <row r="168" spans="2:65" s="12" customFormat="1" ht="33.75" x14ac:dyDescent="0.2">
      <c r="B168" s="140"/>
      <c r="D168" s="141" t="s">
        <v>133</v>
      </c>
      <c r="E168" s="142" t="s">
        <v>20</v>
      </c>
      <c r="F168" s="143" t="s">
        <v>484</v>
      </c>
      <c r="H168" s="144">
        <v>42.24</v>
      </c>
      <c r="I168" s="145"/>
      <c r="L168" s="140"/>
      <c r="M168" s="146"/>
      <c r="T168" s="147"/>
      <c r="AT168" s="142" t="s">
        <v>133</v>
      </c>
      <c r="AU168" s="142" t="s">
        <v>84</v>
      </c>
      <c r="AV168" s="12" t="s">
        <v>84</v>
      </c>
      <c r="AW168" s="12" t="s">
        <v>36</v>
      </c>
      <c r="AX168" s="12" t="s">
        <v>22</v>
      </c>
      <c r="AY168" s="142" t="s">
        <v>125</v>
      </c>
    </row>
    <row r="169" spans="2:65" s="1" customFormat="1" ht="16.5" customHeight="1" x14ac:dyDescent="0.2">
      <c r="B169" s="32"/>
      <c r="C169" s="127" t="s">
        <v>254</v>
      </c>
      <c r="D169" s="127" t="s">
        <v>128</v>
      </c>
      <c r="E169" s="128" t="s">
        <v>485</v>
      </c>
      <c r="F169" s="129" t="s">
        <v>486</v>
      </c>
      <c r="G169" s="130" t="s">
        <v>224</v>
      </c>
      <c r="H169" s="131">
        <v>42.24</v>
      </c>
      <c r="I169" s="132"/>
      <c r="J169" s="133">
        <f>ROUND(I169*H169,2)</f>
        <v>0</v>
      </c>
      <c r="K169" s="129" t="s">
        <v>179</v>
      </c>
      <c r="L169" s="32"/>
      <c r="M169" s="134" t="s">
        <v>20</v>
      </c>
      <c r="N169" s="135" t="s">
        <v>45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131</v>
      </c>
      <c r="AT169" s="138" t="s">
        <v>128</v>
      </c>
      <c r="AU169" s="138" t="s">
        <v>84</v>
      </c>
      <c r="AY169" s="17" t="s">
        <v>125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22</v>
      </c>
      <c r="BK169" s="139">
        <f>ROUND(I169*H169,2)</f>
        <v>0</v>
      </c>
      <c r="BL169" s="17" t="s">
        <v>131</v>
      </c>
      <c r="BM169" s="138" t="s">
        <v>487</v>
      </c>
    </row>
    <row r="170" spans="2:65" s="1" customFormat="1" ht="11.25" x14ac:dyDescent="0.2">
      <c r="B170" s="32"/>
      <c r="D170" s="161" t="s">
        <v>181</v>
      </c>
      <c r="F170" s="162" t="s">
        <v>488</v>
      </c>
      <c r="I170" s="163"/>
      <c r="L170" s="32"/>
      <c r="M170" s="164"/>
      <c r="T170" s="53"/>
      <c r="AT170" s="17" t="s">
        <v>181</v>
      </c>
      <c r="AU170" s="17" t="s">
        <v>84</v>
      </c>
    </row>
    <row r="171" spans="2:65" s="11" customFormat="1" ht="22.9" customHeight="1" x14ac:dyDescent="0.2">
      <c r="B171" s="115"/>
      <c r="D171" s="116" t="s">
        <v>73</v>
      </c>
      <c r="E171" s="125" t="s">
        <v>139</v>
      </c>
      <c r="F171" s="125" t="s">
        <v>489</v>
      </c>
      <c r="I171" s="118"/>
      <c r="J171" s="126">
        <f>BK171</f>
        <v>0</v>
      </c>
      <c r="L171" s="115"/>
      <c r="M171" s="120"/>
      <c r="P171" s="121">
        <f>SUM(P172:P188)</f>
        <v>0</v>
      </c>
      <c r="R171" s="121">
        <f>SUM(R172:R188)</f>
        <v>1.4394924999999998</v>
      </c>
      <c r="T171" s="122">
        <f>SUM(T172:T188)</f>
        <v>0</v>
      </c>
      <c r="AR171" s="116" t="s">
        <v>22</v>
      </c>
      <c r="AT171" s="123" t="s">
        <v>73</v>
      </c>
      <c r="AU171" s="123" t="s">
        <v>22</v>
      </c>
      <c r="AY171" s="116" t="s">
        <v>125</v>
      </c>
      <c r="BK171" s="124">
        <f>SUM(BK172:BK188)</f>
        <v>0</v>
      </c>
    </row>
    <row r="172" spans="2:65" s="1" customFormat="1" ht="37.9" customHeight="1" x14ac:dyDescent="0.2">
      <c r="B172" s="32"/>
      <c r="C172" s="127" t="s">
        <v>260</v>
      </c>
      <c r="D172" s="127" t="s">
        <v>128</v>
      </c>
      <c r="E172" s="128" t="s">
        <v>490</v>
      </c>
      <c r="F172" s="129" t="s">
        <v>491</v>
      </c>
      <c r="G172" s="130" t="s">
        <v>161</v>
      </c>
      <c r="H172" s="131">
        <v>0.6</v>
      </c>
      <c r="I172" s="132"/>
      <c r="J172" s="133">
        <f>ROUND(I172*H172,2)</f>
        <v>0</v>
      </c>
      <c r="K172" s="129" t="s">
        <v>179</v>
      </c>
      <c r="L172" s="32"/>
      <c r="M172" s="134" t="s">
        <v>20</v>
      </c>
      <c r="N172" s="135" t="s">
        <v>45</v>
      </c>
      <c r="P172" s="136">
        <f>O172*H172</f>
        <v>0</v>
      </c>
      <c r="Q172" s="136">
        <v>1.8774999999999999</v>
      </c>
      <c r="R172" s="136">
        <f>Q172*H172</f>
        <v>1.1264999999999998</v>
      </c>
      <c r="S172" s="136">
        <v>0</v>
      </c>
      <c r="T172" s="137">
        <f>S172*H172</f>
        <v>0</v>
      </c>
      <c r="AR172" s="138" t="s">
        <v>131</v>
      </c>
      <c r="AT172" s="138" t="s">
        <v>128</v>
      </c>
      <c r="AU172" s="138" t="s">
        <v>84</v>
      </c>
      <c r="AY172" s="17" t="s">
        <v>125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22</v>
      </c>
      <c r="BK172" s="139">
        <f>ROUND(I172*H172,2)</f>
        <v>0</v>
      </c>
      <c r="BL172" s="17" t="s">
        <v>131</v>
      </c>
      <c r="BM172" s="138" t="s">
        <v>492</v>
      </c>
    </row>
    <row r="173" spans="2:65" s="1" customFormat="1" ht="11.25" x14ac:dyDescent="0.2">
      <c r="B173" s="32"/>
      <c r="D173" s="161" t="s">
        <v>181</v>
      </c>
      <c r="F173" s="162" t="s">
        <v>493</v>
      </c>
      <c r="I173" s="163"/>
      <c r="L173" s="32"/>
      <c r="M173" s="164"/>
      <c r="T173" s="53"/>
      <c r="AT173" s="17" t="s">
        <v>181</v>
      </c>
      <c r="AU173" s="17" t="s">
        <v>84</v>
      </c>
    </row>
    <row r="174" spans="2:65" s="12" customFormat="1" ht="22.5" x14ac:dyDescent="0.2">
      <c r="B174" s="140"/>
      <c r="D174" s="141" t="s">
        <v>133</v>
      </c>
      <c r="E174" s="142" t="s">
        <v>20</v>
      </c>
      <c r="F174" s="143" t="s">
        <v>494</v>
      </c>
      <c r="H174" s="144">
        <v>0.6</v>
      </c>
      <c r="I174" s="145"/>
      <c r="L174" s="140"/>
      <c r="M174" s="146"/>
      <c r="T174" s="147"/>
      <c r="AT174" s="142" t="s">
        <v>133</v>
      </c>
      <c r="AU174" s="142" t="s">
        <v>84</v>
      </c>
      <c r="AV174" s="12" t="s">
        <v>84</v>
      </c>
      <c r="AW174" s="12" t="s">
        <v>36</v>
      </c>
      <c r="AX174" s="12" t="s">
        <v>22</v>
      </c>
      <c r="AY174" s="142" t="s">
        <v>125</v>
      </c>
    </row>
    <row r="175" spans="2:65" s="1" customFormat="1" ht="44.25" customHeight="1" x14ac:dyDescent="0.2">
      <c r="B175" s="32"/>
      <c r="C175" s="127" t="s">
        <v>7</v>
      </c>
      <c r="D175" s="127" t="s">
        <v>128</v>
      </c>
      <c r="E175" s="128" t="s">
        <v>495</v>
      </c>
      <c r="F175" s="129" t="s">
        <v>496</v>
      </c>
      <c r="G175" s="130" t="s">
        <v>470</v>
      </c>
      <c r="H175" s="131">
        <v>22</v>
      </c>
      <c r="I175" s="132"/>
      <c r="J175" s="133">
        <f>ROUND(I175*H175,2)</f>
        <v>0</v>
      </c>
      <c r="K175" s="129" t="s">
        <v>179</v>
      </c>
      <c r="L175" s="32"/>
      <c r="M175" s="134" t="s">
        <v>20</v>
      </c>
      <c r="N175" s="135" t="s">
        <v>45</v>
      </c>
      <c r="P175" s="136">
        <f>O175*H175</f>
        <v>0</v>
      </c>
      <c r="Q175" s="136">
        <v>7.0200000000000002E-3</v>
      </c>
      <c r="R175" s="136">
        <f>Q175*H175</f>
        <v>0.15443999999999999</v>
      </c>
      <c r="S175" s="136">
        <v>0</v>
      </c>
      <c r="T175" s="137">
        <f>S175*H175</f>
        <v>0</v>
      </c>
      <c r="AR175" s="138" t="s">
        <v>131</v>
      </c>
      <c r="AT175" s="138" t="s">
        <v>128</v>
      </c>
      <c r="AU175" s="138" t="s">
        <v>84</v>
      </c>
      <c r="AY175" s="17" t="s">
        <v>125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22</v>
      </c>
      <c r="BK175" s="139">
        <f>ROUND(I175*H175,2)</f>
        <v>0</v>
      </c>
      <c r="BL175" s="17" t="s">
        <v>131</v>
      </c>
      <c r="BM175" s="138" t="s">
        <v>497</v>
      </c>
    </row>
    <row r="176" spans="2:65" s="1" customFormat="1" ht="11.25" x14ac:dyDescent="0.2">
      <c r="B176" s="32"/>
      <c r="D176" s="161" t="s">
        <v>181</v>
      </c>
      <c r="F176" s="162" t="s">
        <v>498</v>
      </c>
      <c r="I176" s="163"/>
      <c r="L176" s="32"/>
      <c r="M176" s="164"/>
      <c r="T176" s="53"/>
      <c r="AT176" s="17" t="s">
        <v>181</v>
      </c>
      <c r="AU176" s="17" t="s">
        <v>84</v>
      </c>
    </row>
    <row r="177" spans="2:65" s="12" customFormat="1" ht="22.5" x14ac:dyDescent="0.2">
      <c r="B177" s="140"/>
      <c r="D177" s="141" t="s">
        <v>133</v>
      </c>
      <c r="E177" s="142" t="s">
        <v>20</v>
      </c>
      <c r="F177" s="143" t="s">
        <v>499</v>
      </c>
      <c r="H177" s="144">
        <v>22</v>
      </c>
      <c r="I177" s="145"/>
      <c r="L177" s="140"/>
      <c r="M177" s="146"/>
      <c r="T177" s="147"/>
      <c r="AT177" s="142" t="s">
        <v>133</v>
      </c>
      <c r="AU177" s="142" t="s">
        <v>84</v>
      </c>
      <c r="AV177" s="12" t="s">
        <v>84</v>
      </c>
      <c r="AW177" s="12" t="s">
        <v>36</v>
      </c>
      <c r="AX177" s="12" t="s">
        <v>22</v>
      </c>
      <c r="AY177" s="142" t="s">
        <v>125</v>
      </c>
    </row>
    <row r="178" spans="2:65" s="13" customFormat="1" ht="22.5" x14ac:dyDescent="0.2">
      <c r="B178" s="148"/>
      <c r="D178" s="141" t="s">
        <v>133</v>
      </c>
      <c r="E178" s="149" t="s">
        <v>20</v>
      </c>
      <c r="F178" s="150" t="s">
        <v>479</v>
      </c>
      <c r="H178" s="149" t="s">
        <v>20</v>
      </c>
      <c r="I178" s="151"/>
      <c r="L178" s="148"/>
      <c r="M178" s="152"/>
      <c r="T178" s="153"/>
      <c r="AT178" s="149" t="s">
        <v>133</v>
      </c>
      <c r="AU178" s="149" t="s">
        <v>84</v>
      </c>
      <c r="AV178" s="13" t="s">
        <v>22</v>
      </c>
      <c r="AW178" s="13" t="s">
        <v>36</v>
      </c>
      <c r="AX178" s="13" t="s">
        <v>74</v>
      </c>
      <c r="AY178" s="149" t="s">
        <v>125</v>
      </c>
    </row>
    <row r="179" spans="2:65" s="1" customFormat="1" ht="16.5" customHeight="1" x14ac:dyDescent="0.2">
      <c r="B179" s="32"/>
      <c r="C179" s="165" t="s">
        <v>275</v>
      </c>
      <c r="D179" s="165" t="s">
        <v>235</v>
      </c>
      <c r="E179" s="166" t="s">
        <v>500</v>
      </c>
      <c r="F179" s="167" t="s">
        <v>501</v>
      </c>
      <c r="G179" s="168" t="s">
        <v>470</v>
      </c>
      <c r="H179" s="169">
        <v>16</v>
      </c>
      <c r="I179" s="170"/>
      <c r="J179" s="171">
        <f>ROUND(I179*H179,2)</f>
        <v>0</v>
      </c>
      <c r="K179" s="167" t="s">
        <v>179</v>
      </c>
      <c r="L179" s="172"/>
      <c r="M179" s="173" t="s">
        <v>20</v>
      </c>
      <c r="N179" s="174" t="s">
        <v>45</v>
      </c>
      <c r="P179" s="136">
        <f>O179*H179</f>
        <v>0</v>
      </c>
      <c r="Q179" s="136">
        <v>4.4999999999999997E-3</v>
      </c>
      <c r="R179" s="136">
        <f>Q179*H179</f>
        <v>7.1999999999999995E-2</v>
      </c>
      <c r="S179" s="136">
        <v>0</v>
      </c>
      <c r="T179" s="137">
        <f>S179*H179</f>
        <v>0</v>
      </c>
      <c r="AR179" s="138" t="s">
        <v>176</v>
      </c>
      <c r="AT179" s="138" t="s">
        <v>235</v>
      </c>
      <c r="AU179" s="138" t="s">
        <v>84</v>
      </c>
      <c r="AY179" s="17" t="s">
        <v>125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22</v>
      </c>
      <c r="BK179" s="139">
        <f>ROUND(I179*H179,2)</f>
        <v>0</v>
      </c>
      <c r="BL179" s="17" t="s">
        <v>131</v>
      </c>
      <c r="BM179" s="138" t="s">
        <v>502</v>
      </c>
    </row>
    <row r="180" spans="2:65" s="1" customFormat="1" ht="16.5" customHeight="1" x14ac:dyDescent="0.2">
      <c r="B180" s="32"/>
      <c r="C180" s="165" t="s">
        <v>284</v>
      </c>
      <c r="D180" s="165" t="s">
        <v>235</v>
      </c>
      <c r="E180" s="166" t="s">
        <v>503</v>
      </c>
      <c r="F180" s="167" t="s">
        <v>504</v>
      </c>
      <c r="G180" s="168" t="s">
        <v>470</v>
      </c>
      <c r="H180" s="169">
        <v>6</v>
      </c>
      <c r="I180" s="170"/>
      <c r="J180" s="171">
        <f>ROUND(I180*H180,2)</f>
        <v>0</v>
      </c>
      <c r="K180" s="167" t="s">
        <v>179</v>
      </c>
      <c r="L180" s="172"/>
      <c r="M180" s="173" t="s">
        <v>20</v>
      </c>
      <c r="N180" s="174" t="s">
        <v>45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176</v>
      </c>
      <c r="AT180" s="138" t="s">
        <v>235</v>
      </c>
      <c r="AU180" s="138" t="s">
        <v>84</v>
      </c>
      <c r="AY180" s="17" t="s">
        <v>125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22</v>
      </c>
      <c r="BK180" s="139">
        <f>ROUND(I180*H180,2)</f>
        <v>0</v>
      </c>
      <c r="BL180" s="17" t="s">
        <v>131</v>
      </c>
      <c r="BM180" s="138" t="s">
        <v>505</v>
      </c>
    </row>
    <row r="181" spans="2:65" s="1" customFormat="1" ht="24.2" customHeight="1" x14ac:dyDescent="0.2">
      <c r="B181" s="32"/>
      <c r="C181" s="127" t="s">
        <v>290</v>
      </c>
      <c r="D181" s="127" t="s">
        <v>128</v>
      </c>
      <c r="E181" s="128" t="s">
        <v>506</v>
      </c>
      <c r="F181" s="129" t="s">
        <v>507</v>
      </c>
      <c r="G181" s="130" t="s">
        <v>508</v>
      </c>
      <c r="H181" s="131">
        <v>44.5</v>
      </c>
      <c r="I181" s="132"/>
      <c r="J181" s="133">
        <f>ROUND(I181*H181,2)</f>
        <v>0</v>
      </c>
      <c r="K181" s="129" t="s">
        <v>179</v>
      </c>
      <c r="L181" s="32"/>
      <c r="M181" s="134" t="s">
        <v>20</v>
      </c>
      <c r="N181" s="135" t="s">
        <v>45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131</v>
      </c>
      <c r="AT181" s="138" t="s">
        <v>128</v>
      </c>
      <c r="AU181" s="138" t="s">
        <v>84</v>
      </c>
      <c r="AY181" s="17" t="s">
        <v>125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22</v>
      </c>
      <c r="BK181" s="139">
        <f>ROUND(I181*H181,2)</f>
        <v>0</v>
      </c>
      <c r="BL181" s="17" t="s">
        <v>131</v>
      </c>
      <c r="BM181" s="138" t="s">
        <v>509</v>
      </c>
    </row>
    <row r="182" spans="2:65" s="1" customFormat="1" ht="11.25" x14ac:dyDescent="0.2">
      <c r="B182" s="32"/>
      <c r="D182" s="161" t="s">
        <v>181</v>
      </c>
      <c r="F182" s="162" t="s">
        <v>510</v>
      </c>
      <c r="I182" s="163"/>
      <c r="L182" s="32"/>
      <c r="M182" s="164"/>
      <c r="T182" s="53"/>
      <c r="AT182" s="17" t="s">
        <v>181</v>
      </c>
      <c r="AU182" s="17" t="s">
        <v>84</v>
      </c>
    </row>
    <row r="183" spans="2:65" s="12" customFormat="1" ht="22.5" x14ac:dyDescent="0.2">
      <c r="B183" s="140"/>
      <c r="D183" s="141" t="s">
        <v>133</v>
      </c>
      <c r="E183" s="142" t="s">
        <v>20</v>
      </c>
      <c r="F183" s="143" t="s">
        <v>511</v>
      </c>
      <c r="H183" s="144">
        <v>44.5</v>
      </c>
      <c r="I183" s="145"/>
      <c r="L183" s="140"/>
      <c r="M183" s="146"/>
      <c r="T183" s="147"/>
      <c r="AT183" s="142" t="s">
        <v>133</v>
      </c>
      <c r="AU183" s="142" t="s">
        <v>84</v>
      </c>
      <c r="AV183" s="12" t="s">
        <v>84</v>
      </c>
      <c r="AW183" s="12" t="s">
        <v>36</v>
      </c>
      <c r="AX183" s="12" t="s">
        <v>22</v>
      </c>
      <c r="AY183" s="142" t="s">
        <v>125</v>
      </c>
    </row>
    <row r="184" spans="2:65" s="13" customFormat="1" ht="22.5" x14ac:dyDescent="0.2">
      <c r="B184" s="148"/>
      <c r="D184" s="141" t="s">
        <v>133</v>
      </c>
      <c r="E184" s="149" t="s">
        <v>20</v>
      </c>
      <c r="F184" s="150" t="s">
        <v>479</v>
      </c>
      <c r="H184" s="149" t="s">
        <v>20</v>
      </c>
      <c r="I184" s="151"/>
      <c r="L184" s="148"/>
      <c r="M184" s="152"/>
      <c r="T184" s="153"/>
      <c r="AT184" s="149" t="s">
        <v>133</v>
      </c>
      <c r="AU184" s="149" t="s">
        <v>84</v>
      </c>
      <c r="AV184" s="13" t="s">
        <v>22</v>
      </c>
      <c r="AW184" s="13" t="s">
        <v>36</v>
      </c>
      <c r="AX184" s="13" t="s">
        <v>74</v>
      </c>
      <c r="AY184" s="149" t="s">
        <v>125</v>
      </c>
    </row>
    <row r="185" spans="2:65" s="1" customFormat="1" ht="21.75" customHeight="1" x14ac:dyDescent="0.2">
      <c r="B185" s="32"/>
      <c r="C185" s="165" t="s">
        <v>296</v>
      </c>
      <c r="D185" s="165" t="s">
        <v>235</v>
      </c>
      <c r="E185" s="166" t="s">
        <v>512</v>
      </c>
      <c r="F185" s="167" t="s">
        <v>513</v>
      </c>
      <c r="G185" s="168" t="s">
        <v>508</v>
      </c>
      <c r="H185" s="169">
        <v>46.725000000000001</v>
      </c>
      <c r="I185" s="170"/>
      <c r="J185" s="171">
        <f>ROUND(I185*H185,2)</f>
        <v>0</v>
      </c>
      <c r="K185" s="167" t="s">
        <v>179</v>
      </c>
      <c r="L185" s="172"/>
      <c r="M185" s="173" t="s">
        <v>20</v>
      </c>
      <c r="N185" s="174" t="s">
        <v>45</v>
      </c>
      <c r="P185" s="136">
        <f>O185*H185</f>
        <v>0</v>
      </c>
      <c r="Q185" s="136">
        <v>1.8E-3</v>
      </c>
      <c r="R185" s="136">
        <f>Q185*H185</f>
        <v>8.4104999999999999E-2</v>
      </c>
      <c r="S185" s="136">
        <v>0</v>
      </c>
      <c r="T185" s="137">
        <f>S185*H185</f>
        <v>0</v>
      </c>
      <c r="AR185" s="138" t="s">
        <v>176</v>
      </c>
      <c r="AT185" s="138" t="s">
        <v>235</v>
      </c>
      <c r="AU185" s="138" t="s">
        <v>84</v>
      </c>
      <c r="AY185" s="17" t="s">
        <v>125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22</v>
      </c>
      <c r="BK185" s="139">
        <f>ROUND(I185*H185,2)</f>
        <v>0</v>
      </c>
      <c r="BL185" s="17" t="s">
        <v>131</v>
      </c>
      <c r="BM185" s="138" t="s">
        <v>514</v>
      </c>
    </row>
    <row r="186" spans="2:65" s="12" customFormat="1" ht="11.25" x14ac:dyDescent="0.2">
      <c r="B186" s="140"/>
      <c r="D186" s="141" t="s">
        <v>133</v>
      </c>
      <c r="E186" s="142" t="s">
        <v>20</v>
      </c>
      <c r="F186" s="143" t="s">
        <v>515</v>
      </c>
      <c r="H186" s="144">
        <v>46.725000000000001</v>
      </c>
      <c r="I186" s="145"/>
      <c r="L186" s="140"/>
      <c r="M186" s="146"/>
      <c r="T186" s="147"/>
      <c r="AT186" s="142" t="s">
        <v>133</v>
      </c>
      <c r="AU186" s="142" t="s">
        <v>84</v>
      </c>
      <c r="AV186" s="12" t="s">
        <v>84</v>
      </c>
      <c r="AW186" s="12" t="s">
        <v>36</v>
      </c>
      <c r="AX186" s="12" t="s">
        <v>22</v>
      </c>
      <c r="AY186" s="142" t="s">
        <v>125</v>
      </c>
    </row>
    <row r="187" spans="2:65" s="1" customFormat="1" ht="16.5" customHeight="1" x14ac:dyDescent="0.2">
      <c r="B187" s="32"/>
      <c r="C187" s="165" t="s">
        <v>303</v>
      </c>
      <c r="D187" s="165" t="s">
        <v>235</v>
      </c>
      <c r="E187" s="166" t="s">
        <v>516</v>
      </c>
      <c r="F187" s="167" t="s">
        <v>517</v>
      </c>
      <c r="G187" s="168" t="s">
        <v>508</v>
      </c>
      <c r="H187" s="169">
        <v>48.95</v>
      </c>
      <c r="I187" s="170"/>
      <c r="J187" s="171">
        <f>ROUND(I187*H187,2)</f>
        <v>0</v>
      </c>
      <c r="K187" s="167" t="s">
        <v>179</v>
      </c>
      <c r="L187" s="172"/>
      <c r="M187" s="173" t="s">
        <v>20</v>
      </c>
      <c r="N187" s="174" t="s">
        <v>45</v>
      </c>
      <c r="P187" s="136">
        <f>O187*H187</f>
        <v>0</v>
      </c>
      <c r="Q187" s="136">
        <v>5.0000000000000002E-5</v>
      </c>
      <c r="R187" s="136">
        <f>Q187*H187</f>
        <v>2.4475000000000005E-3</v>
      </c>
      <c r="S187" s="136">
        <v>0</v>
      </c>
      <c r="T187" s="137">
        <f>S187*H187</f>
        <v>0</v>
      </c>
      <c r="AR187" s="138" t="s">
        <v>176</v>
      </c>
      <c r="AT187" s="138" t="s">
        <v>235</v>
      </c>
      <c r="AU187" s="138" t="s">
        <v>84</v>
      </c>
      <c r="AY187" s="17" t="s">
        <v>125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22</v>
      </c>
      <c r="BK187" s="139">
        <f>ROUND(I187*H187,2)</f>
        <v>0</v>
      </c>
      <c r="BL187" s="17" t="s">
        <v>131</v>
      </c>
      <c r="BM187" s="138" t="s">
        <v>518</v>
      </c>
    </row>
    <row r="188" spans="2:65" s="12" customFormat="1" ht="11.25" x14ac:dyDescent="0.2">
      <c r="B188" s="140"/>
      <c r="D188" s="141" t="s">
        <v>133</v>
      </c>
      <c r="E188" s="142" t="s">
        <v>20</v>
      </c>
      <c r="F188" s="143" t="s">
        <v>519</v>
      </c>
      <c r="H188" s="144">
        <v>48.95</v>
      </c>
      <c r="I188" s="145"/>
      <c r="L188" s="140"/>
      <c r="M188" s="146"/>
      <c r="T188" s="147"/>
      <c r="AT188" s="142" t="s">
        <v>133</v>
      </c>
      <c r="AU188" s="142" t="s">
        <v>84</v>
      </c>
      <c r="AV188" s="12" t="s">
        <v>84</v>
      </c>
      <c r="AW188" s="12" t="s">
        <v>36</v>
      </c>
      <c r="AX188" s="12" t="s">
        <v>22</v>
      </c>
      <c r="AY188" s="142" t="s">
        <v>125</v>
      </c>
    </row>
    <row r="189" spans="2:65" s="11" customFormat="1" ht="22.9" customHeight="1" x14ac:dyDescent="0.2">
      <c r="B189" s="115"/>
      <c r="D189" s="116" t="s">
        <v>73</v>
      </c>
      <c r="E189" s="125" t="s">
        <v>188</v>
      </c>
      <c r="F189" s="125" t="s">
        <v>253</v>
      </c>
      <c r="I189" s="118"/>
      <c r="J189" s="126">
        <f>BK189</f>
        <v>0</v>
      </c>
      <c r="L189" s="115"/>
      <c r="M189" s="120"/>
      <c r="P189" s="121">
        <f>SUM(P190:P201)</f>
        <v>0</v>
      </c>
      <c r="R189" s="121">
        <f>SUM(R190:R201)</f>
        <v>1.8720000000000002E-4</v>
      </c>
      <c r="T189" s="122">
        <f>SUM(T190:T201)</f>
        <v>42.204320000000003</v>
      </c>
      <c r="AR189" s="116" t="s">
        <v>22</v>
      </c>
      <c r="AT189" s="123" t="s">
        <v>73</v>
      </c>
      <c r="AU189" s="123" t="s">
        <v>22</v>
      </c>
      <c r="AY189" s="116" t="s">
        <v>125</v>
      </c>
      <c r="BK189" s="124">
        <f>SUM(BK190:BK201)</f>
        <v>0</v>
      </c>
    </row>
    <row r="190" spans="2:65" s="1" customFormat="1" ht="24.2" customHeight="1" x14ac:dyDescent="0.2">
      <c r="B190" s="32"/>
      <c r="C190" s="127" t="s">
        <v>312</v>
      </c>
      <c r="D190" s="127" t="s">
        <v>128</v>
      </c>
      <c r="E190" s="128" t="s">
        <v>520</v>
      </c>
      <c r="F190" s="129" t="s">
        <v>521</v>
      </c>
      <c r="G190" s="130" t="s">
        <v>391</v>
      </c>
      <c r="H190" s="131">
        <v>1</v>
      </c>
      <c r="I190" s="132"/>
      <c r="J190" s="133">
        <f>ROUND(I190*H190,2)</f>
        <v>0</v>
      </c>
      <c r="K190" s="129" t="s">
        <v>20</v>
      </c>
      <c r="L190" s="32"/>
      <c r="M190" s="134" t="s">
        <v>20</v>
      </c>
      <c r="N190" s="135" t="s">
        <v>45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131</v>
      </c>
      <c r="AT190" s="138" t="s">
        <v>128</v>
      </c>
      <c r="AU190" s="138" t="s">
        <v>84</v>
      </c>
      <c r="AY190" s="17" t="s">
        <v>125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22</v>
      </c>
      <c r="BK190" s="139">
        <f>ROUND(I190*H190,2)</f>
        <v>0</v>
      </c>
      <c r="BL190" s="17" t="s">
        <v>131</v>
      </c>
      <c r="BM190" s="138" t="s">
        <v>522</v>
      </c>
    </row>
    <row r="191" spans="2:65" s="1" customFormat="1" ht="33" customHeight="1" x14ac:dyDescent="0.2">
      <c r="B191" s="32"/>
      <c r="C191" s="127" t="s">
        <v>320</v>
      </c>
      <c r="D191" s="127" t="s">
        <v>128</v>
      </c>
      <c r="E191" s="128" t="s">
        <v>523</v>
      </c>
      <c r="F191" s="129" t="s">
        <v>524</v>
      </c>
      <c r="G191" s="130" t="s">
        <v>161</v>
      </c>
      <c r="H191" s="131">
        <v>12.24</v>
      </c>
      <c r="I191" s="132"/>
      <c r="J191" s="133">
        <f>ROUND(I191*H191,2)</f>
        <v>0</v>
      </c>
      <c r="K191" s="129" t="s">
        <v>179</v>
      </c>
      <c r="L191" s="32"/>
      <c r="M191" s="134" t="s">
        <v>20</v>
      </c>
      <c r="N191" s="135" t="s">
        <v>45</v>
      </c>
      <c r="P191" s="136">
        <f>O191*H191</f>
        <v>0</v>
      </c>
      <c r="Q191" s="136">
        <v>0</v>
      </c>
      <c r="R191" s="136">
        <f>Q191*H191</f>
        <v>0</v>
      </c>
      <c r="S191" s="136">
        <v>2.5</v>
      </c>
      <c r="T191" s="137">
        <f>S191*H191</f>
        <v>30.6</v>
      </c>
      <c r="AR191" s="138" t="s">
        <v>131</v>
      </c>
      <c r="AT191" s="138" t="s">
        <v>128</v>
      </c>
      <c r="AU191" s="138" t="s">
        <v>84</v>
      </c>
      <c r="AY191" s="17" t="s">
        <v>125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22</v>
      </c>
      <c r="BK191" s="139">
        <f>ROUND(I191*H191,2)</f>
        <v>0</v>
      </c>
      <c r="BL191" s="17" t="s">
        <v>131</v>
      </c>
      <c r="BM191" s="138" t="s">
        <v>525</v>
      </c>
    </row>
    <row r="192" spans="2:65" s="1" customFormat="1" ht="11.25" x14ac:dyDescent="0.2">
      <c r="B192" s="32"/>
      <c r="D192" s="161" t="s">
        <v>181</v>
      </c>
      <c r="F192" s="162" t="s">
        <v>526</v>
      </c>
      <c r="I192" s="163"/>
      <c r="L192" s="32"/>
      <c r="M192" s="164"/>
      <c r="T192" s="53"/>
      <c r="AT192" s="17" t="s">
        <v>181</v>
      </c>
      <c r="AU192" s="17" t="s">
        <v>84</v>
      </c>
    </row>
    <row r="193" spans="2:65" s="12" customFormat="1" ht="22.5" x14ac:dyDescent="0.2">
      <c r="B193" s="140"/>
      <c r="D193" s="141" t="s">
        <v>133</v>
      </c>
      <c r="E193" s="142" t="s">
        <v>20</v>
      </c>
      <c r="F193" s="143" t="s">
        <v>527</v>
      </c>
      <c r="H193" s="144">
        <v>12.24</v>
      </c>
      <c r="I193" s="145"/>
      <c r="L193" s="140"/>
      <c r="M193" s="146"/>
      <c r="T193" s="147"/>
      <c r="AT193" s="142" t="s">
        <v>133</v>
      </c>
      <c r="AU193" s="142" t="s">
        <v>84</v>
      </c>
      <c r="AV193" s="12" t="s">
        <v>84</v>
      </c>
      <c r="AW193" s="12" t="s">
        <v>36</v>
      </c>
      <c r="AX193" s="12" t="s">
        <v>22</v>
      </c>
      <c r="AY193" s="142" t="s">
        <v>125</v>
      </c>
    </row>
    <row r="194" spans="2:65" s="1" customFormat="1" ht="24.2" customHeight="1" x14ac:dyDescent="0.2">
      <c r="B194" s="32"/>
      <c r="C194" s="127" t="s">
        <v>327</v>
      </c>
      <c r="D194" s="127" t="s">
        <v>128</v>
      </c>
      <c r="E194" s="128" t="s">
        <v>528</v>
      </c>
      <c r="F194" s="129" t="s">
        <v>529</v>
      </c>
      <c r="G194" s="130" t="s">
        <v>161</v>
      </c>
      <c r="H194" s="131">
        <v>1.8720000000000001</v>
      </c>
      <c r="I194" s="132"/>
      <c r="J194" s="133">
        <f>ROUND(I194*H194,2)</f>
        <v>0</v>
      </c>
      <c r="K194" s="129" t="s">
        <v>179</v>
      </c>
      <c r="L194" s="32"/>
      <c r="M194" s="134" t="s">
        <v>20</v>
      </c>
      <c r="N194" s="135" t="s">
        <v>45</v>
      </c>
      <c r="P194" s="136">
        <f>O194*H194</f>
        <v>0</v>
      </c>
      <c r="Q194" s="136">
        <v>1E-4</v>
      </c>
      <c r="R194" s="136">
        <f>Q194*H194</f>
        <v>1.8720000000000002E-4</v>
      </c>
      <c r="S194" s="136">
        <v>2.41</v>
      </c>
      <c r="T194" s="137">
        <f>S194*H194</f>
        <v>4.5115200000000009</v>
      </c>
      <c r="AR194" s="138" t="s">
        <v>131</v>
      </c>
      <c r="AT194" s="138" t="s">
        <v>128</v>
      </c>
      <c r="AU194" s="138" t="s">
        <v>84</v>
      </c>
      <c r="AY194" s="17" t="s">
        <v>125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22</v>
      </c>
      <c r="BK194" s="139">
        <f>ROUND(I194*H194,2)</f>
        <v>0</v>
      </c>
      <c r="BL194" s="17" t="s">
        <v>131</v>
      </c>
      <c r="BM194" s="138" t="s">
        <v>530</v>
      </c>
    </row>
    <row r="195" spans="2:65" s="1" customFormat="1" ht="11.25" x14ac:dyDescent="0.2">
      <c r="B195" s="32"/>
      <c r="D195" s="161" t="s">
        <v>181</v>
      </c>
      <c r="F195" s="162" t="s">
        <v>531</v>
      </c>
      <c r="I195" s="163"/>
      <c r="L195" s="32"/>
      <c r="M195" s="164"/>
      <c r="T195" s="53"/>
      <c r="AT195" s="17" t="s">
        <v>181</v>
      </c>
      <c r="AU195" s="17" t="s">
        <v>84</v>
      </c>
    </row>
    <row r="196" spans="2:65" s="12" customFormat="1" ht="22.5" x14ac:dyDescent="0.2">
      <c r="B196" s="140"/>
      <c r="D196" s="141" t="s">
        <v>133</v>
      </c>
      <c r="E196" s="142" t="s">
        <v>20</v>
      </c>
      <c r="F196" s="143" t="s">
        <v>532</v>
      </c>
      <c r="H196" s="144">
        <v>1.8720000000000001</v>
      </c>
      <c r="I196" s="145"/>
      <c r="L196" s="140"/>
      <c r="M196" s="146"/>
      <c r="T196" s="147"/>
      <c r="AT196" s="142" t="s">
        <v>133</v>
      </c>
      <c r="AU196" s="142" t="s">
        <v>84</v>
      </c>
      <c r="AV196" s="12" t="s">
        <v>84</v>
      </c>
      <c r="AW196" s="12" t="s">
        <v>36</v>
      </c>
      <c r="AX196" s="12" t="s">
        <v>22</v>
      </c>
      <c r="AY196" s="142" t="s">
        <v>125</v>
      </c>
    </row>
    <row r="197" spans="2:65" s="1" customFormat="1" ht="24.2" customHeight="1" x14ac:dyDescent="0.2">
      <c r="B197" s="32"/>
      <c r="C197" s="127" t="s">
        <v>533</v>
      </c>
      <c r="D197" s="127" t="s">
        <v>128</v>
      </c>
      <c r="E197" s="128" t="s">
        <v>268</v>
      </c>
      <c r="F197" s="129" t="s">
        <v>269</v>
      </c>
      <c r="G197" s="130" t="s">
        <v>161</v>
      </c>
      <c r="H197" s="131">
        <v>3.2240000000000002</v>
      </c>
      <c r="I197" s="132"/>
      <c r="J197" s="133">
        <f>ROUND(I197*H197,2)</f>
        <v>0</v>
      </c>
      <c r="K197" s="129" t="s">
        <v>179</v>
      </c>
      <c r="L197" s="32"/>
      <c r="M197" s="134" t="s">
        <v>20</v>
      </c>
      <c r="N197" s="135" t="s">
        <v>45</v>
      </c>
      <c r="P197" s="136">
        <f>O197*H197</f>
        <v>0</v>
      </c>
      <c r="Q197" s="136">
        <v>0</v>
      </c>
      <c r="R197" s="136">
        <f>Q197*H197</f>
        <v>0</v>
      </c>
      <c r="S197" s="136">
        <v>2.2000000000000002</v>
      </c>
      <c r="T197" s="137">
        <f>S197*H197</f>
        <v>7.0928000000000013</v>
      </c>
      <c r="AR197" s="138" t="s">
        <v>131</v>
      </c>
      <c r="AT197" s="138" t="s">
        <v>128</v>
      </c>
      <c r="AU197" s="138" t="s">
        <v>84</v>
      </c>
      <c r="AY197" s="17" t="s">
        <v>125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22</v>
      </c>
      <c r="BK197" s="139">
        <f>ROUND(I197*H197,2)</f>
        <v>0</v>
      </c>
      <c r="BL197" s="17" t="s">
        <v>131</v>
      </c>
      <c r="BM197" s="138" t="s">
        <v>534</v>
      </c>
    </row>
    <row r="198" spans="2:65" s="1" customFormat="1" ht="11.25" x14ac:dyDescent="0.2">
      <c r="B198" s="32"/>
      <c r="D198" s="161" t="s">
        <v>181</v>
      </c>
      <c r="F198" s="162" t="s">
        <v>271</v>
      </c>
      <c r="I198" s="163"/>
      <c r="L198" s="32"/>
      <c r="M198" s="164"/>
      <c r="T198" s="53"/>
      <c r="AT198" s="17" t="s">
        <v>181</v>
      </c>
      <c r="AU198" s="17" t="s">
        <v>84</v>
      </c>
    </row>
    <row r="199" spans="2:65" s="12" customFormat="1" ht="11.25" x14ac:dyDescent="0.2">
      <c r="B199" s="140"/>
      <c r="D199" s="141" t="s">
        <v>133</v>
      </c>
      <c r="E199" s="142" t="s">
        <v>20</v>
      </c>
      <c r="F199" s="143" t="s">
        <v>535</v>
      </c>
      <c r="H199" s="144">
        <v>1.3520000000000001</v>
      </c>
      <c r="I199" s="145"/>
      <c r="L199" s="140"/>
      <c r="M199" s="146"/>
      <c r="T199" s="147"/>
      <c r="AT199" s="142" t="s">
        <v>133</v>
      </c>
      <c r="AU199" s="142" t="s">
        <v>84</v>
      </c>
      <c r="AV199" s="12" t="s">
        <v>84</v>
      </c>
      <c r="AW199" s="12" t="s">
        <v>36</v>
      </c>
      <c r="AX199" s="12" t="s">
        <v>74</v>
      </c>
      <c r="AY199" s="142" t="s">
        <v>125</v>
      </c>
    </row>
    <row r="200" spans="2:65" s="12" customFormat="1" ht="11.25" x14ac:dyDescent="0.2">
      <c r="B200" s="140"/>
      <c r="D200" s="141" t="s">
        <v>133</v>
      </c>
      <c r="E200" s="142" t="s">
        <v>20</v>
      </c>
      <c r="F200" s="143" t="s">
        <v>536</v>
      </c>
      <c r="H200" s="144">
        <v>1.8720000000000001</v>
      </c>
      <c r="I200" s="145"/>
      <c r="L200" s="140"/>
      <c r="M200" s="146"/>
      <c r="T200" s="147"/>
      <c r="AT200" s="142" t="s">
        <v>133</v>
      </c>
      <c r="AU200" s="142" t="s">
        <v>84</v>
      </c>
      <c r="AV200" s="12" t="s">
        <v>84</v>
      </c>
      <c r="AW200" s="12" t="s">
        <v>36</v>
      </c>
      <c r="AX200" s="12" t="s">
        <v>74</v>
      </c>
      <c r="AY200" s="142" t="s">
        <v>125</v>
      </c>
    </row>
    <row r="201" spans="2:65" s="14" customFormat="1" ht="11.25" x14ac:dyDescent="0.2">
      <c r="B201" s="154"/>
      <c r="D201" s="141" t="s">
        <v>133</v>
      </c>
      <c r="E201" s="155" t="s">
        <v>20</v>
      </c>
      <c r="F201" s="156" t="s">
        <v>167</v>
      </c>
      <c r="H201" s="157">
        <v>3.2240000000000002</v>
      </c>
      <c r="I201" s="158"/>
      <c r="L201" s="154"/>
      <c r="M201" s="159"/>
      <c r="T201" s="160"/>
      <c r="AT201" s="155" t="s">
        <v>133</v>
      </c>
      <c r="AU201" s="155" t="s">
        <v>84</v>
      </c>
      <c r="AV201" s="14" t="s">
        <v>131</v>
      </c>
      <c r="AW201" s="14" t="s">
        <v>36</v>
      </c>
      <c r="AX201" s="14" t="s">
        <v>22</v>
      </c>
      <c r="AY201" s="155" t="s">
        <v>125</v>
      </c>
    </row>
    <row r="202" spans="2:65" s="11" customFormat="1" ht="22.9" customHeight="1" x14ac:dyDescent="0.2">
      <c r="B202" s="115"/>
      <c r="D202" s="116" t="s">
        <v>73</v>
      </c>
      <c r="E202" s="125" t="s">
        <v>273</v>
      </c>
      <c r="F202" s="125" t="s">
        <v>274</v>
      </c>
      <c r="I202" s="118"/>
      <c r="J202" s="126">
        <f>BK202</f>
        <v>0</v>
      </c>
      <c r="L202" s="115"/>
      <c r="M202" s="120"/>
      <c r="P202" s="121">
        <f>SUM(P203:P227)</f>
        <v>0</v>
      </c>
      <c r="R202" s="121">
        <f>SUM(R203:R227)</f>
        <v>0</v>
      </c>
      <c r="T202" s="122">
        <f>SUM(T203:T227)</f>
        <v>35.500500000000002</v>
      </c>
      <c r="AR202" s="116" t="s">
        <v>22</v>
      </c>
      <c r="AT202" s="123" t="s">
        <v>73</v>
      </c>
      <c r="AU202" s="123" t="s">
        <v>22</v>
      </c>
      <c r="AY202" s="116" t="s">
        <v>125</v>
      </c>
      <c r="BK202" s="124">
        <f>SUM(BK203:BK227)</f>
        <v>0</v>
      </c>
    </row>
    <row r="203" spans="2:65" s="1" customFormat="1" ht="24.2" customHeight="1" x14ac:dyDescent="0.2">
      <c r="B203" s="32"/>
      <c r="C203" s="127" t="s">
        <v>537</v>
      </c>
      <c r="D203" s="127" t="s">
        <v>128</v>
      </c>
      <c r="E203" s="128" t="s">
        <v>276</v>
      </c>
      <c r="F203" s="129" t="s">
        <v>277</v>
      </c>
      <c r="G203" s="130" t="s">
        <v>238</v>
      </c>
      <c r="H203" s="131">
        <v>40.969000000000001</v>
      </c>
      <c r="I203" s="132"/>
      <c r="J203" s="133">
        <f>ROUND(I203*H203,2)</f>
        <v>0</v>
      </c>
      <c r="K203" s="129" t="s">
        <v>20</v>
      </c>
      <c r="L203" s="32"/>
      <c r="M203" s="134" t="s">
        <v>20</v>
      </c>
      <c r="N203" s="135" t="s">
        <v>45</v>
      </c>
      <c r="P203" s="136">
        <f>O203*H203</f>
        <v>0</v>
      </c>
      <c r="Q203" s="136">
        <v>0</v>
      </c>
      <c r="R203" s="136">
        <f>Q203*H203</f>
        <v>0</v>
      </c>
      <c r="S203" s="136">
        <v>0</v>
      </c>
      <c r="T203" s="137">
        <f>S203*H203</f>
        <v>0</v>
      </c>
      <c r="AR203" s="138" t="s">
        <v>131</v>
      </c>
      <c r="AT203" s="138" t="s">
        <v>128</v>
      </c>
      <c r="AU203" s="138" t="s">
        <v>84</v>
      </c>
      <c r="AY203" s="17" t="s">
        <v>125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7" t="s">
        <v>22</v>
      </c>
      <c r="BK203" s="139">
        <f>ROUND(I203*H203,2)</f>
        <v>0</v>
      </c>
      <c r="BL203" s="17" t="s">
        <v>131</v>
      </c>
      <c r="BM203" s="138" t="s">
        <v>538</v>
      </c>
    </row>
    <row r="204" spans="2:65" s="12" customFormat="1" ht="11.25" x14ac:dyDescent="0.2">
      <c r="B204" s="140"/>
      <c r="D204" s="141" t="s">
        <v>133</v>
      </c>
      <c r="E204" s="142" t="s">
        <v>20</v>
      </c>
      <c r="F204" s="143" t="s">
        <v>539</v>
      </c>
      <c r="H204" s="144">
        <v>35.500999999999998</v>
      </c>
      <c r="I204" s="145"/>
      <c r="L204" s="140"/>
      <c r="M204" s="146"/>
      <c r="T204" s="147"/>
      <c r="AT204" s="142" t="s">
        <v>133</v>
      </c>
      <c r="AU204" s="142" t="s">
        <v>84</v>
      </c>
      <c r="AV204" s="12" t="s">
        <v>84</v>
      </c>
      <c r="AW204" s="12" t="s">
        <v>36</v>
      </c>
      <c r="AX204" s="12" t="s">
        <v>74</v>
      </c>
      <c r="AY204" s="142" t="s">
        <v>125</v>
      </c>
    </row>
    <row r="205" spans="2:65" s="12" customFormat="1" ht="11.25" x14ac:dyDescent="0.2">
      <c r="B205" s="140"/>
      <c r="D205" s="141" t="s">
        <v>133</v>
      </c>
      <c r="E205" s="142" t="s">
        <v>20</v>
      </c>
      <c r="F205" s="143" t="s">
        <v>540</v>
      </c>
      <c r="H205" s="144">
        <v>30.6</v>
      </c>
      <c r="I205" s="145"/>
      <c r="L205" s="140"/>
      <c r="M205" s="146"/>
      <c r="T205" s="147"/>
      <c r="AT205" s="142" t="s">
        <v>133</v>
      </c>
      <c r="AU205" s="142" t="s">
        <v>84</v>
      </c>
      <c r="AV205" s="12" t="s">
        <v>84</v>
      </c>
      <c r="AW205" s="12" t="s">
        <v>36</v>
      </c>
      <c r="AX205" s="12" t="s">
        <v>74</v>
      </c>
      <c r="AY205" s="142" t="s">
        <v>125</v>
      </c>
    </row>
    <row r="206" spans="2:65" s="12" customFormat="1" ht="11.25" x14ac:dyDescent="0.2">
      <c r="B206" s="140"/>
      <c r="D206" s="141" t="s">
        <v>133</v>
      </c>
      <c r="E206" s="142" t="s">
        <v>20</v>
      </c>
      <c r="F206" s="143" t="s">
        <v>541</v>
      </c>
      <c r="H206" s="144">
        <v>4.5119999999999996</v>
      </c>
      <c r="I206" s="145"/>
      <c r="L206" s="140"/>
      <c r="M206" s="146"/>
      <c r="T206" s="147"/>
      <c r="AT206" s="142" t="s">
        <v>133</v>
      </c>
      <c r="AU206" s="142" t="s">
        <v>84</v>
      </c>
      <c r="AV206" s="12" t="s">
        <v>84</v>
      </c>
      <c r="AW206" s="12" t="s">
        <v>36</v>
      </c>
      <c r="AX206" s="12" t="s">
        <v>74</v>
      </c>
      <c r="AY206" s="142" t="s">
        <v>125</v>
      </c>
    </row>
    <row r="207" spans="2:65" s="12" customFormat="1" ht="11.25" x14ac:dyDescent="0.2">
      <c r="B207" s="140"/>
      <c r="D207" s="141" t="s">
        <v>133</v>
      </c>
      <c r="E207" s="142" t="s">
        <v>20</v>
      </c>
      <c r="F207" s="143" t="s">
        <v>542</v>
      </c>
      <c r="H207" s="144">
        <v>7.093</v>
      </c>
      <c r="I207" s="145"/>
      <c r="L207" s="140"/>
      <c r="M207" s="146"/>
      <c r="T207" s="147"/>
      <c r="AT207" s="142" t="s">
        <v>133</v>
      </c>
      <c r="AU207" s="142" t="s">
        <v>84</v>
      </c>
      <c r="AV207" s="12" t="s">
        <v>84</v>
      </c>
      <c r="AW207" s="12" t="s">
        <v>36</v>
      </c>
      <c r="AX207" s="12" t="s">
        <v>74</v>
      </c>
      <c r="AY207" s="142" t="s">
        <v>125</v>
      </c>
    </row>
    <row r="208" spans="2:65" s="12" customFormat="1" ht="11.25" x14ac:dyDescent="0.2">
      <c r="B208" s="140"/>
      <c r="D208" s="141" t="s">
        <v>133</v>
      </c>
      <c r="E208" s="142" t="s">
        <v>20</v>
      </c>
      <c r="F208" s="143" t="s">
        <v>543</v>
      </c>
      <c r="H208" s="144">
        <v>0.3</v>
      </c>
      <c r="I208" s="145"/>
      <c r="L208" s="140"/>
      <c r="M208" s="146"/>
      <c r="T208" s="147"/>
      <c r="AT208" s="142" t="s">
        <v>133</v>
      </c>
      <c r="AU208" s="142" t="s">
        <v>84</v>
      </c>
      <c r="AV208" s="12" t="s">
        <v>84</v>
      </c>
      <c r="AW208" s="12" t="s">
        <v>36</v>
      </c>
      <c r="AX208" s="12" t="s">
        <v>74</v>
      </c>
      <c r="AY208" s="142" t="s">
        <v>125</v>
      </c>
    </row>
    <row r="209" spans="2:65" s="12" customFormat="1" ht="22.5" x14ac:dyDescent="0.2">
      <c r="B209" s="140"/>
      <c r="D209" s="141" t="s">
        <v>133</v>
      </c>
      <c r="E209" s="142" t="s">
        <v>20</v>
      </c>
      <c r="F209" s="143" t="s">
        <v>544</v>
      </c>
      <c r="H209" s="144">
        <v>-37.036999999999999</v>
      </c>
      <c r="I209" s="145"/>
      <c r="L209" s="140"/>
      <c r="M209" s="146"/>
      <c r="T209" s="147"/>
      <c r="AT209" s="142" t="s">
        <v>133</v>
      </c>
      <c r="AU209" s="142" t="s">
        <v>84</v>
      </c>
      <c r="AV209" s="12" t="s">
        <v>84</v>
      </c>
      <c r="AW209" s="12" t="s">
        <v>36</v>
      </c>
      <c r="AX209" s="12" t="s">
        <v>74</v>
      </c>
      <c r="AY209" s="142" t="s">
        <v>125</v>
      </c>
    </row>
    <row r="210" spans="2:65" s="14" customFormat="1" ht="11.25" x14ac:dyDescent="0.2">
      <c r="B210" s="154"/>
      <c r="D210" s="141" t="s">
        <v>133</v>
      </c>
      <c r="E210" s="155" t="s">
        <v>20</v>
      </c>
      <c r="F210" s="156" t="s">
        <v>167</v>
      </c>
      <c r="H210" s="157">
        <v>40.969000000000001</v>
      </c>
      <c r="I210" s="158"/>
      <c r="L210" s="154"/>
      <c r="M210" s="159"/>
      <c r="T210" s="160"/>
      <c r="AT210" s="155" t="s">
        <v>133</v>
      </c>
      <c r="AU210" s="155" t="s">
        <v>84</v>
      </c>
      <c r="AV210" s="14" t="s">
        <v>131</v>
      </c>
      <c r="AW210" s="14" t="s">
        <v>36</v>
      </c>
      <c r="AX210" s="14" t="s">
        <v>22</v>
      </c>
      <c r="AY210" s="155" t="s">
        <v>125</v>
      </c>
    </row>
    <row r="211" spans="2:65" s="1" customFormat="1" ht="49.15" customHeight="1" x14ac:dyDescent="0.2">
      <c r="B211" s="32"/>
      <c r="C211" s="127" t="s">
        <v>545</v>
      </c>
      <c r="D211" s="127" t="s">
        <v>128</v>
      </c>
      <c r="E211" s="128" t="s">
        <v>546</v>
      </c>
      <c r="F211" s="129" t="s">
        <v>547</v>
      </c>
      <c r="G211" s="130" t="s">
        <v>161</v>
      </c>
      <c r="H211" s="131">
        <v>0</v>
      </c>
      <c r="I211" s="132"/>
      <c r="J211" s="133">
        <f>ROUND(I211*H211,2)</f>
        <v>0</v>
      </c>
      <c r="K211" s="129" t="s">
        <v>179</v>
      </c>
      <c r="L211" s="32"/>
      <c r="M211" s="134" t="s">
        <v>20</v>
      </c>
      <c r="N211" s="135" t="s">
        <v>45</v>
      </c>
      <c r="P211" s="136">
        <f>O211*H211</f>
        <v>0</v>
      </c>
      <c r="Q211" s="136">
        <v>0</v>
      </c>
      <c r="R211" s="136">
        <f>Q211*H211</f>
        <v>0</v>
      </c>
      <c r="S211" s="136">
        <v>1.5</v>
      </c>
      <c r="T211" s="137">
        <f>S211*H211</f>
        <v>0</v>
      </c>
      <c r="AR211" s="138" t="s">
        <v>131</v>
      </c>
      <c r="AT211" s="138" t="s">
        <v>128</v>
      </c>
      <c r="AU211" s="138" t="s">
        <v>84</v>
      </c>
      <c r="AY211" s="17" t="s">
        <v>125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22</v>
      </c>
      <c r="BK211" s="139">
        <f>ROUND(I211*H211,2)</f>
        <v>0</v>
      </c>
      <c r="BL211" s="17" t="s">
        <v>131</v>
      </c>
      <c r="BM211" s="138" t="s">
        <v>548</v>
      </c>
    </row>
    <row r="212" spans="2:65" s="1" customFormat="1" ht="11.25" x14ac:dyDescent="0.2">
      <c r="B212" s="32"/>
      <c r="D212" s="161" t="s">
        <v>181</v>
      </c>
      <c r="F212" s="162" t="s">
        <v>549</v>
      </c>
      <c r="I212" s="163"/>
      <c r="L212" s="32"/>
      <c r="M212" s="164"/>
      <c r="T212" s="53"/>
      <c r="AT212" s="17" t="s">
        <v>181</v>
      </c>
      <c r="AU212" s="17" t="s">
        <v>84</v>
      </c>
    </row>
    <row r="213" spans="2:65" s="12" customFormat="1" ht="11.25" x14ac:dyDescent="0.2">
      <c r="B213" s="140"/>
      <c r="D213" s="141" t="s">
        <v>133</v>
      </c>
      <c r="E213" s="142" t="s">
        <v>20</v>
      </c>
      <c r="F213" s="143" t="s">
        <v>74</v>
      </c>
      <c r="H213" s="144">
        <v>0</v>
      </c>
      <c r="I213" s="145"/>
      <c r="L213" s="140"/>
      <c r="M213" s="146"/>
      <c r="T213" s="147"/>
      <c r="AT213" s="142" t="s">
        <v>133</v>
      </c>
      <c r="AU213" s="142" t="s">
        <v>84</v>
      </c>
      <c r="AV213" s="12" t="s">
        <v>84</v>
      </c>
      <c r="AW213" s="12" t="s">
        <v>36</v>
      </c>
      <c r="AX213" s="12" t="s">
        <v>22</v>
      </c>
      <c r="AY213" s="142" t="s">
        <v>125</v>
      </c>
    </row>
    <row r="214" spans="2:65" s="13" customFormat="1" ht="22.5" x14ac:dyDescent="0.2">
      <c r="B214" s="148"/>
      <c r="D214" s="141" t="s">
        <v>133</v>
      </c>
      <c r="E214" s="149" t="s">
        <v>20</v>
      </c>
      <c r="F214" s="150" t="s">
        <v>550</v>
      </c>
      <c r="H214" s="149" t="s">
        <v>20</v>
      </c>
      <c r="I214" s="151"/>
      <c r="L214" s="148"/>
      <c r="M214" s="152"/>
      <c r="T214" s="153"/>
      <c r="AT214" s="149" t="s">
        <v>133</v>
      </c>
      <c r="AU214" s="149" t="s">
        <v>84</v>
      </c>
      <c r="AV214" s="13" t="s">
        <v>22</v>
      </c>
      <c r="AW214" s="13" t="s">
        <v>36</v>
      </c>
      <c r="AX214" s="13" t="s">
        <v>74</v>
      </c>
      <c r="AY214" s="149" t="s">
        <v>125</v>
      </c>
    </row>
    <row r="215" spans="2:65" s="13" customFormat="1" ht="11.25" x14ac:dyDescent="0.2">
      <c r="B215" s="148"/>
      <c r="D215" s="141" t="s">
        <v>133</v>
      </c>
      <c r="E215" s="149" t="s">
        <v>20</v>
      </c>
      <c r="F215" s="150" t="s">
        <v>551</v>
      </c>
      <c r="H215" s="149" t="s">
        <v>20</v>
      </c>
      <c r="I215" s="151"/>
      <c r="L215" s="148"/>
      <c r="M215" s="152"/>
      <c r="T215" s="153"/>
      <c r="AT215" s="149" t="s">
        <v>133</v>
      </c>
      <c r="AU215" s="149" t="s">
        <v>84</v>
      </c>
      <c r="AV215" s="13" t="s">
        <v>22</v>
      </c>
      <c r="AW215" s="13" t="s">
        <v>36</v>
      </c>
      <c r="AX215" s="13" t="s">
        <v>74</v>
      </c>
      <c r="AY215" s="149" t="s">
        <v>125</v>
      </c>
    </row>
    <row r="216" spans="2:65" s="1" customFormat="1" ht="49.15" customHeight="1" x14ac:dyDescent="0.2">
      <c r="B216" s="32"/>
      <c r="C216" s="127" t="s">
        <v>552</v>
      </c>
      <c r="D216" s="127" t="s">
        <v>128</v>
      </c>
      <c r="E216" s="128" t="s">
        <v>285</v>
      </c>
      <c r="F216" s="129" t="s">
        <v>286</v>
      </c>
      <c r="G216" s="130" t="s">
        <v>161</v>
      </c>
      <c r="H216" s="131">
        <v>23.667000000000002</v>
      </c>
      <c r="I216" s="132"/>
      <c r="J216" s="133">
        <f>ROUND(I216*H216,2)</f>
        <v>0</v>
      </c>
      <c r="K216" s="129" t="s">
        <v>179</v>
      </c>
      <c r="L216" s="32"/>
      <c r="M216" s="134" t="s">
        <v>20</v>
      </c>
      <c r="N216" s="135" t="s">
        <v>45</v>
      </c>
      <c r="P216" s="136">
        <f>O216*H216</f>
        <v>0</v>
      </c>
      <c r="Q216" s="136">
        <v>0</v>
      </c>
      <c r="R216" s="136">
        <f>Q216*H216</f>
        <v>0</v>
      </c>
      <c r="S216" s="136">
        <v>1.5</v>
      </c>
      <c r="T216" s="137">
        <f>S216*H216</f>
        <v>35.500500000000002</v>
      </c>
      <c r="AR216" s="138" t="s">
        <v>131</v>
      </c>
      <c r="AT216" s="138" t="s">
        <v>128</v>
      </c>
      <c r="AU216" s="138" t="s">
        <v>84</v>
      </c>
      <c r="AY216" s="17" t="s">
        <v>125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22</v>
      </c>
      <c r="BK216" s="139">
        <f>ROUND(I216*H216,2)</f>
        <v>0</v>
      </c>
      <c r="BL216" s="17" t="s">
        <v>131</v>
      </c>
      <c r="BM216" s="138" t="s">
        <v>553</v>
      </c>
    </row>
    <row r="217" spans="2:65" s="1" customFormat="1" ht="11.25" x14ac:dyDescent="0.2">
      <c r="B217" s="32"/>
      <c r="D217" s="161" t="s">
        <v>181</v>
      </c>
      <c r="F217" s="162" t="s">
        <v>288</v>
      </c>
      <c r="I217" s="163"/>
      <c r="L217" s="32"/>
      <c r="M217" s="164"/>
      <c r="T217" s="53"/>
      <c r="AT217" s="17" t="s">
        <v>181</v>
      </c>
      <c r="AU217" s="17" t="s">
        <v>84</v>
      </c>
    </row>
    <row r="218" spans="2:65" s="12" customFormat="1" ht="22.5" x14ac:dyDescent="0.2">
      <c r="B218" s="140"/>
      <c r="D218" s="141" t="s">
        <v>133</v>
      </c>
      <c r="E218" s="142" t="s">
        <v>20</v>
      </c>
      <c r="F218" s="143" t="s">
        <v>554</v>
      </c>
      <c r="H218" s="144">
        <v>23.667000000000002</v>
      </c>
      <c r="I218" s="145"/>
      <c r="L218" s="140"/>
      <c r="M218" s="146"/>
      <c r="T218" s="147"/>
      <c r="AT218" s="142" t="s">
        <v>133</v>
      </c>
      <c r="AU218" s="142" t="s">
        <v>84</v>
      </c>
      <c r="AV218" s="12" t="s">
        <v>84</v>
      </c>
      <c r="AW218" s="12" t="s">
        <v>36</v>
      </c>
      <c r="AX218" s="12" t="s">
        <v>22</v>
      </c>
      <c r="AY218" s="142" t="s">
        <v>125</v>
      </c>
    </row>
    <row r="219" spans="2:65" s="1" customFormat="1" ht="49.15" customHeight="1" x14ac:dyDescent="0.2">
      <c r="B219" s="32"/>
      <c r="C219" s="127" t="s">
        <v>555</v>
      </c>
      <c r="D219" s="127" t="s">
        <v>128</v>
      </c>
      <c r="E219" s="128" t="s">
        <v>297</v>
      </c>
      <c r="F219" s="129" t="s">
        <v>298</v>
      </c>
      <c r="G219" s="130" t="s">
        <v>238</v>
      </c>
      <c r="H219" s="131">
        <v>40.969000000000001</v>
      </c>
      <c r="I219" s="132"/>
      <c r="J219" s="133">
        <f>ROUND(I219*H219,2)</f>
        <v>0</v>
      </c>
      <c r="K219" s="129" t="s">
        <v>179</v>
      </c>
      <c r="L219" s="32"/>
      <c r="M219" s="134" t="s">
        <v>20</v>
      </c>
      <c r="N219" s="135" t="s">
        <v>45</v>
      </c>
      <c r="P219" s="136">
        <f>O219*H219</f>
        <v>0</v>
      </c>
      <c r="Q219" s="136">
        <v>0</v>
      </c>
      <c r="R219" s="136">
        <f>Q219*H219</f>
        <v>0</v>
      </c>
      <c r="S219" s="136">
        <v>0</v>
      </c>
      <c r="T219" s="137">
        <f>S219*H219</f>
        <v>0</v>
      </c>
      <c r="AR219" s="138" t="s">
        <v>131</v>
      </c>
      <c r="AT219" s="138" t="s">
        <v>128</v>
      </c>
      <c r="AU219" s="138" t="s">
        <v>84</v>
      </c>
      <c r="AY219" s="17" t="s">
        <v>125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7" t="s">
        <v>22</v>
      </c>
      <c r="BK219" s="139">
        <f>ROUND(I219*H219,2)</f>
        <v>0</v>
      </c>
      <c r="BL219" s="17" t="s">
        <v>131</v>
      </c>
      <c r="BM219" s="138" t="s">
        <v>556</v>
      </c>
    </row>
    <row r="220" spans="2:65" s="1" customFormat="1" ht="11.25" x14ac:dyDescent="0.2">
      <c r="B220" s="32"/>
      <c r="D220" s="161" t="s">
        <v>181</v>
      </c>
      <c r="F220" s="162" t="s">
        <v>300</v>
      </c>
      <c r="I220" s="163"/>
      <c r="L220" s="32"/>
      <c r="M220" s="164"/>
      <c r="T220" s="53"/>
      <c r="AT220" s="17" t="s">
        <v>181</v>
      </c>
      <c r="AU220" s="17" t="s">
        <v>84</v>
      </c>
    </row>
    <row r="221" spans="2:65" s="12" customFormat="1" ht="11.25" x14ac:dyDescent="0.2">
      <c r="B221" s="140"/>
      <c r="D221" s="141" t="s">
        <v>133</v>
      </c>
      <c r="E221" s="142" t="s">
        <v>20</v>
      </c>
      <c r="F221" s="143" t="s">
        <v>539</v>
      </c>
      <c r="H221" s="144">
        <v>35.500999999999998</v>
      </c>
      <c r="I221" s="145"/>
      <c r="L221" s="140"/>
      <c r="M221" s="146"/>
      <c r="T221" s="147"/>
      <c r="AT221" s="142" t="s">
        <v>133</v>
      </c>
      <c r="AU221" s="142" t="s">
        <v>84</v>
      </c>
      <c r="AV221" s="12" t="s">
        <v>84</v>
      </c>
      <c r="AW221" s="12" t="s">
        <v>36</v>
      </c>
      <c r="AX221" s="12" t="s">
        <v>74</v>
      </c>
      <c r="AY221" s="142" t="s">
        <v>125</v>
      </c>
    </row>
    <row r="222" spans="2:65" s="12" customFormat="1" ht="11.25" x14ac:dyDescent="0.2">
      <c r="B222" s="140"/>
      <c r="D222" s="141" t="s">
        <v>133</v>
      </c>
      <c r="E222" s="142" t="s">
        <v>20</v>
      </c>
      <c r="F222" s="143" t="s">
        <v>540</v>
      </c>
      <c r="H222" s="144">
        <v>30.6</v>
      </c>
      <c r="I222" s="145"/>
      <c r="L222" s="140"/>
      <c r="M222" s="146"/>
      <c r="T222" s="147"/>
      <c r="AT222" s="142" t="s">
        <v>133</v>
      </c>
      <c r="AU222" s="142" t="s">
        <v>84</v>
      </c>
      <c r="AV222" s="12" t="s">
        <v>84</v>
      </c>
      <c r="AW222" s="12" t="s">
        <v>36</v>
      </c>
      <c r="AX222" s="12" t="s">
        <v>74</v>
      </c>
      <c r="AY222" s="142" t="s">
        <v>125</v>
      </c>
    </row>
    <row r="223" spans="2:65" s="12" customFormat="1" ht="11.25" x14ac:dyDescent="0.2">
      <c r="B223" s="140"/>
      <c r="D223" s="141" t="s">
        <v>133</v>
      </c>
      <c r="E223" s="142" t="s">
        <v>20</v>
      </c>
      <c r="F223" s="143" t="s">
        <v>541</v>
      </c>
      <c r="H223" s="144">
        <v>4.5119999999999996</v>
      </c>
      <c r="I223" s="145"/>
      <c r="L223" s="140"/>
      <c r="M223" s="146"/>
      <c r="T223" s="147"/>
      <c r="AT223" s="142" t="s">
        <v>133</v>
      </c>
      <c r="AU223" s="142" t="s">
        <v>84</v>
      </c>
      <c r="AV223" s="12" t="s">
        <v>84</v>
      </c>
      <c r="AW223" s="12" t="s">
        <v>36</v>
      </c>
      <c r="AX223" s="12" t="s">
        <v>74</v>
      </c>
      <c r="AY223" s="142" t="s">
        <v>125</v>
      </c>
    </row>
    <row r="224" spans="2:65" s="12" customFormat="1" ht="11.25" x14ac:dyDescent="0.2">
      <c r="B224" s="140"/>
      <c r="D224" s="141" t="s">
        <v>133</v>
      </c>
      <c r="E224" s="142" t="s">
        <v>20</v>
      </c>
      <c r="F224" s="143" t="s">
        <v>542</v>
      </c>
      <c r="H224" s="144">
        <v>7.093</v>
      </c>
      <c r="I224" s="145"/>
      <c r="L224" s="140"/>
      <c r="M224" s="146"/>
      <c r="T224" s="147"/>
      <c r="AT224" s="142" t="s">
        <v>133</v>
      </c>
      <c r="AU224" s="142" t="s">
        <v>84</v>
      </c>
      <c r="AV224" s="12" t="s">
        <v>84</v>
      </c>
      <c r="AW224" s="12" t="s">
        <v>36</v>
      </c>
      <c r="AX224" s="12" t="s">
        <v>74</v>
      </c>
      <c r="AY224" s="142" t="s">
        <v>125</v>
      </c>
    </row>
    <row r="225" spans="2:65" s="12" customFormat="1" ht="11.25" x14ac:dyDescent="0.2">
      <c r="B225" s="140"/>
      <c r="D225" s="141" t="s">
        <v>133</v>
      </c>
      <c r="E225" s="142" t="s">
        <v>20</v>
      </c>
      <c r="F225" s="143" t="s">
        <v>543</v>
      </c>
      <c r="H225" s="144">
        <v>0.3</v>
      </c>
      <c r="I225" s="145"/>
      <c r="L225" s="140"/>
      <c r="M225" s="146"/>
      <c r="T225" s="147"/>
      <c r="AT225" s="142" t="s">
        <v>133</v>
      </c>
      <c r="AU225" s="142" t="s">
        <v>84</v>
      </c>
      <c r="AV225" s="12" t="s">
        <v>84</v>
      </c>
      <c r="AW225" s="12" t="s">
        <v>36</v>
      </c>
      <c r="AX225" s="12" t="s">
        <v>74</v>
      </c>
      <c r="AY225" s="142" t="s">
        <v>125</v>
      </c>
    </row>
    <row r="226" spans="2:65" s="12" customFormat="1" ht="22.5" x14ac:dyDescent="0.2">
      <c r="B226" s="140"/>
      <c r="D226" s="141" t="s">
        <v>133</v>
      </c>
      <c r="E226" s="142" t="s">
        <v>20</v>
      </c>
      <c r="F226" s="143" t="s">
        <v>544</v>
      </c>
      <c r="H226" s="144">
        <v>-37.036999999999999</v>
      </c>
      <c r="I226" s="145"/>
      <c r="L226" s="140"/>
      <c r="M226" s="146"/>
      <c r="T226" s="147"/>
      <c r="AT226" s="142" t="s">
        <v>133</v>
      </c>
      <c r="AU226" s="142" t="s">
        <v>84</v>
      </c>
      <c r="AV226" s="12" t="s">
        <v>84</v>
      </c>
      <c r="AW226" s="12" t="s">
        <v>36</v>
      </c>
      <c r="AX226" s="12" t="s">
        <v>74</v>
      </c>
      <c r="AY226" s="142" t="s">
        <v>125</v>
      </c>
    </row>
    <row r="227" spans="2:65" s="14" customFormat="1" ht="11.25" x14ac:dyDescent="0.2">
      <c r="B227" s="154"/>
      <c r="D227" s="141" t="s">
        <v>133</v>
      </c>
      <c r="E227" s="155" t="s">
        <v>20</v>
      </c>
      <c r="F227" s="156" t="s">
        <v>167</v>
      </c>
      <c r="H227" s="157">
        <v>40.969000000000001</v>
      </c>
      <c r="I227" s="158"/>
      <c r="L227" s="154"/>
      <c r="M227" s="159"/>
      <c r="T227" s="160"/>
      <c r="AT227" s="155" t="s">
        <v>133</v>
      </c>
      <c r="AU227" s="155" t="s">
        <v>84</v>
      </c>
      <c r="AV227" s="14" t="s">
        <v>131</v>
      </c>
      <c r="AW227" s="14" t="s">
        <v>36</v>
      </c>
      <c r="AX227" s="14" t="s">
        <v>22</v>
      </c>
      <c r="AY227" s="155" t="s">
        <v>125</v>
      </c>
    </row>
    <row r="228" spans="2:65" s="11" customFormat="1" ht="22.9" customHeight="1" x14ac:dyDescent="0.2">
      <c r="B228" s="115"/>
      <c r="D228" s="116" t="s">
        <v>73</v>
      </c>
      <c r="E228" s="125" t="s">
        <v>301</v>
      </c>
      <c r="F228" s="125" t="s">
        <v>302</v>
      </c>
      <c r="I228" s="118"/>
      <c r="J228" s="126">
        <f>BK228</f>
        <v>0</v>
      </c>
      <c r="L228" s="115"/>
      <c r="M228" s="120"/>
      <c r="P228" s="121">
        <f>SUM(P229:P230)</f>
        <v>0</v>
      </c>
      <c r="R228" s="121">
        <f>SUM(R229:R230)</f>
        <v>0</v>
      </c>
      <c r="T228" s="122">
        <f>SUM(T229:T230)</f>
        <v>0</v>
      </c>
      <c r="AR228" s="116" t="s">
        <v>22</v>
      </c>
      <c r="AT228" s="123" t="s">
        <v>73</v>
      </c>
      <c r="AU228" s="123" t="s">
        <v>22</v>
      </c>
      <c r="AY228" s="116" t="s">
        <v>125</v>
      </c>
      <c r="BK228" s="124">
        <f>SUM(BK229:BK230)</f>
        <v>0</v>
      </c>
    </row>
    <row r="229" spans="2:65" s="1" customFormat="1" ht="21.75" customHeight="1" x14ac:dyDescent="0.2">
      <c r="B229" s="32"/>
      <c r="C229" s="127" t="s">
        <v>557</v>
      </c>
      <c r="D229" s="127" t="s">
        <v>128</v>
      </c>
      <c r="E229" s="128" t="s">
        <v>304</v>
      </c>
      <c r="F229" s="129" t="s">
        <v>305</v>
      </c>
      <c r="G229" s="130" t="s">
        <v>238</v>
      </c>
      <c r="H229" s="131">
        <v>16.225999999999999</v>
      </c>
      <c r="I229" s="132"/>
      <c r="J229" s="133">
        <f>ROUND(I229*H229,2)</f>
        <v>0</v>
      </c>
      <c r="K229" s="129" t="s">
        <v>179</v>
      </c>
      <c r="L229" s="32"/>
      <c r="M229" s="134" t="s">
        <v>20</v>
      </c>
      <c r="N229" s="135" t="s">
        <v>45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131</v>
      </c>
      <c r="AT229" s="138" t="s">
        <v>128</v>
      </c>
      <c r="AU229" s="138" t="s">
        <v>84</v>
      </c>
      <c r="AY229" s="17" t="s">
        <v>125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22</v>
      </c>
      <c r="BK229" s="139">
        <f>ROUND(I229*H229,2)</f>
        <v>0</v>
      </c>
      <c r="BL229" s="17" t="s">
        <v>131</v>
      </c>
      <c r="BM229" s="138" t="s">
        <v>558</v>
      </c>
    </row>
    <row r="230" spans="2:65" s="1" customFormat="1" ht="11.25" x14ac:dyDescent="0.2">
      <c r="B230" s="32"/>
      <c r="D230" s="161" t="s">
        <v>181</v>
      </c>
      <c r="F230" s="162" t="s">
        <v>307</v>
      </c>
      <c r="I230" s="163"/>
      <c r="L230" s="32"/>
      <c r="M230" s="164"/>
      <c r="T230" s="53"/>
      <c r="AT230" s="17" t="s">
        <v>181</v>
      </c>
      <c r="AU230" s="17" t="s">
        <v>84</v>
      </c>
    </row>
    <row r="231" spans="2:65" s="11" customFormat="1" ht="25.9" customHeight="1" x14ac:dyDescent="0.2">
      <c r="B231" s="115"/>
      <c r="D231" s="116" t="s">
        <v>73</v>
      </c>
      <c r="E231" s="117" t="s">
        <v>413</v>
      </c>
      <c r="F231" s="117" t="s">
        <v>414</v>
      </c>
      <c r="I231" s="118"/>
      <c r="J231" s="119">
        <f>BK231</f>
        <v>0</v>
      </c>
      <c r="L231" s="115"/>
      <c r="M231" s="120"/>
      <c r="P231" s="121">
        <f>P232</f>
        <v>0</v>
      </c>
      <c r="R231" s="121">
        <f>R232</f>
        <v>0</v>
      </c>
      <c r="T231" s="122">
        <f>T232</f>
        <v>0.3</v>
      </c>
      <c r="AR231" s="116" t="s">
        <v>84</v>
      </c>
      <c r="AT231" s="123" t="s">
        <v>73</v>
      </c>
      <c r="AU231" s="123" t="s">
        <v>74</v>
      </c>
      <c r="AY231" s="116" t="s">
        <v>125</v>
      </c>
      <c r="BK231" s="124">
        <f>BK232</f>
        <v>0</v>
      </c>
    </row>
    <row r="232" spans="2:65" s="11" customFormat="1" ht="22.9" customHeight="1" x14ac:dyDescent="0.2">
      <c r="B232" s="115"/>
      <c r="D232" s="116" t="s">
        <v>73</v>
      </c>
      <c r="E232" s="125" t="s">
        <v>559</v>
      </c>
      <c r="F232" s="125" t="s">
        <v>560</v>
      </c>
      <c r="I232" s="118"/>
      <c r="J232" s="126">
        <f>BK232</f>
        <v>0</v>
      </c>
      <c r="L232" s="115"/>
      <c r="M232" s="120"/>
      <c r="P232" s="121">
        <f>SUM(P233:P235)</f>
        <v>0</v>
      </c>
      <c r="R232" s="121">
        <f>SUM(R233:R235)</f>
        <v>0</v>
      </c>
      <c r="T232" s="122">
        <f>SUM(T233:T235)</f>
        <v>0.3</v>
      </c>
      <c r="AR232" s="116" t="s">
        <v>84</v>
      </c>
      <c r="AT232" s="123" t="s">
        <v>73</v>
      </c>
      <c r="AU232" s="123" t="s">
        <v>22</v>
      </c>
      <c r="AY232" s="116" t="s">
        <v>125</v>
      </c>
      <c r="BK232" s="124">
        <f>SUM(BK233:BK235)</f>
        <v>0</v>
      </c>
    </row>
    <row r="233" spans="2:65" s="1" customFormat="1" ht="33" customHeight="1" x14ac:dyDescent="0.2">
      <c r="B233" s="32"/>
      <c r="C233" s="127" t="s">
        <v>561</v>
      </c>
      <c r="D233" s="127" t="s">
        <v>128</v>
      </c>
      <c r="E233" s="128" t="s">
        <v>562</v>
      </c>
      <c r="F233" s="129" t="s">
        <v>563</v>
      </c>
      <c r="G233" s="130" t="s">
        <v>250</v>
      </c>
      <c r="H233" s="131">
        <v>300</v>
      </c>
      <c r="I233" s="132"/>
      <c r="J233" s="133">
        <f>ROUND(I233*H233,2)</f>
        <v>0</v>
      </c>
      <c r="K233" s="129" t="s">
        <v>179</v>
      </c>
      <c r="L233" s="32"/>
      <c r="M233" s="134" t="s">
        <v>20</v>
      </c>
      <c r="N233" s="135" t="s">
        <v>45</v>
      </c>
      <c r="P233" s="136">
        <f>O233*H233</f>
        <v>0</v>
      </c>
      <c r="Q233" s="136">
        <v>0</v>
      </c>
      <c r="R233" s="136">
        <f>Q233*H233</f>
        <v>0</v>
      </c>
      <c r="S233" s="136">
        <v>1E-3</v>
      </c>
      <c r="T233" s="137">
        <f>S233*H233</f>
        <v>0.3</v>
      </c>
      <c r="AR233" s="138" t="s">
        <v>234</v>
      </c>
      <c r="AT233" s="138" t="s">
        <v>128</v>
      </c>
      <c r="AU233" s="138" t="s">
        <v>84</v>
      </c>
      <c r="AY233" s="17" t="s">
        <v>125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22</v>
      </c>
      <c r="BK233" s="139">
        <f>ROUND(I233*H233,2)</f>
        <v>0</v>
      </c>
      <c r="BL233" s="17" t="s">
        <v>234</v>
      </c>
      <c r="BM233" s="138" t="s">
        <v>564</v>
      </c>
    </row>
    <row r="234" spans="2:65" s="1" customFormat="1" ht="11.25" x14ac:dyDescent="0.2">
      <c r="B234" s="32"/>
      <c r="D234" s="161" t="s">
        <v>181</v>
      </c>
      <c r="F234" s="162" t="s">
        <v>565</v>
      </c>
      <c r="I234" s="163"/>
      <c r="L234" s="32"/>
      <c r="M234" s="164"/>
      <c r="T234" s="53"/>
      <c r="AT234" s="17" t="s">
        <v>181</v>
      </c>
      <c r="AU234" s="17" t="s">
        <v>84</v>
      </c>
    </row>
    <row r="235" spans="2:65" s="12" customFormat="1" ht="22.5" x14ac:dyDescent="0.2">
      <c r="B235" s="140"/>
      <c r="D235" s="141" t="s">
        <v>133</v>
      </c>
      <c r="E235" s="142" t="s">
        <v>20</v>
      </c>
      <c r="F235" s="143" t="s">
        <v>566</v>
      </c>
      <c r="H235" s="144">
        <v>300</v>
      </c>
      <c r="I235" s="145"/>
      <c r="L235" s="140"/>
      <c r="M235" s="146"/>
      <c r="T235" s="147"/>
      <c r="AT235" s="142" t="s">
        <v>133</v>
      </c>
      <c r="AU235" s="142" t="s">
        <v>84</v>
      </c>
      <c r="AV235" s="12" t="s">
        <v>84</v>
      </c>
      <c r="AW235" s="12" t="s">
        <v>36</v>
      </c>
      <c r="AX235" s="12" t="s">
        <v>22</v>
      </c>
      <c r="AY235" s="142" t="s">
        <v>125</v>
      </c>
    </row>
    <row r="236" spans="2:65" s="11" customFormat="1" ht="25.9" customHeight="1" x14ac:dyDescent="0.2">
      <c r="B236" s="115"/>
      <c r="D236" s="116" t="s">
        <v>73</v>
      </c>
      <c r="E236" s="117" t="s">
        <v>308</v>
      </c>
      <c r="F236" s="117" t="s">
        <v>309</v>
      </c>
      <c r="I236" s="118"/>
      <c r="J236" s="119">
        <f>BK236</f>
        <v>0</v>
      </c>
      <c r="L236" s="115"/>
      <c r="M236" s="120"/>
      <c r="P236" s="121">
        <f>P237+P240+P243</f>
        <v>0</v>
      </c>
      <c r="R236" s="121">
        <f>R237+R240+R243</f>
        <v>0</v>
      </c>
      <c r="T236" s="122">
        <f>T237+T240+T243</f>
        <v>0</v>
      </c>
      <c r="AR236" s="116" t="s">
        <v>152</v>
      </c>
      <c r="AT236" s="123" t="s">
        <v>73</v>
      </c>
      <c r="AU236" s="123" t="s">
        <v>74</v>
      </c>
      <c r="AY236" s="116" t="s">
        <v>125</v>
      </c>
      <c r="BK236" s="124">
        <f>BK237+BK240+BK243</f>
        <v>0</v>
      </c>
    </row>
    <row r="237" spans="2:65" s="11" customFormat="1" ht="22.9" customHeight="1" x14ac:dyDescent="0.2">
      <c r="B237" s="115"/>
      <c r="D237" s="116" t="s">
        <v>73</v>
      </c>
      <c r="E237" s="125" t="s">
        <v>310</v>
      </c>
      <c r="F237" s="125" t="s">
        <v>311</v>
      </c>
      <c r="I237" s="118"/>
      <c r="J237" s="126">
        <f>BK237</f>
        <v>0</v>
      </c>
      <c r="L237" s="115"/>
      <c r="M237" s="120"/>
      <c r="P237" s="121">
        <f>SUM(P238:P239)</f>
        <v>0</v>
      </c>
      <c r="R237" s="121">
        <f>SUM(R238:R239)</f>
        <v>0</v>
      </c>
      <c r="T237" s="122">
        <f>SUM(T238:T239)</f>
        <v>0</v>
      </c>
      <c r="AR237" s="116" t="s">
        <v>152</v>
      </c>
      <c r="AT237" s="123" t="s">
        <v>73</v>
      </c>
      <c r="AU237" s="123" t="s">
        <v>22</v>
      </c>
      <c r="AY237" s="116" t="s">
        <v>125</v>
      </c>
      <c r="BK237" s="124">
        <f>SUM(BK238:BK239)</f>
        <v>0</v>
      </c>
    </row>
    <row r="238" spans="2:65" s="1" customFormat="1" ht="16.5" customHeight="1" x14ac:dyDescent="0.2">
      <c r="B238" s="32"/>
      <c r="C238" s="127" t="s">
        <v>567</v>
      </c>
      <c r="D238" s="127" t="s">
        <v>128</v>
      </c>
      <c r="E238" s="128" t="s">
        <v>313</v>
      </c>
      <c r="F238" s="129" t="s">
        <v>311</v>
      </c>
      <c r="G238" s="130" t="s">
        <v>314</v>
      </c>
      <c r="H238" s="131">
        <v>1</v>
      </c>
      <c r="I238" s="132"/>
      <c r="J238" s="133">
        <f>ROUND(I238*H238,2)</f>
        <v>0</v>
      </c>
      <c r="K238" s="129" t="s">
        <v>179</v>
      </c>
      <c r="L238" s="32"/>
      <c r="M238" s="134" t="s">
        <v>20</v>
      </c>
      <c r="N238" s="135" t="s">
        <v>45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315</v>
      </c>
      <c r="AT238" s="138" t="s">
        <v>128</v>
      </c>
      <c r="AU238" s="138" t="s">
        <v>84</v>
      </c>
      <c r="AY238" s="17" t="s">
        <v>125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22</v>
      </c>
      <c r="BK238" s="139">
        <f>ROUND(I238*H238,2)</f>
        <v>0</v>
      </c>
      <c r="BL238" s="17" t="s">
        <v>315</v>
      </c>
      <c r="BM238" s="138" t="s">
        <v>568</v>
      </c>
    </row>
    <row r="239" spans="2:65" s="1" customFormat="1" ht="11.25" x14ac:dyDescent="0.2">
      <c r="B239" s="32"/>
      <c r="D239" s="161" t="s">
        <v>181</v>
      </c>
      <c r="F239" s="162" t="s">
        <v>317</v>
      </c>
      <c r="I239" s="163"/>
      <c r="L239" s="32"/>
      <c r="M239" s="164"/>
      <c r="T239" s="53"/>
      <c r="AT239" s="17" t="s">
        <v>181</v>
      </c>
      <c r="AU239" s="17" t="s">
        <v>84</v>
      </c>
    </row>
    <row r="240" spans="2:65" s="11" customFormat="1" ht="22.9" customHeight="1" x14ac:dyDescent="0.2">
      <c r="B240" s="115"/>
      <c r="D240" s="116" t="s">
        <v>73</v>
      </c>
      <c r="E240" s="125" t="s">
        <v>318</v>
      </c>
      <c r="F240" s="125" t="s">
        <v>319</v>
      </c>
      <c r="I240" s="118"/>
      <c r="J240" s="126">
        <f>BK240</f>
        <v>0</v>
      </c>
      <c r="L240" s="115"/>
      <c r="M240" s="120"/>
      <c r="P240" s="121">
        <f>SUM(P241:P242)</f>
        <v>0</v>
      </c>
      <c r="R240" s="121">
        <f>SUM(R241:R242)</f>
        <v>0</v>
      </c>
      <c r="T240" s="122">
        <f>SUM(T241:T242)</f>
        <v>0</v>
      </c>
      <c r="AR240" s="116" t="s">
        <v>152</v>
      </c>
      <c r="AT240" s="123" t="s">
        <v>73</v>
      </c>
      <c r="AU240" s="123" t="s">
        <v>22</v>
      </c>
      <c r="AY240" s="116" t="s">
        <v>125</v>
      </c>
      <c r="BK240" s="124">
        <f>SUM(BK241:BK242)</f>
        <v>0</v>
      </c>
    </row>
    <row r="241" spans="2:65" s="1" customFormat="1" ht="16.5" customHeight="1" x14ac:dyDescent="0.2">
      <c r="B241" s="32"/>
      <c r="C241" s="127" t="s">
        <v>569</v>
      </c>
      <c r="D241" s="127" t="s">
        <v>128</v>
      </c>
      <c r="E241" s="128" t="s">
        <v>321</v>
      </c>
      <c r="F241" s="129" t="s">
        <v>322</v>
      </c>
      <c r="G241" s="130" t="s">
        <v>314</v>
      </c>
      <c r="H241" s="131">
        <v>1</v>
      </c>
      <c r="I241" s="132"/>
      <c r="J241" s="133">
        <f>ROUND(I241*H241,2)</f>
        <v>0</v>
      </c>
      <c r="K241" s="129" t="s">
        <v>179</v>
      </c>
      <c r="L241" s="32"/>
      <c r="M241" s="134" t="s">
        <v>20</v>
      </c>
      <c r="N241" s="135" t="s">
        <v>45</v>
      </c>
      <c r="P241" s="136">
        <f>O241*H241</f>
        <v>0</v>
      </c>
      <c r="Q241" s="136">
        <v>0</v>
      </c>
      <c r="R241" s="136">
        <f>Q241*H241</f>
        <v>0</v>
      </c>
      <c r="S241" s="136">
        <v>0</v>
      </c>
      <c r="T241" s="137">
        <f>S241*H241</f>
        <v>0</v>
      </c>
      <c r="AR241" s="138" t="s">
        <v>315</v>
      </c>
      <c r="AT241" s="138" t="s">
        <v>128</v>
      </c>
      <c r="AU241" s="138" t="s">
        <v>84</v>
      </c>
      <c r="AY241" s="17" t="s">
        <v>125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22</v>
      </c>
      <c r="BK241" s="139">
        <f>ROUND(I241*H241,2)</f>
        <v>0</v>
      </c>
      <c r="BL241" s="17" t="s">
        <v>315</v>
      </c>
      <c r="BM241" s="138" t="s">
        <v>570</v>
      </c>
    </row>
    <row r="242" spans="2:65" s="1" customFormat="1" ht="11.25" x14ac:dyDescent="0.2">
      <c r="B242" s="32"/>
      <c r="D242" s="161" t="s">
        <v>181</v>
      </c>
      <c r="F242" s="162" t="s">
        <v>324</v>
      </c>
      <c r="I242" s="163"/>
      <c r="L242" s="32"/>
      <c r="M242" s="164"/>
      <c r="T242" s="53"/>
      <c r="AT242" s="17" t="s">
        <v>181</v>
      </c>
      <c r="AU242" s="17" t="s">
        <v>84</v>
      </c>
    </row>
    <row r="243" spans="2:65" s="11" customFormat="1" ht="22.9" customHeight="1" x14ac:dyDescent="0.2">
      <c r="B243" s="115"/>
      <c r="D243" s="116" t="s">
        <v>73</v>
      </c>
      <c r="E243" s="125" t="s">
        <v>325</v>
      </c>
      <c r="F243" s="125" t="s">
        <v>326</v>
      </c>
      <c r="I243" s="118"/>
      <c r="J243" s="126">
        <f>BK243</f>
        <v>0</v>
      </c>
      <c r="L243" s="115"/>
      <c r="M243" s="120"/>
      <c r="P243" s="121">
        <f>SUM(P244:P245)</f>
        <v>0</v>
      </c>
      <c r="R243" s="121">
        <f>SUM(R244:R245)</f>
        <v>0</v>
      </c>
      <c r="T243" s="122">
        <f>SUM(T244:T245)</f>
        <v>0</v>
      </c>
      <c r="AR243" s="116" t="s">
        <v>152</v>
      </c>
      <c r="AT243" s="123" t="s">
        <v>73</v>
      </c>
      <c r="AU243" s="123" t="s">
        <v>22</v>
      </c>
      <c r="AY243" s="116" t="s">
        <v>125</v>
      </c>
      <c r="BK243" s="124">
        <f>SUM(BK244:BK245)</f>
        <v>0</v>
      </c>
    </row>
    <row r="244" spans="2:65" s="1" customFormat="1" ht="16.5" customHeight="1" x14ac:dyDescent="0.2">
      <c r="B244" s="32"/>
      <c r="C244" s="127" t="s">
        <v>571</v>
      </c>
      <c r="D244" s="127" t="s">
        <v>128</v>
      </c>
      <c r="E244" s="128" t="s">
        <v>328</v>
      </c>
      <c r="F244" s="129" t="s">
        <v>326</v>
      </c>
      <c r="G244" s="130" t="s">
        <v>314</v>
      </c>
      <c r="H244" s="131">
        <v>1</v>
      </c>
      <c r="I244" s="132"/>
      <c r="J244" s="133">
        <f>ROUND(I244*H244,2)</f>
        <v>0</v>
      </c>
      <c r="K244" s="129" t="s">
        <v>179</v>
      </c>
      <c r="L244" s="32"/>
      <c r="M244" s="134" t="s">
        <v>20</v>
      </c>
      <c r="N244" s="135" t="s">
        <v>45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315</v>
      </c>
      <c r="AT244" s="138" t="s">
        <v>128</v>
      </c>
      <c r="AU244" s="138" t="s">
        <v>84</v>
      </c>
      <c r="AY244" s="17" t="s">
        <v>125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22</v>
      </c>
      <c r="BK244" s="139">
        <f>ROUND(I244*H244,2)</f>
        <v>0</v>
      </c>
      <c r="BL244" s="17" t="s">
        <v>315</v>
      </c>
      <c r="BM244" s="138" t="s">
        <v>572</v>
      </c>
    </row>
    <row r="245" spans="2:65" s="1" customFormat="1" ht="11.25" x14ac:dyDescent="0.2">
      <c r="B245" s="32"/>
      <c r="D245" s="161" t="s">
        <v>181</v>
      </c>
      <c r="F245" s="162" t="s">
        <v>330</v>
      </c>
      <c r="I245" s="163"/>
      <c r="L245" s="32"/>
      <c r="M245" s="175"/>
      <c r="N245" s="176"/>
      <c r="O245" s="176"/>
      <c r="P245" s="176"/>
      <c r="Q245" s="176"/>
      <c r="R245" s="176"/>
      <c r="S245" s="176"/>
      <c r="T245" s="177"/>
      <c r="AT245" s="17" t="s">
        <v>181</v>
      </c>
      <c r="AU245" s="17" t="s">
        <v>84</v>
      </c>
    </row>
    <row r="246" spans="2:65" s="1" customFormat="1" ht="6.95" customHeight="1" x14ac:dyDescent="0.2">
      <c r="B246" s="41"/>
      <c r="C246" s="42"/>
      <c r="D246" s="42"/>
      <c r="E246" s="42"/>
      <c r="F246" s="42"/>
      <c r="G246" s="42"/>
      <c r="H246" s="42"/>
      <c r="I246" s="42"/>
      <c r="J246" s="42"/>
      <c r="K246" s="42"/>
      <c r="L246" s="32"/>
    </row>
  </sheetData>
  <sheetProtection algorithmName="SHA-512" hashValue="uY42eThX6AxZGOtWhiqPNDD3mZucbrNrFXE1VFnKCRR4xBiaP3NDuUVEwkstu6AsPS/prnp4oZjqib/9glvK7g==" saltValue="pkXmcFyoqGr5MPbG2NKJm9ar3QSX2tzyV6im7uBSfcdHNg/8D2uahLyvAkKED7gLNGnm7OXfBFc3XOPxOStabA==" spinCount="100000" sheet="1" objects="1" scenarios="1" formatColumns="0" formatRows="0" autoFilter="0"/>
  <autoFilter ref="C92:K245" xr:uid="{00000000-0009-0000-0000-000003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111" r:id="rId1" xr:uid="{00000000-0004-0000-0300-000000000000}"/>
    <hyperlink ref="F113" r:id="rId2" xr:uid="{00000000-0004-0000-0300-000001000000}"/>
    <hyperlink ref="F119" r:id="rId3" xr:uid="{00000000-0004-0000-0300-000002000000}"/>
    <hyperlink ref="F125" r:id="rId4" xr:uid="{00000000-0004-0000-0300-000003000000}"/>
    <hyperlink ref="F133" r:id="rId5" xr:uid="{00000000-0004-0000-0300-000004000000}"/>
    <hyperlink ref="F138" r:id="rId6" xr:uid="{00000000-0004-0000-0300-000005000000}"/>
    <hyperlink ref="F143" r:id="rId7" xr:uid="{00000000-0004-0000-0300-000006000000}"/>
    <hyperlink ref="F150" r:id="rId8" xr:uid="{00000000-0004-0000-0300-000007000000}"/>
    <hyperlink ref="F155" r:id="rId9" xr:uid="{00000000-0004-0000-0300-000008000000}"/>
    <hyperlink ref="F160" r:id="rId10" xr:uid="{00000000-0004-0000-0300-000009000000}"/>
    <hyperlink ref="F163" r:id="rId11" xr:uid="{00000000-0004-0000-0300-00000A000000}"/>
    <hyperlink ref="F167" r:id="rId12" xr:uid="{00000000-0004-0000-0300-00000B000000}"/>
    <hyperlink ref="F170" r:id="rId13" xr:uid="{00000000-0004-0000-0300-00000C000000}"/>
    <hyperlink ref="F173" r:id="rId14" xr:uid="{00000000-0004-0000-0300-00000D000000}"/>
    <hyperlink ref="F176" r:id="rId15" xr:uid="{00000000-0004-0000-0300-00000E000000}"/>
    <hyperlink ref="F182" r:id="rId16" xr:uid="{00000000-0004-0000-0300-00000F000000}"/>
    <hyperlink ref="F192" r:id="rId17" xr:uid="{00000000-0004-0000-0300-000010000000}"/>
    <hyperlink ref="F195" r:id="rId18" xr:uid="{00000000-0004-0000-0300-000011000000}"/>
    <hyperlink ref="F198" r:id="rId19" xr:uid="{00000000-0004-0000-0300-000012000000}"/>
    <hyperlink ref="F212" r:id="rId20" xr:uid="{00000000-0004-0000-0300-000013000000}"/>
    <hyperlink ref="F217" r:id="rId21" xr:uid="{00000000-0004-0000-0300-000014000000}"/>
    <hyperlink ref="F220" r:id="rId22" xr:uid="{00000000-0004-0000-0300-000015000000}"/>
    <hyperlink ref="F230" r:id="rId23" xr:uid="{00000000-0004-0000-0300-000016000000}"/>
    <hyperlink ref="F234" r:id="rId24" xr:uid="{00000000-0004-0000-0300-000017000000}"/>
    <hyperlink ref="F239" r:id="rId25" xr:uid="{00000000-0004-0000-0300-000018000000}"/>
    <hyperlink ref="F242" r:id="rId26" xr:uid="{00000000-0004-0000-0300-000019000000}"/>
    <hyperlink ref="F245" r:id="rId27" xr:uid="{00000000-0004-0000-03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8"/>
  <sheetViews>
    <sheetView showGridLines="0" zoomScale="110" zoomScaleNormal="110" workbookViewId="0"/>
  </sheetViews>
  <sheetFormatPr defaultRowHeight="15" x14ac:dyDescent="0.2"/>
  <cols>
    <col min="1" max="1" width="8.33203125" style="178" customWidth="1"/>
    <col min="2" max="2" width="1.6640625" style="178" customWidth="1"/>
    <col min="3" max="4" width="5" style="178" customWidth="1"/>
    <col min="5" max="5" width="11.6640625" style="178" customWidth="1"/>
    <col min="6" max="6" width="9.1640625" style="178" customWidth="1"/>
    <col min="7" max="7" width="5" style="178" customWidth="1"/>
    <col min="8" max="8" width="77.83203125" style="178" customWidth="1"/>
    <col min="9" max="10" width="20" style="178" customWidth="1"/>
    <col min="11" max="11" width="1.6640625" style="178" customWidth="1"/>
  </cols>
  <sheetData>
    <row r="1" spans="2:11" customFormat="1" ht="37.5" customHeight="1" x14ac:dyDescent="0.2"/>
    <row r="2" spans="2:11" customFormat="1" ht="7.5" customHeight="1" x14ac:dyDescent="0.2">
      <c r="B2" s="179"/>
      <c r="C2" s="180"/>
      <c r="D2" s="180"/>
      <c r="E2" s="180"/>
      <c r="F2" s="180"/>
      <c r="G2" s="180"/>
      <c r="H2" s="180"/>
      <c r="I2" s="180"/>
      <c r="J2" s="180"/>
      <c r="K2" s="181"/>
    </row>
    <row r="3" spans="2:11" s="15" customFormat="1" ht="45" customHeight="1" x14ac:dyDescent="0.2">
      <c r="B3" s="182"/>
      <c r="C3" s="299" t="s">
        <v>573</v>
      </c>
      <c r="D3" s="299"/>
      <c r="E3" s="299"/>
      <c r="F3" s="299"/>
      <c r="G3" s="299"/>
      <c r="H3" s="299"/>
      <c r="I3" s="299"/>
      <c r="J3" s="299"/>
      <c r="K3" s="183"/>
    </row>
    <row r="4" spans="2:11" customFormat="1" ht="25.5" customHeight="1" x14ac:dyDescent="0.3">
      <c r="B4" s="184"/>
      <c r="C4" s="304" t="s">
        <v>574</v>
      </c>
      <c r="D4" s="304"/>
      <c r="E4" s="304"/>
      <c r="F4" s="304"/>
      <c r="G4" s="304"/>
      <c r="H4" s="304"/>
      <c r="I4" s="304"/>
      <c r="J4" s="304"/>
      <c r="K4" s="185"/>
    </row>
    <row r="5" spans="2:11" customFormat="1" ht="5.25" customHeight="1" x14ac:dyDescent="0.2">
      <c r="B5" s="184"/>
      <c r="C5" s="186"/>
      <c r="D5" s="186"/>
      <c r="E5" s="186"/>
      <c r="F5" s="186"/>
      <c r="G5" s="186"/>
      <c r="H5" s="186"/>
      <c r="I5" s="186"/>
      <c r="J5" s="186"/>
      <c r="K5" s="185"/>
    </row>
    <row r="6" spans="2:11" customFormat="1" ht="15" customHeight="1" x14ac:dyDescent="0.2">
      <c r="B6" s="184"/>
      <c r="C6" s="303" t="s">
        <v>575</v>
      </c>
      <c r="D6" s="303"/>
      <c r="E6" s="303"/>
      <c r="F6" s="303"/>
      <c r="G6" s="303"/>
      <c r="H6" s="303"/>
      <c r="I6" s="303"/>
      <c r="J6" s="303"/>
      <c r="K6" s="185"/>
    </row>
    <row r="7" spans="2:11" customFormat="1" ht="15" customHeight="1" x14ac:dyDescent="0.2">
      <c r="B7" s="188"/>
      <c r="C7" s="303" t="s">
        <v>576</v>
      </c>
      <c r="D7" s="303"/>
      <c r="E7" s="303"/>
      <c r="F7" s="303"/>
      <c r="G7" s="303"/>
      <c r="H7" s="303"/>
      <c r="I7" s="303"/>
      <c r="J7" s="303"/>
      <c r="K7" s="185"/>
    </row>
    <row r="8" spans="2:11" customFormat="1" ht="12.75" customHeight="1" x14ac:dyDescent="0.2">
      <c r="B8" s="188"/>
      <c r="C8" s="187"/>
      <c r="D8" s="187"/>
      <c r="E8" s="187"/>
      <c r="F8" s="187"/>
      <c r="G8" s="187"/>
      <c r="H8" s="187"/>
      <c r="I8" s="187"/>
      <c r="J8" s="187"/>
      <c r="K8" s="185"/>
    </row>
    <row r="9" spans="2:11" customFormat="1" ht="15" customHeight="1" x14ac:dyDescent="0.2">
      <c r="B9" s="188"/>
      <c r="C9" s="303" t="s">
        <v>577</v>
      </c>
      <c r="D9" s="303"/>
      <c r="E9" s="303"/>
      <c r="F9" s="303"/>
      <c r="G9" s="303"/>
      <c r="H9" s="303"/>
      <c r="I9" s="303"/>
      <c r="J9" s="303"/>
      <c r="K9" s="185"/>
    </row>
    <row r="10" spans="2:11" customFormat="1" ht="15" customHeight="1" x14ac:dyDescent="0.2">
      <c r="B10" s="188"/>
      <c r="C10" s="187"/>
      <c r="D10" s="303" t="s">
        <v>578</v>
      </c>
      <c r="E10" s="303"/>
      <c r="F10" s="303"/>
      <c r="G10" s="303"/>
      <c r="H10" s="303"/>
      <c r="I10" s="303"/>
      <c r="J10" s="303"/>
      <c r="K10" s="185"/>
    </row>
    <row r="11" spans="2:11" customFormat="1" ht="15" customHeight="1" x14ac:dyDescent="0.2">
      <c r="B11" s="188"/>
      <c r="C11" s="189"/>
      <c r="D11" s="303" t="s">
        <v>579</v>
      </c>
      <c r="E11" s="303"/>
      <c r="F11" s="303"/>
      <c r="G11" s="303"/>
      <c r="H11" s="303"/>
      <c r="I11" s="303"/>
      <c r="J11" s="303"/>
      <c r="K11" s="185"/>
    </row>
    <row r="12" spans="2:11" customFormat="1" ht="15" customHeight="1" x14ac:dyDescent="0.2">
      <c r="B12" s="188"/>
      <c r="C12" s="189"/>
      <c r="D12" s="187"/>
      <c r="E12" s="187"/>
      <c r="F12" s="187"/>
      <c r="G12" s="187"/>
      <c r="H12" s="187"/>
      <c r="I12" s="187"/>
      <c r="J12" s="187"/>
      <c r="K12" s="185"/>
    </row>
    <row r="13" spans="2:11" customFormat="1" ht="15" customHeight="1" x14ac:dyDescent="0.2">
      <c r="B13" s="188"/>
      <c r="C13" s="189"/>
      <c r="D13" s="190" t="s">
        <v>580</v>
      </c>
      <c r="E13" s="187"/>
      <c r="F13" s="187"/>
      <c r="G13" s="187"/>
      <c r="H13" s="187"/>
      <c r="I13" s="187"/>
      <c r="J13" s="187"/>
      <c r="K13" s="185"/>
    </row>
    <row r="14" spans="2:11" customFormat="1" ht="12.75" customHeight="1" x14ac:dyDescent="0.2">
      <c r="B14" s="188"/>
      <c r="C14" s="189"/>
      <c r="D14" s="189"/>
      <c r="E14" s="189"/>
      <c r="F14" s="189"/>
      <c r="G14" s="189"/>
      <c r="H14" s="189"/>
      <c r="I14" s="189"/>
      <c r="J14" s="189"/>
      <c r="K14" s="185"/>
    </row>
    <row r="15" spans="2:11" customFormat="1" ht="15" customHeight="1" x14ac:dyDescent="0.2">
      <c r="B15" s="188"/>
      <c r="C15" s="189"/>
      <c r="D15" s="303" t="s">
        <v>581</v>
      </c>
      <c r="E15" s="303"/>
      <c r="F15" s="303"/>
      <c r="G15" s="303"/>
      <c r="H15" s="303"/>
      <c r="I15" s="303"/>
      <c r="J15" s="303"/>
      <c r="K15" s="185"/>
    </row>
    <row r="16" spans="2:11" customFormat="1" ht="15" customHeight="1" x14ac:dyDescent="0.2">
      <c r="B16" s="188"/>
      <c r="C16" s="189"/>
      <c r="D16" s="303" t="s">
        <v>582</v>
      </c>
      <c r="E16" s="303"/>
      <c r="F16" s="303"/>
      <c r="G16" s="303"/>
      <c r="H16" s="303"/>
      <c r="I16" s="303"/>
      <c r="J16" s="303"/>
      <c r="K16" s="185"/>
    </row>
    <row r="17" spans="2:11" customFormat="1" ht="15" customHeight="1" x14ac:dyDescent="0.2">
      <c r="B17" s="188"/>
      <c r="C17" s="189"/>
      <c r="D17" s="303" t="s">
        <v>583</v>
      </c>
      <c r="E17" s="303"/>
      <c r="F17" s="303"/>
      <c r="G17" s="303"/>
      <c r="H17" s="303"/>
      <c r="I17" s="303"/>
      <c r="J17" s="303"/>
      <c r="K17" s="185"/>
    </row>
    <row r="18" spans="2:11" customFormat="1" ht="15" customHeight="1" x14ac:dyDescent="0.2">
      <c r="B18" s="188"/>
      <c r="C18" s="189"/>
      <c r="D18" s="189"/>
      <c r="E18" s="191" t="s">
        <v>81</v>
      </c>
      <c r="F18" s="303" t="s">
        <v>584</v>
      </c>
      <c r="G18" s="303"/>
      <c r="H18" s="303"/>
      <c r="I18" s="303"/>
      <c r="J18" s="303"/>
      <c r="K18" s="185"/>
    </row>
    <row r="19" spans="2:11" customFormat="1" ht="15" customHeight="1" x14ac:dyDescent="0.2">
      <c r="B19" s="188"/>
      <c r="C19" s="189"/>
      <c r="D19" s="189"/>
      <c r="E19" s="191" t="s">
        <v>585</v>
      </c>
      <c r="F19" s="303" t="s">
        <v>586</v>
      </c>
      <c r="G19" s="303"/>
      <c r="H19" s="303"/>
      <c r="I19" s="303"/>
      <c r="J19" s="303"/>
      <c r="K19" s="185"/>
    </row>
    <row r="20" spans="2:11" customFormat="1" ht="15" customHeight="1" x14ac:dyDescent="0.2">
      <c r="B20" s="188"/>
      <c r="C20" s="189"/>
      <c r="D20" s="189"/>
      <c r="E20" s="191" t="s">
        <v>587</v>
      </c>
      <c r="F20" s="303" t="s">
        <v>588</v>
      </c>
      <c r="G20" s="303"/>
      <c r="H20" s="303"/>
      <c r="I20" s="303"/>
      <c r="J20" s="303"/>
      <c r="K20" s="185"/>
    </row>
    <row r="21" spans="2:11" customFormat="1" ht="15" customHeight="1" x14ac:dyDescent="0.2">
      <c r="B21" s="188"/>
      <c r="C21" s="189"/>
      <c r="D21" s="189"/>
      <c r="E21" s="191" t="s">
        <v>589</v>
      </c>
      <c r="F21" s="303" t="s">
        <v>590</v>
      </c>
      <c r="G21" s="303"/>
      <c r="H21" s="303"/>
      <c r="I21" s="303"/>
      <c r="J21" s="303"/>
      <c r="K21" s="185"/>
    </row>
    <row r="22" spans="2:11" customFormat="1" ht="15" customHeight="1" x14ac:dyDescent="0.2">
      <c r="B22" s="188"/>
      <c r="C22" s="189"/>
      <c r="D22" s="189"/>
      <c r="E22" s="191" t="s">
        <v>591</v>
      </c>
      <c r="F22" s="303" t="s">
        <v>592</v>
      </c>
      <c r="G22" s="303"/>
      <c r="H22" s="303"/>
      <c r="I22" s="303"/>
      <c r="J22" s="303"/>
      <c r="K22" s="185"/>
    </row>
    <row r="23" spans="2:11" customFormat="1" ht="15" customHeight="1" x14ac:dyDescent="0.2">
      <c r="B23" s="188"/>
      <c r="C23" s="189"/>
      <c r="D23" s="189"/>
      <c r="E23" s="191" t="s">
        <v>593</v>
      </c>
      <c r="F23" s="303" t="s">
        <v>594</v>
      </c>
      <c r="G23" s="303"/>
      <c r="H23" s="303"/>
      <c r="I23" s="303"/>
      <c r="J23" s="303"/>
      <c r="K23" s="185"/>
    </row>
    <row r="24" spans="2:11" customFormat="1" ht="12.75" customHeight="1" x14ac:dyDescent="0.2">
      <c r="B24" s="188"/>
      <c r="C24" s="189"/>
      <c r="D24" s="189"/>
      <c r="E24" s="189"/>
      <c r="F24" s="189"/>
      <c r="G24" s="189"/>
      <c r="H24" s="189"/>
      <c r="I24" s="189"/>
      <c r="J24" s="189"/>
      <c r="K24" s="185"/>
    </row>
    <row r="25" spans="2:11" customFormat="1" ht="15" customHeight="1" x14ac:dyDescent="0.2">
      <c r="B25" s="188"/>
      <c r="C25" s="303" t="s">
        <v>595</v>
      </c>
      <c r="D25" s="303"/>
      <c r="E25" s="303"/>
      <c r="F25" s="303"/>
      <c r="G25" s="303"/>
      <c r="H25" s="303"/>
      <c r="I25" s="303"/>
      <c r="J25" s="303"/>
      <c r="K25" s="185"/>
    </row>
    <row r="26" spans="2:11" customFormat="1" ht="15" customHeight="1" x14ac:dyDescent="0.2">
      <c r="B26" s="188"/>
      <c r="C26" s="303" t="s">
        <v>596</v>
      </c>
      <c r="D26" s="303"/>
      <c r="E26" s="303"/>
      <c r="F26" s="303"/>
      <c r="G26" s="303"/>
      <c r="H26" s="303"/>
      <c r="I26" s="303"/>
      <c r="J26" s="303"/>
      <c r="K26" s="185"/>
    </row>
    <row r="27" spans="2:11" customFormat="1" ht="15" customHeight="1" x14ac:dyDescent="0.2">
      <c r="B27" s="188"/>
      <c r="C27" s="187"/>
      <c r="D27" s="303" t="s">
        <v>597</v>
      </c>
      <c r="E27" s="303"/>
      <c r="F27" s="303"/>
      <c r="G27" s="303"/>
      <c r="H27" s="303"/>
      <c r="I27" s="303"/>
      <c r="J27" s="303"/>
      <c r="K27" s="185"/>
    </row>
    <row r="28" spans="2:11" customFormat="1" ht="15" customHeight="1" x14ac:dyDescent="0.2">
      <c r="B28" s="188"/>
      <c r="C28" s="189"/>
      <c r="D28" s="303" t="s">
        <v>598</v>
      </c>
      <c r="E28" s="303"/>
      <c r="F28" s="303"/>
      <c r="G28" s="303"/>
      <c r="H28" s="303"/>
      <c r="I28" s="303"/>
      <c r="J28" s="303"/>
      <c r="K28" s="185"/>
    </row>
    <row r="29" spans="2:11" customFormat="1" ht="12.75" customHeight="1" x14ac:dyDescent="0.2">
      <c r="B29" s="188"/>
      <c r="C29" s="189"/>
      <c r="D29" s="189"/>
      <c r="E29" s="189"/>
      <c r="F29" s="189"/>
      <c r="G29" s="189"/>
      <c r="H29" s="189"/>
      <c r="I29" s="189"/>
      <c r="J29" s="189"/>
      <c r="K29" s="185"/>
    </row>
    <row r="30" spans="2:11" customFormat="1" ht="15" customHeight="1" x14ac:dyDescent="0.2">
      <c r="B30" s="188"/>
      <c r="C30" s="189"/>
      <c r="D30" s="303" t="s">
        <v>599</v>
      </c>
      <c r="E30" s="303"/>
      <c r="F30" s="303"/>
      <c r="G30" s="303"/>
      <c r="H30" s="303"/>
      <c r="I30" s="303"/>
      <c r="J30" s="303"/>
      <c r="K30" s="185"/>
    </row>
    <row r="31" spans="2:11" customFormat="1" ht="15" customHeight="1" x14ac:dyDescent="0.2">
      <c r="B31" s="188"/>
      <c r="C31" s="189"/>
      <c r="D31" s="303" t="s">
        <v>600</v>
      </c>
      <c r="E31" s="303"/>
      <c r="F31" s="303"/>
      <c r="G31" s="303"/>
      <c r="H31" s="303"/>
      <c r="I31" s="303"/>
      <c r="J31" s="303"/>
      <c r="K31" s="185"/>
    </row>
    <row r="32" spans="2:11" customFormat="1" ht="12.75" customHeight="1" x14ac:dyDescent="0.2">
      <c r="B32" s="188"/>
      <c r="C32" s="189"/>
      <c r="D32" s="189"/>
      <c r="E32" s="189"/>
      <c r="F32" s="189"/>
      <c r="G32" s="189"/>
      <c r="H32" s="189"/>
      <c r="I32" s="189"/>
      <c r="J32" s="189"/>
      <c r="K32" s="185"/>
    </row>
    <row r="33" spans="2:11" customFormat="1" ht="15" customHeight="1" x14ac:dyDescent="0.2">
      <c r="B33" s="188"/>
      <c r="C33" s="189"/>
      <c r="D33" s="303" t="s">
        <v>601</v>
      </c>
      <c r="E33" s="303"/>
      <c r="F33" s="303"/>
      <c r="G33" s="303"/>
      <c r="H33" s="303"/>
      <c r="I33" s="303"/>
      <c r="J33" s="303"/>
      <c r="K33" s="185"/>
    </row>
    <row r="34" spans="2:11" customFormat="1" ht="15" customHeight="1" x14ac:dyDescent="0.2">
      <c r="B34" s="188"/>
      <c r="C34" s="189"/>
      <c r="D34" s="303" t="s">
        <v>602</v>
      </c>
      <c r="E34" s="303"/>
      <c r="F34" s="303"/>
      <c r="G34" s="303"/>
      <c r="H34" s="303"/>
      <c r="I34" s="303"/>
      <c r="J34" s="303"/>
      <c r="K34" s="185"/>
    </row>
    <row r="35" spans="2:11" customFormat="1" ht="15" customHeight="1" x14ac:dyDescent="0.2">
      <c r="B35" s="188"/>
      <c r="C35" s="189"/>
      <c r="D35" s="303" t="s">
        <v>603</v>
      </c>
      <c r="E35" s="303"/>
      <c r="F35" s="303"/>
      <c r="G35" s="303"/>
      <c r="H35" s="303"/>
      <c r="I35" s="303"/>
      <c r="J35" s="303"/>
      <c r="K35" s="185"/>
    </row>
    <row r="36" spans="2:11" customFormat="1" ht="15" customHeight="1" x14ac:dyDescent="0.2">
      <c r="B36" s="188"/>
      <c r="C36" s="189"/>
      <c r="D36" s="187"/>
      <c r="E36" s="190" t="s">
        <v>111</v>
      </c>
      <c r="F36" s="187"/>
      <c r="G36" s="303" t="s">
        <v>604</v>
      </c>
      <c r="H36" s="303"/>
      <c r="I36" s="303"/>
      <c r="J36" s="303"/>
      <c r="K36" s="185"/>
    </row>
    <row r="37" spans="2:11" customFormat="1" ht="30.75" customHeight="1" x14ac:dyDescent="0.2">
      <c r="B37" s="188"/>
      <c r="C37" s="189"/>
      <c r="D37" s="187"/>
      <c r="E37" s="190" t="s">
        <v>605</v>
      </c>
      <c r="F37" s="187"/>
      <c r="G37" s="303" t="s">
        <v>606</v>
      </c>
      <c r="H37" s="303"/>
      <c r="I37" s="303"/>
      <c r="J37" s="303"/>
      <c r="K37" s="185"/>
    </row>
    <row r="38" spans="2:11" customFormat="1" ht="15" customHeight="1" x14ac:dyDescent="0.2">
      <c r="B38" s="188"/>
      <c r="C38" s="189"/>
      <c r="D38" s="187"/>
      <c r="E38" s="190" t="s">
        <v>55</v>
      </c>
      <c r="F38" s="187"/>
      <c r="G38" s="303" t="s">
        <v>607</v>
      </c>
      <c r="H38" s="303"/>
      <c r="I38" s="303"/>
      <c r="J38" s="303"/>
      <c r="K38" s="185"/>
    </row>
    <row r="39" spans="2:11" customFormat="1" ht="15" customHeight="1" x14ac:dyDescent="0.2">
      <c r="B39" s="188"/>
      <c r="C39" s="189"/>
      <c r="D39" s="187"/>
      <c r="E39" s="190" t="s">
        <v>56</v>
      </c>
      <c r="F39" s="187"/>
      <c r="G39" s="303" t="s">
        <v>608</v>
      </c>
      <c r="H39" s="303"/>
      <c r="I39" s="303"/>
      <c r="J39" s="303"/>
      <c r="K39" s="185"/>
    </row>
    <row r="40" spans="2:11" customFormat="1" ht="15" customHeight="1" x14ac:dyDescent="0.2">
      <c r="B40" s="188"/>
      <c r="C40" s="189"/>
      <c r="D40" s="187"/>
      <c r="E40" s="190" t="s">
        <v>112</v>
      </c>
      <c r="F40" s="187"/>
      <c r="G40" s="303" t="s">
        <v>609</v>
      </c>
      <c r="H40" s="303"/>
      <c r="I40" s="303"/>
      <c r="J40" s="303"/>
      <c r="K40" s="185"/>
    </row>
    <row r="41" spans="2:11" customFormat="1" ht="15" customHeight="1" x14ac:dyDescent="0.2">
      <c r="B41" s="188"/>
      <c r="C41" s="189"/>
      <c r="D41" s="187"/>
      <c r="E41" s="190" t="s">
        <v>113</v>
      </c>
      <c r="F41" s="187"/>
      <c r="G41" s="303" t="s">
        <v>610</v>
      </c>
      <c r="H41" s="303"/>
      <c r="I41" s="303"/>
      <c r="J41" s="303"/>
      <c r="K41" s="185"/>
    </row>
    <row r="42" spans="2:11" customFormat="1" ht="15" customHeight="1" x14ac:dyDescent="0.2">
      <c r="B42" s="188"/>
      <c r="C42" s="189"/>
      <c r="D42" s="187"/>
      <c r="E42" s="190" t="s">
        <v>611</v>
      </c>
      <c r="F42" s="187"/>
      <c r="G42" s="303" t="s">
        <v>612</v>
      </c>
      <c r="H42" s="303"/>
      <c r="I42" s="303"/>
      <c r="J42" s="303"/>
      <c r="K42" s="185"/>
    </row>
    <row r="43" spans="2:11" customFormat="1" ht="15" customHeight="1" x14ac:dyDescent="0.2">
      <c r="B43" s="188"/>
      <c r="C43" s="189"/>
      <c r="D43" s="187"/>
      <c r="E43" s="190"/>
      <c r="F43" s="187"/>
      <c r="G43" s="303" t="s">
        <v>613</v>
      </c>
      <c r="H43" s="303"/>
      <c r="I43" s="303"/>
      <c r="J43" s="303"/>
      <c r="K43" s="185"/>
    </row>
    <row r="44" spans="2:11" customFormat="1" ht="15" customHeight="1" x14ac:dyDescent="0.2">
      <c r="B44" s="188"/>
      <c r="C44" s="189"/>
      <c r="D44" s="187"/>
      <c r="E44" s="190" t="s">
        <v>614</v>
      </c>
      <c r="F44" s="187"/>
      <c r="G44" s="303" t="s">
        <v>615</v>
      </c>
      <c r="H44" s="303"/>
      <c r="I44" s="303"/>
      <c r="J44" s="303"/>
      <c r="K44" s="185"/>
    </row>
    <row r="45" spans="2:11" customFormat="1" ht="15" customHeight="1" x14ac:dyDescent="0.2">
      <c r="B45" s="188"/>
      <c r="C45" s="189"/>
      <c r="D45" s="187"/>
      <c r="E45" s="190" t="s">
        <v>115</v>
      </c>
      <c r="F45" s="187"/>
      <c r="G45" s="303" t="s">
        <v>616</v>
      </c>
      <c r="H45" s="303"/>
      <c r="I45" s="303"/>
      <c r="J45" s="303"/>
      <c r="K45" s="185"/>
    </row>
    <row r="46" spans="2:11" customFormat="1" ht="12.75" customHeight="1" x14ac:dyDescent="0.2">
      <c r="B46" s="188"/>
      <c r="C46" s="189"/>
      <c r="D46" s="187"/>
      <c r="E46" s="187"/>
      <c r="F46" s="187"/>
      <c r="G46" s="187"/>
      <c r="H46" s="187"/>
      <c r="I46" s="187"/>
      <c r="J46" s="187"/>
      <c r="K46" s="185"/>
    </row>
    <row r="47" spans="2:11" customFormat="1" ht="15" customHeight="1" x14ac:dyDescent="0.2">
      <c r="B47" s="188"/>
      <c r="C47" s="189"/>
      <c r="D47" s="303" t="s">
        <v>617</v>
      </c>
      <c r="E47" s="303"/>
      <c r="F47" s="303"/>
      <c r="G47" s="303"/>
      <c r="H47" s="303"/>
      <c r="I47" s="303"/>
      <c r="J47" s="303"/>
      <c r="K47" s="185"/>
    </row>
    <row r="48" spans="2:11" customFormat="1" ht="15" customHeight="1" x14ac:dyDescent="0.2">
      <c r="B48" s="188"/>
      <c r="C48" s="189"/>
      <c r="D48" s="189"/>
      <c r="E48" s="303" t="s">
        <v>618</v>
      </c>
      <c r="F48" s="303"/>
      <c r="G48" s="303"/>
      <c r="H48" s="303"/>
      <c r="I48" s="303"/>
      <c r="J48" s="303"/>
      <c r="K48" s="185"/>
    </row>
    <row r="49" spans="2:11" customFormat="1" ht="15" customHeight="1" x14ac:dyDescent="0.2">
      <c r="B49" s="188"/>
      <c r="C49" s="189"/>
      <c r="D49" s="189"/>
      <c r="E49" s="303" t="s">
        <v>619</v>
      </c>
      <c r="F49" s="303"/>
      <c r="G49" s="303"/>
      <c r="H49" s="303"/>
      <c r="I49" s="303"/>
      <c r="J49" s="303"/>
      <c r="K49" s="185"/>
    </row>
    <row r="50" spans="2:11" customFormat="1" ht="15" customHeight="1" x14ac:dyDescent="0.2">
      <c r="B50" s="188"/>
      <c r="C50" s="189"/>
      <c r="D50" s="189"/>
      <c r="E50" s="303" t="s">
        <v>620</v>
      </c>
      <c r="F50" s="303"/>
      <c r="G50" s="303"/>
      <c r="H50" s="303"/>
      <c r="I50" s="303"/>
      <c r="J50" s="303"/>
      <c r="K50" s="185"/>
    </row>
    <row r="51" spans="2:11" customFormat="1" ht="15" customHeight="1" x14ac:dyDescent="0.2">
      <c r="B51" s="188"/>
      <c r="C51" s="189"/>
      <c r="D51" s="303" t="s">
        <v>621</v>
      </c>
      <c r="E51" s="303"/>
      <c r="F51" s="303"/>
      <c r="G51" s="303"/>
      <c r="H51" s="303"/>
      <c r="I51" s="303"/>
      <c r="J51" s="303"/>
      <c r="K51" s="185"/>
    </row>
    <row r="52" spans="2:11" customFormat="1" ht="25.5" customHeight="1" x14ac:dyDescent="0.3">
      <c r="B52" s="184"/>
      <c r="C52" s="304" t="s">
        <v>622</v>
      </c>
      <c r="D52" s="304"/>
      <c r="E52" s="304"/>
      <c r="F52" s="304"/>
      <c r="G52" s="304"/>
      <c r="H52" s="304"/>
      <c r="I52" s="304"/>
      <c r="J52" s="304"/>
      <c r="K52" s="185"/>
    </row>
    <row r="53" spans="2:11" customFormat="1" ht="5.25" customHeight="1" x14ac:dyDescent="0.2">
      <c r="B53" s="184"/>
      <c r="C53" s="186"/>
      <c r="D53" s="186"/>
      <c r="E53" s="186"/>
      <c r="F53" s="186"/>
      <c r="G53" s="186"/>
      <c r="H53" s="186"/>
      <c r="I53" s="186"/>
      <c r="J53" s="186"/>
      <c r="K53" s="185"/>
    </row>
    <row r="54" spans="2:11" customFormat="1" ht="15" customHeight="1" x14ac:dyDescent="0.2">
      <c r="B54" s="184"/>
      <c r="C54" s="303" t="s">
        <v>623</v>
      </c>
      <c r="D54" s="303"/>
      <c r="E54" s="303"/>
      <c r="F54" s="303"/>
      <c r="G54" s="303"/>
      <c r="H54" s="303"/>
      <c r="I54" s="303"/>
      <c r="J54" s="303"/>
      <c r="K54" s="185"/>
    </row>
    <row r="55" spans="2:11" customFormat="1" ht="15" customHeight="1" x14ac:dyDescent="0.2">
      <c r="B55" s="184"/>
      <c r="C55" s="303" t="s">
        <v>624</v>
      </c>
      <c r="D55" s="303"/>
      <c r="E55" s="303"/>
      <c r="F55" s="303"/>
      <c r="G55" s="303"/>
      <c r="H55" s="303"/>
      <c r="I55" s="303"/>
      <c r="J55" s="303"/>
      <c r="K55" s="185"/>
    </row>
    <row r="56" spans="2:11" customFormat="1" ht="12.75" customHeight="1" x14ac:dyDescent="0.2">
      <c r="B56" s="184"/>
      <c r="C56" s="187"/>
      <c r="D56" s="187"/>
      <c r="E56" s="187"/>
      <c r="F56" s="187"/>
      <c r="G56" s="187"/>
      <c r="H56" s="187"/>
      <c r="I56" s="187"/>
      <c r="J56" s="187"/>
      <c r="K56" s="185"/>
    </row>
    <row r="57" spans="2:11" customFormat="1" ht="15" customHeight="1" x14ac:dyDescent="0.2">
      <c r="B57" s="184"/>
      <c r="C57" s="303" t="s">
        <v>625</v>
      </c>
      <c r="D57" s="303"/>
      <c r="E57" s="303"/>
      <c r="F57" s="303"/>
      <c r="G57" s="303"/>
      <c r="H57" s="303"/>
      <c r="I57" s="303"/>
      <c r="J57" s="303"/>
      <c r="K57" s="185"/>
    </row>
    <row r="58" spans="2:11" customFormat="1" ht="15" customHeight="1" x14ac:dyDescent="0.2">
      <c r="B58" s="184"/>
      <c r="C58" s="189"/>
      <c r="D58" s="303" t="s">
        <v>626</v>
      </c>
      <c r="E58" s="303"/>
      <c r="F58" s="303"/>
      <c r="G58" s="303"/>
      <c r="H58" s="303"/>
      <c r="I58" s="303"/>
      <c r="J58" s="303"/>
      <c r="K58" s="185"/>
    </row>
    <row r="59" spans="2:11" customFormat="1" ht="15" customHeight="1" x14ac:dyDescent="0.2">
      <c r="B59" s="184"/>
      <c r="C59" s="189"/>
      <c r="D59" s="303" t="s">
        <v>627</v>
      </c>
      <c r="E59" s="303"/>
      <c r="F59" s="303"/>
      <c r="G59" s="303"/>
      <c r="H59" s="303"/>
      <c r="I59" s="303"/>
      <c r="J59" s="303"/>
      <c r="K59" s="185"/>
    </row>
    <row r="60" spans="2:11" customFormat="1" ht="15" customHeight="1" x14ac:dyDescent="0.2">
      <c r="B60" s="184"/>
      <c r="C60" s="189"/>
      <c r="D60" s="303" t="s">
        <v>628</v>
      </c>
      <c r="E60" s="303"/>
      <c r="F60" s="303"/>
      <c r="G60" s="303"/>
      <c r="H60" s="303"/>
      <c r="I60" s="303"/>
      <c r="J60" s="303"/>
      <c r="K60" s="185"/>
    </row>
    <row r="61" spans="2:11" customFormat="1" ht="15" customHeight="1" x14ac:dyDescent="0.2">
      <c r="B61" s="184"/>
      <c r="C61" s="189"/>
      <c r="D61" s="303" t="s">
        <v>629</v>
      </c>
      <c r="E61" s="303"/>
      <c r="F61" s="303"/>
      <c r="G61" s="303"/>
      <c r="H61" s="303"/>
      <c r="I61" s="303"/>
      <c r="J61" s="303"/>
      <c r="K61" s="185"/>
    </row>
    <row r="62" spans="2:11" customFormat="1" ht="15" customHeight="1" x14ac:dyDescent="0.2">
      <c r="B62" s="184"/>
      <c r="C62" s="189"/>
      <c r="D62" s="305" t="s">
        <v>630</v>
      </c>
      <c r="E62" s="305"/>
      <c r="F62" s="305"/>
      <c r="G62" s="305"/>
      <c r="H62" s="305"/>
      <c r="I62" s="305"/>
      <c r="J62" s="305"/>
      <c r="K62" s="185"/>
    </row>
    <row r="63" spans="2:11" customFormat="1" ht="15" customHeight="1" x14ac:dyDescent="0.2">
      <c r="B63" s="184"/>
      <c r="C63" s="189"/>
      <c r="D63" s="303" t="s">
        <v>631</v>
      </c>
      <c r="E63" s="303"/>
      <c r="F63" s="303"/>
      <c r="G63" s="303"/>
      <c r="H63" s="303"/>
      <c r="I63" s="303"/>
      <c r="J63" s="303"/>
      <c r="K63" s="185"/>
    </row>
    <row r="64" spans="2:11" customFormat="1" ht="12.75" customHeight="1" x14ac:dyDescent="0.2">
      <c r="B64" s="184"/>
      <c r="C64" s="189"/>
      <c r="D64" s="189"/>
      <c r="E64" s="192"/>
      <c r="F64" s="189"/>
      <c r="G64" s="189"/>
      <c r="H64" s="189"/>
      <c r="I64" s="189"/>
      <c r="J64" s="189"/>
      <c r="K64" s="185"/>
    </row>
    <row r="65" spans="2:11" customFormat="1" ht="15" customHeight="1" x14ac:dyDescent="0.2">
      <c r="B65" s="184"/>
      <c r="C65" s="189"/>
      <c r="D65" s="303" t="s">
        <v>632</v>
      </c>
      <c r="E65" s="303"/>
      <c r="F65" s="303"/>
      <c r="G65" s="303"/>
      <c r="H65" s="303"/>
      <c r="I65" s="303"/>
      <c r="J65" s="303"/>
      <c r="K65" s="185"/>
    </row>
    <row r="66" spans="2:11" customFormat="1" ht="15" customHeight="1" x14ac:dyDescent="0.2">
      <c r="B66" s="184"/>
      <c r="C66" s="189"/>
      <c r="D66" s="305" t="s">
        <v>633</v>
      </c>
      <c r="E66" s="305"/>
      <c r="F66" s="305"/>
      <c r="G66" s="305"/>
      <c r="H66" s="305"/>
      <c r="I66" s="305"/>
      <c r="J66" s="305"/>
      <c r="K66" s="185"/>
    </row>
    <row r="67" spans="2:11" customFormat="1" ht="15" customHeight="1" x14ac:dyDescent="0.2">
      <c r="B67" s="184"/>
      <c r="C67" s="189"/>
      <c r="D67" s="303" t="s">
        <v>634</v>
      </c>
      <c r="E67" s="303"/>
      <c r="F67" s="303"/>
      <c r="G67" s="303"/>
      <c r="H67" s="303"/>
      <c r="I67" s="303"/>
      <c r="J67" s="303"/>
      <c r="K67" s="185"/>
    </row>
    <row r="68" spans="2:11" customFormat="1" ht="15" customHeight="1" x14ac:dyDescent="0.2">
      <c r="B68" s="184"/>
      <c r="C68" s="189"/>
      <c r="D68" s="303" t="s">
        <v>635</v>
      </c>
      <c r="E68" s="303"/>
      <c r="F68" s="303"/>
      <c r="G68" s="303"/>
      <c r="H68" s="303"/>
      <c r="I68" s="303"/>
      <c r="J68" s="303"/>
      <c r="K68" s="185"/>
    </row>
    <row r="69" spans="2:11" customFormat="1" ht="15" customHeight="1" x14ac:dyDescent="0.2">
      <c r="B69" s="184"/>
      <c r="C69" s="189"/>
      <c r="D69" s="303" t="s">
        <v>636</v>
      </c>
      <c r="E69" s="303"/>
      <c r="F69" s="303"/>
      <c r="G69" s="303"/>
      <c r="H69" s="303"/>
      <c r="I69" s="303"/>
      <c r="J69" s="303"/>
      <c r="K69" s="185"/>
    </row>
    <row r="70" spans="2:11" customFormat="1" ht="15" customHeight="1" x14ac:dyDescent="0.2">
      <c r="B70" s="184"/>
      <c r="C70" s="189"/>
      <c r="D70" s="303" t="s">
        <v>637</v>
      </c>
      <c r="E70" s="303"/>
      <c r="F70" s="303"/>
      <c r="G70" s="303"/>
      <c r="H70" s="303"/>
      <c r="I70" s="303"/>
      <c r="J70" s="303"/>
      <c r="K70" s="185"/>
    </row>
    <row r="71" spans="2:11" customFormat="1" ht="12.75" customHeight="1" x14ac:dyDescent="0.2">
      <c r="B71" s="193"/>
      <c r="C71" s="194"/>
      <c r="D71" s="194"/>
      <c r="E71" s="194"/>
      <c r="F71" s="194"/>
      <c r="G71" s="194"/>
      <c r="H71" s="194"/>
      <c r="I71" s="194"/>
      <c r="J71" s="194"/>
      <c r="K71" s="195"/>
    </row>
    <row r="72" spans="2:11" customFormat="1" ht="18.75" customHeight="1" x14ac:dyDescent="0.2">
      <c r="B72" s="196"/>
      <c r="C72" s="196"/>
      <c r="D72" s="196"/>
      <c r="E72" s="196"/>
      <c r="F72" s="196"/>
      <c r="G72" s="196"/>
      <c r="H72" s="196"/>
      <c r="I72" s="196"/>
      <c r="J72" s="196"/>
      <c r="K72" s="197"/>
    </row>
    <row r="73" spans="2:11" customFormat="1" ht="18.75" customHeight="1" x14ac:dyDescent="0.2">
      <c r="B73" s="197"/>
      <c r="C73" s="197"/>
      <c r="D73" s="197"/>
      <c r="E73" s="197"/>
      <c r="F73" s="197"/>
      <c r="G73" s="197"/>
      <c r="H73" s="197"/>
      <c r="I73" s="197"/>
      <c r="J73" s="197"/>
      <c r="K73" s="197"/>
    </row>
    <row r="74" spans="2:11" customFormat="1" ht="7.5" customHeight="1" x14ac:dyDescent="0.2">
      <c r="B74" s="198"/>
      <c r="C74" s="199"/>
      <c r="D74" s="199"/>
      <c r="E74" s="199"/>
      <c r="F74" s="199"/>
      <c r="G74" s="199"/>
      <c r="H74" s="199"/>
      <c r="I74" s="199"/>
      <c r="J74" s="199"/>
      <c r="K74" s="200"/>
    </row>
    <row r="75" spans="2:11" customFormat="1" ht="45" customHeight="1" x14ac:dyDescent="0.2">
      <c r="B75" s="201"/>
      <c r="C75" s="298" t="s">
        <v>638</v>
      </c>
      <c r="D75" s="298"/>
      <c r="E75" s="298"/>
      <c r="F75" s="298"/>
      <c r="G75" s="298"/>
      <c r="H75" s="298"/>
      <c r="I75" s="298"/>
      <c r="J75" s="298"/>
      <c r="K75" s="202"/>
    </row>
    <row r="76" spans="2:11" customFormat="1" ht="17.25" customHeight="1" x14ac:dyDescent="0.2">
      <c r="B76" s="201"/>
      <c r="C76" s="203" t="s">
        <v>639</v>
      </c>
      <c r="D76" s="203"/>
      <c r="E76" s="203"/>
      <c r="F76" s="203" t="s">
        <v>640</v>
      </c>
      <c r="G76" s="204"/>
      <c r="H76" s="203" t="s">
        <v>56</v>
      </c>
      <c r="I76" s="203" t="s">
        <v>59</v>
      </c>
      <c r="J76" s="203" t="s">
        <v>641</v>
      </c>
      <c r="K76" s="202"/>
    </row>
    <row r="77" spans="2:11" customFormat="1" ht="17.25" customHeight="1" x14ac:dyDescent="0.2">
      <c r="B77" s="201"/>
      <c r="C77" s="205" t="s">
        <v>642</v>
      </c>
      <c r="D77" s="205"/>
      <c r="E77" s="205"/>
      <c r="F77" s="206" t="s">
        <v>643</v>
      </c>
      <c r="G77" s="207"/>
      <c r="H77" s="205"/>
      <c r="I77" s="205"/>
      <c r="J77" s="205" t="s">
        <v>644</v>
      </c>
      <c r="K77" s="202"/>
    </row>
    <row r="78" spans="2:11" customFormat="1" ht="5.25" customHeight="1" x14ac:dyDescent="0.2">
      <c r="B78" s="201"/>
      <c r="C78" s="208"/>
      <c r="D78" s="208"/>
      <c r="E78" s="208"/>
      <c r="F78" s="208"/>
      <c r="G78" s="209"/>
      <c r="H78" s="208"/>
      <c r="I78" s="208"/>
      <c r="J78" s="208"/>
      <c r="K78" s="202"/>
    </row>
    <row r="79" spans="2:11" customFormat="1" ht="15" customHeight="1" x14ac:dyDescent="0.2">
      <c r="B79" s="201"/>
      <c r="C79" s="190" t="s">
        <v>55</v>
      </c>
      <c r="D79" s="210"/>
      <c r="E79" s="210"/>
      <c r="F79" s="211" t="s">
        <v>645</v>
      </c>
      <c r="G79" s="212"/>
      <c r="H79" s="190" t="s">
        <v>646</v>
      </c>
      <c r="I79" s="190" t="s">
        <v>647</v>
      </c>
      <c r="J79" s="190">
        <v>20</v>
      </c>
      <c r="K79" s="202"/>
    </row>
    <row r="80" spans="2:11" customFormat="1" ht="15" customHeight="1" x14ac:dyDescent="0.2">
      <c r="B80" s="201"/>
      <c r="C80" s="190" t="s">
        <v>648</v>
      </c>
      <c r="D80" s="190"/>
      <c r="E80" s="190"/>
      <c r="F80" s="211" t="s">
        <v>645</v>
      </c>
      <c r="G80" s="212"/>
      <c r="H80" s="190" t="s">
        <v>649</v>
      </c>
      <c r="I80" s="190" t="s">
        <v>647</v>
      </c>
      <c r="J80" s="190">
        <v>120</v>
      </c>
      <c r="K80" s="202"/>
    </row>
    <row r="81" spans="2:11" customFormat="1" ht="15" customHeight="1" x14ac:dyDescent="0.2">
      <c r="B81" s="213"/>
      <c r="C81" s="190" t="s">
        <v>650</v>
      </c>
      <c r="D81" s="190"/>
      <c r="E81" s="190"/>
      <c r="F81" s="211" t="s">
        <v>651</v>
      </c>
      <c r="G81" s="212"/>
      <c r="H81" s="190" t="s">
        <v>652</v>
      </c>
      <c r="I81" s="190" t="s">
        <v>647</v>
      </c>
      <c r="J81" s="190">
        <v>50</v>
      </c>
      <c r="K81" s="202"/>
    </row>
    <row r="82" spans="2:11" customFormat="1" ht="15" customHeight="1" x14ac:dyDescent="0.2">
      <c r="B82" s="213"/>
      <c r="C82" s="190" t="s">
        <v>653</v>
      </c>
      <c r="D82" s="190"/>
      <c r="E82" s="190"/>
      <c r="F82" s="211" t="s">
        <v>645</v>
      </c>
      <c r="G82" s="212"/>
      <c r="H82" s="190" t="s">
        <v>654</v>
      </c>
      <c r="I82" s="190" t="s">
        <v>655</v>
      </c>
      <c r="J82" s="190"/>
      <c r="K82" s="202"/>
    </row>
    <row r="83" spans="2:11" customFormat="1" ht="15" customHeight="1" x14ac:dyDescent="0.2">
      <c r="B83" s="213"/>
      <c r="C83" s="190" t="s">
        <v>656</v>
      </c>
      <c r="D83" s="190"/>
      <c r="E83" s="190"/>
      <c r="F83" s="211" t="s">
        <v>651</v>
      </c>
      <c r="G83" s="190"/>
      <c r="H83" s="190" t="s">
        <v>657</v>
      </c>
      <c r="I83" s="190" t="s">
        <v>647</v>
      </c>
      <c r="J83" s="190">
        <v>15</v>
      </c>
      <c r="K83" s="202"/>
    </row>
    <row r="84" spans="2:11" customFormat="1" ht="15" customHeight="1" x14ac:dyDescent="0.2">
      <c r="B84" s="213"/>
      <c r="C84" s="190" t="s">
        <v>658</v>
      </c>
      <c r="D84" s="190"/>
      <c r="E84" s="190"/>
      <c r="F84" s="211" t="s">
        <v>651</v>
      </c>
      <c r="G84" s="190"/>
      <c r="H84" s="190" t="s">
        <v>659</v>
      </c>
      <c r="I84" s="190" t="s">
        <v>647</v>
      </c>
      <c r="J84" s="190">
        <v>15</v>
      </c>
      <c r="K84" s="202"/>
    </row>
    <row r="85" spans="2:11" customFormat="1" ht="15" customHeight="1" x14ac:dyDescent="0.2">
      <c r="B85" s="213"/>
      <c r="C85" s="190" t="s">
        <v>660</v>
      </c>
      <c r="D85" s="190"/>
      <c r="E85" s="190"/>
      <c r="F85" s="211" t="s">
        <v>651</v>
      </c>
      <c r="G85" s="190"/>
      <c r="H85" s="190" t="s">
        <v>661</v>
      </c>
      <c r="I85" s="190" t="s">
        <v>647</v>
      </c>
      <c r="J85" s="190">
        <v>20</v>
      </c>
      <c r="K85" s="202"/>
    </row>
    <row r="86" spans="2:11" customFormat="1" ht="15" customHeight="1" x14ac:dyDescent="0.2">
      <c r="B86" s="213"/>
      <c r="C86" s="190" t="s">
        <v>662</v>
      </c>
      <c r="D86" s="190"/>
      <c r="E86" s="190"/>
      <c r="F86" s="211" t="s">
        <v>651</v>
      </c>
      <c r="G86" s="190"/>
      <c r="H86" s="190" t="s">
        <v>663</v>
      </c>
      <c r="I86" s="190" t="s">
        <v>647</v>
      </c>
      <c r="J86" s="190">
        <v>20</v>
      </c>
      <c r="K86" s="202"/>
    </row>
    <row r="87" spans="2:11" customFormat="1" ht="15" customHeight="1" x14ac:dyDescent="0.2">
      <c r="B87" s="213"/>
      <c r="C87" s="190" t="s">
        <v>664</v>
      </c>
      <c r="D87" s="190"/>
      <c r="E87" s="190"/>
      <c r="F87" s="211" t="s">
        <v>651</v>
      </c>
      <c r="G87" s="212"/>
      <c r="H87" s="190" t="s">
        <v>665</v>
      </c>
      <c r="I87" s="190" t="s">
        <v>647</v>
      </c>
      <c r="J87" s="190">
        <v>50</v>
      </c>
      <c r="K87" s="202"/>
    </row>
    <row r="88" spans="2:11" customFormat="1" ht="15" customHeight="1" x14ac:dyDescent="0.2">
      <c r="B88" s="213"/>
      <c r="C88" s="190" t="s">
        <v>666</v>
      </c>
      <c r="D88" s="190"/>
      <c r="E88" s="190"/>
      <c r="F88" s="211" t="s">
        <v>651</v>
      </c>
      <c r="G88" s="212"/>
      <c r="H88" s="190" t="s">
        <v>667</v>
      </c>
      <c r="I88" s="190" t="s">
        <v>647</v>
      </c>
      <c r="J88" s="190">
        <v>20</v>
      </c>
      <c r="K88" s="202"/>
    </row>
    <row r="89" spans="2:11" customFormat="1" ht="15" customHeight="1" x14ac:dyDescent="0.2">
      <c r="B89" s="213"/>
      <c r="C89" s="190" t="s">
        <v>668</v>
      </c>
      <c r="D89" s="190"/>
      <c r="E89" s="190"/>
      <c r="F89" s="211" t="s">
        <v>651</v>
      </c>
      <c r="G89" s="212"/>
      <c r="H89" s="190" t="s">
        <v>669</v>
      </c>
      <c r="I89" s="190" t="s">
        <v>647</v>
      </c>
      <c r="J89" s="190">
        <v>20</v>
      </c>
      <c r="K89" s="202"/>
    </row>
    <row r="90" spans="2:11" customFormat="1" ht="15" customHeight="1" x14ac:dyDescent="0.2">
      <c r="B90" s="213"/>
      <c r="C90" s="190" t="s">
        <v>670</v>
      </c>
      <c r="D90" s="190"/>
      <c r="E90" s="190"/>
      <c r="F90" s="211" t="s">
        <v>651</v>
      </c>
      <c r="G90" s="212"/>
      <c r="H90" s="190" t="s">
        <v>671</v>
      </c>
      <c r="I90" s="190" t="s">
        <v>647</v>
      </c>
      <c r="J90" s="190">
        <v>50</v>
      </c>
      <c r="K90" s="202"/>
    </row>
    <row r="91" spans="2:11" customFormat="1" ht="15" customHeight="1" x14ac:dyDescent="0.2">
      <c r="B91" s="213"/>
      <c r="C91" s="190" t="s">
        <v>672</v>
      </c>
      <c r="D91" s="190"/>
      <c r="E91" s="190"/>
      <c r="F91" s="211" t="s">
        <v>651</v>
      </c>
      <c r="G91" s="212"/>
      <c r="H91" s="190" t="s">
        <v>672</v>
      </c>
      <c r="I91" s="190" t="s">
        <v>647</v>
      </c>
      <c r="J91" s="190">
        <v>50</v>
      </c>
      <c r="K91" s="202"/>
    </row>
    <row r="92" spans="2:11" customFormat="1" ht="15" customHeight="1" x14ac:dyDescent="0.2">
      <c r="B92" s="213"/>
      <c r="C92" s="190" t="s">
        <v>673</v>
      </c>
      <c r="D92" s="190"/>
      <c r="E92" s="190"/>
      <c r="F92" s="211" t="s">
        <v>651</v>
      </c>
      <c r="G92" s="212"/>
      <c r="H92" s="190" t="s">
        <v>674</v>
      </c>
      <c r="I92" s="190" t="s">
        <v>647</v>
      </c>
      <c r="J92" s="190">
        <v>255</v>
      </c>
      <c r="K92" s="202"/>
    </row>
    <row r="93" spans="2:11" customFormat="1" ht="15" customHeight="1" x14ac:dyDescent="0.2">
      <c r="B93" s="213"/>
      <c r="C93" s="190" t="s">
        <v>675</v>
      </c>
      <c r="D93" s="190"/>
      <c r="E93" s="190"/>
      <c r="F93" s="211" t="s">
        <v>645</v>
      </c>
      <c r="G93" s="212"/>
      <c r="H93" s="190" t="s">
        <v>676</v>
      </c>
      <c r="I93" s="190" t="s">
        <v>677</v>
      </c>
      <c r="J93" s="190"/>
      <c r="K93" s="202"/>
    </row>
    <row r="94" spans="2:11" customFormat="1" ht="15" customHeight="1" x14ac:dyDescent="0.2">
      <c r="B94" s="213"/>
      <c r="C94" s="190" t="s">
        <v>678</v>
      </c>
      <c r="D94" s="190"/>
      <c r="E94" s="190"/>
      <c r="F94" s="211" t="s">
        <v>645</v>
      </c>
      <c r="G94" s="212"/>
      <c r="H94" s="190" t="s">
        <v>679</v>
      </c>
      <c r="I94" s="190" t="s">
        <v>680</v>
      </c>
      <c r="J94" s="190"/>
      <c r="K94" s="202"/>
    </row>
    <row r="95" spans="2:11" customFormat="1" ht="15" customHeight="1" x14ac:dyDescent="0.2">
      <c r="B95" s="213"/>
      <c r="C95" s="190" t="s">
        <v>681</v>
      </c>
      <c r="D95" s="190"/>
      <c r="E95" s="190"/>
      <c r="F95" s="211" t="s">
        <v>645</v>
      </c>
      <c r="G95" s="212"/>
      <c r="H95" s="190" t="s">
        <v>681</v>
      </c>
      <c r="I95" s="190" t="s">
        <v>680</v>
      </c>
      <c r="J95" s="190"/>
      <c r="K95" s="202"/>
    </row>
    <row r="96" spans="2:11" customFormat="1" ht="15" customHeight="1" x14ac:dyDescent="0.2">
      <c r="B96" s="213"/>
      <c r="C96" s="190" t="s">
        <v>40</v>
      </c>
      <c r="D96" s="190"/>
      <c r="E96" s="190"/>
      <c r="F96" s="211" t="s">
        <v>645</v>
      </c>
      <c r="G96" s="212"/>
      <c r="H96" s="190" t="s">
        <v>682</v>
      </c>
      <c r="I96" s="190" t="s">
        <v>680</v>
      </c>
      <c r="J96" s="190"/>
      <c r="K96" s="202"/>
    </row>
    <row r="97" spans="2:11" customFormat="1" ht="15" customHeight="1" x14ac:dyDescent="0.2">
      <c r="B97" s="213"/>
      <c r="C97" s="190" t="s">
        <v>50</v>
      </c>
      <c r="D97" s="190"/>
      <c r="E97" s="190"/>
      <c r="F97" s="211" t="s">
        <v>645</v>
      </c>
      <c r="G97" s="212"/>
      <c r="H97" s="190" t="s">
        <v>683</v>
      </c>
      <c r="I97" s="190" t="s">
        <v>680</v>
      </c>
      <c r="J97" s="190"/>
      <c r="K97" s="202"/>
    </row>
    <row r="98" spans="2:11" customFormat="1" ht="15" customHeight="1" x14ac:dyDescent="0.2">
      <c r="B98" s="214"/>
      <c r="C98" s="215"/>
      <c r="D98" s="215"/>
      <c r="E98" s="215"/>
      <c r="F98" s="215"/>
      <c r="G98" s="215"/>
      <c r="H98" s="215"/>
      <c r="I98" s="215"/>
      <c r="J98" s="215"/>
      <c r="K98" s="216"/>
    </row>
    <row r="99" spans="2:11" customFormat="1" ht="18.75" customHeight="1" x14ac:dyDescent="0.2">
      <c r="B99" s="217"/>
      <c r="C99" s="218"/>
      <c r="D99" s="218"/>
      <c r="E99" s="218"/>
      <c r="F99" s="218"/>
      <c r="G99" s="218"/>
      <c r="H99" s="218"/>
      <c r="I99" s="218"/>
      <c r="J99" s="218"/>
      <c r="K99" s="217"/>
    </row>
    <row r="100" spans="2:11" customFormat="1" ht="18.75" customHeight="1" x14ac:dyDescent="0.2"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</row>
    <row r="101" spans="2:11" customFormat="1" ht="7.5" customHeight="1" x14ac:dyDescent="0.2">
      <c r="B101" s="198"/>
      <c r="C101" s="199"/>
      <c r="D101" s="199"/>
      <c r="E101" s="199"/>
      <c r="F101" s="199"/>
      <c r="G101" s="199"/>
      <c r="H101" s="199"/>
      <c r="I101" s="199"/>
      <c r="J101" s="199"/>
      <c r="K101" s="200"/>
    </row>
    <row r="102" spans="2:11" customFormat="1" ht="45" customHeight="1" x14ac:dyDescent="0.2">
      <c r="B102" s="201"/>
      <c r="C102" s="298" t="s">
        <v>684</v>
      </c>
      <c r="D102" s="298"/>
      <c r="E102" s="298"/>
      <c r="F102" s="298"/>
      <c r="G102" s="298"/>
      <c r="H102" s="298"/>
      <c r="I102" s="298"/>
      <c r="J102" s="298"/>
      <c r="K102" s="202"/>
    </row>
    <row r="103" spans="2:11" customFormat="1" ht="17.25" customHeight="1" x14ac:dyDescent="0.2">
      <c r="B103" s="201"/>
      <c r="C103" s="203" t="s">
        <v>639</v>
      </c>
      <c r="D103" s="203"/>
      <c r="E103" s="203"/>
      <c r="F103" s="203" t="s">
        <v>640</v>
      </c>
      <c r="G103" s="204"/>
      <c r="H103" s="203" t="s">
        <v>56</v>
      </c>
      <c r="I103" s="203" t="s">
        <v>59</v>
      </c>
      <c r="J103" s="203" t="s">
        <v>641</v>
      </c>
      <c r="K103" s="202"/>
    </row>
    <row r="104" spans="2:11" customFormat="1" ht="17.25" customHeight="1" x14ac:dyDescent="0.2">
      <c r="B104" s="201"/>
      <c r="C104" s="205" t="s">
        <v>642</v>
      </c>
      <c r="D104" s="205"/>
      <c r="E104" s="205"/>
      <c r="F104" s="206" t="s">
        <v>643</v>
      </c>
      <c r="G104" s="207"/>
      <c r="H104" s="205"/>
      <c r="I104" s="205"/>
      <c r="J104" s="205" t="s">
        <v>644</v>
      </c>
      <c r="K104" s="202"/>
    </row>
    <row r="105" spans="2:11" customFormat="1" ht="5.25" customHeight="1" x14ac:dyDescent="0.2">
      <c r="B105" s="201"/>
      <c r="C105" s="203"/>
      <c r="D105" s="203"/>
      <c r="E105" s="203"/>
      <c r="F105" s="203"/>
      <c r="G105" s="219"/>
      <c r="H105" s="203"/>
      <c r="I105" s="203"/>
      <c r="J105" s="203"/>
      <c r="K105" s="202"/>
    </row>
    <row r="106" spans="2:11" customFormat="1" ht="15" customHeight="1" x14ac:dyDescent="0.2">
      <c r="B106" s="201"/>
      <c r="C106" s="190" t="s">
        <v>55</v>
      </c>
      <c r="D106" s="210"/>
      <c r="E106" s="210"/>
      <c r="F106" s="211" t="s">
        <v>645</v>
      </c>
      <c r="G106" s="190"/>
      <c r="H106" s="190" t="s">
        <v>685</v>
      </c>
      <c r="I106" s="190" t="s">
        <v>647</v>
      </c>
      <c r="J106" s="190">
        <v>20</v>
      </c>
      <c r="K106" s="202"/>
    </row>
    <row r="107" spans="2:11" customFormat="1" ht="15" customHeight="1" x14ac:dyDescent="0.2">
      <c r="B107" s="201"/>
      <c r="C107" s="190" t="s">
        <v>648</v>
      </c>
      <c r="D107" s="190"/>
      <c r="E107" s="190"/>
      <c r="F107" s="211" t="s">
        <v>645</v>
      </c>
      <c r="G107" s="190"/>
      <c r="H107" s="190" t="s">
        <v>685</v>
      </c>
      <c r="I107" s="190" t="s">
        <v>647</v>
      </c>
      <c r="J107" s="190">
        <v>120</v>
      </c>
      <c r="K107" s="202"/>
    </row>
    <row r="108" spans="2:11" customFormat="1" ht="15" customHeight="1" x14ac:dyDescent="0.2">
      <c r="B108" s="213"/>
      <c r="C108" s="190" t="s">
        <v>650</v>
      </c>
      <c r="D108" s="190"/>
      <c r="E108" s="190"/>
      <c r="F108" s="211" t="s">
        <v>651</v>
      </c>
      <c r="G108" s="190"/>
      <c r="H108" s="190" t="s">
        <v>685</v>
      </c>
      <c r="I108" s="190" t="s">
        <v>647</v>
      </c>
      <c r="J108" s="190">
        <v>50</v>
      </c>
      <c r="K108" s="202"/>
    </row>
    <row r="109" spans="2:11" customFormat="1" ht="15" customHeight="1" x14ac:dyDescent="0.2">
      <c r="B109" s="213"/>
      <c r="C109" s="190" t="s">
        <v>653</v>
      </c>
      <c r="D109" s="190"/>
      <c r="E109" s="190"/>
      <c r="F109" s="211" t="s">
        <v>645</v>
      </c>
      <c r="G109" s="190"/>
      <c r="H109" s="190" t="s">
        <v>685</v>
      </c>
      <c r="I109" s="190" t="s">
        <v>655</v>
      </c>
      <c r="J109" s="190"/>
      <c r="K109" s="202"/>
    </row>
    <row r="110" spans="2:11" customFormat="1" ht="15" customHeight="1" x14ac:dyDescent="0.2">
      <c r="B110" s="213"/>
      <c r="C110" s="190" t="s">
        <v>664</v>
      </c>
      <c r="D110" s="190"/>
      <c r="E110" s="190"/>
      <c r="F110" s="211" t="s">
        <v>651</v>
      </c>
      <c r="G110" s="190"/>
      <c r="H110" s="190" t="s">
        <v>685</v>
      </c>
      <c r="I110" s="190" t="s">
        <v>647</v>
      </c>
      <c r="J110" s="190">
        <v>50</v>
      </c>
      <c r="K110" s="202"/>
    </row>
    <row r="111" spans="2:11" customFormat="1" ht="15" customHeight="1" x14ac:dyDescent="0.2">
      <c r="B111" s="213"/>
      <c r="C111" s="190" t="s">
        <v>672</v>
      </c>
      <c r="D111" s="190"/>
      <c r="E111" s="190"/>
      <c r="F111" s="211" t="s">
        <v>651</v>
      </c>
      <c r="G111" s="190"/>
      <c r="H111" s="190" t="s">
        <v>685</v>
      </c>
      <c r="I111" s="190" t="s">
        <v>647</v>
      </c>
      <c r="J111" s="190">
        <v>50</v>
      </c>
      <c r="K111" s="202"/>
    </row>
    <row r="112" spans="2:11" customFormat="1" ht="15" customHeight="1" x14ac:dyDescent="0.2">
      <c r="B112" s="213"/>
      <c r="C112" s="190" t="s">
        <v>670</v>
      </c>
      <c r="D112" s="190"/>
      <c r="E112" s="190"/>
      <c r="F112" s="211" t="s">
        <v>651</v>
      </c>
      <c r="G112" s="190"/>
      <c r="H112" s="190" t="s">
        <v>685</v>
      </c>
      <c r="I112" s="190" t="s">
        <v>647</v>
      </c>
      <c r="J112" s="190">
        <v>50</v>
      </c>
      <c r="K112" s="202"/>
    </row>
    <row r="113" spans="2:11" customFormat="1" ht="15" customHeight="1" x14ac:dyDescent="0.2">
      <c r="B113" s="213"/>
      <c r="C113" s="190" t="s">
        <v>55</v>
      </c>
      <c r="D113" s="190"/>
      <c r="E113" s="190"/>
      <c r="F113" s="211" t="s">
        <v>645</v>
      </c>
      <c r="G113" s="190"/>
      <c r="H113" s="190" t="s">
        <v>686</v>
      </c>
      <c r="I113" s="190" t="s">
        <v>647</v>
      </c>
      <c r="J113" s="190">
        <v>20</v>
      </c>
      <c r="K113" s="202"/>
    </row>
    <row r="114" spans="2:11" customFormat="1" ht="15" customHeight="1" x14ac:dyDescent="0.2">
      <c r="B114" s="213"/>
      <c r="C114" s="190" t="s">
        <v>687</v>
      </c>
      <c r="D114" s="190"/>
      <c r="E114" s="190"/>
      <c r="F114" s="211" t="s">
        <v>645</v>
      </c>
      <c r="G114" s="190"/>
      <c r="H114" s="190" t="s">
        <v>688</v>
      </c>
      <c r="I114" s="190" t="s">
        <v>647</v>
      </c>
      <c r="J114" s="190">
        <v>120</v>
      </c>
      <c r="K114" s="202"/>
    </row>
    <row r="115" spans="2:11" customFormat="1" ht="15" customHeight="1" x14ac:dyDescent="0.2">
      <c r="B115" s="213"/>
      <c r="C115" s="190" t="s">
        <v>40</v>
      </c>
      <c r="D115" s="190"/>
      <c r="E115" s="190"/>
      <c r="F115" s="211" t="s">
        <v>645</v>
      </c>
      <c r="G115" s="190"/>
      <c r="H115" s="190" t="s">
        <v>689</v>
      </c>
      <c r="I115" s="190" t="s">
        <v>680</v>
      </c>
      <c r="J115" s="190"/>
      <c r="K115" s="202"/>
    </row>
    <row r="116" spans="2:11" customFormat="1" ht="15" customHeight="1" x14ac:dyDescent="0.2">
      <c r="B116" s="213"/>
      <c r="C116" s="190" t="s">
        <v>50</v>
      </c>
      <c r="D116" s="190"/>
      <c r="E116" s="190"/>
      <c r="F116" s="211" t="s">
        <v>645</v>
      </c>
      <c r="G116" s="190"/>
      <c r="H116" s="190" t="s">
        <v>690</v>
      </c>
      <c r="I116" s="190" t="s">
        <v>680</v>
      </c>
      <c r="J116" s="190"/>
      <c r="K116" s="202"/>
    </row>
    <row r="117" spans="2:11" customFormat="1" ht="15" customHeight="1" x14ac:dyDescent="0.2">
      <c r="B117" s="213"/>
      <c r="C117" s="190" t="s">
        <v>59</v>
      </c>
      <c r="D117" s="190"/>
      <c r="E117" s="190"/>
      <c r="F117" s="211" t="s">
        <v>645</v>
      </c>
      <c r="G117" s="190"/>
      <c r="H117" s="190" t="s">
        <v>691</v>
      </c>
      <c r="I117" s="190" t="s">
        <v>692</v>
      </c>
      <c r="J117" s="190"/>
      <c r="K117" s="202"/>
    </row>
    <row r="118" spans="2:11" customFormat="1" ht="15" customHeight="1" x14ac:dyDescent="0.2">
      <c r="B118" s="214"/>
      <c r="C118" s="220"/>
      <c r="D118" s="220"/>
      <c r="E118" s="220"/>
      <c r="F118" s="220"/>
      <c r="G118" s="220"/>
      <c r="H118" s="220"/>
      <c r="I118" s="220"/>
      <c r="J118" s="220"/>
      <c r="K118" s="216"/>
    </row>
    <row r="119" spans="2:11" customFormat="1" ht="18.75" customHeight="1" x14ac:dyDescent="0.2">
      <c r="B119" s="221"/>
      <c r="C119" s="222"/>
      <c r="D119" s="222"/>
      <c r="E119" s="222"/>
      <c r="F119" s="223"/>
      <c r="G119" s="222"/>
      <c r="H119" s="222"/>
      <c r="I119" s="222"/>
      <c r="J119" s="222"/>
      <c r="K119" s="221"/>
    </row>
    <row r="120" spans="2:11" customFormat="1" ht="18.75" customHeight="1" x14ac:dyDescent="0.2"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</row>
    <row r="121" spans="2:11" customFormat="1" ht="7.5" customHeight="1" x14ac:dyDescent="0.2">
      <c r="B121" s="224"/>
      <c r="C121" s="225"/>
      <c r="D121" s="225"/>
      <c r="E121" s="225"/>
      <c r="F121" s="225"/>
      <c r="G121" s="225"/>
      <c r="H121" s="225"/>
      <c r="I121" s="225"/>
      <c r="J121" s="225"/>
      <c r="K121" s="226"/>
    </row>
    <row r="122" spans="2:11" customFormat="1" ht="45" customHeight="1" x14ac:dyDescent="0.2">
      <c r="B122" s="227"/>
      <c r="C122" s="299" t="s">
        <v>693</v>
      </c>
      <c r="D122" s="299"/>
      <c r="E122" s="299"/>
      <c r="F122" s="299"/>
      <c r="G122" s="299"/>
      <c r="H122" s="299"/>
      <c r="I122" s="299"/>
      <c r="J122" s="299"/>
      <c r="K122" s="228"/>
    </row>
    <row r="123" spans="2:11" customFormat="1" ht="17.25" customHeight="1" x14ac:dyDescent="0.2">
      <c r="B123" s="229"/>
      <c r="C123" s="203" t="s">
        <v>639</v>
      </c>
      <c r="D123" s="203"/>
      <c r="E123" s="203"/>
      <c r="F123" s="203" t="s">
        <v>640</v>
      </c>
      <c r="G123" s="204"/>
      <c r="H123" s="203" t="s">
        <v>56</v>
      </c>
      <c r="I123" s="203" t="s">
        <v>59</v>
      </c>
      <c r="J123" s="203" t="s">
        <v>641</v>
      </c>
      <c r="K123" s="230"/>
    </row>
    <row r="124" spans="2:11" customFormat="1" ht="17.25" customHeight="1" x14ac:dyDescent="0.2">
      <c r="B124" s="229"/>
      <c r="C124" s="205" t="s">
        <v>642</v>
      </c>
      <c r="D124" s="205"/>
      <c r="E124" s="205"/>
      <c r="F124" s="206" t="s">
        <v>643</v>
      </c>
      <c r="G124" s="207"/>
      <c r="H124" s="205"/>
      <c r="I124" s="205"/>
      <c r="J124" s="205" t="s">
        <v>644</v>
      </c>
      <c r="K124" s="230"/>
    </row>
    <row r="125" spans="2:11" customFormat="1" ht="5.25" customHeight="1" x14ac:dyDescent="0.2">
      <c r="B125" s="231"/>
      <c r="C125" s="208"/>
      <c r="D125" s="208"/>
      <c r="E125" s="208"/>
      <c r="F125" s="208"/>
      <c r="G125" s="232"/>
      <c r="H125" s="208"/>
      <c r="I125" s="208"/>
      <c r="J125" s="208"/>
      <c r="K125" s="233"/>
    </row>
    <row r="126" spans="2:11" customFormat="1" ht="15" customHeight="1" x14ac:dyDescent="0.2">
      <c r="B126" s="231"/>
      <c r="C126" s="190" t="s">
        <v>648</v>
      </c>
      <c r="D126" s="210"/>
      <c r="E126" s="210"/>
      <c r="F126" s="211" t="s">
        <v>645</v>
      </c>
      <c r="G126" s="190"/>
      <c r="H126" s="190" t="s">
        <v>685</v>
      </c>
      <c r="I126" s="190" t="s">
        <v>647</v>
      </c>
      <c r="J126" s="190">
        <v>120</v>
      </c>
      <c r="K126" s="234"/>
    </row>
    <row r="127" spans="2:11" customFormat="1" ht="15" customHeight="1" x14ac:dyDescent="0.2">
      <c r="B127" s="231"/>
      <c r="C127" s="190" t="s">
        <v>694</v>
      </c>
      <c r="D127" s="190"/>
      <c r="E127" s="190"/>
      <c r="F127" s="211" t="s">
        <v>645</v>
      </c>
      <c r="G127" s="190"/>
      <c r="H127" s="190" t="s">
        <v>695</v>
      </c>
      <c r="I127" s="190" t="s">
        <v>647</v>
      </c>
      <c r="J127" s="190" t="s">
        <v>696</v>
      </c>
      <c r="K127" s="234"/>
    </row>
    <row r="128" spans="2:11" customFormat="1" ht="15" customHeight="1" x14ac:dyDescent="0.2">
      <c r="B128" s="231"/>
      <c r="C128" s="190" t="s">
        <v>593</v>
      </c>
      <c r="D128" s="190"/>
      <c r="E128" s="190"/>
      <c r="F128" s="211" t="s">
        <v>645</v>
      </c>
      <c r="G128" s="190"/>
      <c r="H128" s="190" t="s">
        <v>697</v>
      </c>
      <c r="I128" s="190" t="s">
        <v>647</v>
      </c>
      <c r="J128" s="190" t="s">
        <v>696</v>
      </c>
      <c r="K128" s="234"/>
    </row>
    <row r="129" spans="2:11" customFormat="1" ht="15" customHeight="1" x14ac:dyDescent="0.2">
      <c r="B129" s="231"/>
      <c r="C129" s="190" t="s">
        <v>656</v>
      </c>
      <c r="D129" s="190"/>
      <c r="E129" s="190"/>
      <c r="F129" s="211" t="s">
        <v>651</v>
      </c>
      <c r="G129" s="190"/>
      <c r="H129" s="190" t="s">
        <v>657</v>
      </c>
      <c r="I129" s="190" t="s">
        <v>647</v>
      </c>
      <c r="J129" s="190">
        <v>15</v>
      </c>
      <c r="K129" s="234"/>
    </row>
    <row r="130" spans="2:11" customFormat="1" ht="15" customHeight="1" x14ac:dyDescent="0.2">
      <c r="B130" s="231"/>
      <c r="C130" s="190" t="s">
        <v>658</v>
      </c>
      <c r="D130" s="190"/>
      <c r="E130" s="190"/>
      <c r="F130" s="211" t="s">
        <v>651</v>
      </c>
      <c r="G130" s="190"/>
      <c r="H130" s="190" t="s">
        <v>659</v>
      </c>
      <c r="I130" s="190" t="s">
        <v>647</v>
      </c>
      <c r="J130" s="190">
        <v>15</v>
      </c>
      <c r="K130" s="234"/>
    </row>
    <row r="131" spans="2:11" customFormat="1" ht="15" customHeight="1" x14ac:dyDescent="0.2">
      <c r="B131" s="231"/>
      <c r="C131" s="190" t="s">
        <v>660</v>
      </c>
      <c r="D131" s="190"/>
      <c r="E131" s="190"/>
      <c r="F131" s="211" t="s">
        <v>651</v>
      </c>
      <c r="G131" s="190"/>
      <c r="H131" s="190" t="s">
        <v>661</v>
      </c>
      <c r="I131" s="190" t="s">
        <v>647</v>
      </c>
      <c r="J131" s="190">
        <v>20</v>
      </c>
      <c r="K131" s="234"/>
    </row>
    <row r="132" spans="2:11" customFormat="1" ht="15" customHeight="1" x14ac:dyDescent="0.2">
      <c r="B132" s="231"/>
      <c r="C132" s="190" t="s">
        <v>662</v>
      </c>
      <c r="D132" s="190"/>
      <c r="E132" s="190"/>
      <c r="F132" s="211" t="s">
        <v>651</v>
      </c>
      <c r="G132" s="190"/>
      <c r="H132" s="190" t="s">
        <v>663</v>
      </c>
      <c r="I132" s="190" t="s">
        <v>647</v>
      </c>
      <c r="J132" s="190">
        <v>20</v>
      </c>
      <c r="K132" s="234"/>
    </row>
    <row r="133" spans="2:11" customFormat="1" ht="15" customHeight="1" x14ac:dyDescent="0.2">
      <c r="B133" s="231"/>
      <c r="C133" s="190" t="s">
        <v>650</v>
      </c>
      <c r="D133" s="190"/>
      <c r="E133" s="190"/>
      <c r="F133" s="211" t="s">
        <v>651</v>
      </c>
      <c r="G133" s="190"/>
      <c r="H133" s="190" t="s">
        <v>685</v>
      </c>
      <c r="I133" s="190" t="s">
        <v>647</v>
      </c>
      <c r="J133" s="190">
        <v>50</v>
      </c>
      <c r="K133" s="234"/>
    </row>
    <row r="134" spans="2:11" customFormat="1" ht="15" customHeight="1" x14ac:dyDescent="0.2">
      <c r="B134" s="231"/>
      <c r="C134" s="190" t="s">
        <v>664</v>
      </c>
      <c r="D134" s="190"/>
      <c r="E134" s="190"/>
      <c r="F134" s="211" t="s">
        <v>651</v>
      </c>
      <c r="G134" s="190"/>
      <c r="H134" s="190" t="s">
        <v>685</v>
      </c>
      <c r="I134" s="190" t="s">
        <v>647</v>
      </c>
      <c r="J134" s="190">
        <v>50</v>
      </c>
      <c r="K134" s="234"/>
    </row>
    <row r="135" spans="2:11" customFormat="1" ht="15" customHeight="1" x14ac:dyDescent="0.2">
      <c r="B135" s="231"/>
      <c r="C135" s="190" t="s">
        <v>670</v>
      </c>
      <c r="D135" s="190"/>
      <c r="E135" s="190"/>
      <c r="F135" s="211" t="s">
        <v>651</v>
      </c>
      <c r="G135" s="190"/>
      <c r="H135" s="190" t="s">
        <v>685</v>
      </c>
      <c r="I135" s="190" t="s">
        <v>647</v>
      </c>
      <c r="J135" s="190">
        <v>50</v>
      </c>
      <c r="K135" s="234"/>
    </row>
    <row r="136" spans="2:11" customFormat="1" ht="15" customHeight="1" x14ac:dyDescent="0.2">
      <c r="B136" s="231"/>
      <c r="C136" s="190" t="s">
        <v>672</v>
      </c>
      <c r="D136" s="190"/>
      <c r="E136" s="190"/>
      <c r="F136" s="211" t="s">
        <v>651</v>
      </c>
      <c r="G136" s="190"/>
      <c r="H136" s="190" t="s">
        <v>685</v>
      </c>
      <c r="I136" s="190" t="s">
        <v>647</v>
      </c>
      <c r="J136" s="190">
        <v>50</v>
      </c>
      <c r="K136" s="234"/>
    </row>
    <row r="137" spans="2:11" customFormat="1" ht="15" customHeight="1" x14ac:dyDescent="0.2">
      <c r="B137" s="231"/>
      <c r="C137" s="190" t="s">
        <v>673</v>
      </c>
      <c r="D137" s="190"/>
      <c r="E137" s="190"/>
      <c r="F137" s="211" t="s">
        <v>651</v>
      </c>
      <c r="G137" s="190"/>
      <c r="H137" s="190" t="s">
        <v>698</v>
      </c>
      <c r="I137" s="190" t="s">
        <v>647</v>
      </c>
      <c r="J137" s="190">
        <v>255</v>
      </c>
      <c r="K137" s="234"/>
    </row>
    <row r="138" spans="2:11" customFormat="1" ht="15" customHeight="1" x14ac:dyDescent="0.2">
      <c r="B138" s="231"/>
      <c r="C138" s="190" t="s">
        <v>675</v>
      </c>
      <c r="D138" s="190"/>
      <c r="E138" s="190"/>
      <c r="F138" s="211" t="s">
        <v>645</v>
      </c>
      <c r="G138" s="190"/>
      <c r="H138" s="190" t="s">
        <v>699</v>
      </c>
      <c r="I138" s="190" t="s">
        <v>677</v>
      </c>
      <c r="J138" s="190"/>
      <c r="K138" s="234"/>
    </row>
    <row r="139" spans="2:11" customFormat="1" ht="15" customHeight="1" x14ac:dyDescent="0.2">
      <c r="B139" s="231"/>
      <c r="C139" s="190" t="s">
        <v>678</v>
      </c>
      <c r="D139" s="190"/>
      <c r="E139" s="190"/>
      <c r="F139" s="211" t="s">
        <v>645</v>
      </c>
      <c r="G139" s="190"/>
      <c r="H139" s="190" t="s">
        <v>700</v>
      </c>
      <c r="I139" s="190" t="s">
        <v>680</v>
      </c>
      <c r="J139" s="190"/>
      <c r="K139" s="234"/>
    </row>
    <row r="140" spans="2:11" customFormat="1" ht="15" customHeight="1" x14ac:dyDescent="0.2">
      <c r="B140" s="231"/>
      <c r="C140" s="190" t="s">
        <v>681</v>
      </c>
      <c r="D140" s="190"/>
      <c r="E140" s="190"/>
      <c r="F140" s="211" t="s">
        <v>645</v>
      </c>
      <c r="G140" s="190"/>
      <c r="H140" s="190" t="s">
        <v>681</v>
      </c>
      <c r="I140" s="190" t="s">
        <v>680</v>
      </c>
      <c r="J140" s="190"/>
      <c r="K140" s="234"/>
    </row>
    <row r="141" spans="2:11" customFormat="1" ht="15" customHeight="1" x14ac:dyDescent="0.2">
      <c r="B141" s="231"/>
      <c r="C141" s="190" t="s">
        <v>40</v>
      </c>
      <c r="D141" s="190"/>
      <c r="E141" s="190"/>
      <c r="F141" s="211" t="s">
        <v>645</v>
      </c>
      <c r="G141" s="190"/>
      <c r="H141" s="190" t="s">
        <v>701</v>
      </c>
      <c r="I141" s="190" t="s">
        <v>680</v>
      </c>
      <c r="J141" s="190"/>
      <c r="K141" s="234"/>
    </row>
    <row r="142" spans="2:11" customFormat="1" ht="15" customHeight="1" x14ac:dyDescent="0.2">
      <c r="B142" s="231"/>
      <c r="C142" s="190" t="s">
        <v>702</v>
      </c>
      <c r="D142" s="190"/>
      <c r="E142" s="190"/>
      <c r="F142" s="211" t="s">
        <v>645</v>
      </c>
      <c r="G142" s="190"/>
      <c r="H142" s="190" t="s">
        <v>703</v>
      </c>
      <c r="I142" s="190" t="s">
        <v>680</v>
      </c>
      <c r="J142" s="190"/>
      <c r="K142" s="234"/>
    </row>
    <row r="143" spans="2:11" customFormat="1" ht="15" customHeight="1" x14ac:dyDescent="0.2">
      <c r="B143" s="235"/>
      <c r="C143" s="236"/>
      <c r="D143" s="236"/>
      <c r="E143" s="236"/>
      <c r="F143" s="236"/>
      <c r="G143" s="236"/>
      <c r="H143" s="236"/>
      <c r="I143" s="236"/>
      <c r="J143" s="236"/>
      <c r="K143" s="237"/>
    </row>
    <row r="144" spans="2:11" customFormat="1" ht="18.75" customHeight="1" x14ac:dyDescent="0.2">
      <c r="B144" s="222"/>
      <c r="C144" s="222"/>
      <c r="D144" s="222"/>
      <c r="E144" s="222"/>
      <c r="F144" s="223"/>
      <c r="G144" s="222"/>
      <c r="H144" s="222"/>
      <c r="I144" s="222"/>
      <c r="J144" s="222"/>
      <c r="K144" s="222"/>
    </row>
    <row r="145" spans="2:11" customFormat="1" ht="18.75" customHeight="1" x14ac:dyDescent="0.2"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</row>
    <row r="146" spans="2:11" customFormat="1" ht="7.5" customHeight="1" x14ac:dyDescent="0.2">
      <c r="B146" s="198"/>
      <c r="C146" s="199"/>
      <c r="D146" s="199"/>
      <c r="E146" s="199"/>
      <c r="F146" s="199"/>
      <c r="G146" s="199"/>
      <c r="H146" s="199"/>
      <c r="I146" s="199"/>
      <c r="J146" s="199"/>
      <c r="K146" s="200"/>
    </row>
    <row r="147" spans="2:11" customFormat="1" ht="45" customHeight="1" x14ac:dyDescent="0.2">
      <c r="B147" s="201"/>
      <c r="C147" s="298" t="s">
        <v>704</v>
      </c>
      <c r="D147" s="298"/>
      <c r="E147" s="298"/>
      <c r="F147" s="298"/>
      <c r="G147" s="298"/>
      <c r="H147" s="298"/>
      <c r="I147" s="298"/>
      <c r="J147" s="298"/>
      <c r="K147" s="202"/>
    </row>
    <row r="148" spans="2:11" customFormat="1" ht="17.25" customHeight="1" x14ac:dyDescent="0.2">
      <c r="B148" s="201"/>
      <c r="C148" s="203" t="s">
        <v>639</v>
      </c>
      <c r="D148" s="203"/>
      <c r="E148" s="203"/>
      <c r="F148" s="203" t="s">
        <v>640</v>
      </c>
      <c r="G148" s="204"/>
      <c r="H148" s="203" t="s">
        <v>56</v>
      </c>
      <c r="I148" s="203" t="s">
        <v>59</v>
      </c>
      <c r="J148" s="203" t="s">
        <v>641</v>
      </c>
      <c r="K148" s="202"/>
    </row>
    <row r="149" spans="2:11" customFormat="1" ht="17.25" customHeight="1" x14ac:dyDescent="0.2">
      <c r="B149" s="201"/>
      <c r="C149" s="205" t="s">
        <v>642</v>
      </c>
      <c r="D149" s="205"/>
      <c r="E149" s="205"/>
      <c r="F149" s="206" t="s">
        <v>643</v>
      </c>
      <c r="G149" s="207"/>
      <c r="H149" s="205"/>
      <c r="I149" s="205"/>
      <c r="J149" s="205" t="s">
        <v>644</v>
      </c>
      <c r="K149" s="202"/>
    </row>
    <row r="150" spans="2:11" customFormat="1" ht="5.25" customHeight="1" x14ac:dyDescent="0.2">
      <c r="B150" s="213"/>
      <c r="C150" s="208"/>
      <c r="D150" s="208"/>
      <c r="E150" s="208"/>
      <c r="F150" s="208"/>
      <c r="G150" s="209"/>
      <c r="H150" s="208"/>
      <c r="I150" s="208"/>
      <c r="J150" s="208"/>
      <c r="K150" s="234"/>
    </row>
    <row r="151" spans="2:11" customFormat="1" ht="15" customHeight="1" x14ac:dyDescent="0.2">
      <c r="B151" s="213"/>
      <c r="C151" s="238" t="s">
        <v>648</v>
      </c>
      <c r="D151" s="190"/>
      <c r="E151" s="190"/>
      <c r="F151" s="239" t="s">
        <v>645</v>
      </c>
      <c r="G151" s="190"/>
      <c r="H151" s="238" t="s">
        <v>685</v>
      </c>
      <c r="I151" s="238" t="s">
        <v>647</v>
      </c>
      <c r="J151" s="238">
        <v>120</v>
      </c>
      <c r="K151" s="234"/>
    </row>
    <row r="152" spans="2:11" customFormat="1" ht="15" customHeight="1" x14ac:dyDescent="0.2">
      <c r="B152" s="213"/>
      <c r="C152" s="238" t="s">
        <v>694</v>
      </c>
      <c r="D152" s="190"/>
      <c r="E152" s="190"/>
      <c r="F152" s="239" t="s">
        <v>645</v>
      </c>
      <c r="G152" s="190"/>
      <c r="H152" s="238" t="s">
        <v>705</v>
      </c>
      <c r="I152" s="238" t="s">
        <v>647</v>
      </c>
      <c r="J152" s="238" t="s">
        <v>696</v>
      </c>
      <c r="K152" s="234"/>
    </row>
    <row r="153" spans="2:11" customFormat="1" ht="15" customHeight="1" x14ac:dyDescent="0.2">
      <c r="B153" s="213"/>
      <c r="C153" s="238" t="s">
        <v>593</v>
      </c>
      <c r="D153" s="190"/>
      <c r="E153" s="190"/>
      <c r="F153" s="239" t="s">
        <v>645</v>
      </c>
      <c r="G153" s="190"/>
      <c r="H153" s="238" t="s">
        <v>706</v>
      </c>
      <c r="I153" s="238" t="s">
        <v>647</v>
      </c>
      <c r="J153" s="238" t="s">
        <v>696</v>
      </c>
      <c r="K153" s="234"/>
    </row>
    <row r="154" spans="2:11" customFormat="1" ht="15" customHeight="1" x14ac:dyDescent="0.2">
      <c r="B154" s="213"/>
      <c r="C154" s="238" t="s">
        <v>650</v>
      </c>
      <c r="D154" s="190"/>
      <c r="E154" s="190"/>
      <c r="F154" s="239" t="s">
        <v>651</v>
      </c>
      <c r="G154" s="190"/>
      <c r="H154" s="238" t="s">
        <v>685</v>
      </c>
      <c r="I154" s="238" t="s">
        <v>647</v>
      </c>
      <c r="J154" s="238">
        <v>50</v>
      </c>
      <c r="K154" s="234"/>
    </row>
    <row r="155" spans="2:11" customFormat="1" ht="15" customHeight="1" x14ac:dyDescent="0.2">
      <c r="B155" s="213"/>
      <c r="C155" s="238" t="s">
        <v>653</v>
      </c>
      <c r="D155" s="190"/>
      <c r="E155" s="190"/>
      <c r="F155" s="239" t="s">
        <v>645</v>
      </c>
      <c r="G155" s="190"/>
      <c r="H155" s="238" t="s">
        <v>685</v>
      </c>
      <c r="I155" s="238" t="s">
        <v>655</v>
      </c>
      <c r="J155" s="238"/>
      <c r="K155" s="234"/>
    </row>
    <row r="156" spans="2:11" customFormat="1" ht="15" customHeight="1" x14ac:dyDescent="0.2">
      <c r="B156" s="213"/>
      <c r="C156" s="238" t="s">
        <v>664</v>
      </c>
      <c r="D156" s="190"/>
      <c r="E156" s="190"/>
      <c r="F156" s="239" t="s">
        <v>651</v>
      </c>
      <c r="G156" s="190"/>
      <c r="H156" s="238" t="s">
        <v>685</v>
      </c>
      <c r="I156" s="238" t="s">
        <v>647</v>
      </c>
      <c r="J156" s="238">
        <v>50</v>
      </c>
      <c r="K156" s="234"/>
    </row>
    <row r="157" spans="2:11" customFormat="1" ht="15" customHeight="1" x14ac:dyDescent="0.2">
      <c r="B157" s="213"/>
      <c r="C157" s="238" t="s">
        <v>672</v>
      </c>
      <c r="D157" s="190"/>
      <c r="E157" s="190"/>
      <c r="F157" s="239" t="s">
        <v>651</v>
      </c>
      <c r="G157" s="190"/>
      <c r="H157" s="238" t="s">
        <v>685</v>
      </c>
      <c r="I157" s="238" t="s">
        <v>647</v>
      </c>
      <c r="J157" s="238">
        <v>50</v>
      </c>
      <c r="K157" s="234"/>
    </row>
    <row r="158" spans="2:11" customFormat="1" ht="15" customHeight="1" x14ac:dyDescent="0.2">
      <c r="B158" s="213"/>
      <c r="C158" s="238" t="s">
        <v>670</v>
      </c>
      <c r="D158" s="190"/>
      <c r="E158" s="190"/>
      <c r="F158" s="239" t="s">
        <v>651</v>
      </c>
      <c r="G158" s="190"/>
      <c r="H158" s="238" t="s">
        <v>685</v>
      </c>
      <c r="I158" s="238" t="s">
        <v>647</v>
      </c>
      <c r="J158" s="238">
        <v>50</v>
      </c>
      <c r="K158" s="234"/>
    </row>
    <row r="159" spans="2:11" customFormat="1" ht="15" customHeight="1" x14ac:dyDescent="0.2">
      <c r="B159" s="213"/>
      <c r="C159" s="238" t="s">
        <v>97</v>
      </c>
      <c r="D159" s="190"/>
      <c r="E159" s="190"/>
      <c r="F159" s="239" t="s">
        <v>645</v>
      </c>
      <c r="G159" s="190"/>
      <c r="H159" s="238" t="s">
        <v>707</v>
      </c>
      <c r="I159" s="238" t="s">
        <v>647</v>
      </c>
      <c r="J159" s="238" t="s">
        <v>708</v>
      </c>
      <c r="K159" s="234"/>
    </row>
    <row r="160" spans="2:11" customFormat="1" ht="15" customHeight="1" x14ac:dyDescent="0.2">
      <c r="B160" s="213"/>
      <c r="C160" s="238" t="s">
        <v>709</v>
      </c>
      <c r="D160" s="190"/>
      <c r="E160" s="190"/>
      <c r="F160" s="239" t="s">
        <v>645</v>
      </c>
      <c r="G160" s="190"/>
      <c r="H160" s="238" t="s">
        <v>710</v>
      </c>
      <c r="I160" s="238" t="s">
        <v>680</v>
      </c>
      <c r="J160" s="238"/>
      <c r="K160" s="234"/>
    </row>
    <row r="161" spans="2:11" customFormat="1" ht="15" customHeight="1" x14ac:dyDescent="0.2">
      <c r="B161" s="240"/>
      <c r="C161" s="220"/>
      <c r="D161" s="220"/>
      <c r="E161" s="220"/>
      <c r="F161" s="220"/>
      <c r="G161" s="220"/>
      <c r="H161" s="220"/>
      <c r="I161" s="220"/>
      <c r="J161" s="220"/>
      <c r="K161" s="241"/>
    </row>
    <row r="162" spans="2:11" customFormat="1" ht="18.75" customHeight="1" x14ac:dyDescent="0.2">
      <c r="B162" s="222"/>
      <c r="C162" s="232"/>
      <c r="D162" s="232"/>
      <c r="E162" s="232"/>
      <c r="F162" s="242"/>
      <c r="G162" s="232"/>
      <c r="H162" s="232"/>
      <c r="I162" s="232"/>
      <c r="J162" s="232"/>
      <c r="K162" s="222"/>
    </row>
    <row r="163" spans="2:11" customFormat="1" ht="18.75" customHeight="1" x14ac:dyDescent="0.2"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</row>
    <row r="164" spans="2:11" customFormat="1" ht="7.5" customHeight="1" x14ac:dyDescent="0.2">
      <c r="B164" s="179"/>
      <c r="C164" s="180"/>
      <c r="D164" s="180"/>
      <c r="E164" s="180"/>
      <c r="F164" s="180"/>
      <c r="G164" s="180"/>
      <c r="H164" s="180"/>
      <c r="I164" s="180"/>
      <c r="J164" s="180"/>
      <c r="K164" s="181"/>
    </row>
    <row r="165" spans="2:11" customFormat="1" ht="45" customHeight="1" x14ac:dyDescent="0.2">
      <c r="B165" s="182"/>
      <c r="C165" s="299" t="s">
        <v>711</v>
      </c>
      <c r="D165" s="299"/>
      <c r="E165" s="299"/>
      <c r="F165" s="299"/>
      <c r="G165" s="299"/>
      <c r="H165" s="299"/>
      <c r="I165" s="299"/>
      <c r="J165" s="299"/>
      <c r="K165" s="183"/>
    </row>
    <row r="166" spans="2:11" customFormat="1" ht="17.25" customHeight="1" x14ac:dyDescent="0.2">
      <c r="B166" s="182"/>
      <c r="C166" s="203" t="s">
        <v>639</v>
      </c>
      <c r="D166" s="203"/>
      <c r="E166" s="203"/>
      <c r="F166" s="203" t="s">
        <v>640</v>
      </c>
      <c r="G166" s="243"/>
      <c r="H166" s="244" t="s">
        <v>56</v>
      </c>
      <c r="I166" s="244" t="s">
        <v>59</v>
      </c>
      <c r="J166" s="203" t="s">
        <v>641</v>
      </c>
      <c r="K166" s="183"/>
    </row>
    <row r="167" spans="2:11" customFormat="1" ht="17.25" customHeight="1" x14ac:dyDescent="0.2">
      <c r="B167" s="184"/>
      <c r="C167" s="205" t="s">
        <v>642</v>
      </c>
      <c r="D167" s="205"/>
      <c r="E167" s="205"/>
      <c r="F167" s="206" t="s">
        <v>643</v>
      </c>
      <c r="G167" s="245"/>
      <c r="H167" s="246"/>
      <c r="I167" s="246"/>
      <c r="J167" s="205" t="s">
        <v>644</v>
      </c>
      <c r="K167" s="185"/>
    </row>
    <row r="168" spans="2:11" customFormat="1" ht="5.25" customHeight="1" x14ac:dyDescent="0.2">
      <c r="B168" s="213"/>
      <c r="C168" s="208"/>
      <c r="D168" s="208"/>
      <c r="E168" s="208"/>
      <c r="F168" s="208"/>
      <c r="G168" s="209"/>
      <c r="H168" s="208"/>
      <c r="I168" s="208"/>
      <c r="J168" s="208"/>
      <c r="K168" s="234"/>
    </row>
    <row r="169" spans="2:11" customFormat="1" ht="15" customHeight="1" x14ac:dyDescent="0.2">
      <c r="B169" s="213"/>
      <c r="C169" s="190" t="s">
        <v>648</v>
      </c>
      <c r="D169" s="190"/>
      <c r="E169" s="190"/>
      <c r="F169" s="211" t="s">
        <v>645</v>
      </c>
      <c r="G169" s="190"/>
      <c r="H169" s="190" t="s">
        <v>685</v>
      </c>
      <c r="I169" s="190" t="s">
        <v>647</v>
      </c>
      <c r="J169" s="190">
        <v>120</v>
      </c>
      <c r="K169" s="234"/>
    </row>
    <row r="170" spans="2:11" customFormat="1" ht="15" customHeight="1" x14ac:dyDescent="0.2">
      <c r="B170" s="213"/>
      <c r="C170" s="190" t="s">
        <v>694</v>
      </c>
      <c r="D170" s="190"/>
      <c r="E170" s="190"/>
      <c r="F170" s="211" t="s">
        <v>645</v>
      </c>
      <c r="G170" s="190"/>
      <c r="H170" s="190" t="s">
        <v>695</v>
      </c>
      <c r="I170" s="190" t="s">
        <v>647</v>
      </c>
      <c r="J170" s="190" t="s">
        <v>696</v>
      </c>
      <c r="K170" s="234"/>
    </row>
    <row r="171" spans="2:11" customFormat="1" ht="15" customHeight="1" x14ac:dyDescent="0.2">
      <c r="B171" s="213"/>
      <c r="C171" s="190" t="s">
        <v>593</v>
      </c>
      <c r="D171" s="190"/>
      <c r="E171" s="190"/>
      <c r="F171" s="211" t="s">
        <v>645</v>
      </c>
      <c r="G171" s="190"/>
      <c r="H171" s="190" t="s">
        <v>712</v>
      </c>
      <c r="I171" s="190" t="s">
        <v>647</v>
      </c>
      <c r="J171" s="190" t="s">
        <v>696</v>
      </c>
      <c r="K171" s="234"/>
    </row>
    <row r="172" spans="2:11" customFormat="1" ht="15" customHeight="1" x14ac:dyDescent="0.2">
      <c r="B172" s="213"/>
      <c r="C172" s="190" t="s">
        <v>650</v>
      </c>
      <c r="D172" s="190"/>
      <c r="E172" s="190"/>
      <c r="F172" s="211" t="s">
        <v>651</v>
      </c>
      <c r="G172" s="190"/>
      <c r="H172" s="190" t="s">
        <v>712</v>
      </c>
      <c r="I172" s="190" t="s">
        <v>647</v>
      </c>
      <c r="J172" s="190">
        <v>50</v>
      </c>
      <c r="K172" s="234"/>
    </row>
    <row r="173" spans="2:11" customFormat="1" ht="15" customHeight="1" x14ac:dyDescent="0.2">
      <c r="B173" s="213"/>
      <c r="C173" s="190" t="s">
        <v>653</v>
      </c>
      <c r="D173" s="190"/>
      <c r="E173" s="190"/>
      <c r="F173" s="211" t="s">
        <v>645</v>
      </c>
      <c r="G173" s="190"/>
      <c r="H173" s="190" t="s">
        <v>712</v>
      </c>
      <c r="I173" s="190" t="s">
        <v>655</v>
      </c>
      <c r="J173" s="190"/>
      <c r="K173" s="234"/>
    </row>
    <row r="174" spans="2:11" customFormat="1" ht="15" customHeight="1" x14ac:dyDescent="0.2">
      <c r="B174" s="213"/>
      <c r="C174" s="190" t="s">
        <v>664</v>
      </c>
      <c r="D174" s="190"/>
      <c r="E174" s="190"/>
      <c r="F174" s="211" t="s">
        <v>651</v>
      </c>
      <c r="G174" s="190"/>
      <c r="H174" s="190" t="s">
        <v>712</v>
      </c>
      <c r="I174" s="190" t="s">
        <v>647</v>
      </c>
      <c r="J174" s="190">
        <v>50</v>
      </c>
      <c r="K174" s="234"/>
    </row>
    <row r="175" spans="2:11" customFormat="1" ht="15" customHeight="1" x14ac:dyDescent="0.2">
      <c r="B175" s="213"/>
      <c r="C175" s="190" t="s">
        <v>672</v>
      </c>
      <c r="D175" s="190"/>
      <c r="E175" s="190"/>
      <c r="F175" s="211" t="s">
        <v>651</v>
      </c>
      <c r="G175" s="190"/>
      <c r="H175" s="190" t="s">
        <v>712</v>
      </c>
      <c r="I175" s="190" t="s">
        <v>647</v>
      </c>
      <c r="J175" s="190">
        <v>50</v>
      </c>
      <c r="K175" s="234"/>
    </row>
    <row r="176" spans="2:11" customFormat="1" ht="15" customHeight="1" x14ac:dyDescent="0.2">
      <c r="B176" s="213"/>
      <c r="C176" s="190" t="s">
        <v>670</v>
      </c>
      <c r="D176" s="190"/>
      <c r="E176" s="190"/>
      <c r="F176" s="211" t="s">
        <v>651</v>
      </c>
      <c r="G176" s="190"/>
      <c r="H176" s="190" t="s">
        <v>712</v>
      </c>
      <c r="I176" s="190" t="s">
        <v>647</v>
      </c>
      <c r="J176" s="190">
        <v>50</v>
      </c>
      <c r="K176" s="234"/>
    </row>
    <row r="177" spans="2:11" customFormat="1" ht="15" customHeight="1" x14ac:dyDescent="0.2">
      <c r="B177" s="213"/>
      <c r="C177" s="190" t="s">
        <v>111</v>
      </c>
      <c r="D177" s="190"/>
      <c r="E177" s="190"/>
      <c r="F177" s="211" t="s">
        <v>645</v>
      </c>
      <c r="G177" s="190"/>
      <c r="H177" s="190" t="s">
        <v>713</v>
      </c>
      <c r="I177" s="190" t="s">
        <v>714</v>
      </c>
      <c r="J177" s="190"/>
      <c r="K177" s="234"/>
    </row>
    <row r="178" spans="2:11" customFormat="1" ht="15" customHeight="1" x14ac:dyDescent="0.2">
      <c r="B178" s="213"/>
      <c r="C178" s="190" t="s">
        <v>59</v>
      </c>
      <c r="D178" s="190"/>
      <c r="E178" s="190"/>
      <c r="F178" s="211" t="s">
        <v>645</v>
      </c>
      <c r="G178" s="190"/>
      <c r="H178" s="190" t="s">
        <v>715</v>
      </c>
      <c r="I178" s="190" t="s">
        <v>716</v>
      </c>
      <c r="J178" s="190">
        <v>1</v>
      </c>
      <c r="K178" s="234"/>
    </row>
    <row r="179" spans="2:11" customFormat="1" ht="15" customHeight="1" x14ac:dyDescent="0.2">
      <c r="B179" s="213"/>
      <c r="C179" s="190" t="s">
        <v>55</v>
      </c>
      <c r="D179" s="190"/>
      <c r="E179" s="190"/>
      <c r="F179" s="211" t="s">
        <v>645</v>
      </c>
      <c r="G179" s="190"/>
      <c r="H179" s="190" t="s">
        <v>717</v>
      </c>
      <c r="I179" s="190" t="s">
        <v>647</v>
      </c>
      <c r="J179" s="190">
        <v>20</v>
      </c>
      <c r="K179" s="234"/>
    </row>
    <row r="180" spans="2:11" customFormat="1" ht="15" customHeight="1" x14ac:dyDescent="0.2">
      <c r="B180" s="213"/>
      <c r="C180" s="190" t="s">
        <v>56</v>
      </c>
      <c r="D180" s="190"/>
      <c r="E180" s="190"/>
      <c r="F180" s="211" t="s">
        <v>645</v>
      </c>
      <c r="G180" s="190"/>
      <c r="H180" s="190" t="s">
        <v>718</v>
      </c>
      <c r="I180" s="190" t="s">
        <v>647</v>
      </c>
      <c r="J180" s="190">
        <v>255</v>
      </c>
      <c r="K180" s="234"/>
    </row>
    <row r="181" spans="2:11" customFormat="1" ht="15" customHeight="1" x14ac:dyDescent="0.2">
      <c r="B181" s="213"/>
      <c r="C181" s="190" t="s">
        <v>112</v>
      </c>
      <c r="D181" s="190"/>
      <c r="E181" s="190"/>
      <c r="F181" s="211" t="s">
        <v>645</v>
      </c>
      <c r="G181" s="190"/>
      <c r="H181" s="190" t="s">
        <v>609</v>
      </c>
      <c r="I181" s="190" t="s">
        <v>647</v>
      </c>
      <c r="J181" s="190">
        <v>10</v>
      </c>
      <c r="K181" s="234"/>
    </row>
    <row r="182" spans="2:11" customFormat="1" ht="15" customHeight="1" x14ac:dyDescent="0.2">
      <c r="B182" s="213"/>
      <c r="C182" s="190" t="s">
        <v>113</v>
      </c>
      <c r="D182" s="190"/>
      <c r="E182" s="190"/>
      <c r="F182" s="211" t="s">
        <v>645</v>
      </c>
      <c r="G182" s="190"/>
      <c r="H182" s="190" t="s">
        <v>719</v>
      </c>
      <c r="I182" s="190" t="s">
        <v>680</v>
      </c>
      <c r="J182" s="190"/>
      <c r="K182" s="234"/>
    </row>
    <row r="183" spans="2:11" customFormat="1" ht="15" customHeight="1" x14ac:dyDescent="0.2">
      <c r="B183" s="213"/>
      <c r="C183" s="190" t="s">
        <v>720</v>
      </c>
      <c r="D183" s="190"/>
      <c r="E183" s="190"/>
      <c r="F183" s="211" t="s">
        <v>645</v>
      </c>
      <c r="G183" s="190"/>
      <c r="H183" s="190" t="s">
        <v>721</v>
      </c>
      <c r="I183" s="190" t="s">
        <v>680</v>
      </c>
      <c r="J183" s="190"/>
      <c r="K183" s="234"/>
    </row>
    <row r="184" spans="2:11" customFormat="1" ht="15" customHeight="1" x14ac:dyDescent="0.2">
      <c r="B184" s="213"/>
      <c r="C184" s="190" t="s">
        <v>709</v>
      </c>
      <c r="D184" s="190"/>
      <c r="E184" s="190"/>
      <c r="F184" s="211" t="s">
        <v>645</v>
      </c>
      <c r="G184" s="190"/>
      <c r="H184" s="190" t="s">
        <v>722</v>
      </c>
      <c r="I184" s="190" t="s">
        <v>680</v>
      </c>
      <c r="J184" s="190"/>
      <c r="K184" s="234"/>
    </row>
    <row r="185" spans="2:11" customFormat="1" ht="15" customHeight="1" x14ac:dyDescent="0.2">
      <c r="B185" s="213"/>
      <c r="C185" s="190" t="s">
        <v>115</v>
      </c>
      <c r="D185" s="190"/>
      <c r="E185" s="190"/>
      <c r="F185" s="211" t="s">
        <v>651</v>
      </c>
      <c r="G185" s="190"/>
      <c r="H185" s="190" t="s">
        <v>723</v>
      </c>
      <c r="I185" s="190" t="s">
        <v>647</v>
      </c>
      <c r="J185" s="190">
        <v>50</v>
      </c>
      <c r="K185" s="234"/>
    </row>
    <row r="186" spans="2:11" customFormat="1" ht="15" customHeight="1" x14ac:dyDescent="0.2">
      <c r="B186" s="213"/>
      <c r="C186" s="190" t="s">
        <v>724</v>
      </c>
      <c r="D186" s="190"/>
      <c r="E186" s="190"/>
      <c r="F186" s="211" t="s">
        <v>651</v>
      </c>
      <c r="G186" s="190"/>
      <c r="H186" s="190" t="s">
        <v>725</v>
      </c>
      <c r="I186" s="190" t="s">
        <v>726</v>
      </c>
      <c r="J186" s="190"/>
      <c r="K186" s="234"/>
    </row>
    <row r="187" spans="2:11" customFormat="1" ht="15" customHeight="1" x14ac:dyDescent="0.2">
      <c r="B187" s="213"/>
      <c r="C187" s="190" t="s">
        <v>727</v>
      </c>
      <c r="D187" s="190"/>
      <c r="E187" s="190"/>
      <c r="F187" s="211" t="s">
        <v>651</v>
      </c>
      <c r="G187" s="190"/>
      <c r="H187" s="190" t="s">
        <v>728</v>
      </c>
      <c r="I187" s="190" t="s">
        <v>726</v>
      </c>
      <c r="J187" s="190"/>
      <c r="K187" s="234"/>
    </row>
    <row r="188" spans="2:11" customFormat="1" ht="15" customHeight="1" x14ac:dyDescent="0.2">
      <c r="B188" s="213"/>
      <c r="C188" s="190" t="s">
        <v>729</v>
      </c>
      <c r="D188" s="190"/>
      <c r="E188" s="190"/>
      <c r="F188" s="211" t="s">
        <v>651</v>
      </c>
      <c r="G188" s="190"/>
      <c r="H188" s="190" t="s">
        <v>730</v>
      </c>
      <c r="I188" s="190" t="s">
        <v>726</v>
      </c>
      <c r="J188" s="190"/>
      <c r="K188" s="234"/>
    </row>
    <row r="189" spans="2:11" customFormat="1" ht="15" customHeight="1" x14ac:dyDescent="0.2">
      <c r="B189" s="213"/>
      <c r="C189" s="247" t="s">
        <v>731</v>
      </c>
      <c r="D189" s="190"/>
      <c r="E189" s="190"/>
      <c r="F189" s="211" t="s">
        <v>651</v>
      </c>
      <c r="G189" s="190"/>
      <c r="H189" s="190" t="s">
        <v>732</v>
      </c>
      <c r="I189" s="190" t="s">
        <v>733</v>
      </c>
      <c r="J189" s="248" t="s">
        <v>734</v>
      </c>
      <c r="K189" s="234"/>
    </row>
    <row r="190" spans="2:11" customFormat="1" ht="15" customHeight="1" x14ac:dyDescent="0.2">
      <c r="B190" s="213"/>
      <c r="C190" s="247" t="s">
        <v>44</v>
      </c>
      <c r="D190" s="190"/>
      <c r="E190" s="190"/>
      <c r="F190" s="211" t="s">
        <v>645</v>
      </c>
      <c r="G190" s="190"/>
      <c r="H190" s="187" t="s">
        <v>735</v>
      </c>
      <c r="I190" s="190" t="s">
        <v>736</v>
      </c>
      <c r="J190" s="190"/>
      <c r="K190" s="234"/>
    </row>
    <row r="191" spans="2:11" customFormat="1" ht="15" customHeight="1" x14ac:dyDescent="0.2">
      <c r="B191" s="213"/>
      <c r="C191" s="247" t="s">
        <v>737</v>
      </c>
      <c r="D191" s="190"/>
      <c r="E191" s="190"/>
      <c r="F191" s="211" t="s">
        <v>645</v>
      </c>
      <c r="G191" s="190"/>
      <c r="H191" s="190" t="s">
        <v>738</v>
      </c>
      <c r="I191" s="190" t="s">
        <v>680</v>
      </c>
      <c r="J191" s="190"/>
      <c r="K191" s="234"/>
    </row>
    <row r="192" spans="2:11" customFormat="1" ht="15" customHeight="1" x14ac:dyDescent="0.2">
      <c r="B192" s="213"/>
      <c r="C192" s="247" t="s">
        <v>739</v>
      </c>
      <c r="D192" s="190"/>
      <c r="E192" s="190"/>
      <c r="F192" s="211" t="s">
        <v>645</v>
      </c>
      <c r="G192" s="190"/>
      <c r="H192" s="190" t="s">
        <v>740</v>
      </c>
      <c r="I192" s="190" t="s">
        <v>680</v>
      </c>
      <c r="J192" s="190"/>
      <c r="K192" s="234"/>
    </row>
    <row r="193" spans="2:11" customFormat="1" ht="15" customHeight="1" x14ac:dyDescent="0.2">
      <c r="B193" s="213"/>
      <c r="C193" s="247" t="s">
        <v>741</v>
      </c>
      <c r="D193" s="190"/>
      <c r="E193" s="190"/>
      <c r="F193" s="211" t="s">
        <v>651</v>
      </c>
      <c r="G193" s="190"/>
      <c r="H193" s="190" t="s">
        <v>742</v>
      </c>
      <c r="I193" s="190" t="s">
        <v>680</v>
      </c>
      <c r="J193" s="190"/>
      <c r="K193" s="234"/>
    </row>
    <row r="194" spans="2:11" customFormat="1" ht="15" customHeight="1" x14ac:dyDescent="0.2">
      <c r="B194" s="240"/>
      <c r="C194" s="249"/>
      <c r="D194" s="220"/>
      <c r="E194" s="220"/>
      <c r="F194" s="220"/>
      <c r="G194" s="220"/>
      <c r="H194" s="220"/>
      <c r="I194" s="220"/>
      <c r="J194" s="220"/>
      <c r="K194" s="241"/>
    </row>
    <row r="195" spans="2:11" customFormat="1" ht="18.75" customHeight="1" x14ac:dyDescent="0.2">
      <c r="B195" s="222"/>
      <c r="C195" s="232"/>
      <c r="D195" s="232"/>
      <c r="E195" s="232"/>
      <c r="F195" s="242"/>
      <c r="G195" s="232"/>
      <c r="H195" s="232"/>
      <c r="I195" s="232"/>
      <c r="J195" s="232"/>
      <c r="K195" s="222"/>
    </row>
    <row r="196" spans="2:11" customFormat="1" ht="18.75" customHeight="1" x14ac:dyDescent="0.2">
      <c r="B196" s="222"/>
      <c r="C196" s="232"/>
      <c r="D196" s="232"/>
      <c r="E196" s="232"/>
      <c r="F196" s="242"/>
      <c r="G196" s="232"/>
      <c r="H196" s="232"/>
      <c r="I196" s="232"/>
      <c r="J196" s="232"/>
      <c r="K196" s="222"/>
    </row>
    <row r="197" spans="2:11" customFormat="1" ht="18.75" customHeight="1" x14ac:dyDescent="0.2"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</row>
    <row r="198" spans="2:11" customFormat="1" ht="13.5" x14ac:dyDescent="0.2">
      <c r="B198" s="179"/>
      <c r="C198" s="180"/>
      <c r="D198" s="180"/>
      <c r="E198" s="180"/>
      <c r="F198" s="180"/>
      <c r="G198" s="180"/>
      <c r="H198" s="180"/>
      <c r="I198" s="180"/>
      <c r="J198" s="180"/>
      <c r="K198" s="181"/>
    </row>
    <row r="199" spans="2:11" customFormat="1" ht="21" x14ac:dyDescent="0.2">
      <c r="B199" s="182"/>
      <c r="C199" s="299" t="s">
        <v>743</v>
      </c>
      <c r="D199" s="299"/>
      <c r="E199" s="299"/>
      <c r="F199" s="299"/>
      <c r="G199" s="299"/>
      <c r="H199" s="299"/>
      <c r="I199" s="299"/>
      <c r="J199" s="299"/>
      <c r="K199" s="183"/>
    </row>
    <row r="200" spans="2:11" customFormat="1" ht="25.5" customHeight="1" x14ac:dyDescent="0.3">
      <c r="B200" s="182"/>
      <c r="C200" s="250" t="s">
        <v>744</v>
      </c>
      <c r="D200" s="250"/>
      <c r="E200" s="250"/>
      <c r="F200" s="250" t="s">
        <v>745</v>
      </c>
      <c r="G200" s="251"/>
      <c r="H200" s="300" t="s">
        <v>746</v>
      </c>
      <c r="I200" s="300"/>
      <c r="J200" s="300"/>
      <c r="K200" s="183"/>
    </row>
    <row r="201" spans="2:11" customFormat="1" ht="5.25" customHeight="1" x14ac:dyDescent="0.2">
      <c r="B201" s="213"/>
      <c r="C201" s="208"/>
      <c r="D201" s="208"/>
      <c r="E201" s="208"/>
      <c r="F201" s="208"/>
      <c r="G201" s="232"/>
      <c r="H201" s="208"/>
      <c r="I201" s="208"/>
      <c r="J201" s="208"/>
      <c r="K201" s="234"/>
    </row>
    <row r="202" spans="2:11" customFormat="1" ht="15" customHeight="1" x14ac:dyDescent="0.2">
      <c r="B202" s="213"/>
      <c r="C202" s="190" t="s">
        <v>736</v>
      </c>
      <c r="D202" s="190"/>
      <c r="E202" s="190"/>
      <c r="F202" s="211" t="s">
        <v>45</v>
      </c>
      <c r="G202" s="190"/>
      <c r="H202" s="301" t="s">
        <v>747</v>
      </c>
      <c r="I202" s="301"/>
      <c r="J202" s="301"/>
      <c r="K202" s="234"/>
    </row>
    <row r="203" spans="2:11" customFormat="1" ht="15" customHeight="1" x14ac:dyDescent="0.2">
      <c r="B203" s="213"/>
      <c r="C203" s="190"/>
      <c r="D203" s="190"/>
      <c r="E203" s="190"/>
      <c r="F203" s="211" t="s">
        <v>46</v>
      </c>
      <c r="G203" s="190"/>
      <c r="H203" s="301" t="s">
        <v>748</v>
      </c>
      <c r="I203" s="301"/>
      <c r="J203" s="301"/>
      <c r="K203" s="234"/>
    </row>
    <row r="204" spans="2:11" customFormat="1" ht="15" customHeight="1" x14ac:dyDescent="0.2">
      <c r="B204" s="213"/>
      <c r="C204" s="190"/>
      <c r="D204" s="190"/>
      <c r="E204" s="190"/>
      <c r="F204" s="211" t="s">
        <v>49</v>
      </c>
      <c r="G204" s="190"/>
      <c r="H204" s="301" t="s">
        <v>749</v>
      </c>
      <c r="I204" s="301"/>
      <c r="J204" s="301"/>
      <c r="K204" s="234"/>
    </row>
    <row r="205" spans="2:11" customFormat="1" ht="15" customHeight="1" x14ac:dyDescent="0.2">
      <c r="B205" s="213"/>
      <c r="C205" s="190"/>
      <c r="D205" s="190"/>
      <c r="E205" s="190"/>
      <c r="F205" s="211" t="s">
        <v>47</v>
      </c>
      <c r="G205" s="190"/>
      <c r="H205" s="301" t="s">
        <v>750</v>
      </c>
      <c r="I205" s="301"/>
      <c r="J205" s="301"/>
      <c r="K205" s="234"/>
    </row>
    <row r="206" spans="2:11" customFormat="1" ht="15" customHeight="1" x14ac:dyDescent="0.2">
      <c r="B206" s="213"/>
      <c r="C206" s="190"/>
      <c r="D206" s="190"/>
      <c r="E206" s="190"/>
      <c r="F206" s="211" t="s">
        <v>48</v>
      </c>
      <c r="G206" s="190"/>
      <c r="H206" s="301" t="s">
        <v>751</v>
      </c>
      <c r="I206" s="301"/>
      <c r="J206" s="301"/>
      <c r="K206" s="234"/>
    </row>
    <row r="207" spans="2:11" customFormat="1" ht="15" customHeight="1" x14ac:dyDescent="0.2">
      <c r="B207" s="213"/>
      <c r="C207" s="190"/>
      <c r="D207" s="190"/>
      <c r="E207" s="190"/>
      <c r="F207" s="211"/>
      <c r="G207" s="190"/>
      <c r="H207" s="190"/>
      <c r="I207" s="190"/>
      <c r="J207" s="190"/>
      <c r="K207" s="234"/>
    </row>
    <row r="208" spans="2:11" customFormat="1" ht="15" customHeight="1" x14ac:dyDescent="0.2">
      <c r="B208" s="213"/>
      <c r="C208" s="190" t="s">
        <v>692</v>
      </c>
      <c r="D208" s="190"/>
      <c r="E208" s="190"/>
      <c r="F208" s="211" t="s">
        <v>81</v>
      </c>
      <c r="G208" s="190"/>
      <c r="H208" s="301" t="s">
        <v>752</v>
      </c>
      <c r="I208" s="301"/>
      <c r="J208" s="301"/>
      <c r="K208" s="234"/>
    </row>
    <row r="209" spans="2:11" customFormat="1" ht="15" customHeight="1" x14ac:dyDescent="0.2">
      <c r="B209" s="213"/>
      <c r="C209" s="190"/>
      <c r="D209" s="190"/>
      <c r="E209" s="190"/>
      <c r="F209" s="211" t="s">
        <v>587</v>
      </c>
      <c r="G209" s="190"/>
      <c r="H209" s="301" t="s">
        <v>588</v>
      </c>
      <c r="I209" s="301"/>
      <c r="J209" s="301"/>
      <c r="K209" s="234"/>
    </row>
    <row r="210" spans="2:11" customFormat="1" ht="15" customHeight="1" x14ac:dyDescent="0.2">
      <c r="B210" s="213"/>
      <c r="C210" s="190"/>
      <c r="D210" s="190"/>
      <c r="E210" s="190"/>
      <c r="F210" s="211" t="s">
        <v>585</v>
      </c>
      <c r="G210" s="190"/>
      <c r="H210" s="301" t="s">
        <v>753</v>
      </c>
      <c r="I210" s="301"/>
      <c r="J210" s="301"/>
      <c r="K210" s="234"/>
    </row>
    <row r="211" spans="2:11" customFormat="1" ht="15" customHeight="1" x14ac:dyDescent="0.2">
      <c r="B211" s="252"/>
      <c r="C211" s="190"/>
      <c r="D211" s="190"/>
      <c r="E211" s="190"/>
      <c r="F211" s="211" t="s">
        <v>589</v>
      </c>
      <c r="G211" s="247"/>
      <c r="H211" s="302" t="s">
        <v>590</v>
      </c>
      <c r="I211" s="302"/>
      <c r="J211" s="302"/>
      <c r="K211" s="253"/>
    </row>
    <row r="212" spans="2:11" customFormat="1" ht="15" customHeight="1" x14ac:dyDescent="0.2">
      <c r="B212" s="252"/>
      <c r="C212" s="190"/>
      <c r="D212" s="190"/>
      <c r="E212" s="190"/>
      <c r="F212" s="211" t="s">
        <v>591</v>
      </c>
      <c r="G212" s="247"/>
      <c r="H212" s="302" t="s">
        <v>754</v>
      </c>
      <c r="I212" s="302"/>
      <c r="J212" s="302"/>
      <c r="K212" s="253"/>
    </row>
    <row r="213" spans="2:11" customFormat="1" ht="15" customHeight="1" x14ac:dyDescent="0.2">
      <c r="B213" s="252"/>
      <c r="C213" s="190"/>
      <c r="D213" s="190"/>
      <c r="E213" s="190"/>
      <c r="F213" s="211"/>
      <c r="G213" s="247"/>
      <c r="H213" s="238"/>
      <c r="I213" s="238"/>
      <c r="J213" s="238"/>
      <c r="K213" s="253"/>
    </row>
    <row r="214" spans="2:11" customFormat="1" ht="15" customHeight="1" x14ac:dyDescent="0.2">
      <c r="B214" s="252"/>
      <c r="C214" s="190" t="s">
        <v>716</v>
      </c>
      <c r="D214" s="190"/>
      <c r="E214" s="190"/>
      <c r="F214" s="211">
        <v>1</v>
      </c>
      <c r="G214" s="247"/>
      <c r="H214" s="302" t="s">
        <v>755</v>
      </c>
      <c r="I214" s="302"/>
      <c r="J214" s="302"/>
      <c r="K214" s="253"/>
    </row>
    <row r="215" spans="2:11" customFormat="1" ht="15" customHeight="1" x14ac:dyDescent="0.2">
      <c r="B215" s="252"/>
      <c r="C215" s="190"/>
      <c r="D215" s="190"/>
      <c r="E215" s="190"/>
      <c r="F215" s="211">
        <v>2</v>
      </c>
      <c r="G215" s="247"/>
      <c r="H215" s="302" t="s">
        <v>756</v>
      </c>
      <c r="I215" s="302"/>
      <c r="J215" s="302"/>
      <c r="K215" s="253"/>
    </row>
    <row r="216" spans="2:11" customFormat="1" ht="15" customHeight="1" x14ac:dyDescent="0.2">
      <c r="B216" s="252"/>
      <c r="C216" s="190"/>
      <c r="D216" s="190"/>
      <c r="E216" s="190"/>
      <c r="F216" s="211">
        <v>3</v>
      </c>
      <c r="G216" s="247"/>
      <c r="H216" s="302" t="s">
        <v>757</v>
      </c>
      <c r="I216" s="302"/>
      <c r="J216" s="302"/>
      <c r="K216" s="253"/>
    </row>
    <row r="217" spans="2:11" customFormat="1" ht="15" customHeight="1" x14ac:dyDescent="0.2">
      <c r="B217" s="252"/>
      <c r="C217" s="190"/>
      <c r="D217" s="190"/>
      <c r="E217" s="190"/>
      <c r="F217" s="211">
        <v>4</v>
      </c>
      <c r="G217" s="247"/>
      <c r="H217" s="302" t="s">
        <v>758</v>
      </c>
      <c r="I217" s="302"/>
      <c r="J217" s="302"/>
      <c r="K217" s="253"/>
    </row>
    <row r="218" spans="2:11" customFormat="1" ht="12.75" customHeight="1" x14ac:dyDescent="0.2">
      <c r="B218" s="254"/>
      <c r="C218" s="255"/>
      <c r="D218" s="255"/>
      <c r="E218" s="255"/>
      <c r="F218" s="255"/>
      <c r="G218" s="255"/>
      <c r="H218" s="255"/>
      <c r="I218" s="255"/>
      <c r="J218" s="255"/>
      <c r="K218" s="256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0001 - Demolice stodoly</vt:lpstr>
      <vt:lpstr>0002 - Demolice domu</vt:lpstr>
      <vt:lpstr>0003 - Práce na dvoře a p...</vt:lpstr>
      <vt:lpstr>Pokyny pro vyplnění</vt:lpstr>
      <vt:lpstr>'0001 - Demolice stodoly'!Názvy_tisku</vt:lpstr>
      <vt:lpstr>'0002 - Demolice domu'!Názvy_tisku</vt:lpstr>
      <vt:lpstr>'0003 - Práce na dvoře a p...'!Názvy_tisku</vt:lpstr>
      <vt:lpstr>'Rekapitulace stavby'!Názvy_tisku</vt:lpstr>
      <vt:lpstr>'0001 - Demolice stodoly'!Oblast_tisku</vt:lpstr>
      <vt:lpstr>'0002 - Demolice domu'!Oblast_tisku</vt:lpstr>
      <vt:lpstr>'0003 - Práce na dvoře a p...'!Oblast_tisku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EXTENSA\Majitel</dc:creator>
  <cp:lastModifiedBy>Indruchová Kateřina</cp:lastModifiedBy>
  <dcterms:created xsi:type="dcterms:W3CDTF">2023-10-23T17:39:23Z</dcterms:created>
  <dcterms:modified xsi:type="dcterms:W3CDTF">2025-04-24T06:55:27Z</dcterms:modified>
</cp:coreProperties>
</file>