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Škody po zimě\2026\II-101 Hostín u Vojkovic\"/>
    </mc:Choice>
  </mc:AlternateContent>
  <xr:revisionPtr revIDLastSave="0" documentId="13_ncr:1_{9058E52E-4608-40E6-966C-F589AB4323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Area" localSheetId="1">rozpočet!$B$4:$H$33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7" i="1"/>
  <c r="H22" i="1" l="1"/>
  <c r="H29" i="1"/>
  <c r="H9" i="4" l="1"/>
  <c r="H8" i="4"/>
  <c r="H7" i="4"/>
  <c r="H6" i="4"/>
  <c r="H5" i="4"/>
  <c r="H10" i="4" s="1"/>
  <c r="G19" i="1" s="1"/>
  <c r="H19" i="1" s="1"/>
  <c r="H16" i="1" l="1"/>
  <c r="H15" i="1"/>
  <c r="H26" i="1"/>
  <c r="H12" i="1" l="1"/>
  <c r="H28" i="1" l="1"/>
  <c r="H20" i="1"/>
  <c r="J20" i="1"/>
  <c r="H21" i="1"/>
  <c r="H23" i="1" l="1"/>
  <c r="H18" i="1" l="1"/>
  <c r="H17" i="1"/>
  <c r="H14" i="1"/>
  <c r="H13" i="1"/>
  <c r="H11" i="1"/>
  <c r="H30" i="1" l="1"/>
  <c r="H31" i="1" l="1"/>
  <c r="H32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<sst xmlns="http://schemas.openxmlformats.org/spreadsheetml/2006/main" count="158" uniqueCount="112">
  <si>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</si>
  <si>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</si>
  <si>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</si>
  <si>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</si>
  <si>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</si>
  <si>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</si>
  <si>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</si>
  <si>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</si>
  <si>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</si>
  <si>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</si>
  <si>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</si>
  <si>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</si>
  <si>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</si>
  <si>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</si>
  <si>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</si>
  <si>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</si>
  <si>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</si>
  <si>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</si>
  <si>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</si>
  <si>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</si>
  <si>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</si>
  <si>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</si>
  <si>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</si>
  <si>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</si>
  <si>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</si>
  <si>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</si>
  <si>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</si>
  <si>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</si>
  <si>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</si>
  <si>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</si>
  <si>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</si>
  <si>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</si>
  <si>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</si>
  <si>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</si>
  <si>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</si>
  <si>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</si>
  <si>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</si>
  <si>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</si>
  <si>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</si>
  <si>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</si>
  <si>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</si>
  <si>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</si>
  <si>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</si>
  <si>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</si>
  <si>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</si>
  <si>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</si>
  <si>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</si>
  <si>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</si>
  <si>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</si>
  <si>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</si>
  <si>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</si>
  <si>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</si>
  <si>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</si>
  <si>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</si>
  <si>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</si>
  <si>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</si>
  <si>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</si>
  <si>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</si>
  <si>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</si>
  <si>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</si>
  <si>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</si>
  <si>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</si>
  <si>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</si>
  <si>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</si>
  <si>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</si>
  <si>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</si>
  <si>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</si>
  <si>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</si>
  <si>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</si>
  <si>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</si>
  <si>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</si>
  <si>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</si>
  <si>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</si>
  <si>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</si>
  <si>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</si>
  <si>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574C06</t>
  </si>
  <si>
    <t>ASFALTOVÝ BETON PRO LOŽNÍ VRSTVY ACL 16+, 16S</t>
  </si>
  <si>
    <t>kus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</si>
  <si>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apod.
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</si>
  <si>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apod.</t>
  </si>
  <si>
    <t xml:space="preserve">Sanace  hl. 37cm    - agregovaná položka       </t>
  </si>
  <si>
    <t xml:space="preserve">SEPARAČNÍ GEOTEXTILIE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</si>
  <si>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</si>
  <si>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uložení odpadu ze stavby na skládku s oprávněník k opětovnému využití - recyklační středisko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</si>
  <si>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</si>
  <si>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ODKOPÁVKY A PROKOPÁVKY OBECNÉ TŘ. II, ODVOZ DO 20KM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</si>
  <si>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</t>
  </si>
  <si>
    <t xml:space="preserve">VOZOVKOVÉ VRSTVY ZE ŠTĚRKODRTI TL. DO 300MM </t>
  </si>
  <si>
    <t>Položka zahrnuje:
- dodání kameniva ŠDa, frakce 0-63
- rozprostření a zhutnění vrstvy v předepsané tloušťce
- zřízení vrstvy bez rozlišení šířky, pokládání vrstvy po etapách</t>
  </si>
  <si>
    <t>ASFALTOVÝ BETON PRO LOŽNÍ VRSTVY ACL 16+, 16S - TL. 70MM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</si>
  <si>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</t>
  </si>
  <si>
    <t xml:space="preserve">Celkem sanace   </t>
  </si>
  <si>
    <t>SANACE KONSTRUKČNÍCH VRSTEV tl. 370 mm (dle technické specifikace)</t>
  </si>
  <si>
    <t>VODOROVNÉ DOPRAVNÍ ZNAČENÍ PLASTEM HLADKÉ - DODÁVKA A POKLÁDKA</t>
  </si>
  <si>
    <t>II/101 Hostín u Vojkovic</t>
  </si>
  <si>
    <t>silnice II/101, staničení km 81,096 - 82,879</t>
  </si>
  <si>
    <t>Objekt: silnice II/101, km 81,096 - 82,879</t>
  </si>
  <si>
    <t>Stavba: II/101 Hostín u Vojkovic</t>
  </si>
  <si>
    <t>Datum:  04.11.2025</t>
  </si>
  <si>
    <t>12932</t>
  </si>
  <si>
    <t>ČIŠTĚNÍ PŘÍKOPŮ OD NÁNOSU DO 0,5M3/M</t>
  </si>
  <si>
    <t>91228</t>
  </si>
  <si>
    <t>SMĚROVÉ SLOUPKY Z PLAST HMOT VČETNĚ ODRAZNÉHO PÁSKU</t>
  </si>
  <si>
    <t>Položka zahrnuje:
- dodání a osazení sloupku včetně nutných zemních prací
- vnitrostaveništní a mimostaveništní doprava
- odrazky plastové nebo z retroreflexní fólie</t>
  </si>
  <si>
    <t>91551</t>
  </si>
  <si>
    <t>VODOROVNÉ DOPRAVNÍ ZNAČENÍ - PŘEDEM PŘIPRAVENÉ SYMBOLY</t>
  </si>
  <si>
    <t>Položka zahrnuje:
- dodání a pokládku předepsaného symbolu
- předznačení a reflexní úpravu</t>
  </si>
  <si>
    <t>89921</t>
  </si>
  <si>
    <t>VÝŠKOVÁ ÚPRAVA POKLOPŮ</t>
  </si>
  <si>
    <t>Položka zahrnuje:
- všechny nutné práce a materiály pro zvýšení nebo snížení zařízení (včetně nutné úpravy stávajícího povrchu vozovky nebo chodníku)</t>
  </si>
  <si>
    <t>89923</t>
  </si>
  <si>
    <t>VÝŠKOVÁ ÚPRAVA KRYCÍCH HRNCŮ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</si>
</sst>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9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  <font>
      <b/>
      <sz val="12"/>
      <color rgb="FFFF0000"/>
      <name val="Arial"/>
      <family val="2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62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0" fontId="6" fillId="2" borderId="17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37" fontId="28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64" fontId="29" fillId="0" borderId="0" xfId="0" applyNumberFormat="1" applyFont="1" applyAlignment="1" applyProtection="1">
      <alignment horizontal="right" vertical="top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5" fillId="0" borderId="0" xfId="0" applyNumberFormat="1" applyFont="1" applyAlignment="1">
      <alignment horizontal="center" vertical="top"/>
      <protection locked="0"/>
    </xf>
    <xf numFmtId="0" fontId="35" fillId="0" borderId="0" xfId="0" applyFont="1" applyAlignment="1">
      <alignment horizontal="left" vertical="top" wrapText="1"/>
      <protection locked="0"/>
    </xf>
    <xf numFmtId="164" fontId="35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 applyProtection="1">
      <alignment horizontal="left"/>
    </xf>
    <xf numFmtId="0" fontId="14" fillId="0" borderId="15" xfId="0" applyFont="1" applyBorder="1" applyAlignment="1" applyProtection="1">
      <alignment horizontal="center" vertical="center"/>
    </xf>
    <xf numFmtId="3" fontId="14" fillId="0" borderId="15" xfId="0" applyNumberFormat="1" applyFont="1" applyBorder="1" applyAlignment="1" applyProtection="1">
      <alignment vertical="center"/>
    </xf>
    <xf numFmtId="0" fontId="14" fillId="0" borderId="15" xfId="0" applyFont="1" applyBorder="1" applyAlignment="1" applyProtection="1">
      <alignment vertical="center"/>
    </xf>
    <xf numFmtId="2" fontId="6" fillId="4" borderId="6" xfId="0" applyNumberFormat="1" applyFont="1" applyFill="1" applyBorder="1" applyAlignment="1" applyProtection="1">
      <alignment horizontal="center" vertical="center"/>
    </xf>
    <xf numFmtId="4" fontId="36" fillId="0" borderId="42" xfId="0" applyNumberFormat="1" applyFont="1" applyBorder="1" applyAlignment="1" applyProtection="1">
      <alignment vertical="top"/>
    </xf>
    <xf numFmtId="4" fontId="36" fillId="0" borderId="13" xfId="0" applyNumberFormat="1" applyFont="1" applyBorder="1" applyAlignment="1" applyProtection="1">
      <alignment vertical="top"/>
    </xf>
    <xf numFmtId="4" fontId="36" fillId="0" borderId="36" xfId="0" applyNumberFormat="1" applyFont="1" applyBorder="1" applyAlignment="1" applyProtection="1">
      <alignment vertical="top"/>
    </xf>
    <xf numFmtId="0" fontId="0" fillId="0" borderId="6" xfId="0" applyBorder="1" applyAlignment="1">
      <alignment vertical="top"/>
      <protection locked="0"/>
    </xf>
    <xf numFmtId="0" fontId="6" fillId="2" borderId="6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left" vertical="top" wrapText="1"/>
    </xf>
    <xf numFmtId="2" fontId="5" fillId="0" borderId="6" xfId="0" applyNumberFormat="1" applyFont="1" applyBorder="1" applyAlignment="1" applyProtection="1">
      <alignment horizontal="right" vertical="center"/>
    </xf>
    <xf numFmtId="4" fontId="5" fillId="4" borderId="6" xfId="0" applyNumberFormat="1" applyFont="1" applyFill="1" applyBorder="1" applyAlignment="1" applyProtection="1">
      <alignment horizontal="right" vertical="center"/>
    </xf>
    <xf numFmtId="49" fontId="6" fillId="6" borderId="6" xfId="0" applyNumberFormat="1" applyFont="1" applyFill="1" applyBorder="1" applyAlignment="1" applyProtection="1">
      <alignment horizontal="center" vertical="center"/>
    </xf>
    <xf numFmtId="0" fontId="38" fillId="6" borderId="6" xfId="0" applyFont="1" applyFill="1" applyBorder="1" applyAlignment="1" applyProtection="1">
      <alignment horizontal="left" vertical="top" wrapText="1"/>
    </xf>
    <xf numFmtId="2" fontId="6" fillId="6" borderId="6" xfId="0" applyNumberFormat="1" applyFont="1" applyFill="1" applyBorder="1" applyAlignment="1" applyProtection="1">
      <alignment vertical="top"/>
    </xf>
    <xf numFmtId="39" fontId="6" fillId="4" borderId="6" xfId="0" applyNumberFormat="1" applyFont="1" applyFill="1" applyBorder="1" applyAlignment="1" applyProtection="1">
      <alignment vertical="top"/>
    </xf>
    <xf numFmtId="4" fontId="6" fillId="0" borderId="6" xfId="0" applyNumberFormat="1" applyFont="1" applyBorder="1" applyAlignment="1" applyProtection="1">
      <alignment vertical="top"/>
    </xf>
    <xf numFmtId="0" fontId="38" fillId="0" borderId="6" xfId="0" applyFont="1" applyBorder="1" applyAlignment="1">
      <alignment vertical="top" wrapText="1"/>
      <protection locked="0"/>
    </xf>
    <xf numFmtId="11" fontId="6" fillId="0" borderId="6" xfId="0" applyNumberFormat="1" applyFont="1" applyBorder="1" applyAlignment="1" applyProtection="1">
      <alignment horizontal="center" vertical="center"/>
    </xf>
    <xf numFmtId="0" fontId="38" fillId="0" borderId="8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right" vertical="center"/>
    </xf>
    <xf numFmtId="4" fontId="5" fillId="4" borderId="8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Border="1" applyAlignment="1" applyProtection="1">
      <alignment horizontal="right" vertical="center"/>
    </xf>
    <xf numFmtId="4" fontId="13" fillId="0" borderId="23" xfId="0" applyNumberFormat="1" applyFont="1" applyBorder="1" applyAlignment="1" applyProtection="1">
      <alignment vertical="top"/>
    </xf>
    <xf numFmtId="0" fontId="26" fillId="0" borderId="43" xfId="0" applyFont="1" applyBorder="1" applyAlignment="1" applyProtection="1">
      <alignment vertical="top"/>
    </xf>
    <xf numFmtId="0" fontId="26" fillId="0" borderId="44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right" vertical="top"/>
    </xf>
    <xf numFmtId="0" fontId="0" fillId="0" borderId="44" xfId="0" applyBorder="1" applyAlignment="1">
      <alignment vertical="top"/>
      <protection locked="0"/>
    </xf>
    <xf numFmtId="4" fontId="6" fillId="0" borderId="45" xfId="0" applyNumberFormat="1" applyFont="1" applyBorder="1" applyAlignment="1">
      <alignment vertical="top"/>
      <protection locked="0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6" borderId="6" xfId="0" applyFont="1" applyFill="1" applyBorder="1" applyAlignment="1" applyProtection="1">
      <alignment vertical="top"/>
    </xf>
    <xf numFmtId="4" fontId="6" fillId="6" borderId="7" xfId="0" applyNumberFormat="1" applyFont="1" applyFill="1" applyBorder="1" applyAlignment="1" applyProtection="1">
      <alignment horizontal="center"/>
    </xf>
    <xf numFmtId="4" fontId="6" fillId="4" borderId="6" xfId="0" applyNumberFormat="1" applyFont="1" applyFill="1" applyBorder="1" applyAlignment="1" applyProtection="1">
      <alignment horizontal="center"/>
    </xf>
    <xf numFmtId="0" fontId="26" fillId="0" borderId="41" xfId="0" applyFont="1" applyBorder="1" applyAlignment="1" applyProtection="1">
      <alignment vertical="top"/>
    </xf>
    <xf numFmtId="0" fontId="26" fillId="0" borderId="39" xfId="0" applyFont="1" applyBorder="1" applyAlignment="1" applyProtection="1">
      <alignment vertical="top"/>
    </xf>
    <xf numFmtId="4" fontId="26" fillId="0" borderId="39" xfId="0" applyNumberFormat="1" applyFont="1" applyBorder="1" applyAlignment="1" applyProtection="1">
      <alignment horizontal="right" vertical="top"/>
    </xf>
    <xf numFmtId="4" fontId="26" fillId="0" borderId="40" xfId="0" applyNumberFormat="1" applyFont="1" applyBorder="1" applyAlignment="1" applyProtection="1">
      <alignment vertical="top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0" fontId="26" fillId="0" borderId="26" xfId="0" applyFont="1" applyBorder="1" applyAlignment="1" applyProtection="1">
      <alignment vertical="top"/>
    </xf>
    <xf numFmtId="0" fontId="26" fillId="0" borderId="27" xfId="0" applyFont="1" applyBorder="1" applyAlignment="1" applyProtection="1">
      <alignment vertical="top"/>
    </xf>
    <xf numFmtId="4" fontId="26" fillId="0" borderId="27" xfId="0" applyNumberFormat="1" applyFont="1" applyBorder="1" applyAlignment="1" applyProtection="1">
      <alignment horizontal="right" vertical="top"/>
    </xf>
    <xf numFmtId="4" fontId="26" fillId="0" borderId="28" xfId="0" applyNumberFormat="1" applyFont="1" applyBorder="1" applyAlignment="1" applyProtection="1">
      <alignment vertical="top"/>
    </xf>
    <xf numFmtId="49" fontId="15" fillId="0" borderId="18" xfId="0" applyNumberFormat="1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/>
    </xf>
    <xf numFmtId="49" fontId="19" fillId="0" borderId="21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2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3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5" borderId="24" xfId="0" applyNumberFormat="1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5" xfId="0" applyFont="1" applyFill="1" applyBorder="1" applyAlignment="1" applyProtection="1">
      <alignment horizontal="center" vertical="center"/>
    </xf>
    <xf numFmtId="49" fontId="15" fillId="0" borderId="19" xfId="0" applyNumberFormat="1" applyFont="1" applyBorder="1" applyAlignment="1" applyProtection="1">
      <alignment horizontal="left" vertical="center"/>
    </xf>
    <xf numFmtId="49" fontId="15" fillId="0" borderId="34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6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2" fillId="0" borderId="29" xfId="0" applyNumberFormat="1" applyFont="1" applyBorder="1" applyAlignment="1" applyProtection="1">
      <alignment horizontal="left" vertical="center"/>
    </xf>
    <xf numFmtId="49" fontId="12" fillId="0" borderId="30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4" fontId="14" fillId="0" borderId="24" xfId="0" applyNumberFormat="1" applyFont="1" applyBorder="1" applyAlignment="1" applyProtection="1">
      <alignment horizontal="center" vertical="center"/>
    </xf>
    <xf numFmtId="14" fontId="14" fillId="0" borderId="31" xfId="0" applyNumberFormat="1" applyFont="1" applyBorder="1" applyAlignment="1" applyProtection="1">
      <alignment horizontal="center" vertical="center"/>
    </xf>
    <xf numFmtId="14" fontId="14" fillId="0" borderId="32" xfId="0" applyNumberFormat="1" applyFont="1" applyBorder="1" applyAlignment="1" applyProtection="1">
      <alignment horizontal="center" vertical="center"/>
    </xf>
    <xf numFmtId="14" fontId="14" fillId="0" borderId="33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4" xfId="0" applyNumberFormat="1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1" xfId="0" applyNumberFormat="1" applyFont="1" applyFill="1" applyBorder="1" applyAlignment="1" applyProtection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2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5" fillId="0" borderId="19" xfId="0" applyNumberFormat="1" applyFont="1" applyBorder="1" applyAlignment="1" applyProtection="1">
      <alignment horizontal="center" vertical="center"/>
    </xf>
    <xf numFmtId="49" fontId="5" fillId="0" borderId="3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14" fillId="0" borderId="37" xfId="0" applyNumberFormat="1" applyFont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 wrapText="1"/>
    </xf>
    <xf numFmtId="0" fontId="20" fillId="0" borderId="33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7" xfId="0" applyNumberFormat="1" applyFont="1" applyBorder="1" applyAlignment="1" applyProtection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4" xfId="0" applyNumberFormat="1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  <xf numFmtId="0" fontId="37" fillId="0" borderId="6" xfId="0" applyFont="1" applyBorder="1" applyAlignment="1">
      <alignment horizontal="left" vertical="top"/>
      <protection locked="0"/>
    </xf>
    <xf numFmtId="39" fontId="6" fillId="4" borderId="6" xfId="0" applyNumberFormat="1" applyFont="1" applyFill="1" applyBorder="1" applyAlignment="1" applyProtection="1">
      <alignment horizontal="center" vertical="center"/>
    </xf>
    <xf numFmtId="4" fontId="6" fillId="6" borderId="7" xfId="0" applyNumberFormat="1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horizontal="center"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39" fontId="6" fillId="4" borderId="8" xfId="0" applyNumberFormat="1" applyFont="1" applyFill="1" applyBorder="1" applyAlignment="1" applyProtection="1">
      <alignment horizontal="center" vertical="center"/>
    </xf>
    <xf numFmtId="49" fontId="6" fillId="6" borderId="13" xfId="0" applyNumberFormat="1" applyFont="1" applyFill="1" applyBorder="1" applyAlignment="1" applyProtection="1">
      <alignment horizontal="center" vertical="center"/>
    </xf>
    <xf numFmtId="4" fontId="6" fillId="0" borderId="47" xfId="0" applyNumberFormat="1" applyFont="1" applyBorder="1" applyAlignment="1" applyProtection="1">
      <alignment horizontal="center" vertical="center"/>
    </xf>
    <xf numFmtId="39" fontId="6" fillId="4" borderId="24" xfId="0" applyNumberFormat="1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39" fontId="6" fillId="4" borderId="23" xfId="0" applyNumberFormat="1" applyFont="1" applyFill="1" applyBorder="1" applyAlignment="1" applyProtection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6" fillId="6" borderId="46" xfId="0" applyFont="1" applyFill="1" applyBorder="1" applyAlignment="1" applyProtection="1">
      <alignment vertical="center"/>
    </xf>
    <xf numFmtId="0" fontId="6" fillId="6" borderId="46" xfId="0" applyFont="1" applyFill="1" applyBorder="1" applyAlignment="1" applyProtection="1">
      <alignment vertical="top" wrapText="1"/>
    </xf>
    <xf numFmtId="0" fontId="6" fillId="6" borderId="46" xfId="0" applyFont="1" applyFill="1" applyBorder="1" applyAlignment="1" applyProtection="1">
      <alignment horizontal="center" vertical="center"/>
    </xf>
    <xf numFmtId="4" fontId="6" fillId="4" borderId="46" xfId="0" applyNumberFormat="1" applyFont="1" applyFill="1" applyBorder="1" applyAlignment="1" applyProtection="1">
      <alignment horizontal="center" vertical="center"/>
    </xf>
    <xf numFmtId="4" fontId="6" fillId="0" borderId="48" xfId="0" applyNumberFormat="1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60" zoomScaleNormal="160" workbookViewId="0">
      <selection activeCell="C6" sqref="C6:D7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220" t="s">
        <v>16</v>
      </c>
      <c r="B1" s="221"/>
      <c r="C1" s="221"/>
      <c r="D1" s="221"/>
      <c r="E1" s="221"/>
      <c r="F1" s="221"/>
      <c r="G1" s="221"/>
      <c r="H1" s="221"/>
      <c r="I1" s="221"/>
    </row>
    <row r="2" spans="1:11" ht="12.75" customHeight="1" x14ac:dyDescent="0.15">
      <c r="A2" s="222" t="s">
        <v>17</v>
      </c>
      <c r="B2" s="223"/>
      <c r="C2" s="224" t="s">
        <v>94</v>
      </c>
      <c r="D2" s="225"/>
      <c r="E2" s="228" t="s">
        <v>18</v>
      </c>
      <c r="F2" s="229" t="s">
        <v>42</v>
      </c>
      <c r="G2" s="230"/>
      <c r="H2" s="228" t="s">
        <v>19</v>
      </c>
      <c r="I2" s="235"/>
    </row>
    <row r="3" spans="1:11" x14ac:dyDescent="0.15">
      <c r="A3" s="191"/>
      <c r="B3" s="190"/>
      <c r="C3" s="226"/>
      <c r="D3" s="227"/>
      <c r="E3" s="190"/>
      <c r="F3" s="231"/>
      <c r="G3" s="232"/>
      <c r="H3" s="190"/>
      <c r="I3" s="234"/>
    </row>
    <row r="4" spans="1:11" ht="12.75" customHeight="1" x14ac:dyDescent="0.15">
      <c r="A4" s="189" t="s">
        <v>20</v>
      </c>
      <c r="B4" s="190"/>
      <c r="C4" s="236" t="s">
        <v>47</v>
      </c>
      <c r="D4" s="237"/>
      <c r="E4" s="196" t="s">
        <v>21</v>
      </c>
      <c r="F4" s="196"/>
      <c r="G4" s="190"/>
      <c r="H4" s="196" t="s">
        <v>19</v>
      </c>
      <c r="I4" s="240"/>
    </row>
    <row r="5" spans="1:11" ht="12.75" customHeight="1" x14ac:dyDescent="0.15">
      <c r="A5" s="191"/>
      <c r="B5" s="190"/>
      <c r="C5" s="238"/>
      <c r="D5" s="239"/>
      <c r="E5" s="190"/>
      <c r="F5" s="190"/>
      <c r="G5" s="190"/>
      <c r="H5" s="190"/>
      <c r="I5" s="188"/>
    </row>
    <row r="6" spans="1:11" ht="13.15" customHeight="1" x14ac:dyDescent="0.15">
      <c r="A6" s="189" t="s">
        <v>22</v>
      </c>
      <c r="B6" s="190"/>
      <c r="C6" s="205" t="s">
        <v>95</v>
      </c>
      <c r="D6" s="206"/>
      <c r="E6" s="196" t="s">
        <v>23</v>
      </c>
      <c r="F6" s="203"/>
      <c r="G6" s="198"/>
      <c r="H6" s="196" t="s">
        <v>19</v>
      </c>
      <c r="I6" s="233"/>
    </row>
    <row r="7" spans="1:11" x14ac:dyDescent="0.15">
      <c r="A7" s="191"/>
      <c r="B7" s="190"/>
      <c r="C7" s="207"/>
      <c r="D7" s="208"/>
      <c r="E7" s="190"/>
      <c r="F7" s="198"/>
      <c r="G7" s="198"/>
      <c r="H7" s="190"/>
      <c r="I7" s="234"/>
    </row>
    <row r="8" spans="1:11" x14ac:dyDescent="0.15">
      <c r="A8" s="189" t="s">
        <v>43</v>
      </c>
      <c r="B8" s="190"/>
      <c r="C8" s="192">
        <v>2026</v>
      </c>
      <c r="D8" s="193"/>
      <c r="E8" s="196" t="s">
        <v>44</v>
      </c>
      <c r="F8" s="197" t="s">
        <v>49</v>
      </c>
      <c r="G8" s="198"/>
      <c r="H8" s="199" t="s">
        <v>45</v>
      </c>
      <c r="I8" s="201"/>
    </row>
    <row r="9" spans="1:11" x14ac:dyDescent="0.15">
      <c r="A9" s="191"/>
      <c r="B9" s="190"/>
      <c r="C9" s="194"/>
      <c r="D9" s="195"/>
      <c r="E9" s="190"/>
      <c r="F9" s="198"/>
      <c r="G9" s="198"/>
      <c r="H9" s="200"/>
      <c r="I9" s="202"/>
    </row>
    <row r="10" spans="1:11" x14ac:dyDescent="0.15">
      <c r="A10" s="189" t="s">
        <v>46</v>
      </c>
      <c r="B10" s="190"/>
      <c r="C10" s="203"/>
      <c r="D10" s="198"/>
      <c r="E10" s="196" t="s">
        <v>24</v>
      </c>
      <c r="F10" s="204" t="s">
        <v>49</v>
      </c>
      <c r="G10" s="198"/>
      <c r="H10" s="196" t="s">
        <v>25</v>
      </c>
      <c r="I10" s="187">
        <v>45965</v>
      </c>
    </row>
    <row r="11" spans="1:11" x14ac:dyDescent="0.15">
      <c r="A11" s="191"/>
      <c r="B11" s="190"/>
      <c r="C11" s="198"/>
      <c r="D11" s="198"/>
      <c r="E11" s="190"/>
      <c r="F11" s="198"/>
      <c r="G11" s="198"/>
      <c r="H11" s="190"/>
      <c r="I11" s="188"/>
    </row>
    <row r="12" spans="1:11" ht="23.45" customHeight="1" thickBot="1" x14ac:dyDescent="0.2">
      <c r="A12" s="179" t="s">
        <v>26</v>
      </c>
      <c r="B12" s="180"/>
      <c r="C12" s="180"/>
      <c r="D12" s="180"/>
      <c r="E12" s="180"/>
      <c r="F12" s="180"/>
      <c r="G12" s="180"/>
      <c r="H12" s="180"/>
      <c r="I12" s="181"/>
    </row>
    <row r="13" spans="1:11" ht="26.45" customHeight="1" x14ac:dyDescent="0.15">
      <c r="A13" s="9" t="s">
        <v>27</v>
      </c>
      <c r="B13" s="182" t="s">
        <v>28</v>
      </c>
      <c r="C13" s="183"/>
      <c r="D13" s="10"/>
      <c r="E13" s="184"/>
      <c r="F13" s="185"/>
      <c r="G13" s="10"/>
      <c r="H13" s="184"/>
      <c r="I13" s="186"/>
    </row>
    <row r="14" spans="1:11" ht="15.2" customHeight="1" x14ac:dyDescent="0.15">
      <c r="A14" s="11" t="s">
        <v>29</v>
      </c>
      <c r="B14" s="12" t="s">
        <v>30</v>
      </c>
      <c r="C14" s="13">
        <f>SUM(rozpočet!H30)</f>
        <v>0</v>
      </c>
      <c r="D14" s="172"/>
      <c r="E14" s="173"/>
      <c r="F14" s="13"/>
      <c r="G14" s="174"/>
      <c r="H14" s="175"/>
      <c r="I14" s="14"/>
    </row>
    <row r="15" spans="1:11" ht="15.2" customHeight="1" x14ac:dyDescent="0.15">
      <c r="A15" s="11"/>
      <c r="B15" s="12"/>
      <c r="C15" s="13"/>
      <c r="D15" s="172"/>
      <c r="E15" s="173"/>
      <c r="F15" s="13"/>
      <c r="G15" s="174"/>
      <c r="H15" s="175"/>
      <c r="I15" s="14"/>
      <c r="K15" s="15"/>
    </row>
    <row r="16" spans="1:11" ht="15.2" customHeight="1" x14ac:dyDescent="0.15">
      <c r="A16" s="11"/>
      <c r="B16" s="12"/>
      <c r="C16" s="13"/>
      <c r="D16" s="172"/>
      <c r="E16" s="173"/>
      <c r="F16" s="13"/>
      <c r="G16" s="174"/>
      <c r="H16" s="175"/>
      <c r="I16" s="14"/>
    </row>
    <row r="17" spans="1:9" ht="15.2" customHeight="1" x14ac:dyDescent="0.15">
      <c r="A17" s="11"/>
      <c r="B17" s="12"/>
      <c r="C17" s="13"/>
      <c r="D17" s="172"/>
      <c r="E17" s="173"/>
      <c r="F17" s="16"/>
      <c r="G17" s="174"/>
      <c r="H17" s="175"/>
      <c r="I17" s="14"/>
    </row>
    <row r="18" spans="1:9" ht="15.2" customHeight="1" x14ac:dyDescent="0.15">
      <c r="A18" s="11"/>
      <c r="B18" s="12"/>
      <c r="C18" s="13"/>
      <c r="D18" s="172"/>
      <c r="E18" s="173"/>
      <c r="F18" s="16"/>
      <c r="G18" s="174"/>
      <c r="H18" s="175"/>
      <c r="I18" s="14"/>
    </row>
    <row r="19" spans="1:9" ht="15.2" customHeight="1" x14ac:dyDescent="0.15">
      <c r="A19" s="11"/>
      <c r="B19" s="12"/>
      <c r="C19" s="13"/>
      <c r="D19" s="172"/>
      <c r="E19" s="173"/>
      <c r="F19" s="16"/>
      <c r="G19" s="174"/>
      <c r="H19" s="175"/>
      <c r="I19" s="14"/>
    </row>
    <row r="20" spans="1:9" ht="15.2" customHeight="1" x14ac:dyDescent="0.15">
      <c r="A20" s="170"/>
      <c r="B20" s="171"/>
      <c r="C20" s="13"/>
      <c r="D20" s="172"/>
      <c r="E20" s="173"/>
      <c r="F20" s="16"/>
      <c r="G20" s="174"/>
      <c r="H20" s="175"/>
      <c r="I20" s="17"/>
    </row>
    <row r="21" spans="1:9" ht="15.2" customHeight="1" x14ac:dyDescent="0.15">
      <c r="A21" s="170"/>
      <c r="B21" s="171"/>
      <c r="C21" s="13"/>
      <c r="D21" s="172"/>
      <c r="E21" s="173"/>
      <c r="F21" s="16"/>
      <c r="G21" s="174"/>
      <c r="H21" s="175"/>
      <c r="I21" s="17"/>
    </row>
    <row r="22" spans="1:9" ht="16.7" customHeight="1" x14ac:dyDescent="0.15">
      <c r="A22" s="170" t="s">
        <v>31</v>
      </c>
      <c r="B22" s="171"/>
      <c r="C22" s="13">
        <f>SUM(C14:C21)</f>
        <v>0</v>
      </c>
      <c r="D22" s="176"/>
      <c r="E22" s="177"/>
      <c r="F22" s="13"/>
      <c r="G22" s="178"/>
      <c r="H22" s="171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160"/>
      <c r="B24" s="161"/>
      <c r="C24" s="21"/>
      <c r="I24" s="22"/>
    </row>
    <row r="25" spans="1:9" ht="15.2" customHeight="1" x14ac:dyDescent="0.15">
      <c r="A25" s="160"/>
      <c r="B25" s="161"/>
      <c r="C25" s="21"/>
      <c r="D25" s="162"/>
      <c r="E25" s="163"/>
      <c r="F25" s="21"/>
      <c r="G25" s="164" t="s">
        <v>13</v>
      </c>
      <c r="H25" s="161"/>
      <c r="I25" s="23">
        <f>SUM(C24:C26)</f>
        <v>0</v>
      </c>
    </row>
    <row r="26" spans="1:9" ht="15.2" customHeight="1" x14ac:dyDescent="0.15">
      <c r="A26" s="160" t="s">
        <v>32</v>
      </c>
      <c r="B26" s="161"/>
      <c r="C26" s="21">
        <f>C22+F22+I22</f>
        <v>0</v>
      </c>
      <c r="D26" s="162" t="s">
        <v>6</v>
      </c>
      <c r="E26" s="163"/>
      <c r="F26" s="21">
        <f>ROUND(C26*(21/100),2)</f>
        <v>0</v>
      </c>
      <c r="G26" s="164" t="s">
        <v>33</v>
      </c>
      <c r="H26" s="161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211"/>
      <c r="B28" s="212"/>
      <c r="C28" s="213"/>
      <c r="D28" s="165"/>
      <c r="E28" s="209"/>
      <c r="F28" s="210"/>
      <c r="G28" s="165" t="s">
        <v>34</v>
      </c>
      <c r="H28" s="166"/>
      <c r="I28" s="167"/>
    </row>
    <row r="29" spans="1:9" ht="14.45" customHeight="1" x14ac:dyDescent="0.15">
      <c r="A29" s="214"/>
      <c r="B29" s="215"/>
      <c r="C29" s="216"/>
      <c r="D29" s="157"/>
      <c r="E29" s="158"/>
      <c r="F29" s="159"/>
      <c r="G29" s="157"/>
      <c r="H29" s="155"/>
      <c r="I29" s="156"/>
    </row>
    <row r="30" spans="1:9" ht="14.45" customHeight="1" x14ac:dyDescent="0.15">
      <c r="A30" s="214"/>
      <c r="B30" s="215"/>
      <c r="C30" s="216"/>
      <c r="D30" s="157"/>
      <c r="E30" s="158"/>
      <c r="F30" s="159"/>
      <c r="G30" s="154"/>
      <c r="H30" s="155"/>
      <c r="I30" s="156"/>
    </row>
    <row r="31" spans="1:9" ht="14.45" customHeight="1" x14ac:dyDescent="0.15">
      <c r="A31" s="214"/>
      <c r="B31" s="215"/>
      <c r="C31" s="216"/>
      <c r="D31" s="157"/>
      <c r="E31" s="158"/>
      <c r="F31" s="159"/>
      <c r="G31" s="157"/>
      <c r="H31" s="155"/>
      <c r="I31" s="156"/>
    </row>
    <row r="32" spans="1:9" ht="14.45" customHeight="1" thickBot="1" x14ac:dyDescent="0.2">
      <c r="A32" s="217"/>
      <c r="B32" s="218"/>
      <c r="C32" s="219"/>
      <c r="D32" s="151"/>
      <c r="E32" s="168"/>
      <c r="F32" s="169"/>
      <c r="G32" s="151"/>
      <c r="H32" s="152"/>
      <c r="I32" s="153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8"/>
  <sheetViews>
    <sheetView showGridLines="0" tabSelected="1" topLeftCell="A13" zoomScale="70" zoomScaleNormal="70" workbookViewId="0">
      <selection activeCell="G20" sqref="G20:G29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24.75" customHeight="1" x14ac:dyDescent="0.15">
      <c r="B1" s="241" t="s">
        <v>5</v>
      </c>
      <c r="C1" s="241"/>
      <c r="D1" s="241"/>
      <c r="E1" s="241"/>
      <c r="F1" s="241"/>
      <c r="G1" s="241"/>
      <c r="H1" s="241"/>
      <c r="I1" s="1"/>
    </row>
    <row r="2" spans="2:12" ht="26.25" customHeight="1" x14ac:dyDescent="0.25">
      <c r="B2" s="98" t="s">
        <v>97</v>
      </c>
      <c r="C2" s="98"/>
      <c r="D2" s="6"/>
      <c r="E2" s="83" t="s">
        <v>5</v>
      </c>
      <c r="F2" s="6"/>
      <c r="G2" s="6"/>
      <c r="H2" s="72"/>
      <c r="I2" s="29"/>
    </row>
    <row r="3" spans="2:12" ht="23.25" customHeight="1" x14ac:dyDescent="0.25">
      <c r="B3" s="98" t="s">
        <v>96</v>
      </c>
      <c r="C3" s="98"/>
      <c r="D3" s="6"/>
      <c r="E3" s="6"/>
      <c r="F3" s="6"/>
      <c r="G3" s="84"/>
      <c r="H3" s="72"/>
      <c r="I3" s="29"/>
    </row>
    <row r="4" spans="2:12" ht="21" customHeight="1" x14ac:dyDescent="0.15">
      <c r="B4" s="85"/>
      <c r="C4" s="86"/>
      <c r="D4" s="86"/>
      <c r="E4" s="87"/>
      <c r="F4" s="86"/>
      <c r="G4" s="88"/>
      <c r="H4" s="74"/>
      <c r="I4" s="30"/>
    </row>
    <row r="5" spans="2:12" ht="26.25" customHeight="1" x14ac:dyDescent="0.25">
      <c r="B5" s="89" t="s">
        <v>73</v>
      </c>
      <c r="C5" s="84"/>
      <c r="D5" s="84"/>
      <c r="E5" s="90"/>
      <c r="F5" s="84"/>
      <c r="G5" s="84"/>
      <c r="H5" s="73"/>
      <c r="I5" s="31"/>
    </row>
    <row r="6" spans="2:12" ht="21.75" customHeight="1" x14ac:dyDescent="0.2">
      <c r="B6" s="89" t="s">
        <v>1</v>
      </c>
      <c r="C6" s="84"/>
      <c r="D6" s="84"/>
      <c r="E6" s="90"/>
      <c r="F6" s="91" t="s">
        <v>72</v>
      </c>
      <c r="G6" s="84"/>
      <c r="H6" s="75" t="s">
        <v>5</v>
      </c>
      <c r="I6" s="31" t="s">
        <v>35</v>
      </c>
    </row>
    <row r="7" spans="2:12" ht="26.25" customHeight="1" x14ac:dyDescent="0.25">
      <c r="B7" s="91" t="s">
        <v>74</v>
      </c>
      <c r="C7" s="92"/>
      <c r="D7" s="92"/>
      <c r="E7" s="93"/>
      <c r="F7" s="242" t="s">
        <v>98</v>
      </c>
      <c r="G7" s="242"/>
      <c r="H7" s="76" t="s">
        <v>5</v>
      </c>
      <c r="I7" s="31" t="s">
        <v>36</v>
      </c>
    </row>
    <row r="8" spans="2:12" ht="6.75" customHeight="1" x14ac:dyDescent="0.2">
      <c r="B8" s="94"/>
      <c r="C8" s="94"/>
      <c r="D8" s="94"/>
      <c r="E8" s="94"/>
      <c r="F8" s="94"/>
      <c r="G8" s="94" t="s">
        <v>5</v>
      </c>
      <c r="H8" s="77"/>
      <c r="I8" s="32"/>
    </row>
    <row r="9" spans="2:12" ht="24" customHeight="1" thickBot="1" x14ac:dyDescent="0.2">
      <c r="B9" s="95"/>
      <c r="C9" s="96"/>
      <c r="D9" s="96"/>
      <c r="E9" s="96"/>
      <c r="F9" s="96"/>
      <c r="G9" s="97"/>
      <c r="H9" s="78"/>
    </row>
    <row r="10" spans="2:12" s="7" customFormat="1" ht="52.5" customHeight="1" thickBot="1" x14ac:dyDescent="0.2">
      <c r="B10" s="79" t="s">
        <v>41</v>
      </c>
      <c r="C10" s="80" t="s">
        <v>7</v>
      </c>
      <c r="D10" s="80"/>
      <c r="E10" s="81" t="s">
        <v>0</v>
      </c>
      <c r="F10" s="80" t="s">
        <v>8</v>
      </c>
      <c r="G10" s="80" t="s">
        <v>9</v>
      </c>
      <c r="H10" s="82" t="s">
        <v>10</v>
      </c>
      <c r="I10" s="34" t="s">
        <v>39</v>
      </c>
      <c r="J10" s="35" t="s">
        <v>40</v>
      </c>
      <c r="K10" s="26"/>
      <c r="L10" s="26" t="s">
        <v>37</v>
      </c>
    </row>
    <row r="11" spans="2:12" s="7" customFormat="1" ht="53.25" customHeight="1" x14ac:dyDescent="0.15">
      <c r="B11" s="55" t="s">
        <v>11</v>
      </c>
      <c r="C11" s="64" t="s">
        <v>68</v>
      </c>
      <c r="D11" s="65" t="s">
        <v>69</v>
      </c>
      <c r="E11" s="56" t="s">
        <v>12</v>
      </c>
      <c r="F11" s="66">
        <v>1</v>
      </c>
      <c r="G11" s="67"/>
      <c r="H11" s="68">
        <f t="shared" ref="H11:H27" si="0">G11*F11</f>
        <v>0</v>
      </c>
      <c r="I11" s="36"/>
      <c r="J11" s="37"/>
      <c r="K11" s="38"/>
      <c r="L11" s="26"/>
    </row>
    <row r="12" spans="2:12" s="7" customFormat="1" ht="51" customHeight="1" x14ac:dyDescent="0.15">
      <c r="B12" s="58">
        <v>11372</v>
      </c>
      <c r="C12" s="62" t="s">
        <v>50</v>
      </c>
      <c r="D12" s="61" t="s">
        <v>52</v>
      </c>
      <c r="E12" s="57" t="s">
        <v>38</v>
      </c>
      <c r="F12" s="69">
        <v>1247.94</v>
      </c>
      <c r="G12" s="70"/>
      <c r="H12" s="71">
        <f t="shared" si="0"/>
        <v>0</v>
      </c>
      <c r="I12" s="39"/>
      <c r="J12" s="40"/>
      <c r="K12" s="41"/>
      <c r="L12" s="27"/>
    </row>
    <row r="13" spans="2:12" s="7" customFormat="1" ht="47.25" customHeight="1" x14ac:dyDescent="0.15">
      <c r="B13" s="58">
        <v>919111</v>
      </c>
      <c r="C13" s="62" t="s">
        <v>53</v>
      </c>
      <c r="D13" s="61" t="s">
        <v>54</v>
      </c>
      <c r="E13" s="57" t="s">
        <v>15</v>
      </c>
      <c r="F13" s="69">
        <v>200</v>
      </c>
      <c r="G13" s="70"/>
      <c r="H13" s="71">
        <f t="shared" si="0"/>
        <v>0</v>
      </c>
      <c r="I13" s="39"/>
      <c r="J13" s="42"/>
      <c r="K13" s="41"/>
      <c r="L13" s="27" t="s">
        <v>5</v>
      </c>
    </row>
    <row r="14" spans="2:12" s="7" customFormat="1" ht="78.75" customHeight="1" x14ac:dyDescent="0.15">
      <c r="B14" s="58">
        <v>572223</v>
      </c>
      <c r="C14" s="62" t="s">
        <v>55</v>
      </c>
      <c r="D14" s="61" t="s">
        <v>56</v>
      </c>
      <c r="E14" s="57" t="s">
        <v>2</v>
      </c>
      <c r="F14" s="69">
        <v>24958.799999999999</v>
      </c>
      <c r="G14" s="70"/>
      <c r="H14" s="71">
        <f>G14*F14</f>
        <v>0</v>
      </c>
      <c r="I14" s="39"/>
      <c r="J14" s="42"/>
      <c r="K14" s="41"/>
      <c r="L14" s="27"/>
    </row>
    <row r="15" spans="2:12" s="25" customFormat="1" ht="120" customHeight="1" x14ac:dyDescent="0.15">
      <c r="B15" s="59" t="s">
        <v>75</v>
      </c>
      <c r="C15" s="60" t="s">
        <v>76</v>
      </c>
      <c r="D15" s="63" t="s">
        <v>78</v>
      </c>
      <c r="E15" s="57" t="s">
        <v>38</v>
      </c>
      <c r="F15" s="69">
        <v>623.97</v>
      </c>
      <c r="G15" s="102"/>
      <c r="H15" s="71">
        <f t="shared" ref="H15" si="1">G15*F15</f>
        <v>0</v>
      </c>
      <c r="I15" s="39"/>
      <c r="J15" s="42"/>
      <c r="K15" s="41"/>
      <c r="L15" s="27"/>
    </row>
    <row r="16" spans="2:12" s="25" customFormat="1" ht="129.75" customHeight="1" x14ac:dyDescent="0.15">
      <c r="B16" s="59" t="s">
        <v>70</v>
      </c>
      <c r="C16" s="60" t="s">
        <v>71</v>
      </c>
      <c r="D16" s="63" t="s">
        <v>79</v>
      </c>
      <c r="E16" s="57" t="s">
        <v>2</v>
      </c>
      <c r="F16" s="69">
        <v>12479.4</v>
      </c>
      <c r="G16" s="70"/>
      <c r="H16" s="71">
        <f t="shared" ref="H16" si="2">G16*F16</f>
        <v>0</v>
      </c>
      <c r="I16" s="39"/>
      <c r="J16" s="42"/>
      <c r="K16" s="41"/>
      <c r="L16" s="27"/>
    </row>
    <row r="17" spans="2:12" s="7" customFormat="1" ht="30" x14ac:dyDescent="0.15">
      <c r="B17" s="58">
        <v>113764</v>
      </c>
      <c r="C17" s="60" t="s">
        <v>57</v>
      </c>
      <c r="D17" s="61" t="s">
        <v>51</v>
      </c>
      <c r="E17" s="57" t="s">
        <v>4</v>
      </c>
      <c r="F17" s="69">
        <v>1983</v>
      </c>
      <c r="G17" s="70"/>
      <c r="H17" s="71">
        <f t="shared" si="0"/>
        <v>0</v>
      </c>
      <c r="I17" s="39"/>
      <c r="J17" s="42"/>
      <c r="K17" s="41"/>
      <c r="L17" s="27" t="s">
        <v>5</v>
      </c>
    </row>
    <row r="18" spans="2:12" s="7" customFormat="1" ht="60" x14ac:dyDescent="0.15">
      <c r="B18" s="58">
        <v>931314</v>
      </c>
      <c r="C18" s="62" t="s">
        <v>58</v>
      </c>
      <c r="D18" s="61" t="s">
        <v>59</v>
      </c>
      <c r="E18" s="57" t="s">
        <v>4</v>
      </c>
      <c r="F18" s="69">
        <v>1983</v>
      </c>
      <c r="G18" s="70"/>
      <c r="H18" s="71">
        <f t="shared" si="0"/>
        <v>0</v>
      </c>
      <c r="I18" s="39"/>
      <c r="J18" s="42"/>
      <c r="K18" s="41"/>
      <c r="L18" s="27" t="s">
        <v>5</v>
      </c>
    </row>
    <row r="19" spans="2:12" s="7" customFormat="1" ht="15" x14ac:dyDescent="0.2">
      <c r="B19" s="58" t="s">
        <v>11</v>
      </c>
      <c r="C19" s="136" t="s">
        <v>92</v>
      </c>
      <c r="D19" s="136"/>
      <c r="E19" s="57" t="s">
        <v>2</v>
      </c>
      <c r="F19" s="69">
        <v>900</v>
      </c>
      <c r="G19" s="138">
        <f>sanace!H10</f>
        <v>0</v>
      </c>
      <c r="H19" s="137">
        <f t="shared" si="0"/>
        <v>0</v>
      </c>
      <c r="I19" s="39"/>
      <c r="J19" s="42"/>
      <c r="K19" s="41"/>
      <c r="L19" s="27"/>
    </row>
    <row r="20" spans="2:12" s="7" customFormat="1" ht="30" x14ac:dyDescent="0.15">
      <c r="B20" s="58">
        <v>12922</v>
      </c>
      <c r="C20" s="60" t="s">
        <v>60</v>
      </c>
      <c r="D20" s="61" t="s">
        <v>61</v>
      </c>
      <c r="E20" s="57" t="s">
        <v>2</v>
      </c>
      <c r="F20" s="69">
        <v>1700</v>
      </c>
      <c r="G20" s="244"/>
      <c r="H20" s="245">
        <f t="shared" si="0"/>
        <v>0</v>
      </c>
      <c r="I20" s="39">
        <v>0.126</v>
      </c>
      <c r="J20" s="40">
        <f>F20*I20</f>
        <v>214.2</v>
      </c>
      <c r="K20" s="41"/>
      <c r="L20" s="27"/>
    </row>
    <row r="21" spans="2:12" s="7" customFormat="1" ht="60" x14ac:dyDescent="0.15">
      <c r="B21" s="58">
        <v>56962</v>
      </c>
      <c r="C21" s="62" t="s">
        <v>62</v>
      </c>
      <c r="D21" s="61" t="s">
        <v>63</v>
      </c>
      <c r="E21" s="57" t="s">
        <v>2</v>
      </c>
      <c r="F21" s="69">
        <v>850</v>
      </c>
      <c r="G21" s="244"/>
      <c r="H21" s="245">
        <f t="shared" si="0"/>
        <v>0</v>
      </c>
      <c r="I21" s="39"/>
      <c r="J21" s="42"/>
      <c r="K21" s="41"/>
      <c r="L21" s="27"/>
    </row>
    <row r="22" spans="2:12" s="7" customFormat="1" ht="30" x14ac:dyDescent="0.15">
      <c r="B22" s="246" t="s">
        <v>99</v>
      </c>
      <c r="C22" s="63" t="s">
        <v>100</v>
      </c>
      <c r="D22" s="63" t="s">
        <v>61</v>
      </c>
      <c r="E22" s="57" t="s">
        <v>4</v>
      </c>
      <c r="F22" s="69">
        <v>1520</v>
      </c>
      <c r="G22" s="244"/>
      <c r="H22" s="245">
        <f t="shared" si="0"/>
        <v>0</v>
      </c>
      <c r="I22" s="39"/>
      <c r="J22" s="42"/>
      <c r="K22" s="41"/>
      <c r="L22" s="27"/>
    </row>
    <row r="23" spans="2:12" s="25" customFormat="1" ht="41.45" customHeight="1" x14ac:dyDescent="0.15">
      <c r="B23" s="246" t="s">
        <v>48</v>
      </c>
      <c r="C23" s="63" t="s">
        <v>67</v>
      </c>
      <c r="D23" s="63" t="s">
        <v>64</v>
      </c>
      <c r="E23" s="57" t="s">
        <v>3</v>
      </c>
      <c r="F23" s="69">
        <v>1302</v>
      </c>
      <c r="G23" s="244"/>
      <c r="H23" s="71">
        <f t="shared" si="0"/>
        <v>0</v>
      </c>
      <c r="I23" s="51"/>
      <c r="J23" s="52"/>
      <c r="K23" s="53"/>
      <c r="L23" s="54"/>
    </row>
    <row r="24" spans="2:12" s="25" customFormat="1" ht="46.5" customHeight="1" x14ac:dyDescent="0.15">
      <c r="B24" s="246" t="s">
        <v>107</v>
      </c>
      <c r="C24" s="247" t="s">
        <v>108</v>
      </c>
      <c r="D24" s="247" t="s">
        <v>109</v>
      </c>
      <c r="E24" s="248" t="s">
        <v>77</v>
      </c>
      <c r="F24" s="249">
        <v>21</v>
      </c>
      <c r="G24" s="250"/>
      <c r="H24" s="71">
        <f t="shared" si="0"/>
        <v>0</v>
      </c>
      <c r="I24" s="99"/>
      <c r="J24" s="99"/>
      <c r="K24" s="100"/>
      <c r="L24" s="101"/>
    </row>
    <row r="25" spans="2:12" s="25" customFormat="1" ht="57.75" customHeight="1" x14ac:dyDescent="0.15">
      <c r="B25" s="246" t="s">
        <v>110</v>
      </c>
      <c r="C25" s="247" t="s">
        <v>111</v>
      </c>
      <c r="D25" s="247" t="s">
        <v>109</v>
      </c>
      <c r="E25" s="248" t="s">
        <v>77</v>
      </c>
      <c r="F25" s="249">
        <v>21</v>
      </c>
      <c r="G25" s="250"/>
      <c r="H25" s="71">
        <f t="shared" si="0"/>
        <v>0</v>
      </c>
      <c r="I25" s="99"/>
      <c r="J25" s="99"/>
      <c r="K25" s="100"/>
      <c r="L25" s="101"/>
    </row>
    <row r="26" spans="2:12" s="25" customFormat="1" ht="69.75" customHeight="1" x14ac:dyDescent="0.15">
      <c r="B26" s="251" t="s">
        <v>101</v>
      </c>
      <c r="C26" s="247" t="s">
        <v>102</v>
      </c>
      <c r="D26" s="247" t="s">
        <v>103</v>
      </c>
      <c r="E26" s="248" t="s">
        <v>77</v>
      </c>
      <c r="F26" s="249">
        <v>46</v>
      </c>
      <c r="G26" s="250"/>
      <c r="H26" s="252">
        <f t="shared" si="0"/>
        <v>0</v>
      </c>
      <c r="I26" s="99"/>
      <c r="J26" s="99"/>
      <c r="K26" s="100"/>
      <c r="L26" s="101"/>
    </row>
    <row r="27" spans="2:12" s="25" customFormat="1" ht="61.5" customHeight="1" x14ac:dyDescent="0.15">
      <c r="B27" s="246" t="s">
        <v>104</v>
      </c>
      <c r="C27" s="247" t="s">
        <v>105</v>
      </c>
      <c r="D27" s="247" t="s">
        <v>106</v>
      </c>
      <c r="E27" s="248" t="s">
        <v>77</v>
      </c>
      <c r="F27" s="249">
        <v>1</v>
      </c>
      <c r="G27" s="253"/>
      <c r="H27" s="252">
        <f t="shared" si="0"/>
        <v>0</v>
      </c>
      <c r="I27" s="99"/>
      <c r="J27" s="99"/>
      <c r="K27" s="100"/>
      <c r="L27" s="101"/>
    </row>
    <row r="28" spans="2:12" s="7" customFormat="1" ht="45" x14ac:dyDescent="0.15">
      <c r="B28" s="254">
        <v>915111</v>
      </c>
      <c r="C28" s="60" t="s">
        <v>65</v>
      </c>
      <c r="D28" s="61" t="s">
        <v>66</v>
      </c>
      <c r="E28" s="57" t="s">
        <v>2</v>
      </c>
      <c r="F28" s="69">
        <v>1114.375</v>
      </c>
      <c r="G28" s="255"/>
      <c r="H28" s="71">
        <f t="shared" ref="H28:H29" si="3">G28*F28</f>
        <v>0</v>
      </c>
      <c r="I28" s="45"/>
      <c r="J28" s="45"/>
      <c r="K28" s="46"/>
      <c r="L28" s="47" t="s">
        <v>5</v>
      </c>
    </row>
    <row r="29" spans="2:12" s="7" customFormat="1" ht="45.75" thickBot="1" x14ac:dyDescent="0.2">
      <c r="B29" s="256">
        <v>915211</v>
      </c>
      <c r="C29" s="257" t="s">
        <v>93</v>
      </c>
      <c r="D29" s="258" t="s">
        <v>66</v>
      </c>
      <c r="E29" s="259" t="s">
        <v>2</v>
      </c>
      <c r="F29" s="69">
        <v>1114.375</v>
      </c>
      <c r="G29" s="260"/>
      <c r="H29" s="261">
        <f t="shared" si="3"/>
        <v>0</v>
      </c>
      <c r="I29" s="43"/>
      <c r="J29" s="43"/>
      <c r="K29" s="44"/>
    </row>
    <row r="30" spans="2:12" s="7" customFormat="1" ht="15.75" x14ac:dyDescent="0.15">
      <c r="B30" s="103"/>
      <c r="C30" s="139" t="s">
        <v>13</v>
      </c>
      <c r="D30" s="140"/>
      <c r="E30" s="140"/>
      <c r="F30" s="140"/>
      <c r="G30" s="141" t="s">
        <v>5</v>
      </c>
      <c r="H30" s="142">
        <f>SUM(H11:H28)</f>
        <v>0</v>
      </c>
      <c r="I30" s="43"/>
      <c r="J30" s="43"/>
      <c r="K30" s="44"/>
    </row>
    <row r="31" spans="2:12" s="7" customFormat="1" ht="15.75" x14ac:dyDescent="0.15">
      <c r="B31" s="104"/>
      <c r="C31" s="143" t="s">
        <v>6</v>
      </c>
      <c r="D31" s="144"/>
      <c r="E31" s="144"/>
      <c r="F31" s="144"/>
      <c r="G31" s="145" t="s">
        <v>5</v>
      </c>
      <c r="H31" s="146">
        <f>H30*0.21</f>
        <v>0</v>
      </c>
      <c r="I31" s="43"/>
      <c r="J31" s="43"/>
      <c r="K31" s="44"/>
    </row>
    <row r="32" spans="2:12" s="7" customFormat="1" ht="16.5" thickBot="1" x14ac:dyDescent="0.2">
      <c r="B32" s="105"/>
      <c r="C32" s="147" t="s">
        <v>14</v>
      </c>
      <c r="D32" s="148"/>
      <c r="E32" s="148"/>
      <c r="F32" s="148"/>
      <c r="G32" s="149" t="s">
        <v>5</v>
      </c>
      <c r="H32" s="150">
        <f>H30+H31</f>
        <v>0</v>
      </c>
      <c r="I32" s="43"/>
      <c r="J32" s="43"/>
      <c r="K32" s="44"/>
    </row>
    <row r="33" spans="9:12" ht="24" customHeight="1" x14ac:dyDescent="0.15">
      <c r="I33" s="43"/>
      <c r="J33" s="43"/>
      <c r="K33" s="44"/>
      <c r="L33" s="7"/>
    </row>
    <row r="34" spans="9:12" ht="12" customHeight="1" x14ac:dyDescent="0.15">
      <c r="I34" s="43"/>
      <c r="J34" s="43"/>
      <c r="K34" s="44"/>
      <c r="L34" s="7"/>
    </row>
    <row r="35" spans="9:12" ht="12" customHeight="1" x14ac:dyDescent="0.15">
      <c r="I35" s="43"/>
      <c r="J35" s="43"/>
      <c r="K35" s="44"/>
      <c r="L35" s="7"/>
    </row>
    <row r="36" spans="9:12" ht="12" customHeight="1" x14ac:dyDescent="0.15">
      <c r="I36" s="43"/>
      <c r="J36" s="43"/>
      <c r="K36" s="7"/>
      <c r="L36" s="7"/>
    </row>
    <row r="37" spans="9:12" ht="12" customHeight="1" x14ac:dyDescent="0.15">
      <c r="I37" s="43"/>
      <c r="J37" s="43"/>
      <c r="K37" s="7"/>
      <c r="L37" s="7"/>
    </row>
    <row r="38" spans="9:12" ht="12" customHeight="1" x14ac:dyDescent="0.15">
      <c r="I38" s="43"/>
      <c r="J38" s="43"/>
      <c r="K38" s="7"/>
      <c r="L38" s="7"/>
    </row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62B6-7F9F-4CAD-98BA-D7EF868B2A92}">
  <dimension ref="B3:H10"/>
  <sheetViews>
    <sheetView topLeftCell="A3" zoomScale="70" zoomScaleNormal="70" workbookViewId="0">
      <selection activeCell="M7" sqref="M7"/>
    </sheetView>
  </sheetViews>
  <sheetFormatPr defaultRowHeight="10.5" x14ac:dyDescent="0.15"/>
  <cols>
    <col min="2" max="2" width="32.5" customWidth="1"/>
    <col min="3" max="3" width="45.1640625" customWidth="1"/>
    <col min="4" max="4" width="110.33203125" customWidth="1"/>
    <col min="5" max="5" width="34.5" customWidth="1"/>
    <col min="6" max="6" width="12" customWidth="1"/>
    <col min="7" max="7" width="14.83203125" customWidth="1"/>
    <col min="8" max="8" width="14.5" customWidth="1"/>
  </cols>
  <sheetData>
    <row r="3" spans="2:8" ht="19.5" x14ac:dyDescent="0.15">
      <c r="B3" s="243" t="s">
        <v>80</v>
      </c>
      <c r="C3" s="243"/>
      <c r="D3" s="243"/>
      <c r="E3" s="243"/>
      <c r="F3" s="243"/>
      <c r="G3" s="106"/>
      <c r="H3" s="106"/>
    </row>
    <row r="4" spans="2:8" ht="15" x14ac:dyDescent="0.15">
      <c r="B4" s="107" t="s">
        <v>41</v>
      </c>
      <c r="C4" s="108" t="s">
        <v>7</v>
      </c>
      <c r="D4" s="107"/>
      <c r="E4" s="109" t="s">
        <v>0</v>
      </c>
      <c r="F4" s="108" t="s">
        <v>8</v>
      </c>
      <c r="G4" s="108" t="s">
        <v>9</v>
      </c>
      <c r="H4" s="108" t="s">
        <v>10</v>
      </c>
    </row>
    <row r="5" spans="2:8" ht="117" customHeight="1" x14ac:dyDescent="0.15">
      <c r="B5" s="110">
        <v>21461</v>
      </c>
      <c r="C5" s="133" t="s">
        <v>81</v>
      </c>
      <c r="D5" s="111" t="s">
        <v>82</v>
      </c>
      <c r="E5" s="110" t="s">
        <v>2</v>
      </c>
      <c r="F5" s="112">
        <v>1</v>
      </c>
      <c r="G5" s="113"/>
      <c r="H5" s="13">
        <f t="shared" ref="H5:H8" si="0">G5*F5</f>
        <v>0</v>
      </c>
    </row>
    <row r="6" spans="2:8" ht="60.75" customHeight="1" x14ac:dyDescent="0.15">
      <c r="B6" s="114" t="s">
        <v>48</v>
      </c>
      <c r="C6" s="63" t="s">
        <v>83</v>
      </c>
      <c r="D6" s="115" t="s">
        <v>84</v>
      </c>
      <c r="E6" s="57" t="s">
        <v>3</v>
      </c>
      <c r="F6" s="116">
        <v>0.52</v>
      </c>
      <c r="G6" s="117"/>
      <c r="H6" s="118">
        <f t="shared" si="0"/>
        <v>0</v>
      </c>
    </row>
    <row r="7" spans="2:8" ht="368.25" customHeight="1" x14ac:dyDescent="0.15">
      <c r="B7" s="110">
        <v>122838</v>
      </c>
      <c r="C7" s="134" t="s">
        <v>85</v>
      </c>
      <c r="D7" s="111" t="s">
        <v>86</v>
      </c>
      <c r="E7" s="110" t="s">
        <v>38</v>
      </c>
      <c r="F7" s="112">
        <v>0.37</v>
      </c>
      <c r="G7" s="113"/>
      <c r="H7" s="13">
        <f t="shared" si="0"/>
        <v>0</v>
      </c>
    </row>
    <row r="8" spans="2:8" ht="62.25" customHeight="1" x14ac:dyDescent="0.15">
      <c r="B8" s="110">
        <v>56336</v>
      </c>
      <c r="C8" s="133" t="s">
        <v>87</v>
      </c>
      <c r="D8" s="119" t="s">
        <v>88</v>
      </c>
      <c r="E8" s="110" t="s">
        <v>2</v>
      </c>
      <c r="F8" s="112">
        <v>1</v>
      </c>
      <c r="G8" s="113"/>
      <c r="H8" s="13">
        <f t="shared" si="0"/>
        <v>0</v>
      </c>
    </row>
    <row r="9" spans="2:8" ht="123" customHeight="1" thickBot="1" x14ac:dyDescent="0.2">
      <c r="B9" s="120" t="s">
        <v>75</v>
      </c>
      <c r="C9" s="135" t="s">
        <v>89</v>
      </c>
      <c r="D9" s="121" t="s">
        <v>90</v>
      </c>
      <c r="E9" s="122" t="s">
        <v>38</v>
      </c>
      <c r="F9" s="123">
        <v>7.0000000000000007E-2</v>
      </c>
      <c r="G9" s="124"/>
      <c r="H9" s="125">
        <f>ROUND(G9*F9,0)</f>
        <v>0</v>
      </c>
    </row>
    <row r="10" spans="2:8" ht="16.5" thickBot="1" x14ac:dyDescent="0.2">
      <c r="B10" s="126"/>
      <c r="C10" s="127" t="s">
        <v>91</v>
      </c>
      <c r="D10" s="128"/>
      <c r="E10" s="129" t="s">
        <v>2</v>
      </c>
      <c r="F10" s="130">
        <v>1</v>
      </c>
      <c r="G10" s="131"/>
      <c r="H10" s="132">
        <f>SUM(H5:H9)</f>
        <v>0</v>
      </c>
    </row>
  </sheetData>
  <mergeCells count="1">
    <mergeCell ref="B3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2025-11-05T08:27:45Z</dcterms:modified>
</cp:coreProperties>
</file>