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scz-my.sharepoint.com/personal/lukas_balog_ksus_cz/Documents/Dokumenty/Zakázky - Balog/Zakázky/II-116 Jinočany - Hlásná Třebáň, přeložka silnice/7 Oznámení a výzva/"/>
    </mc:Choice>
  </mc:AlternateContent>
  <xr:revisionPtr revIDLastSave="81" documentId="13_ncr:1_{8EED66EB-E08E-4142-ABAE-4184442E46CC}" xr6:coauthVersionLast="47" xr6:coauthVersionMax="47" xr10:uidLastSave="{59AC05E2-BEF0-4849-B138-DE79850AEB35}"/>
  <bookViews>
    <workbookView xWindow="-120" yWindow="-120" windowWidth="29040" windowHeight="15720" xr2:uid="{05908607-04EA-4135-A9C4-8BEE945F92D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5" i="2"/>
  <c r="A4" i="2" l="1"/>
  <c r="A3" i="2"/>
  <c r="B5" i="1" l="1"/>
  <c r="B11" i="1"/>
  <c r="B6" i="1" l="1"/>
  <c r="B7" i="1" s="1"/>
  <c r="C6" i="1"/>
  <c r="C7" i="1" s="1"/>
  <c r="E6" i="1"/>
  <c r="D6" i="1"/>
  <c r="B12" i="1"/>
  <c r="B13" i="1" s="1"/>
  <c r="C12" i="1"/>
  <c r="C13" i="1" s="1"/>
  <c r="D12" i="1"/>
  <c r="D13" i="1" s="1"/>
  <c r="E12" i="1"/>
  <c r="E13" i="1" s="1"/>
  <c r="C15" i="1" l="1"/>
  <c r="B15" i="1"/>
  <c r="D7" i="1"/>
  <c r="D15" i="1" s="1"/>
  <c r="E7" i="1" l="1"/>
  <c r="E15" i="1" s="1"/>
</calcChain>
</file>

<file path=xl/sharedStrings.xml><?xml version="1.0" encoding="utf-8"?>
<sst xmlns="http://schemas.openxmlformats.org/spreadsheetml/2006/main" count="98" uniqueCount="63">
  <si>
    <t>Podaná cenová nabídka</t>
  </si>
  <si>
    <t>Nejnižší nabídka</t>
  </si>
  <si>
    <t>Body dle váhy kritéria</t>
  </si>
  <si>
    <t>Body za cenu</t>
  </si>
  <si>
    <t>Celkem</t>
  </si>
  <si>
    <t>Počet bodů</t>
  </si>
  <si>
    <t>nejvyšší počet bodů</t>
  </si>
  <si>
    <t>pořadí</t>
  </si>
  <si>
    <t>Body za zkušenosti týmu</t>
  </si>
  <si>
    <t>Reference realizačního týmu</t>
  </si>
  <si>
    <t>Č.</t>
  </si>
  <si>
    <t>POPIS ČINNOSTI U ZAKÁZKY</t>
  </si>
  <si>
    <t>FINANČNÍ OBJEM ZAKÁZKY V KČ BEZ DPH</t>
  </si>
  <si>
    <t>DATUM UKONČENÍ</t>
  </si>
  <si>
    <t>OBJEDNATEL (NÁZEV, IČO)</t>
  </si>
  <si>
    <t>1.</t>
  </si>
  <si>
    <r>
      <t>NÁZEV ZAKÁZKY</t>
    </r>
    <r>
      <rPr>
        <vertAlign val="superscript"/>
        <sz val="10"/>
        <color theme="0"/>
        <rFont val="Calibri"/>
        <family val="2"/>
        <charset val="238"/>
        <scheme val="minor"/>
      </rPr>
      <t>5</t>
    </r>
    <r>
      <rPr>
        <sz val="10"/>
        <color theme="0"/>
        <rFont val="Calibri"/>
        <family val="2"/>
        <scheme val="minor"/>
      </rPr>
      <t>, POPIS PRACÍ</t>
    </r>
    <r>
      <rPr>
        <vertAlign val="superscript"/>
        <sz val="10"/>
        <color theme="0"/>
        <rFont val="Calibri"/>
        <family val="2"/>
        <charset val="238"/>
        <scheme val="minor"/>
      </rPr>
      <t>4</t>
    </r>
  </si>
  <si>
    <t>2.</t>
  </si>
  <si>
    <t>3.</t>
  </si>
  <si>
    <t>4.</t>
  </si>
  <si>
    <t>Kritérium č. 1 - cena 80 %</t>
  </si>
  <si>
    <t>Kritérium č. 2 - zkušenosti realizačního týmu - 20 %</t>
  </si>
  <si>
    <t>METROPROJEKT</t>
  </si>
  <si>
    <t>PRAGORPOJEKT</t>
  </si>
  <si>
    <t>SHB</t>
  </si>
  <si>
    <t>PONTEX</t>
  </si>
  <si>
    <t>SEZNAM REFERENČNÍCH ZAKÁZEK PŘEDLOŽENÝCH PRO ÚČELY HODNOCENÍ U ČLENA Č. 4</t>
  </si>
  <si>
    <r>
      <rPr>
        <b/>
        <sz val="10"/>
        <color rgb="FF000000"/>
        <rFont val="Calibri"/>
        <scheme val="minor"/>
      </rPr>
      <t xml:space="preserve">D0 stavba č. 511 Běchovice - D1, DÚR + DSP
</t>
    </r>
    <r>
      <rPr>
        <sz val="10"/>
        <color rgb="FF000000"/>
        <rFont val="Calibri"/>
        <scheme val="minor"/>
      </rPr>
      <t>- komplexní zpracování DÚR a DSP novostavby čtyřpruhové dálnice o řešené délce 12 km</t>
    </r>
  </si>
  <si>
    <t>Zodpovědný projektant geotechnických stavebních objektů</t>
  </si>
  <si>
    <r>
      <rPr>
        <sz val="10"/>
        <color rgb="FF000000"/>
        <rFont val="Calibri"/>
        <scheme val="minor"/>
      </rPr>
      <t xml:space="preserve">DÚR - 8.838.000,- Kč
</t>
    </r>
    <r>
      <rPr>
        <u/>
        <sz val="10"/>
        <color rgb="FF000000"/>
        <rFont val="Calibri"/>
        <scheme val="minor"/>
      </rPr>
      <t xml:space="preserve">DSP - 57.491.640,- Kč
</t>
    </r>
    <r>
      <rPr>
        <b/>
        <sz val="10"/>
        <color rgb="FF000000"/>
        <rFont val="Calibri"/>
        <scheme val="minor"/>
      </rPr>
      <t>Celkem - 66.329.640,- Kč</t>
    </r>
  </si>
  <si>
    <t>DÚR - 05/2018
DSP - 09/2022</t>
  </si>
  <si>
    <t>Ředitelství silnic a dálnic s.p.
IČO: 65993390</t>
  </si>
  <si>
    <r>
      <rPr>
        <b/>
        <sz val="10"/>
        <color rgb="FF000000"/>
        <rFont val="Calibri"/>
        <scheme val="minor"/>
      </rPr>
      <t xml:space="preserve">Stavba č. 9567 Radlická radiála JZM - Smíchov
</t>
    </r>
    <r>
      <rPr>
        <sz val="10"/>
        <color rgb="FF000000"/>
        <rFont val="Calibri"/>
        <scheme val="minor"/>
      </rPr>
      <t xml:space="preserve">- komplexní zpracování DÚR novostavby čtyřpruhové komunikace o řešené délce 5,4 km
</t>
    </r>
    <r>
      <rPr>
        <b/>
        <sz val="10"/>
        <color rgb="FF000000"/>
        <rFont val="Calibri"/>
        <scheme val="minor"/>
      </rPr>
      <t xml:space="preserve">I/33 Náchod - obchvat, DSP
</t>
    </r>
    <r>
      <rPr>
        <sz val="10"/>
        <color rgb="FF000000"/>
        <rFont val="Calibri"/>
        <scheme val="minor"/>
      </rPr>
      <t>komplexní zpracování DSP novostavby dvoupruhové komunikace o řešené délce 6,5 km</t>
    </r>
  </si>
  <si>
    <t>Zodpovědný projektant geotechnických stavebních objektů
Zodpovědný projektant geotechnických stavebních objektů</t>
  </si>
  <si>
    <r>
      <rPr>
        <sz val="10"/>
        <color rgb="FF000000"/>
        <rFont val="Calibri"/>
        <scheme val="minor"/>
      </rPr>
      <t xml:space="preserve">DÚR - 24.925.650,- Kč
</t>
    </r>
    <r>
      <rPr>
        <u/>
        <sz val="10"/>
        <color rgb="FF000000"/>
        <rFont val="Calibri"/>
        <scheme val="minor"/>
      </rPr>
      <t xml:space="preserve">DSP - 22.857.142,- Kč
</t>
    </r>
    <r>
      <rPr>
        <b/>
        <sz val="10"/>
        <color rgb="FF000000"/>
        <rFont val="Calibri"/>
        <scheme val="minor"/>
      </rPr>
      <t>Celkem - 47.782.792,- Kč</t>
    </r>
  </si>
  <si>
    <t>DÚR - 01/2017
DSP - 06/2019</t>
  </si>
  <si>
    <t>Hlavní město Praha
IČO: 00064581
Ředitelství silnic a dálnic s.p.
IČO: 65993390</t>
  </si>
  <si>
    <r>
      <rPr>
        <b/>
        <sz val="10"/>
        <color rgb="FF000000"/>
        <rFont val="Calibri"/>
        <scheme val="minor"/>
      </rPr>
      <t xml:space="preserve">I/3 Červené Vršky - U Tupolu, uspořádání 2+1
</t>
    </r>
    <r>
      <rPr>
        <sz val="10"/>
        <color rgb="FF000000"/>
        <rFont val="Calibri"/>
        <scheme val="minor"/>
      </rPr>
      <t>- komplexní zpracování DUSP novostavby dvoupruhové až tříprhové komunikace o řešené délce 2,9 km</t>
    </r>
  </si>
  <si>
    <t>DUSP - 14.105.200,- Kč</t>
  </si>
  <si>
    <t>DUSP - 11/2023</t>
  </si>
  <si>
    <r>
      <rPr>
        <b/>
        <sz val="10"/>
        <color rgb="FF000000"/>
        <rFont val="Calibri"/>
        <scheme val="minor"/>
      </rPr>
      <t xml:space="preserve">Městský okruh v Praze, stavba č. 0094 Balabenka - Rybníčky (Štěrboholská radiála), DÚR
</t>
    </r>
    <r>
      <rPr>
        <sz val="10"/>
        <color rgb="FF000000"/>
        <rFont val="Calibri"/>
        <scheme val="minor"/>
      </rPr>
      <t xml:space="preserve">- komplexní zpracování DÚR novostavby čtyřpruhové a šestipruhové komunikace o řešené délce 6,5 km
</t>
    </r>
    <r>
      <rPr>
        <b/>
        <sz val="10"/>
        <color rgb="FF000000"/>
        <rFont val="Calibri"/>
        <scheme val="minor"/>
      </rPr>
      <t xml:space="preserve">Městký okruh v Praze, stavba č. 0079 Špejchar - Pelc-Tyrolka, DSP
</t>
    </r>
    <r>
      <rPr>
        <sz val="10"/>
        <color rgb="FF000000"/>
        <rFont val="Calibri"/>
        <scheme val="minor"/>
      </rPr>
      <t xml:space="preserve">- komplexní zpracování DSP novostavby čtyřpruhové až šestipruhové komunikace o řešené délce 4,3 km. </t>
    </r>
  </si>
  <si>
    <t>Zodpovědný projektant geotechnických stavebních objektů
Zodpovědný projektant geotechnických stavebních objektů</t>
  </si>
  <si>
    <r>
      <rPr>
        <sz val="10"/>
        <color rgb="FF000000"/>
        <rFont val="Calibri"/>
        <scheme val="minor"/>
      </rPr>
      <t xml:space="preserve">DÚR - 209.630.000,- Kč
</t>
    </r>
    <r>
      <rPr>
        <u/>
        <sz val="10"/>
        <color rgb="FF000000"/>
        <rFont val="Calibri"/>
        <scheme val="minor"/>
      </rPr>
      <t xml:space="preserve">DSP - 13.200.000,- Kč
</t>
    </r>
    <r>
      <rPr>
        <b/>
        <sz val="10"/>
        <color rgb="FF000000"/>
        <rFont val="Calibri"/>
        <scheme val="minor"/>
      </rPr>
      <t>Celkem - 222.830.000,- Kč</t>
    </r>
  </si>
  <si>
    <t>DÚR - 04/2022
DSP - 02/2016</t>
  </si>
  <si>
    <t>Hlavní město Praha
IČO: 00064581
Hlavní město Praha
IČO: 00064581</t>
  </si>
  <si>
    <t>SEZNAM REFERENČNÍCH ZAKÁZEK PŘEDLOŽENÝCH PRO ÚČELY HODNOCENÍ U ČLENA Č. 2</t>
  </si>
  <si>
    <t>D0 Most přes Počernický rybník - nová NK
DUSP</t>
  </si>
  <si>
    <t xml:space="preserve">zodpovědný projektant dopravní stavby </t>
  </si>
  <si>
    <t>Ředitelství silnic a dálnic s. p., Čerčanská 2023/12, Krč, 140 00 Praha 4 
IČO 65993390</t>
  </si>
  <si>
    <t>D0 510 Most přes Počernický rybník - protihluková opatření a zesílení mostu
DUSP</t>
  </si>
  <si>
    <t>Barrandovský most, celková rekonstrukce, Praha 4 a 5
DÚR+DSP</t>
  </si>
  <si>
    <t>Technická správa komunikací hl. m. Prahy, a.s.
Veletržní 1623/24
170 00 Praha 7 - Holešovice
IČO 03447286</t>
  </si>
  <si>
    <t>D11 oprava mostů a vozovky km 40,200 - 44,440
DUSP</t>
  </si>
  <si>
    <t>SEZNAM REFERENČNÍCH ZAKÁZEK PŘEDLOŽENÝCH PRO ÚČELY HODNOCENÍ U ČLENA Č. 3</t>
  </si>
  <si>
    <t>Jižní paralelní komunikace Beroun – I. etapa – nové autobusové nádraží – II/116 (vč. přemostění Berounky), SO 201 Most přes Berounku, 
DUSP, dl. přemostění 207,1m</t>
  </si>
  <si>
    <t>zodpovědný projektant v oboru mosty a inženýrské konstrukce</t>
  </si>
  <si>
    <t>Město Beroun, Husovo nám. 68, 266 01 Beroun, IČO: 00233129</t>
  </si>
  <si>
    <t xml:space="preserve">SOKP 511 D1 Běchovice, SO 227 - MÚK Říčany - Most na ul. Přátelství přes D0
Změna záměru před dokončením </t>
  </si>
  <si>
    <t>ŘSD s.p. Na Pankráci 546/56, 140 00 Praha 4, IČO: 65993390</t>
  </si>
  <si>
    <t>I/27 přeložka Klatovy - 1. stavba, VD-ZDS</t>
  </si>
  <si>
    <t>Zodpovědný projektant za objekty v oboru geotechnika</t>
  </si>
  <si>
    <t>10/2020</t>
  </si>
  <si>
    <t xml:space="preserve">ŘSD ČR, Správa Zlín, Fügnerovo nábř. 5476, 760 01 Zlín
IČO: 659 93 390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</si>
</sst>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mmmm\ 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charset val="238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u/>
      <sz val="10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/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left" vertical="center" indent="1"/>
    </xf>
    <xf numFmtId="0" fontId="0" fillId="0" borderId="1" xfId="0" applyBorder="1" applyAlignment="1" applyProtection="1">
      <alignment vertical="top" wrapText="1"/>
      <protection locked="0"/>
    </xf>
    <xf numFmtId="3" fontId="0" fillId="0" borderId="1" xfId="0" applyNumberFormat="1" applyBorder="1" applyAlignment="1" applyProtection="1">
      <alignment vertical="top" wrapText="1"/>
      <protection locked="0"/>
    </xf>
    <xf numFmtId="165" fontId="0" fillId="0" borderId="1" xfId="0" applyNumberFormat="1" applyBorder="1" applyAlignment="1" applyProtection="1">
      <alignment vertical="top" wrapText="1"/>
      <protection locked="0"/>
    </xf>
    <xf numFmtId="0" fontId="1" fillId="5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vertical="top" wrapText="1"/>
    </xf>
    <xf numFmtId="164" fontId="6" fillId="0" borderId="0" xfId="0" applyNumberFormat="1" applyFont="1" applyAlignment="1" applyProtection="1">
      <alignment horizontal="left" vertical="top" wrapText="1"/>
      <protection locked="0"/>
    </xf>
    <xf numFmtId="0" fontId="0" fillId="7" borderId="5" xfId="0" applyFill="1" applyBorder="1" applyAlignment="1" applyProtection="1">
      <alignment horizontal="left" vertical="top" wrapText="1"/>
      <protection locked="0"/>
    </xf>
    <xf numFmtId="0" fontId="0" fillId="5" borderId="0" xfId="0" applyFill="1"/>
    <xf numFmtId="0" fontId="4" fillId="3" borderId="1" xfId="1" applyNumberFormat="1" applyFont="1" applyFill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  <protection locked="0"/>
    </xf>
    <xf numFmtId="164" fontId="9" fillId="0" borderId="0" xfId="0" applyNumberFormat="1" applyFont="1" applyAlignment="1" applyProtection="1">
      <alignment horizontal="left" vertical="top" wrapText="1"/>
      <protection locked="0"/>
    </xf>
    <xf numFmtId="164" fontId="10" fillId="0" borderId="0" xfId="0" applyNumberFormat="1" applyFont="1" applyAlignment="1" applyProtection="1">
      <alignment horizontal="left" vertical="top" wrapText="1"/>
      <protection locked="0"/>
    </xf>
    <xf numFmtId="17" fontId="6" fillId="0" borderId="0" xfId="0" applyNumberFormat="1" applyFont="1" applyAlignment="1" applyProtection="1">
      <alignment horizontal="left" vertical="top" wrapText="1"/>
      <protection locked="0"/>
    </xf>
    <xf numFmtId="14" fontId="6" fillId="0" borderId="0" xfId="0" applyNumberFormat="1" applyFont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6" borderId="0" xfId="0" applyFont="1" applyFill="1" applyAlignment="1">
      <alignment horizontal="left" wrapText="1"/>
    </xf>
  </cellXfs>
  <cellStyles count="2">
    <cellStyle name="Normální" xfId="0" builtinId="0"/>
    <cellStyle name="Normální_List2" xfId="1" xr:uid="{49CAA568-7788-4F79-B9FC-EEBA77A6F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CB6C-646D-4DC8-AC14-491CDD4F51F9}">
  <sheetPr>
    <pageSetUpPr fitToPage="1"/>
  </sheetPr>
  <dimension ref="A1:E16"/>
  <sheetViews>
    <sheetView tabSelected="1" workbookViewId="0">
      <selection activeCell="I8" sqref="I8"/>
    </sheetView>
  </sheetViews>
  <sheetFormatPr defaultRowHeight="15" x14ac:dyDescent="0.25"/>
  <cols>
    <col min="1" max="1" width="36.7109375" customWidth="1"/>
    <col min="2" max="3" width="15.5703125" customWidth="1"/>
    <col min="4" max="4" width="15.28515625" customWidth="1"/>
    <col min="5" max="5" width="15" bestFit="1" customWidth="1"/>
  </cols>
  <sheetData>
    <row r="1" spans="1:5" x14ac:dyDescent="0.25">
      <c r="B1" s="20" t="s">
        <v>22</v>
      </c>
      <c r="C1" s="21" t="s">
        <v>23</v>
      </c>
      <c r="D1" s="9" t="s">
        <v>24</v>
      </c>
      <c r="E1" s="19" t="s">
        <v>25</v>
      </c>
    </row>
    <row r="3" spans="1:5" x14ac:dyDescent="0.25">
      <c r="A3" s="2" t="s">
        <v>20</v>
      </c>
      <c r="B3" s="2"/>
      <c r="C3" s="2"/>
    </row>
    <row r="4" spans="1:5" x14ac:dyDescent="0.25">
      <c r="A4" s="3" t="s">
        <v>0</v>
      </c>
      <c r="B4" s="8">
        <v>47325000</v>
      </c>
      <c r="C4" s="8">
        <v>65435000</v>
      </c>
      <c r="D4" s="8">
        <v>46012401</v>
      </c>
      <c r="E4" s="8">
        <v>32477817</v>
      </c>
    </row>
    <row r="5" spans="1:5" x14ac:dyDescent="0.25">
      <c r="A5" s="3" t="s">
        <v>1</v>
      </c>
      <c r="B5" s="39">
        <f>MIN(B4:F4)</f>
        <v>32477817</v>
      </c>
      <c r="C5" s="40"/>
      <c r="D5" s="40"/>
      <c r="E5" s="41"/>
    </row>
    <row r="6" spans="1:5" x14ac:dyDescent="0.25">
      <c r="A6" s="3" t="s">
        <v>3</v>
      </c>
      <c r="B6" s="6">
        <f>$B5/B4*100</f>
        <v>68.62718858954041</v>
      </c>
      <c r="C6" s="6">
        <f t="shared" ref="C6:E6" si="0">$B5/C4*100</f>
        <v>49.63370826010545</v>
      </c>
      <c r="D6" s="6">
        <f t="shared" si="0"/>
        <v>70.584921225910378</v>
      </c>
      <c r="E6" s="6">
        <f t="shared" si="0"/>
        <v>100</v>
      </c>
    </row>
    <row r="7" spans="1:5" x14ac:dyDescent="0.25">
      <c r="A7" s="3" t="s">
        <v>2</v>
      </c>
      <c r="B7" s="7">
        <f>B6*0.8</f>
        <v>54.901750871632331</v>
      </c>
      <c r="C7" s="7">
        <f t="shared" ref="C7:E7" si="1">C6*0.8</f>
        <v>39.706966608084365</v>
      </c>
      <c r="D7" s="7">
        <f t="shared" si="1"/>
        <v>56.467936980728304</v>
      </c>
      <c r="E7" s="7">
        <f t="shared" si="1"/>
        <v>80</v>
      </c>
    </row>
    <row r="8" spans="1:5" x14ac:dyDescent="0.25">
      <c r="D8" s="1"/>
      <c r="E8" s="1"/>
    </row>
    <row r="9" spans="1:5" x14ac:dyDescent="0.25">
      <c r="A9" s="5" t="s">
        <v>21</v>
      </c>
      <c r="B9" s="5"/>
      <c r="C9" s="5"/>
      <c r="D9" s="1"/>
      <c r="E9" s="1"/>
    </row>
    <row r="10" spans="1:5" x14ac:dyDescent="0.25">
      <c r="A10" s="3" t="s">
        <v>5</v>
      </c>
      <c r="B10" s="3">
        <v>0</v>
      </c>
      <c r="C10" s="3">
        <v>0</v>
      </c>
      <c r="D10" s="3">
        <v>20</v>
      </c>
      <c r="E10" s="3">
        <v>35</v>
      </c>
    </row>
    <row r="11" spans="1:5" x14ac:dyDescent="0.25">
      <c r="A11" s="3" t="s">
        <v>6</v>
      </c>
      <c r="B11" s="42">
        <f>MAX(B10:F10)</f>
        <v>35</v>
      </c>
      <c r="C11" s="43"/>
      <c r="D11" s="43"/>
      <c r="E11" s="44"/>
    </row>
    <row r="12" spans="1:5" x14ac:dyDescent="0.25">
      <c r="A12" s="3" t="s">
        <v>8</v>
      </c>
      <c r="B12" s="3">
        <f>ROUND(B10/$B11*100,2)</f>
        <v>0</v>
      </c>
      <c r="C12" s="3">
        <f t="shared" ref="C12:E12" si="2">ROUND(C10/$B11*100,2)</f>
        <v>0</v>
      </c>
      <c r="D12" s="3">
        <f t="shared" si="2"/>
        <v>57.14</v>
      </c>
      <c r="E12" s="3">
        <f t="shared" si="2"/>
        <v>100</v>
      </c>
    </row>
    <row r="13" spans="1:5" x14ac:dyDescent="0.25">
      <c r="A13" s="3" t="s">
        <v>2</v>
      </c>
      <c r="B13" s="7">
        <f>B12*0.2</f>
        <v>0</v>
      </c>
      <c r="C13" s="7">
        <f t="shared" ref="C13:E13" si="3">C12*0.2</f>
        <v>0</v>
      </c>
      <c r="D13" s="7">
        <f t="shared" si="3"/>
        <v>11.428000000000001</v>
      </c>
      <c r="E13" s="7">
        <f t="shared" si="3"/>
        <v>20</v>
      </c>
    </row>
    <row r="14" spans="1:5" x14ac:dyDescent="0.25">
      <c r="A14" s="5"/>
      <c r="B14" s="5"/>
      <c r="C14" s="5"/>
      <c r="D14" s="1"/>
      <c r="E14" s="1"/>
    </row>
    <row r="15" spans="1:5" x14ac:dyDescent="0.25">
      <c r="A15" s="4" t="s">
        <v>4</v>
      </c>
      <c r="B15" s="6">
        <f>B13+B7</f>
        <v>54.901750871632331</v>
      </c>
      <c r="C15" s="6">
        <f t="shared" ref="C15:E15" si="4">C13+C7</f>
        <v>39.706966608084365</v>
      </c>
      <c r="D15" s="6">
        <f t="shared" si="4"/>
        <v>67.895936980728308</v>
      </c>
      <c r="E15" s="6">
        <f t="shared" si="4"/>
        <v>100</v>
      </c>
    </row>
    <row r="16" spans="1:5" x14ac:dyDescent="0.25">
      <c r="A16" s="4" t="s">
        <v>7</v>
      </c>
      <c r="B16" s="10">
        <v>3</v>
      </c>
      <c r="C16" s="10">
        <v>4</v>
      </c>
      <c r="D16" s="10">
        <v>2</v>
      </c>
      <c r="E16" s="10">
        <v>1</v>
      </c>
    </row>
  </sheetData>
  <mergeCells count="2">
    <mergeCell ref="B5:E5"/>
    <mergeCell ref="B11:E11"/>
  </mergeCells>
  <pageMargins left="0.7" right="0.7" top="0.78740157499999996" bottom="0.78740157499999996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A20A-BC8F-418E-A3A4-B8AA4EC32B38}">
  <dimension ref="A2:F25"/>
  <sheetViews>
    <sheetView zoomScale="110" zoomScaleNormal="110" workbookViewId="0">
      <selection activeCell="B22" sqref="B22"/>
    </sheetView>
  </sheetViews>
  <sheetFormatPr defaultRowHeight="15" x14ac:dyDescent="0.25"/>
  <cols>
    <col min="1" max="1" width="6.28515625" customWidth="1"/>
    <col min="2" max="2" width="40.42578125" customWidth="1"/>
    <col min="3" max="3" width="16.85546875" bestFit="1" customWidth="1"/>
    <col min="4" max="4" width="17.42578125" style="11" bestFit="1" customWidth="1"/>
    <col min="5" max="5" width="11.42578125" bestFit="1" customWidth="1"/>
    <col min="6" max="6" width="24.85546875" customWidth="1"/>
  </cols>
  <sheetData>
    <row r="2" spans="1:6" x14ac:dyDescent="0.25">
      <c r="A2" t="s">
        <v>9</v>
      </c>
    </row>
    <row r="3" spans="1:6" x14ac:dyDescent="0.25">
      <c r="A3" s="12" t="str">
        <f>List1!B1</f>
        <v>METROPROJEKT</v>
      </c>
    </row>
    <row r="4" spans="1:6" x14ac:dyDescent="0.25">
      <c r="A4" s="32" t="str">
        <f>List1!C1</f>
        <v>PRAGORPOJEKT</v>
      </c>
      <c r="B4" s="13"/>
      <c r="C4" s="14"/>
      <c r="D4" s="15"/>
      <c r="E4" s="13"/>
      <c r="F4" s="14"/>
    </row>
    <row r="5" spans="1:6" x14ac:dyDescent="0.25">
      <c r="A5" s="30" t="str">
        <f>List1!D1</f>
        <v>SHB</v>
      </c>
      <c r="B5" s="16"/>
      <c r="C5" s="16"/>
      <c r="D5" s="17"/>
      <c r="E5" s="18"/>
      <c r="F5" s="27"/>
    </row>
    <row r="6" spans="1:6" x14ac:dyDescent="0.25">
      <c r="A6" s="45" t="s">
        <v>26</v>
      </c>
      <c r="B6" s="45"/>
      <c r="C6" s="45"/>
      <c r="D6" s="45"/>
      <c r="E6" s="45"/>
      <c r="F6" s="45"/>
    </row>
    <row r="7" spans="1:6" ht="38.25" x14ac:dyDescent="0.25">
      <c r="A7" s="22" t="s">
        <v>10</v>
      </c>
      <c r="B7" s="28" t="s">
        <v>16</v>
      </c>
      <c r="C7" s="28" t="s">
        <v>11</v>
      </c>
      <c r="D7" s="28" t="s">
        <v>12</v>
      </c>
      <c r="E7" s="28" t="s">
        <v>13</v>
      </c>
      <c r="F7" s="28" t="s">
        <v>14</v>
      </c>
    </row>
    <row r="8" spans="1:6" ht="63.75" x14ac:dyDescent="0.25">
      <c r="A8" s="23" t="s">
        <v>15</v>
      </c>
      <c r="B8" s="33" t="s">
        <v>27</v>
      </c>
      <c r="C8" s="24" t="s">
        <v>28</v>
      </c>
      <c r="D8" s="34" t="s">
        <v>29</v>
      </c>
      <c r="E8" s="24" t="s">
        <v>30</v>
      </c>
      <c r="F8" s="24" t="s">
        <v>31</v>
      </c>
    </row>
    <row r="9" spans="1:6" ht="127.5" x14ac:dyDescent="0.25">
      <c r="A9" s="23" t="s">
        <v>17</v>
      </c>
      <c r="B9" s="33" t="s">
        <v>32</v>
      </c>
      <c r="C9" s="24" t="s">
        <v>33</v>
      </c>
      <c r="D9" s="34" t="s">
        <v>34</v>
      </c>
      <c r="E9" s="24" t="s">
        <v>35</v>
      </c>
      <c r="F9" s="24" t="s">
        <v>36</v>
      </c>
    </row>
    <row r="10" spans="1:6" ht="51" x14ac:dyDescent="0.25">
      <c r="A10" s="23" t="s">
        <v>18</v>
      </c>
      <c r="B10" s="33" t="s">
        <v>37</v>
      </c>
      <c r="C10" s="24" t="s">
        <v>28</v>
      </c>
      <c r="D10" s="35" t="s">
        <v>38</v>
      </c>
      <c r="E10" s="24" t="s">
        <v>39</v>
      </c>
      <c r="F10" s="24" t="s">
        <v>31</v>
      </c>
    </row>
    <row r="11" spans="1:6" ht="140.25" x14ac:dyDescent="0.25">
      <c r="A11" s="23" t="s">
        <v>19</v>
      </c>
      <c r="B11" s="33" t="s">
        <v>40</v>
      </c>
      <c r="C11" s="24" t="s">
        <v>41</v>
      </c>
      <c r="D11" s="34" t="s">
        <v>42</v>
      </c>
      <c r="E11" s="24" t="s">
        <v>43</v>
      </c>
      <c r="F11" s="24" t="s">
        <v>44</v>
      </c>
    </row>
    <row r="12" spans="1:6" x14ac:dyDescent="0.25">
      <c r="A12" s="31" t="str">
        <f>List1!E1</f>
        <v>PONTEX</v>
      </c>
    </row>
    <row r="13" spans="1:6" x14ac:dyDescent="0.25">
      <c r="A13" s="45" t="s">
        <v>45</v>
      </c>
      <c r="B13" s="45"/>
      <c r="C13" s="45"/>
      <c r="D13" s="45"/>
      <c r="E13" s="45"/>
      <c r="F13" s="45"/>
    </row>
    <row r="14" spans="1:6" ht="38.25" x14ac:dyDescent="0.25">
      <c r="A14" s="22" t="s">
        <v>10</v>
      </c>
      <c r="B14" s="28" t="s">
        <v>16</v>
      </c>
      <c r="C14" s="28" t="s">
        <v>11</v>
      </c>
      <c r="D14" s="28" t="s">
        <v>12</v>
      </c>
      <c r="E14" s="28" t="s">
        <v>13</v>
      </c>
      <c r="F14" s="28" t="s">
        <v>14</v>
      </c>
    </row>
    <row r="15" spans="1:6" ht="51" x14ac:dyDescent="0.25">
      <c r="A15" s="23" t="s">
        <v>15</v>
      </c>
      <c r="B15" s="24" t="s">
        <v>46</v>
      </c>
      <c r="C15" s="25" t="s">
        <v>47</v>
      </c>
      <c r="D15" s="29">
        <v>21522159</v>
      </c>
      <c r="E15" s="36">
        <v>45597</v>
      </c>
      <c r="F15" s="24" t="s">
        <v>48</v>
      </c>
    </row>
    <row r="16" spans="1:6" ht="51" x14ac:dyDescent="0.25">
      <c r="A16" s="23" t="s">
        <v>17</v>
      </c>
      <c r="B16" s="24" t="s">
        <v>49</v>
      </c>
      <c r="C16" s="25" t="s">
        <v>47</v>
      </c>
      <c r="D16" s="29">
        <v>14539845</v>
      </c>
      <c r="E16" s="36">
        <v>45597</v>
      </c>
      <c r="F16" s="24" t="s">
        <v>48</v>
      </c>
    </row>
    <row r="17" spans="1:6" ht="63.75" x14ac:dyDescent="0.25">
      <c r="A17" s="23" t="s">
        <v>18</v>
      </c>
      <c r="B17" s="24" t="s">
        <v>50</v>
      </c>
      <c r="C17" s="25" t="s">
        <v>47</v>
      </c>
      <c r="D17" s="29">
        <v>34995100</v>
      </c>
      <c r="E17" s="36">
        <v>43983</v>
      </c>
      <c r="F17" s="24" t="s">
        <v>51</v>
      </c>
    </row>
    <row r="18" spans="1:6" ht="51" x14ac:dyDescent="0.25">
      <c r="A18" s="23" t="s">
        <v>19</v>
      </c>
      <c r="B18" s="24" t="s">
        <v>52</v>
      </c>
      <c r="C18" s="25" t="s">
        <v>47</v>
      </c>
      <c r="D18" s="29">
        <v>11404250</v>
      </c>
      <c r="E18" s="36">
        <v>45352</v>
      </c>
      <c r="F18" s="24" t="s">
        <v>48</v>
      </c>
    </row>
    <row r="19" spans="1:6" x14ac:dyDescent="0.25">
      <c r="A19" s="45" t="s">
        <v>53</v>
      </c>
      <c r="B19" s="45"/>
      <c r="C19" s="45"/>
      <c r="D19" s="45"/>
      <c r="E19" s="45"/>
      <c r="F19" s="45"/>
    </row>
    <row r="20" spans="1:6" ht="38.25" x14ac:dyDescent="0.25">
      <c r="A20" s="22" t="s">
        <v>10</v>
      </c>
      <c r="B20" s="28" t="s">
        <v>16</v>
      </c>
      <c r="C20" s="28" t="s">
        <v>11</v>
      </c>
      <c r="D20" s="28" t="s">
        <v>12</v>
      </c>
      <c r="E20" s="28" t="s">
        <v>13</v>
      </c>
      <c r="F20" s="28" t="s">
        <v>14</v>
      </c>
    </row>
    <row r="21" spans="1:6" ht="51" x14ac:dyDescent="0.25">
      <c r="A21" s="23" t="s">
        <v>15</v>
      </c>
      <c r="B21" s="24" t="s">
        <v>54</v>
      </c>
      <c r="C21" s="25" t="s">
        <v>55</v>
      </c>
      <c r="D21" s="26"/>
      <c r="E21" s="37">
        <v>45839</v>
      </c>
      <c r="F21" s="25" t="s">
        <v>56</v>
      </c>
    </row>
    <row r="22" spans="1:6" ht="51" x14ac:dyDescent="0.25">
      <c r="A22" s="23" t="s">
        <v>17</v>
      </c>
      <c r="B22" s="24" t="s">
        <v>57</v>
      </c>
      <c r="C22" s="25" t="s">
        <v>55</v>
      </c>
      <c r="D22" s="29">
        <v>57491640</v>
      </c>
      <c r="E22" s="37">
        <v>45505</v>
      </c>
      <c r="F22" s="25" t="s">
        <v>58</v>
      </c>
    </row>
    <row r="23" spans="1:6" x14ac:dyDescent="0.25">
      <c r="A23" s="45" t="s">
        <v>26</v>
      </c>
      <c r="B23" s="45"/>
      <c r="C23" s="45"/>
      <c r="D23" s="45"/>
      <c r="E23" s="45"/>
      <c r="F23" s="45"/>
    </row>
    <row r="24" spans="1:6" ht="38.25" x14ac:dyDescent="0.25">
      <c r="A24" s="22" t="s">
        <v>10</v>
      </c>
      <c r="B24" s="28" t="s">
        <v>16</v>
      </c>
      <c r="C24" s="28" t="s">
        <v>11</v>
      </c>
      <c r="D24" s="28" t="s">
        <v>12</v>
      </c>
      <c r="E24" s="28" t="s">
        <v>13</v>
      </c>
      <c r="F24" s="28" t="s">
        <v>14</v>
      </c>
    </row>
    <row r="25" spans="1:6" ht="51" x14ac:dyDescent="0.25">
      <c r="A25" s="23" t="s">
        <v>15</v>
      </c>
      <c r="B25" s="24" t="s">
        <v>59</v>
      </c>
      <c r="C25" s="24" t="s">
        <v>60</v>
      </c>
      <c r="D25" s="29">
        <v>14888500</v>
      </c>
      <c r="E25" s="38" t="s">
        <v>61</v>
      </c>
      <c r="F25" s="24" t="s">
        <v>62</v>
      </c>
    </row>
  </sheetData>
  <mergeCells count="4">
    <mergeCell ref="A6:F6"/>
    <mergeCell ref="A13:F13"/>
    <mergeCell ref="A19:F19"/>
    <mergeCell ref="A23:F23"/>
  </mergeCells>
  <dataValidations count="4">
    <dataValidation type="whole" operator="greaterThanOrEqual" allowBlank="1" showInputMessage="1" showErrorMessage="1" promptTitle="Výše referenčních nákladů" prompt="Doplňte odpovídající výši stavebních nákladů v Kč bez DPH" sqref="D5:D11" xr:uid="{A6410860-955C-4027-AC96-EFED1B12064C}">
      <formula1>#REF!</formula1>
    </dataValidation>
    <dataValidation type="list" allowBlank="1" showInputMessage="1" showErrorMessage="1" promptTitle="Činnost odborného personálu" prompt="Doplňte činnost odborného personálu" sqref="C5:C11" xr:uid="{DC08219A-65C0-4AAC-ACA6-53892DD72720}">
      <formula1>#REF!</formula1>
    </dataValidation>
    <dataValidation type="date" operator="greaterThanOrEqual" allowBlank="1" showInputMessage="1" showErrorMessage="1" promptTitle="Datum dokončení prací" prompt="Doplňte datum dokončení (zprovoznění) stavby_x000a_" sqref="E5:E11" xr:uid="{BD3F77E9-34E3-4A51-912D-F59BCBDD5F76}">
      <formula1>#REF!</formula1>
    </dataValidation>
    <dataValidation type="list" allowBlank="1" showInputMessage="1" showErrorMessage="1" promptTitle="Typ pozemní komunikace" prompt="Doplňte typ pozemní komunikace dle výběru" sqref="B5:B11" xr:uid="{9A4FBFB1-85FE-43AC-9F13-172A1FF023BB}">
      <formula1>$J$5:$J$5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Lukáš Nikl</dc:creator>
  <cp:lastModifiedBy>Balog Lukáš</cp:lastModifiedBy>
  <cp:lastPrinted>2025-08-19T08:19:41Z</cp:lastPrinted>
  <dcterms:created xsi:type="dcterms:W3CDTF">2023-05-23T15:08:05Z</dcterms:created>
  <dcterms:modified xsi:type="dcterms:W3CDTF">2025-10-24T08:31:40Z</dcterms:modified>
</cp:coreProperties>
</file>