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43-2a - Přístavba-pouze ..." sheetId="2" r:id="rId2"/>
    <sheet name="043-3 - VON" sheetId="3" r:id="rId3"/>
    <sheet name="Pokyny pro vyplnění" sheetId="4" r:id="rId4"/>
  </sheets>
  <definedNames>
    <definedName name="_xlnm.Print_Area" localSheetId="0">'Rekapitulace stavby'!$D$4:$AO$36,'Rekapitulace stavby'!$C$42:$AQ$57</definedName>
    <definedName name="_xlnm.Print_Titles" localSheetId="0">'Rekapitulace stavby'!$52:$52</definedName>
    <definedName name="_xlnm._FilterDatabase" localSheetId="1" hidden="1">'043-2a - Přístavba-pouze ...'!$C$87:$K$318</definedName>
    <definedName name="_xlnm.Print_Area" localSheetId="1">'043-2a - Přístavba-pouze ...'!$C$4:$J$39,'043-2a - Přístavba-pouze ...'!$C$45:$J$69,'043-2a - Přístavba-pouze ...'!$C$75:$K$318</definedName>
    <definedName name="_xlnm.Print_Titles" localSheetId="1">'043-2a - Přístavba-pouze ...'!$87:$87</definedName>
    <definedName name="_xlnm._FilterDatabase" localSheetId="2" hidden="1">'043-3 - VON'!$C$80:$K$87</definedName>
    <definedName name="_xlnm.Print_Area" localSheetId="2">'043-3 - VON'!$C$4:$J$39,'043-3 - VON'!$C$45:$J$62,'043-3 - VON'!$C$68:$K$87</definedName>
    <definedName name="_xlnm.Print_Titles" localSheetId="2">'043-3 - VON'!$80:$80</definedName>
    <definedName name="_xlnm.Print_Area" localSheetId="3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3" l="1" r="J37"/>
  <c r="J36"/>
  <c i="1" r="AY56"/>
  <c i="3" r="J35"/>
  <c i="1" r="AX56"/>
  <c i="3" r="BI87"/>
  <c r="BH87"/>
  <c r="BG87"/>
  <c r="BF87"/>
  <c r="T87"/>
  <c r="R87"/>
  <c r="P87"/>
  <c r="BI84"/>
  <c r="BH84"/>
  <c r="BG84"/>
  <c r="BF84"/>
  <c r="T84"/>
  <c r="R84"/>
  <c r="P84"/>
  <c r="J78"/>
  <c r="J77"/>
  <c r="F77"/>
  <c r="F75"/>
  <c r="E73"/>
  <c r="J55"/>
  <c r="J54"/>
  <c r="F54"/>
  <c r="F52"/>
  <c r="E50"/>
  <c r="J18"/>
  <c r="E18"/>
  <c r="F55"/>
  <c r="J17"/>
  <c r="J12"/>
  <c r="J75"/>
  <c r="E7"/>
  <c r="E48"/>
  <c i="2" r="J37"/>
  <c r="J36"/>
  <c i="1" r="AY55"/>
  <c i="2" r="J35"/>
  <c i="1" r="AX55"/>
  <c i="2" r="BI318"/>
  <c r="BH318"/>
  <c r="BG318"/>
  <c r="BF318"/>
  <c r="T318"/>
  <c r="R318"/>
  <c r="P318"/>
  <c r="BI311"/>
  <c r="BH311"/>
  <c r="BG311"/>
  <c r="BF311"/>
  <c r="T311"/>
  <c r="R311"/>
  <c r="P311"/>
  <c r="BI298"/>
  <c r="BH298"/>
  <c r="BG298"/>
  <c r="BF298"/>
  <c r="T298"/>
  <c r="R298"/>
  <c r="P298"/>
  <c r="BI286"/>
  <c r="BH286"/>
  <c r="BG286"/>
  <c r="BF286"/>
  <c r="T286"/>
  <c r="R286"/>
  <c r="P286"/>
  <c r="BI274"/>
  <c r="BH274"/>
  <c r="BG274"/>
  <c r="BF274"/>
  <c r="T274"/>
  <c r="R274"/>
  <c r="P274"/>
  <c r="BI262"/>
  <c r="BH262"/>
  <c r="BG262"/>
  <c r="BF262"/>
  <c r="T262"/>
  <c r="R262"/>
  <c r="P262"/>
  <c r="BI259"/>
  <c r="BH259"/>
  <c r="BG259"/>
  <c r="BF259"/>
  <c r="T259"/>
  <c r="R259"/>
  <c r="P259"/>
  <c r="BI258"/>
  <c r="BH258"/>
  <c r="BG258"/>
  <c r="BF258"/>
  <c r="T258"/>
  <c r="R258"/>
  <c r="P258"/>
  <c r="BI249"/>
  <c r="BH249"/>
  <c r="BG249"/>
  <c r="BF249"/>
  <c r="T249"/>
  <c r="R249"/>
  <c r="P249"/>
  <c r="BI241"/>
  <c r="BH241"/>
  <c r="BG241"/>
  <c r="BF241"/>
  <c r="T241"/>
  <c r="R241"/>
  <c r="P241"/>
  <c r="BI233"/>
  <c r="BH233"/>
  <c r="BG233"/>
  <c r="BF233"/>
  <c r="T233"/>
  <c r="R233"/>
  <c r="P233"/>
  <c r="BI225"/>
  <c r="BH225"/>
  <c r="BG225"/>
  <c r="BF225"/>
  <c r="T225"/>
  <c r="R225"/>
  <c r="P225"/>
  <c r="BI213"/>
  <c r="BH213"/>
  <c r="BG213"/>
  <c r="BF213"/>
  <c r="T213"/>
  <c r="R213"/>
  <c r="P213"/>
  <c r="BI200"/>
  <c r="BH200"/>
  <c r="BG200"/>
  <c r="BF200"/>
  <c r="T200"/>
  <c r="R200"/>
  <c r="P200"/>
  <c r="BI196"/>
  <c r="BH196"/>
  <c r="BG196"/>
  <c r="BF196"/>
  <c r="T196"/>
  <c r="R196"/>
  <c r="P196"/>
  <c r="BI191"/>
  <c r="BH191"/>
  <c r="BG191"/>
  <c r="BF191"/>
  <c r="T191"/>
  <c r="R191"/>
  <c r="P191"/>
  <c r="BI189"/>
  <c r="BH189"/>
  <c r="BG189"/>
  <c r="BF189"/>
  <c r="T189"/>
  <c r="R189"/>
  <c r="P189"/>
  <c r="BI184"/>
  <c r="BH184"/>
  <c r="BG184"/>
  <c r="BF184"/>
  <c r="T184"/>
  <c r="R184"/>
  <c r="P184"/>
  <c r="BI180"/>
  <c r="BH180"/>
  <c r="BG180"/>
  <c r="BF180"/>
  <c r="T180"/>
  <c r="T179"/>
  <c r="R180"/>
  <c r="R179"/>
  <c r="P180"/>
  <c r="P179"/>
  <c r="BI177"/>
  <c r="BH177"/>
  <c r="BG177"/>
  <c r="BF177"/>
  <c r="T177"/>
  <c r="R177"/>
  <c r="P177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59"/>
  <c r="BH159"/>
  <c r="BG159"/>
  <c r="BF159"/>
  <c r="T159"/>
  <c r="T158"/>
  <c r="R159"/>
  <c r="R158"/>
  <c r="P159"/>
  <c r="P158"/>
  <c r="BI150"/>
  <c r="BH150"/>
  <c r="BG150"/>
  <c r="BF150"/>
  <c r="T150"/>
  <c r="R150"/>
  <c r="P150"/>
  <c r="BI148"/>
  <c r="BH148"/>
  <c r="BG148"/>
  <c r="BF148"/>
  <c r="T148"/>
  <c r="R148"/>
  <c r="P148"/>
  <c r="BI139"/>
  <c r="BH139"/>
  <c r="BG139"/>
  <c r="BF139"/>
  <c r="T139"/>
  <c r="R139"/>
  <c r="P139"/>
  <c r="BI137"/>
  <c r="BH137"/>
  <c r="BG137"/>
  <c r="BF137"/>
  <c r="T137"/>
  <c r="R137"/>
  <c r="P137"/>
  <c r="BI128"/>
  <c r="BH128"/>
  <c r="BG128"/>
  <c r="BF128"/>
  <c r="T128"/>
  <c r="R128"/>
  <c r="P128"/>
  <c r="BI121"/>
  <c r="BH121"/>
  <c r="BG121"/>
  <c r="BF121"/>
  <c r="T121"/>
  <c r="R121"/>
  <c r="P121"/>
  <c r="BI117"/>
  <c r="BH117"/>
  <c r="BG117"/>
  <c r="BF117"/>
  <c r="T117"/>
  <c r="R117"/>
  <c r="P117"/>
  <c r="BI104"/>
  <c r="BH104"/>
  <c r="BG104"/>
  <c r="BF104"/>
  <c r="T104"/>
  <c r="R104"/>
  <c r="P104"/>
  <c r="BI91"/>
  <c r="BH91"/>
  <c r="BG91"/>
  <c r="BF91"/>
  <c r="T91"/>
  <c r="R91"/>
  <c r="P91"/>
  <c r="J85"/>
  <c r="J84"/>
  <c r="F84"/>
  <c r="F82"/>
  <c r="E80"/>
  <c r="J55"/>
  <c r="J54"/>
  <c r="F54"/>
  <c r="F52"/>
  <c r="E50"/>
  <c r="J18"/>
  <c r="E18"/>
  <c r="F55"/>
  <c r="J17"/>
  <c r="J12"/>
  <c r="J82"/>
  <c r="E7"/>
  <c r="E78"/>
  <c i="1" r="L50"/>
  <c r="AM50"/>
  <c r="AM49"/>
  <c r="L49"/>
  <c r="AM47"/>
  <c r="L47"/>
  <c r="L45"/>
  <c r="L44"/>
  <c i="2" r="BK104"/>
  <c r="J213"/>
  <c r="J225"/>
  <c r="BK137"/>
  <c r="J91"/>
  <c r="BK150"/>
  <c r="BK139"/>
  <c r="BK298"/>
  <c r="BK225"/>
  <c r="BK177"/>
  <c i="3" r="BK87"/>
  <c i="2" r="BK249"/>
  <c r="J298"/>
  <c r="BK262"/>
  <c i="1" r="AS54"/>
  <c i="2" r="J200"/>
  <c r="J262"/>
  <c r="BK274"/>
  <c r="BK191"/>
  <c r="BK180"/>
  <c r="J168"/>
  <c i="3" r="J84"/>
  <c i="2" r="J128"/>
  <c r="J34"/>
  <c r="BK184"/>
  <c r="BK172"/>
  <c r="BK170"/>
  <c r="F35"/>
  <c r="J150"/>
  <c r="J137"/>
  <c r="BK233"/>
  <c r="J241"/>
  <c r="J159"/>
  <c r="BK196"/>
  <c i="3" r="BK84"/>
  <c i="2" r="BK128"/>
  <c r="BK241"/>
  <c r="BK159"/>
  <c r="BK148"/>
  <c r="BK121"/>
  <c r="J148"/>
  <c r="J286"/>
  <c r="J318"/>
  <c r="J259"/>
  <c r="BK189"/>
  <c r="J180"/>
  <c r="J274"/>
  <c r="BK258"/>
  <c r="J196"/>
  <c r="J189"/>
  <c r="J184"/>
  <c r="J311"/>
  <c r="BK318"/>
  <c r="J233"/>
  <c r="J117"/>
  <c r="BK286"/>
  <c r="F37"/>
  <c r="BK213"/>
  <c r="J104"/>
  <c r="BK168"/>
  <c r="J249"/>
  <c r="BK91"/>
  <c r="F34"/>
  <c r="BK259"/>
  <c r="J139"/>
  <c r="BK200"/>
  <c r="BK117"/>
  <c i="3" r="J87"/>
  <c i="2" r="J258"/>
  <c r="J191"/>
  <c r="J177"/>
  <c r="J172"/>
  <c r="J170"/>
  <c r="BK311"/>
  <c r="F36"/>
  <c r="J121"/>
  <c l="1" r="BK183"/>
  <c r="BK90"/>
  <c r="T167"/>
  <c r="T261"/>
  <c r="T90"/>
  <c r="T89"/>
  <c r="BK167"/>
  <c r="J167"/>
  <c r="J63"/>
  <c r="P183"/>
  <c r="BK261"/>
  <c r="J261"/>
  <c r="J67"/>
  <c r="R310"/>
  <c r="R90"/>
  <c r="R89"/>
  <c r="R167"/>
  <c r="R183"/>
  <c r="P261"/>
  <c r="P310"/>
  <c r="P90"/>
  <c r="P167"/>
  <c r="T183"/>
  <c r="R261"/>
  <c r="BK310"/>
  <c r="J310"/>
  <c r="J68"/>
  <c r="T310"/>
  <c i="3" r="BK83"/>
  <c r="J83"/>
  <c r="J61"/>
  <c r="P83"/>
  <c r="P82"/>
  <c r="P81"/>
  <c i="1" r="AU56"/>
  <c i="3" r="R83"/>
  <c r="R82"/>
  <c r="R81"/>
  <c r="T83"/>
  <c r="T82"/>
  <c r="T81"/>
  <c i="2" r="BK179"/>
  <c r="J179"/>
  <c r="J64"/>
  <c r="BK158"/>
  <c r="J158"/>
  <c r="J62"/>
  <c i="3" r="J52"/>
  <c i="2" r="J90"/>
  <c r="J61"/>
  <c i="3" r="F78"/>
  <c i="2" r="J183"/>
  <c r="J66"/>
  <c i="3" r="E71"/>
  <c r="BE87"/>
  <c r="BE84"/>
  <c i="2" r="F85"/>
  <c r="BE91"/>
  <c r="BE104"/>
  <c r="BE191"/>
  <c r="BE196"/>
  <c r="BE172"/>
  <c r="BE148"/>
  <c r="BE150"/>
  <c r="BE159"/>
  <c r="BE168"/>
  <c r="BE170"/>
  <c r="BE177"/>
  <c r="BE180"/>
  <c r="BE184"/>
  <c r="BE189"/>
  <c r="BE258"/>
  <c r="BE259"/>
  <c r="BE262"/>
  <c r="BE298"/>
  <c r="BE274"/>
  <c r="BE286"/>
  <c i="1" r="BA55"/>
  <c r="BB55"/>
  <c r="BC55"/>
  <c i="2" r="BE200"/>
  <c r="BE213"/>
  <c r="BE225"/>
  <c r="BE233"/>
  <c r="BE241"/>
  <c r="BE249"/>
  <c r="BE311"/>
  <c r="E48"/>
  <c r="J52"/>
  <c r="BE117"/>
  <c r="BE121"/>
  <c r="BE128"/>
  <c r="BE137"/>
  <c r="BE139"/>
  <c r="BE318"/>
  <c i="1" r="BD55"/>
  <c r="AW55"/>
  <c i="3" r="J34"/>
  <c i="1" r="AW56"/>
  <c i="3" r="F37"/>
  <c i="1" r="BD56"/>
  <c r="BD54"/>
  <c r="W33"/>
  <c i="3" r="F36"/>
  <c i="1" r="BC56"/>
  <c r="BC54"/>
  <c r="AY54"/>
  <c i="3" r="F35"/>
  <c i="1" r="BB56"/>
  <c r="BB54"/>
  <c r="AX54"/>
  <c i="3" r="F34"/>
  <c i="1" r="BA56"/>
  <c r="BA54"/>
  <c r="AW54"/>
  <c r="AK30"/>
  <c i="2" l="1" r="P89"/>
  <c r="P182"/>
  <c r="BK89"/>
  <c r="J89"/>
  <c r="J60"/>
  <c r="T182"/>
  <c r="T88"/>
  <c r="R182"/>
  <c r="R88"/>
  <c r="BK182"/>
  <c r="J182"/>
  <c r="J65"/>
  <c i="3" r="BK82"/>
  <c r="J82"/>
  <c r="J60"/>
  <c i="1" r="W30"/>
  <c r="W32"/>
  <c i="3" r="F33"/>
  <c i="1" r="AZ56"/>
  <c r="W31"/>
  <c i="2" r="J33"/>
  <c i="1" r="AV55"/>
  <c r="AT55"/>
  <c i="3" r="J33"/>
  <c i="1" r="AV56"/>
  <c r="AT56"/>
  <c i="2" r="F33"/>
  <c i="1" r="AZ55"/>
  <c i="2" l="1" r="P88"/>
  <c i="1" r="AU55"/>
  <c i="2" r="BK88"/>
  <c r="J88"/>
  <c r="J59"/>
  <c i="3" r="BK81"/>
  <c r="J81"/>
  <c r="J59"/>
  <c i="1" r="AU54"/>
  <c r="AZ54"/>
  <c r="AV54"/>
  <c r="AK29"/>
  <c i="3" l="1" r="J30"/>
  <c i="1" r="AG56"/>
  <c r="AT54"/>
  <c i="2" r="J30"/>
  <c i="1" r="AG55"/>
  <c r="AG54"/>
  <c r="AK26"/>
  <c r="W29"/>
  <c l="1" r="AN55"/>
  <c i="3" r="J39"/>
  <c i="2" r="J39"/>
  <c i="1" r="AN56"/>
  <c r="AK35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<sst xmlns="http://schemas.openxmlformats.org/spreadsheetml/2006/main">
  <si>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</si>
  <si>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</si>
  <si>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</si>
  <si>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</si>
  <si>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</si>
  <si>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{66bb06e2-a1a1-4d39-8c1e-fcc42bb4812d}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</si>
  <si>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</si>
  <si>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</si>
  <si>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</si>
  <si>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</si>
  <si>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</si>
  <si>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</si>
  <si>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</si>
  <si>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</si>
  <si>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043a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</si>
  <si>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</si>
  <si>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</si>
  <si>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Revitalizace pláště budovy Arnoldinovského domu v Brandýse nad Labem-okna</t>
  </si>
  <si>
    <t>KSO:</t>
  </si>
  <si>
    <t/>
  </si>
  <si>
    <t>CC-CZ:</t>
  </si>
  <si>
    <t>Místo:</t>
  </si>
  <si>
    <t>Masarykovo nám.97, Brandýs nad labem</t>
  </si>
  <si>
    <t>Datum:</t>
  </si>
  <si>
    <t>2. 6. 2025</t>
  </si>
  <si>
    <t>Zadavatel:</t>
  </si>
  <si>
    <t>IČ:</t>
  </si>
  <si>
    <t>00067539</t>
  </si>
  <si>
    <t>Oblastní muzeum Praha - východ, příspěvková organi</t>
  </si>
  <si>
    <t>DIČ:</t>
  </si>
  <si>
    <t>Účastník:</t>
  </si>
  <si>
    <t>Vyplň údaj</t>
  </si>
  <si>
    <t>Projektant:</t>
  </si>
  <si>
    <t>03595269</t>
  </si>
  <si>
    <t>Saffron Universe s.r.o.</t>
  </si>
  <si>
    <t>CZ03595269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</si>
  <si>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</si>
  <si>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</si>
  <si>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</si>
  <si>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</si>
  <si>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</si>
  <si>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</si>
  <si>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</si>
  <si>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</si>
  <si>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</si>
  <si>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</si>
  <si>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</si>
  <si>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</si>
  <si>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</si>
  <si>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</si>
  <si>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</si>
  <si>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</si>
  <si>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</si>
  <si>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</si>
  <si>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</si>
  <si>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</si>
  <si>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</si>
  <si>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</si>
  <si>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</si>
  <si>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</si>
  <si>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</si>
  <si>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</si>
  <si>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</si>
  <si>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</si>
  <si>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</si>
  <si>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</si>
  <si>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</si>
  <si>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</si>
  <si>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</si>
  <si>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</si>
  <si>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</si>
  <si>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</si>
  <si>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</si>
  <si>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</si>
  <si>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</si>
  <si>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</si>
  <si>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</si>
  <si>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</si>
  <si>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</si>
  <si>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043-2a</t>
  </si>
  <si>
    <t>Přístavba-pouze okna</t>
  </si>
  <si>
    <t>STA</t>
  </si>
  <si>
    <t>1</t>
  </si>
  <si>
    <t>{9c3767bc-7c4a-41ea-af9e-477ff6764011}</t>
  </si>
  <si>
    <t>2</t>
  </si>
  <si>
    <t>043-3</t>
  </si>
  <si>
    <t>VON</t>
  </si>
  <si>
    <t>{14d8ac3e-1820-4bde-bde1-42f90303e282}</t>
  </si>
  <si>
    <t>KRYCÍ LIST SOUPISU PRACÍ</t>
  </si>
  <si>
    <t>Objekt:</t>
  </si>
  <si>
    <t>043-2a - Přístavba-pouze okna</t>
  </si>
  <si>
    <t>Masarykovo nám. 97, Brandýs nad labem</t>
  </si>
  <si>
    <t>CZ00067539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</si>
  <si>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</si>
  <si>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</si>
  <si>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</si>
  <si>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</si>
  <si>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</si>
  <si>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</si>
  <si>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</si>
  <si>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</si>
  <si>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</si>
  <si>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</si>
  <si>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766 - Konstrukce truhlářské</t>
  </si>
  <si>
    <t xml:space="preserve">    784 - Dokončovací práce - malby a tapety</t>
  </si>
  <si>
    <t xml:space="preserve">    786 - Dokončovací práce - čalounické úpravy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</si>
  <si>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</si>
  <si>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</si>
  <si>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</si>
  <si>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</si>
  <si>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</si>
  <si>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</si>
  <si>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</si>
  <si>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</si>
  <si>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</si>
  <si>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</si>
  <si>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</si>
  <si>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</si>
  <si>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</si>
  <si>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</si>
  <si>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</si>
  <si>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</si>
  <si>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</si>
  <si>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</si>
  <si>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</si>
  <si>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612131121</t>
  </si>
  <si>
    <t>Podkladní a spojovací vrstva vnitřních omítaných ploch penetrace disperzní nanášená ručně stěn</t>
  </si>
  <si>
    <t>m2</t>
  </si>
  <si>
    <t>CS ÚRS 2023 02</t>
  </si>
  <si>
    <t>4</t>
  </si>
  <si>
    <t>1470452776</t>
  </si>
  <si>
    <t>Online PSC</t>
  </si>
  <si>
    <t>https://podminky.urs.cz/item/CS_URS_2023_02/612131121</t>
  </si>
  <si>
    <t>VV</t>
  </si>
  <si>
    <t>"začištění vnitřních ostění a zděných parapetů -výměna oken</t>
  </si>
  <si>
    <t>"začištění oken Tr4C-ostění a nadpraží oken"</t>
  </si>
  <si>
    <t>((1,8+0,9+0,9)*1,0)*23</t>
  </si>
  <si>
    <t>"začištění oken Tr4C-parapety oken"</t>
  </si>
  <si>
    <t>(1,8*1,0)*23</t>
  </si>
  <si>
    <t>"začištění oken Tr5C-ostění a nadpraží oken"</t>
  </si>
  <si>
    <t>((0,6+0,9+0,9)*1,0)*2</t>
  </si>
  <si>
    <t>"začištění oken Tr5C-parapety oken"</t>
  </si>
  <si>
    <t>(0,6*1,0)*2</t>
  </si>
  <si>
    <t>Součet</t>
  </si>
  <si>
    <t>13</t>
  </si>
  <si>
    <t>612345301</t>
  </si>
  <si>
    <t>Sádrová nebo vápenosádrová omítka ostění nebo nadpraží hladká</t>
  </si>
  <si>
    <t>-12272941</t>
  </si>
  <si>
    <t>https://podminky.urs.cz/item/CS_URS_2023_02/612345301</t>
  </si>
  <si>
    <t>14</t>
  </si>
  <si>
    <t>619991001</t>
  </si>
  <si>
    <t>Zakrytí vnitřních ploch před znečištěním včetně pozdějšího odkrytí podlah fólií přilepenou lepící páskou</t>
  </si>
  <si>
    <t>1920079096</t>
  </si>
  <si>
    <t>https://podminky.urs.cz/item/CS_URS_2023_02/619991001</t>
  </si>
  <si>
    <t xml:space="preserve">"podlaha  při začišťování oken Tr4C, Tr5C"</t>
  </si>
  <si>
    <t>2,0*35</t>
  </si>
  <si>
    <t>15</t>
  </si>
  <si>
    <t>619991021</t>
  </si>
  <si>
    <t>Zakrytí vnitřních ploch před znečištěním včetně pozdějšího odkrytí rámů oken a dveří, keramických soklů oblepením malířskou páskou</t>
  </si>
  <si>
    <t>m</t>
  </si>
  <si>
    <t>1157126679</t>
  </si>
  <si>
    <t>https://podminky.urs.cz/item/CS_URS_2023_02/619991021</t>
  </si>
  <si>
    <t>"okna Tr4C-"</t>
  </si>
  <si>
    <t>(1,8+0,9+0,9+1,8)*23</t>
  </si>
  <si>
    <t>" okna Tr5C"</t>
  </si>
  <si>
    <t>(0,6+0,9+0,9+0,6)*2</t>
  </si>
  <si>
    <t>19</t>
  </si>
  <si>
    <t>622143003</t>
  </si>
  <si>
    <t>Montáž omítkových profilů plastových, pozinkovaných nebo dřevěných upevněných vtlačením do podkladní vrstvy nebo přibitím rohových s tkaninou</t>
  </si>
  <si>
    <t>-442052253</t>
  </si>
  <si>
    <t>https://podminky.urs.cz/item/CS_URS_2023_02/622143003</t>
  </si>
  <si>
    <t xml:space="preserve">"začištění hrany vnitřních -výměna oken </t>
  </si>
  <si>
    <t>"ostění a nadpraží oken"</t>
  </si>
  <si>
    <t>(1,8+0,9+0,9)*23</t>
  </si>
  <si>
    <t>(0,6+0,9+0,9)*2</t>
  </si>
  <si>
    <t>20</t>
  </si>
  <si>
    <t>M</t>
  </si>
  <si>
    <t>55343020</t>
  </si>
  <si>
    <t>profil rohový Pz s ostrou hlavou pro vnitřní omítky tl 12mm</t>
  </si>
  <si>
    <t>8</t>
  </si>
  <si>
    <t>-1363903292</t>
  </si>
  <si>
    <t>87,6*1,05 'Přepočtené koeficientem množství</t>
  </si>
  <si>
    <t>622143004</t>
  </si>
  <si>
    <t>Montáž omítkových profilů plastových, pozinkovaných nebo dřevěných upevněných vtlačením do podkladní vrstvy nebo přibitím začišťovacích samolepících pro vytvoření dilatujícího spoje s okenním rámem</t>
  </si>
  <si>
    <t>-2034344731</t>
  </si>
  <si>
    <t>https://podminky.urs.cz/item/CS_URS_2023_02/622143004</t>
  </si>
  <si>
    <t xml:space="preserve">"dilatační APU lišta -výměna oken </t>
  </si>
  <si>
    <t>22</t>
  </si>
  <si>
    <t>59051516</t>
  </si>
  <si>
    <t>profil začišťovací PVC pro ostění vnitřních omítek</t>
  </si>
  <si>
    <t>-1337348991</t>
  </si>
  <si>
    <t>46</t>
  </si>
  <si>
    <t>632450122</t>
  </si>
  <si>
    <t>Potěr cementový vyrovnávací ze suchých směsí v pásu o průměrné (střední) tl. přes 20 do 30 mm</t>
  </si>
  <si>
    <t>1807379856</t>
  </si>
  <si>
    <t>https://podminky.urs.cz/item/CS_URS_2023_02/632450122</t>
  </si>
  <si>
    <t>"podbetonování parapetů oken pod odbourání maltového lože"</t>
  </si>
  <si>
    <t>(1,8*0,4)*23</t>
  </si>
  <si>
    <t>(0,6*0,4)*2</t>
  </si>
  <si>
    <t>9</t>
  </si>
  <si>
    <t>Ostatní konstrukce a práce, bourání</t>
  </si>
  <si>
    <t>57</t>
  </si>
  <si>
    <t>968062355</t>
  </si>
  <si>
    <t>Vybourání dřevěných rámů oken s křídly, dveřních zárubní, vrat, stěn, ostění nebo obkladů rámů oken s křídly dvojitých, plochy do 2 m2</t>
  </si>
  <si>
    <t>CS ÚRS 2025 02</t>
  </si>
  <si>
    <t>-448318887</t>
  </si>
  <si>
    <t>https://podminky.urs.cz/item/CS_URS_2025_02/968062355</t>
  </si>
  <si>
    <t>vybourání stávajících oken-přístavba</t>
  </si>
  <si>
    <t>Tr4C</t>
  </si>
  <si>
    <t>1,8*0,9*23</t>
  </si>
  <si>
    <t>Tr5C</t>
  </si>
  <si>
    <t>0,6*0,9*2</t>
  </si>
  <si>
    <t>997</t>
  </si>
  <si>
    <t>Přesun sutě</t>
  </si>
  <si>
    <t>61</t>
  </si>
  <si>
    <t>997013151</t>
  </si>
  <si>
    <t>Vnitrostaveništní doprava suti a vybouraných hmot vodorovně do 50 m svisle s omezením mechanizace pro budovy a haly výšky do 6 m</t>
  </si>
  <si>
    <t>t</t>
  </si>
  <si>
    <t>75494700</t>
  </si>
  <si>
    <t>https://podminky.urs.cz/item/CS_URS_2023_02/997013151</t>
  </si>
  <si>
    <t>62</t>
  </si>
  <si>
    <t>997013501</t>
  </si>
  <si>
    <t>Odvoz suti a vybouraných hmot na skládku nebo meziskládku se složením, na vzdálenost do 1 km</t>
  </si>
  <si>
    <t>-1826221486</t>
  </si>
  <si>
    <t>https://podminky.urs.cz/item/CS_URS_2023_02/997013501</t>
  </si>
  <si>
    <t>63</t>
  </si>
  <si>
    <t>997013509</t>
  </si>
  <si>
    <t>Odvoz suti a vybouraných hmot na skládku nebo meziskládku se složením, na vzdálenost Příplatek k ceně za každý další i započatý 1 km přes 1 km</t>
  </si>
  <si>
    <t>-2139601952</t>
  </si>
  <si>
    <t>https://podminky.urs.cz/item/CS_URS_2023_02/997013509</t>
  </si>
  <si>
    <t>"řízená skládka do vzdálenosti 12km od místa vzniku odpadu"</t>
  </si>
  <si>
    <t>53,655</t>
  </si>
  <si>
    <t>53,655*12 'Přepočtené koeficientem množství</t>
  </si>
  <si>
    <t>64</t>
  </si>
  <si>
    <t>997013631</t>
  </si>
  <si>
    <t>Poplatek za uložení stavebního odpadu na skládce (skládkovné) směsného stavebního a demoličního zatříděného do Katalogu odpadů pod kódem 17 09 04</t>
  </si>
  <si>
    <t>843485565</t>
  </si>
  <si>
    <t>https://podminky.urs.cz/item/CS_URS_2023_02/997013631</t>
  </si>
  <si>
    <t>998</t>
  </si>
  <si>
    <t>Přesun hmot</t>
  </si>
  <si>
    <t>65</t>
  </si>
  <si>
    <t>998011002</t>
  </si>
  <si>
    <t>Přesun hmot pro budovy občanské výstavby, bydlení, výrobu a služby s nosnou svislou konstrukcí zděnou z cihel, tvárnic nebo kamene vodorovná dopravní vzdálenost do 100 m základní pro budovy výšky přes 6 do 12 m</t>
  </si>
  <si>
    <t>-2017106567</t>
  </si>
  <si>
    <t>https://podminky.urs.cz/item/CS_URS_2025_02/998011002</t>
  </si>
  <si>
    <t>PSV</t>
  </si>
  <si>
    <t>Práce a dodávky PSV</t>
  </si>
  <si>
    <t>766</t>
  </si>
  <si>
    <t>Konstrukce truhlářské</t>
  </si>
  <si>
    <t>111</t>
  </si>
  <si>
    <t>766431313</t>
  </si>
  <si>
    <t>Montáž obložení sloupů nebo pilířů plochy do 1 m2, palubkami na pero a drážku z měkkého dřeva, šířky přes 80 do 100 mm</t>
  </si>
  <si>
    <t>16</t>
  </si>
  <si>
    <t>-1257981837</t>
  </si>
  <si>
    <t>https://podminky.urs.cz/item/CS_URS_2025_02/766431313</t>
  </si>
  <si>
    <t>přístavba-dvorní fasáda</t>
  </si>
  <si>
    <t>zpětná montáž stávajícího vnitřního obložení sloupků, nadpraží a parapetů pro výměnu oken</t>
  </si>
  <si>
    <t>(15,6+(0,9*12)+15,6)*0,5</t>
  </si>
  <si>
    <t>112</t>
  </si>
  <si>
    <t>61191120</t>
  </si>
  <si>
    <t>palubky obkladové smrk profil klasický 12,5x96mm jakost A/B</t>
  </si>
  <si>
    <t>32</t>
  </si>
  <si>
    <t>-301668204</t>
  </si>
  <si>
    <t>21*1,1 'Přepočtené koeficientem množství</t>
  </si>
  <si>
    <t>113</t>
  </si>
  <si>
    <t>766431821</t>
  </si>
  <si>
    <t>Demontáž obložení sloupů nebo pilířů palubkami</t>
  </si>
  <si>
    <t>355864690</t>
  </si>
  <si>
    <t>https://podminky.urs.cz/item/CS_URS_2025_02/766431821</t>
  </si>
  <si>
    <t>šetrná demontáž stávajícího vnitřního obložení sloupků, nadpraží a parapetů pro výměnu oken</t>
  </si>
  <si>
    <t>114</t>
  </si>
  <si>
    <t>766621201</t>
  </si>
  <si>
    <t>Montáž oken dřevěných včetně montáže rámu plochy přes 1 m2 otevíravých do dřevěné konstrukce, výšky do 1,5 m</t>
  </si>
  <si>
    <t>210465963</t>
  </si>
  <si>
    <t>https://podminky.urs.cz/item/CS_URS_2025_02/766621201</t>
  </si>
  <si>
    <t>1,8*9*10</t>
  </si>
  <si>
    <t>115</t>
  </si>
  <si>
    <t>Tr4/C</t>
  </si>
  <si>
    <t>okno dřevěné z lepených profilů, zasklené izolačním trojsklem, 1800x900 mm</t>
  </si>
  <si>
    <t>kus</t>
  </si>
  <si>
    <t>1250548092</t>
  </si>
  <si>
    <t>- VÝROBA KŘÍDEL A RÁMU Z VÍCEVRSTVÉHO LEPENÉHO PROFILU SMRK IV 80, SPOJE V ROZÍCH KŘÍDEL A RÁMU PROVÉST NA KLÍNOVÝ OZUB (CINKOVANÝ SPOJ)</t>
  </si>
  <si>
    <t>- ZASKLENÍ ČIRÝM IZOLAČNÍM TROJSKLEM VE SLOŽENÍ: ČIRÉ SKLO FLOAT TL.4 MM-TEPLÝ DISTANČNÍ RÁMEČEK-ČIRÉ SKLO FLOAT 4 MM-TEPLÝ DISTANČNÍ RÁMEČEK-ČIRÉ SKL</t>
  </si>
  <si>
    <t>- SOUČINITEL PROSTUPU TEPLA Ug=0,7 W/m2K</t>
  </si>
  <si>
    <t>- SKLO BUDE ZAJIŠTĚNO DŘEVĚNÝMI PROFILOVANÝMI ZASKLÍVACÍMI LIŠTAMI A TĚSNÍCÍM SILIKONOVÝM TMELEM</t>
  </si>
  <si>
    <t>- DISTANČNÍ RÁMEČEK BUDE V BARVĚ BÍLÉ, TLOUŠŤKA RÁMEČKU JE ODVISLÁ OD KONKRÉTNÍ PROFILACE ZHOTOVITELE</t>
  </si>
  <si>
    <t>- KOVÁNÍ SKRYTÉ CELOOBVODOVÉ: OKENNÍ 4-POLOHOVÁ OLIVA V PROVEDENÍ STAROBRONZ, OTVÍRÁNÍ OS + O</t>
  </si>
  <si>
    <t>- OKENNÍ PANTY SYSTÉMOVÉ, OPATŘENÉ NÁVLEKEM V ODSTÍNU STAROBRONZ</t>
  </si>
  <si>
    <t>- POVRCHOVÁ ÚPRAVA RÁMŮ A KŘÍDLA: IMPREGNACE, ZÁKLADNÍ NÁSTŘIK + VRCHNÍ NÁSTŘIK - LAZURA ODSTÍN OŘECH</t>
  </si>
  <si>
    <t>- KŘÍDLA BUDOU OPATŘENA ZAFRÉZOVANÝM EPDM KOMOROVÝM TĚSNĚNÍM V BARVĚ ČERNÉ,VLOŽENÝM DO DRÁŽKY</t>
  </si>
  <si>
    <t>- OKAPNICE NA KŘÍDLECH DŘEVĚNÉ, OSAZENÉ DO DRÁŽKY</t>
  </si>
  <si>
    <t>- SVISLÝ DĚLÍCÍ SLOUPEK - ŠTULP NA VEDLEJŠÍM KŘÍDLE</t>
  </si>
  <si>
    <t>23</t>
  </si>
  <si>
    <t>116</t>
  </si>
  <si>
    <t>Tr5/C</t>
  </si>
  <si>
    <t>okno dřevěné z lepených profilů, zasklené izolačním trojsklem, 600x900 mm</t>
  </si>
  <si>
    <t>-1414064706</t>
  </si>
  <si>
    <t>117</t>
  </si>
  <si>
    <t>766621211</t>
  </si>
  <si>
    <t>Montáž oken dřevěných včetně montáže rámu plochy přes 1 m2 otevíravých do zdiva, výšky do 1,5 m</t>
  </si>
  <si>
    <t>-1776827766</t>
  </si>
  <si>
    <t>https://podminky.urs.cz/item/CS_URS_2025_02/766621211</t>
  </si>
  <si>
    <t>přístavba západní fasáda</t>
  </si>
  <si>
    <t>1,8*0,9*9</t>
  </si>
  <si>
    <t>přístavba dvorní fasáda</t>
  </si>
  <si>
    <t>1,8*0,9*4</t>
  </si>
  <si>
    <t>118</t>
  </si>
  <si>
    <t>766629215</t>
  </si>
  <si>
    <t>Montáž oken dřevěných Příplatek k cenám za izolaci mezi ostěním a rámem okna při rovném ostění, připojovací spára tl. do 45 mm</t>
  </si>
  <si>
    <t>1383324727</t>
  </si>
  <si>
    <t>https://podminky.urs.cz/item/CS_URS_2023_02/766629215</t>
  </si>
  <si>
    <t>parotěsné a paropropustné pásky</t>
  </si>
  <si>
    <t>"Okno Tr4C"</t>
  </si>
  <si>
    <t>(1,8+0,9+1,8+0,9)*23</t>
  </si>
  <si>
    <t>"Okno Tr5C"</t>
  </si>
  <si>
    <t>(0,6+0,9+0,6+0,9)*2</t>
  </si>
  <si>
    <t>119</t>
  </si>
  <si>
    <t>766691911</t>
  </si>
  <si>
    <t>Ostatní práce vyvěšení nebo zavěšení křídel dřevěných okenních, plochy do 1,5 m2</t>
  </si>
  <si>
    <t>166004133</t>
  </si>
  <si>
    <t>https://podminky.urs.cz/item/CS_URS_2025_02/766691911</t>
  </si>
  <si>
    <t>demontáž stávajících okenních křídel, přístavba</t>
  </si>
  <si>
    <t>okno TR4C</t>
  </si>
  <si>
    <t>okno Tr5C</t>
  </si>
  <si>
    <t>120</t>
  </si>
  <si>
    <t>766694126</t>
  </si>
  <si>
    <t>Montáž ostatních truhlářských konstrukcí parapetních desek dřevěných nebo plastových šířky přes 300 mm</t>
  </si>
  <si>
    <t>233174434</t>
  </si>
  <si>
    <t>https://podminky.urs.cz/item/CS_URS_2025_02/766694126</t>
  </si>
  <si>
    <t>vnitřní okenní parapet dřevěný- masiv, borovice, tl. 24 mm</t>
  </si>
  <si>
    <t>zaoblená hrana, lakováno do odstínu okna, šířka 440 mm</t>
  </si>
  <si>
    <t>1,8*23</t>
  </si>
  <si>
    <t>0,6*2</t>
  </si>
  <si>
    <t>121</t>
  </si>
  <si>
    <t>RMAT0002</t>
  </si>
  <si>
    <t>VNITŘNÍ PARAPET DŘEVĚNÝ MASIV, TL. 24 MM, ČELNÍ HRANA ZAOBLENÁ, LAKOVANÝ DO ODSTÍNU OKNA</t>
  </si>
  <si>
    <t>-541294449</t>
  </si>
  <si>
    <t>122</t>
  </si>
  <si>
    <t>998766103</t>
  </si>
  <si>
    <t>Přesun hmot pro konstrukce truhlářské stanovený z hmotnosti přesunovaného materiálu vodorovná dopravní vzdálenost do 50 m v objektech výšky přes 12 do 24 m</t>
  </si>
  <si>
    <t>918666025</t>
  </si>
  <si>
    <t>https://podminky.urs.cz/item/CS_URS_2023_02/998766103</t>
  </si>
  <si>
    <t>784</t>
  </si>
  <si>
    <t>Dokončovací práce - malby a tapety</t>
  </si>
  <si>
    <t>140</t>
  </si>
  <si>
    <t>784111001</t>
  </si>
  <si>
    <t>Oprášení (ometení) podkladu v místnostech výšky do 3,80 m</t>
  </si>
  <si>
    <t>-119087242</t>
  </si>
  <si>
    <t>https://podminky.urs.cz/item/CS_URS_2023_02/784111001</t>
  </si>
  <si>
    <t>"po začištění vnitřních ostění a zděných parapetů -výměna oken</t>
  </si>
  <si>
    <t>((1,8+0,9+0,9)*2,0)*23</t>
  </si>
  <si>
    <t>((,06+0,9+0,9)*2,0)*2</t>
  </si>
  <si>
    <t>141</t>
  </si>
  <si>
    <t>784111011</t>
  </si>
  <si>
    <t>Obroušení podkladu omítky v místnostech výšky do 3,80 m</t>
  </si>
  <si>
    <t>740371769</t>
  </si>
  <si>
    <t>https://podminky.urs.cz/item/CS_URS_2023_02/784111011</t>
  </si>
  <si>
    <t>142</t>
  </si>
  <si>
    <t>784181001</t>
  </si>
  <si>
    <t>Pačokování jednonásobné v místnostech výšky do 3,80 m</t>
  </si>
  <si>
    <t>-574294181</t>
  </si>
  <si>
    <t>https://podminky.urs.cz/item/CS_URS_2023_02/784181001</t>
  </si>
  <si>
    <t>143</t>
  </si>
  <si>
    <t>784211101</t>
  </si>
  <si>
    <t>Malby z malířských směsí oděruvzdorných za mokra dvojnásobné, bílé za mokra oděruvzdorné výborně v místnostech výšky do 3,80 m</t>
  </si>
  <si>
    <t>-1038947333</t>
  </si>
  <si>
    <t>https://podminky.urs.cz/item/CS_URS_2023_02/784211101</t>
  </si>
  <si>
    <t>786</t>
  </si>
  <si>
    <t>Dokončovací práce - čalounické úpravy</t>
  </si>
  <si>
    <t>144</t>
  </si>
  <si>
    <t>786626121</t>
  </si>
  <si>
    <t>Montáž zastiňujících žaluzií lamelových vnitřních nebo do oken dvojitých kovových</t>
  </si>
  <si>
    <t>1200115317</t>
  </si>
  <si>
    <t>https://podminky.urs.cz/item/CS_URS_2025_02/786626121</t>
  </si>
  <si>
    <t>"okno Tr4C"</t>
  </si>
  <si>
    <t>0,9*0,9*46</t>
  </si>
  <si>
    <t>"okno Tr5C"</t>
  </si>
  <si>
    <t>145</t>
  </si>
  <si>
    <t>55346200</t>
  </si>
  <si>
    <t>žaluzie horizontální interiérové</t>
  </si>
  <si>
    <t>70468597</t>
  </si>
  <si>
    <t>043-3 - VON</t>
  </si>
  <si>
    <t xml:space="preserve">    990 - Projektové práce a závěrečné zprávy</t>
  </si>
  <si>
    <t>990</t>
  </si>
  <si>
    <t>Projektové práce a závěrečné zprávy</t>
  </si>
  <si>
    <t>PD - truhlář</t>
  </si>
  <si>
    <t>Zpracování výrobních výkresů pro nové truhlářské prvky</t>
  </si>
  <si>
    <t>kpl</t>
  </si>
  <si>
    <t>1583310242</t>
  </si>
  <si>
    <t>030001000</t>
  </si>
  <si>
    <t>Zařízení staveniště</t>
  </si>
  <si>
    <t>%</t>
  </si>
  <si>
    <t>192484389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</si>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</sst>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6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37" fillId="2" borderId="20" xfId="0" applyFont="1" applyFill="1" applyBorder="1" applyAlignment="1" applyProtection="1">
      <alignment horizontal="left" vertical="center"/>
      <protection locked="0"/>
    </xf>
    <xf numFmtId="0" fontId="37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167" fontId="22" fillId="2" borderId="23" xfId="0" applyNumberFormat="1" applyFont="1" applyFill="1" applyBorder="1" applyAlignment="1" applyProtection="1">
      <alignment vertical="center"/>
      <protection locked="0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41" fillId="0" borderId="29" xfId="0" applyFont="1" applyBorder="1" applyAlignment="1">
      <alignment horizontal="left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horizontal="left" vertical="center" wrapText="1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vertical="top"/>
    </xf>
    <xf numFmtId="0" fontId="49" fillId="0" borderId="1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horizontal="center" vertical="center"/>
    </xf>
    <xf numFmtId="49" fontId="49" fillId="0" borderId="1" xfId="0" applyNumberFormat="1" applyFont="1" applyBorder="1" applyAlignment="1" applyProtection="1">
      <alignment horizontal="left" vertical="center"/>
    </xf>
    <xf numFmtId="0" fontId="48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2/612131121" TargetMode="External" /><Relationship Id="rId2" Type="http://schemas.openxmlformats.org/officeDocument/2006/relationships/hyperlink" Target="https://podminky.urs.cz/item/CS_URS_2023_02/612345301" TargetMode="External" /><Relationship Id="rId3" Type="http://schemas.openxmlformats.org/officeDocument/2006/relationships/hyperlink" Target="https://podminky.urs.cz/item/CS_URS_2023_02/619991001" TargetMode="External" /><Relationship Id="rId4" Type="http://schemas.openxmlformats.org/officeDocument/2006/relationships/hyperlink" Target="https://podminky.urs.cz/item/CS_URS_2023_02/619991021" TargetMode="External" /><Relationship Id="rId5" Type="http://schemas.openxmlformats.org/officeDocument/2006/relationships/hyperlink" Target="https://podminky.urs.cz/item/CS_URS_2023_02/622143003" TargetMode="External" /><Relationship Id="rId6" Type="http://schemas.openxmlformats.org/officeDocument/2006/relationships/hyperlink" Target="https://podminky.urs.cz/item/CS_URS_2023_02/622143004" TargetMode="External" /><Relationship Id="rId7" Type="http://schemas.openxmlformats.org/officeDocument/2006/relationships/hyperlink" Target="https://podminky.urs.cz/item/CS_URS_2023_02/632450122" TargetMode="External" /><Relationship Id="rId8" Type="http://schemas.openxmlformats.org/officeDocument/2006/relationships/hyperlink" Target="https://podminky.urs.cz/item/CS_URS_2025_02/968062355" TargetMode="External" /><Relationship Id="rId9" Type="http://schemas.openxmlformats.org/officeDocument/2006/relationships/hyperlink" Target="https://podminky.urs.cz/item/CS_URS_2023_02/997013151" TargetMode="External" /><Relationship Id="rId10" Type="http://schemas.openxmlformats.org/officeDocument/2006/relationships/hyperlink" Target="https://podminky.urs.cz/item/CS_URS_2023_02/997013501" TargetMode="External" /><Relationship Id="rId11" Type="http://schemas.openxmlformats.org/officeDocument/2006/relationships/hyperlink" Target="https://podminky.urs.cz/item/CS_URS_2023_02/997013509" TargetMode="External" /><Relationship Id="rId12" Type="http://schemas.openxmlformats.org/officeDocument/2006/relationships/hyperlink" Target="https://podminky.urs.cz/item/CS_URS_2023_02/997013631" TargetMode="External" /><Relationship Id="rId13" Type="http://schemas.openxmlformats.org/officeDocument/2006/relationships/hyperlink" Target="https://podminky.urs.cz/item/CS_URS_2025_02/998011002" TargetMode="External" /><Relationship Id="rId14" Type="http://schemas.openxmlformats.org/officeDocument/2006/relationships/hyperlink" Target="https://podminky.urs.cz/item/CS_URS_2025_02/766431313" TargetMode="External" /><Relationship Id="rId15" Type="http://schemas.openxmlformats.org/officeDocument/2006/relationships/hyperlink" Target="https://podminky.urs.cz/item/CS_URS_2025_02/766431821" TargetMode="External" /><Relationship Id="rId16" Type="http://schemas.openxmlformats.org/officeDocument/2006/relationships/hyperlink" Target="https://podminky.urs.cz/item/CS_URS_2025_02/766621201" TargetMode="External" /><Relationship Id="rId17" Type="http://schemas.openxmlformats.org/officeDocument/2006/relationships/hyperlink" Target="https://podminky.urs.cz/item/CS_URS_2025_02/766621211" TargetMode="External" /><Relationship Id="rId18" Type="http://schemas.openxmlformats.org/officeDocument/2006/relationships/hyperlink" Target="https://podminky.urs.cz/item/CS_URS_2023_02/766629215" TargetMode="External" /><Relationship Id="rId19" Type="http://schemas.openxmlformats.org/officeDocument/2006/relationships/hyperlink" Target="https://podminky.urs.cz/item/CS_URS_2025_02/766691911" TargetMode="External" /><Relationship Id="rId20" Type="http://schemas.openxmlformats.org/officeDocument/2006/relationships/hyperlink" Target="https://podminky.urs.cz/item/CS_URS_2025_02/766694126" TargetMode="External" /><Relationship Id="rId21" Type="http://schemas.openxmlformats.org/officeDocument/2006/relationships/hyperlink" Target="https://podminky.urs.cz/item/CS_URS_2023_02/998766103" TargetMode="External" /><Relationship Id="rId22" Type="http://schemas.openxmlformats.org/officeDocument/2006/relationships/hyperlink" Target="https://podminky.urs.cz/item/CS_URS_2023_02/784111001" TargetMode="External" /><Relationship Id="rId23" Type="http://schemas.openxmlformats.org/officeDocument/2006/relationships/hyperlink" Target="https://podminky.urs.cz/item/CS_URS_2023_02/784111011" TargetMode="External" /><Relationship Id="rId24" Type="http://schemas.openxmlformats.org/officeDocument/2006/relationships/hyperlink" Target="https://podminky.urs.cz/item/CS_URS_2023_02/784181001" TargetMode="External" /><Relationship Id="rId25" Type="http://schemas.openxmlformats.org/officeDocument/2006/relationships/hyperlink" Target="https://podminky.urs.cz/item/CS_URS_2023_02/784211101" TargetMode="External" /><Relationship Id="rId26" Type="http://schemas.openxmlformats.org/officeDocument/2006/relationships/hyperlink" Target="https://podminky.urs.cz/item/CS_URS_2025_02/786626121" TargetMode="External" /><Relationship Id="rId27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27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28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29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30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31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31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29</v>
      </c>
      <c r="AL14" s="24"/>
      <c r="AM14" s="24"/>
      <c r="AN14" s="36" t="s">
        <v>31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32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33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34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29</v>
      </c>
      <c r="AL17" s="24"/>
      <c r="AM17" s="24"/>
      <c r="AN17" s="29" t="s">
        <v>35</v>
      </c>
      <c r="AO17" s="24"/>
      <c r="AP17" s="24"/>
      <c r="AQ17" s="24"/>
      <c r="AR17" s="22"/>
      <c r="BE17" s="33"/>
      <c r="BS17" s="19" t="s">
        <v>36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37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33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34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29</v>
      </c>
      <c r="AL20" s="24"/>
      <c r="AM20" s="24"/>
      <c r="AN20" s="29" t="s">
        <v>35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38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39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40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41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42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43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44</v>
      </c>
      <c r="E29" s="49"/>
      <c r="F29" s="34" t="s">
        <v>45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46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47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48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49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50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51</v>
      </c>
      <c r="U35" s="56"/>
      <c r="V35" s="56"/>
      <c r="W35" s="56"/>
      <c r="X35" s="58" t="s">
        <v>52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53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043a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Revitalizace pláště budovy Arnoldinovského domu v Brandýse nad Labem-okna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Masarykovo nám.97, Brandýs nad labem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2. 6. 2025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Oblastní muzeum Praha - východ, příspěvková organi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32</v>
      </c>
      <c r="AJ49" s="42"/>
      <c r="AK49" s="42"/>
      <c r="AL49" s="42"/>
      <c r="AM49" s="75" t="str">
        <f>IF(E17="","",E17)</f>
        <v>Saffron Universe s.r.o.</v>
      </c>
      <c r="AN49" s="66"/>
      <c r="AO49" s="66"/>
      <c r="AP49" s="66"/>
      <c r="AQ49" s="42"/>
      <c r="AR49" s="46"/>
      <c r="AS49" s="76" t="s">
        <v>54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30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37</v>
      </c>
      <c r="AJ50" s="42"/>
      <c r="AK50" s="42"/>
      <c r="AL50" s="42"/>
      <c r="AM50" s="75" t="str">
        <f>IF(E20="","",E20)</f>
        <v>Saffron Universe s.r.o.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55</v>
      </c>
      <c r="D52" s="89"/>
      <c r="E52" s="89"/>
      <c r="F52" s="89"/>
      <c r="G52" s="89"/>
      <c r="H52" s="90"/>
      <c r="I52" s="91" t="s">
        <v>56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57</v>
      </c>
      <c r="AH52" s="89"/>
      <c r="AI52" s="89"/>
      <c r="AJ52" s="89"/>
      <c r="AK52" s="89"/>
      <c r="AL52" s="89"/>
      <c r="AM52" s="89"/>
      <c r="AN52" s="91" t="s">
        <v>58</v>
      </c>
      <c r="AO52" s="89"/>
      <c r="AP52" s="89"/>
      <c r="AQ52" s="93" t="s">
        <v>59</v>
      </c>
      <c r="AR52" s="46"/>
      <c r="AS52" s="94" t="s">
        <v>60</v>
      </c>
      <c r="AT52" s="95" t="s">
        <v>61</v>
      </c>
      <c r="AU52" s="95" t="s">
        <v>62</v>
      </c>
      <c r="AV52" s="95" t="s">
        <v>63</v>
      </c>
      <c r="AW52" s="95" t="s">
        <v>64</v>
      </c>
      <c r="AX52" s="95" t="s">
        <v>65</v>
      </c>
      <c r="AY52" s="95" t="s">
        <v>66</v>
      </c>
      <c r="AZ52" s="95" t="s">
        <v>67</v>
      </c>
      <c r="BA52" s="95" t="s">
        <v>68</v>
      </c>
      <c r="BB52" s="95" t="s">
        <v>69</v>
      </c>
      <c r="BC52" s="95" t="s">
        <v>70</v>
      </c>
      <c r="BD52" s="96" t="s">
        <v>71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72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ROUND(SUM(AG55:AG56),2)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ROUND(SUM(AS55:AS56),2)</f>
        <v>0</v>
      </c>
      <c r="AT54" s="108">
        <f>ROUND(SUM(AV54:AW54),2)</f>
        <v>0</v>
      </c>
      <c r="AU54" s="109">
        <f>ROUND(SUM(AU55:AU56),5)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ROUND(SUM(AZ55:AZ56),2)</f>
        <v>0</v>
      </c>
      <c r="BA54" s="108">
        <f>ROUND(SUM(BA55:BA56),2)</f>
        <v>0</v>
      </c>
      <c r="BB54" s="108">
        <f>ROUND(SUM(BB55:BB56),2)</f>
        <v>0</v>
      </c>
      <c r="BC54" s="108">
        <f>ROUND(SUM(BC55:BC56),2)</f>
        <v>0</v>
      </c>
      <c r="BD54" s="110">
        <f>ROUND(SUM(BD55:BD56),2)</f>
        <v>0</v>
      </c>
      <c r="BE54" s="6"/>
      <c r="BS54" s="111" t="s">
        <v>73</v>
      </c>
      <c r="BT54" s="111" t="s">
        <v>74</v>
      </c>
      <c r="BU54" s="112" t="s">
        <v>75</v>
      </c>
      <c r="BV54" s="111" t="s">
        <v>76</v>
      </c>
      <c r="BW54" s="111" t="s">
        <v>5</v>
      </c>
      <c r="BX54" s="111" t="s">
        <v>77</v>
      </c>
      <c r="CL54" s="111" t="s">
        <v>19</v>
      </c>
    </row>
    <row r="55" s="7" customFormat="1" ht="16.5" customHeight="1">
      <c r="A55" s="113" t="s">
        <v>78</v>
      </c>
      <c r="B55" s="114"/>
      <c r="C55" s="115"/>
      <c r="D55" s="116" t="s">
        <v>79</v>
      </c>
      <c r="E55" s="116"/>
      <c r="F55" s="116"/>
      <c r="G55" s="116"/>
      <c r="H55" s="116"/>
      <c r="I55" s="117"/>
      <c r="J55" s="116" t="s">
        <v>80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'043-2a - Přístavba-pouze ...'!J30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81</v>
      </c>
      <c r="AR55" s="120"/>
      <c r="AS55" s="121">
        <v>0</v>
      </c>
      <c r="AT55" s="122">
        <f>ROUND(SUM(AV55:AW55),2)</f>
        <v>0</v>
      </c>
      <c r="AU55" s="123">
        <f>'043-2a - Přístavba-pouze ...'!P88</f>
        <v>0</v>
      </c>
      <c r="AV55" s="122">
        <f>'043-2a - Přístavba-pouze ...'!J33</f>
        <v>0</v>
      </c>
      <c r="AW55" s="122">
        <f>'043-2a - Přístavba-pouze ...'!J34</f>
        <v>0</v>
      </c>
      <c r="AX55" s="122">
        <f>'043-2a - Přístavba-pouze ...'!J35</f>
        <v>0</v>
      </c>
      <c r="AY55" s="122">
        <f>'043-2a - Přístavba-pouze ...'!J36</f>
        <v>0</v>
      </c>
      <c r="AZ55" s="122">
        <f>'043-2a - Přístavba-pouze ...'!F33</f>
        <v>0</v>
      </c>
      <c r="BA55" s="122">
        <f>'043-2a - Přístavba-pouze ...'!F34</f>
        <v>0</v>
      </c>
      <c r="BB55" s="122">
        <f>'043-2a - Přístavba-pouze ...'!F35</f>
        <v>0</v>
      </c>
      <c r="BC55" s="122">
        <f>'043-2a - Přístavba-pouze ...'!F36</f>
        <v>0</v>
      </c>
      <c r="BD55" s="124">
        <f>'043-2a - Přístavba-pouze ...'!F37</f>
        <v>0</v>
      </c>
      <c r="BE55" s="7"/>
      <c r="BT55" s="125" t="s">
        <v>82</v>
      </c>
      <c r="BV55" s="125" t="s">
        <v>76</v>
      </c>
      <c r="BW55" s="125" t="s">
        <v>83</v>
      </c>
      <c r="BX55" s="125" t="s">
        <v>5</v>
      </c>
      <c r="CL55" s="125" t="s">
        <v>19</v>
      </c>
      <c r="CM55" s="125" t="s">
        <v>84</v>
      </c>
    </row>
    <row r="56" s="7" customFormat="1" ht="16.5" customHeight="1">
      <c r="A56" s="113" t="s">
        <v>78</v>
      </c>
      <c r="B56" s="114"/>
      <c r="C56" s="115"/>
      <c r="D56" s="116" t="s">
        <v>85</v>
      </c>
      <c r="E56" s="116"/>
      <c r="F56" s="116"/>
      <c r="G56" s="116"/>
      <c r="H56" s="116"/>
      <c r="I56" s="117"/>
      <c r="J56" s="116" t="s">
        <v>86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'043-3 - VON'!J30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81</v>
      </c>
      <c r="AR56" s="120"/>
      <c r="AS56" s="126">
        <v>0</v>
      </c>
      <c r="AT56" s="127">
        <f>ROUND(SUM(AV56:AW56),2)</f>
        <v>0</v>
      </c>
      <c r="AU56" s="128">
        <f>'043-3 - VON'!P81</f>
        <v>0</v>
      </c>
      <c r="AV56" s="127">
        <f>'043-3 - VON'!J33</f>
        <v>0</v>
      </c>
      <c r="AW56" s="127">
        <f>'043-3 - VON'!J34</f>
        <v>0</v>
      </c>
      <c r="AX56" s="127">
        <f>'043-3 - VON'!J35</f>
        <v>0</v>
      </c>
      <c r="AY56" s="127">
        <f>'043-3 - VON'!J36</f>
        <v>0</v>
      </c>
      <c r="AZ56" s="127">
        <f>'043-3 - VON'!F33</f>
        <v>0</v>
      </c>
      <c r="BA56" s="127">
        <f>'043-3 - VON'!F34</f>
        <v>0</v>
      </c>
      <c r="BB56" s="127">
        <f>'043-3 - VON'!F35</f>
        <v>0</v>
      </c>
      <c r="BC56" s="127">
        <f>'043-3 - VON'!F36</f>
        <v>0</v>
      </c>
      <c r="BD56" s="129">
        <f>'043-3 - VON'!F37</f>
        <v>0</v>
      </c>
      <c r="BE56" s="7"/>
      <c r="BT56" s="125" t="s">
        <v>82</v>
      </c>
      <c r="BV56" s="125" t="s">
        <v>76</v>
      </c>
      <c r="BW56" s="125" t="s">
        <v>87</v>
      </c>
      <c r="BX56" s="125" t="s">
        <v>5</v>
      </c>
      <c r="CL56" s="125" t="s">
        <v>19</v>
      </c>
      <c r="CM56" s="125" t="s">
        <v>84</v>
      </c>
    </row>
    <row r="57" s="2" customFormat="1" ht="30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6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="2" customFormat="1" ht="6.96" customHeight="1">
      <c r="A58" s="40"/>
      <c r="B58" s="61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46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</sheetData>
  <sheetProtection sheet="1" formatColumns="0" formatRows="0" objects="1" scenarios="1" spinCount="100000" saltValue="5b6M6YPAQKbD7e2lvp3zkjN9236DGDyPibrzy3jqzEUfWi7ui/mscYSia3kSTUR48bPM/UP/kz6G97TLrN73tQ==" hashValue="7I92DBbFB+5pftxH8GF1BCz0etK3bqfIkFlih67nLS3kWR6Kl/GxQKuK7UKxpvQRLUkT0PpkIusopRGaTFC1ww==" algorithmName="SHA-512" password="CC35"/>
  <mergeCells count="46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G54:AM54"/>
    <mergeCell ref="AN54:AP54"/>
    <mergeCell ref="AR2:BE2"/>
  </mergeCells>
  <hyperlinks>
    <hyperlink ref="A55" location="'043-2a - Přístavba-pouze ...'!C2" display="/"/>
    <hyperlink ref="A56" location="'043-3 - VON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83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84</v>
      </c>
    </row>
    <row r="4" s="1" customFormat="1" ht="24.96" customHeight="1">
      <c r="B4" s="22"/>
      <c r="D4" s="132" t="s">
        <v>88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Revitalizace pláště budovy Arnoldinovského domu v Brandýse nad Labem-okna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89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90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91</v>
      </c>
      <c r="G12" s="40"/>
      <c r="H12" s="40"/>
      <c r="I12" s="134" t="s">
        <v>23</v>
      </c>
      <c r="J12" s="139" t="str">
        <f>'Rekapitulace stavby'!AN8</f>
        <v>2. 6. 2025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27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28</v>
      </c>
      <c r="F15" s="40"/>
      <c r="G15" s="40"/>
      <c r="H15" s="40"/>
      <c r="I15" s="134" t="s">
        <v>29</v>
      </c>
      <c r="J15" s="138" t="s">
        <v>92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30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29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32</v>
      </c>
      <c r="E20" s="40"/>
      <c r="F20" s="40"/>
      <c r="G20" s="40"/>
      <c r="H20" s="40"/>
      <c r="I20" s="134" t="s">
        <v>26</v>
      </c>
      <c r="J20" s="138" t="s">
        <v>33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34</v>
      </c>
      <c r="F21" s="40"/>
      <c r="G21" s="40"/>
      <c r="H21" s="40"/>
      <c r="I21" s="134" t="s">
        <v>29</v>
      </c>
      <c r="J21" s="138" t="s">
        <v>35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37</v>
      </c>
      <c r="E23" s="40"/>
      <c r="F23" s="40"/>
      <c r="G23" s="40"/>
      <c r="H23" s="40"/>
      <c r="I23" s="134" t="s">
        <v>26</v>
      </c>
      <c r="J23" s="138" t="s">
        <v>33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34</v>
      </c>
      <c r="F24" s="40"/>
      <c r="G24" s="40"/>
      <c r="H24" s="40"/>
      <c r="I24" s="134" t="s">
        <v>29</v>
      </c>
      <c r="J24" s="138" t="s">
        <v>35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38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40</v>
      </c>
      <c r="E30" s="40"/>
      <c r="F30" s="40"/>
      <c r="G30" s="40"/>
      <c r="H30" s="40"/>
      <c r="I30" s="40"/>
      <c r="J30" s="146">
        <f>ROUND(J88,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42</v>
      </c>
      <c r="G32" s="40"/>
      <c r="H32" s="40"/>
      <c r="I32" s="147" t="s">
        <v>41</v>
      </c>
      <c r="J32" s="147" t="s">
        <v>43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44</v>
      </c>
      <c r="E33" s="134" t="s">
        <v>45</v>
      </c>
      <c r="F33" s="149">
        <f>ROUND((SUM(BE88:BE318)),  2)</f>
        <v>0</v>
      </c>
      <c r="G33" s="40"/>
      <c r="H33" s="40"/>
      <c r="I33" s="150">
        <v>0.20999999999999999</v>
      </c>
      <c r="J33" s="149">
        <f>ROUND(((SUM(BE88:BE318))*I33),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46</v>
      </c>
      <c r="F34" s="149">
        <f>ROUND((SUM(BF88:BF318)),  2)</f>
        <v>0</v>
      </c>
      <c r="G34" s="40"/>
      <c r="H34" s="40"/>
      <c r="I34" s="150">
        <v>0.12</v>
      </c>
      <c r="J34" s="149">
        <f>ROUND(((SUM(BF88:BF318))*I34),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47</v>
      </c>
      <c r="F35" s="149">
        <f>ROUND((SUM(BG88:BG318)),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48</v>
      </c>
      <c r="F36" s="149">
        <f>ROUND((SUM(BH88:BH318)),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49</v>
      </c>
      <c r="F37" s="149">
        <f>ROUND((SUM(BI88:BI318)),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50</v>
      </c>
      <c r="E39" s="153"/>
      <c r="F39" s="153"/>
      <c r="G39" s="154" t="s">
        <v>51</v>
      </c>
      <c r="H39" s="155" t="s">
        <v>52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93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Revitalizace pláště budovy Arnoldinovského domu v Brandýse nad Labem-okna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89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043-2a - Přístavba-pouze okna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Masarykovo nám. 97, Brandýs nad labem</v>
      </c>
      <c r="G52" s="42"/>
      <c r="H52" s="42"/>
      <c r="I52" s="34" t="s">
        <v>23</v>
      </c>
      <c r="J52" s="74" t="str">
        <f>IF(J12="","",J12)</f>
        <v>2. 6. 2025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Oblastní muzeum Praha - východ, příspěvková organi</v>
      </c>
      <c r="G54" s="42"/>
      <c r="H54" s="42"/>
      <c r="I54" s="34" t="s">
        <v>32</v>
      </c>
      <c r="J54" s="38" t="str">
        <f>E21</f>
        <v>Saffron Universe s.r.o.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30</v>
      </c>
      <c r="D55" s="42"/>
      <c r="E55" s="42"/>
      <c r="F55" s="29" t="str">
        <f>IF(E18="","",E18)</f>
        <v>Vyplň údaj</v>
      </c>
      <c r="G55" s="42"/>
      <c r="H55" s="42"/>
      <c r="I55" s="34" t="s">
        <v>37</v>
      </c>
      <c r="J55" s="38" t="str">
        <f>E24</f>
        <v>Saffron Universe s.r.o.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94</v>
      </c>
      <c r="D57" s="164"/>
      <c r="E57" s="164"/>
      <c r="F57" s="164"/>
      <c r="G57" s="164"/>
      <c r="H57" s="164"/>
      <c r="I57" s="164"/>
      <c r="J57" s="165" t="s">
        <v>95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72</v>
      </c>
      <c r="D59" s="42"/>
      <c r="E59" s="42"/>
      <c r="F59" s="42"/>
      <c r="G59" s="42"/>
      <c r="H59" s="42"/>
      <c r="I59" s="42"/>
      <c r="J59" s="104">
        <f>J88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96</v>
      </c>
    </row>
    <row r="60" s="9" customFormat="1" ht="24.96" customHeight="1">
      <c r="A60" s="9"/>
      <c r="B60" s="167"/>
      <c r="C60" s="168"/>
      <c r="D60" s="169" t="s">
        <v>97</v>
      </c>
      <c r="E60" s="170"/>
      <c r="F60" s="170"/>
      <c r="G60" s="170"/>
      <c r="H60" s="170"/>
      <c r="I60" s="170"/>
      <c r="J60" s="171">
        <f>J89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98</v>
      </c>
      <c r="E61" s="176"/>
      <c r="F61" s="176"/>
      <c r="G61" s="176"/>
      <c r="H61" s="176"/>
      <c r="I61" s="176"/>
      <c r="J61" s="177">
        <f>J90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99</v>
      </c>
      <c r="E62" s="176"/>
      <c r="F62" s="176"/>
      <c r="G62" s="176"/>
      <c r="H62" s="176"/>
      <c r="I62" s="176"/>
      <c r="J62" s="177">
        <f>J158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100</v>
      </c>
      <c r="E63" s="176"/>
      <c r="F63" s="176"/>
      <c r="G63" s="176"/>
      <c r="H63" s="176"/>
      <c r="I63" s="176"/>
      <c r="J63" s="177">
        <f>J167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101</v>
      </c>
      <c r="E64" s="176"/>
      <c r="F64" s="176"/>
      <c r="G64" s="176"/>
      <c r="H64" s="176"/>
      <c r="I64" s="176"/>
      <c r="J64" s="177">
        <f>J179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9" customFormat="1" ht="24.96" customHeight="1">
      <c r="A65" s="9"/>
      <c r="B65" s="167"/>
      <c r="C65" s="168"/>
      <c r="D65" s="169" t="s">
        <v>102</v>
      </c>
      <c r="E65" s="170"/>
      <c r="F65" s="170"/>
      <c r="G65" s="170"/>
      <c r="H65" s="170"/>
      <c r="I65" s="170"/>
      <c r="J65" s="171">
        <f>J182</f>
        <v>0</v>
      </c>
      <c r="K65" s="168"/>
      <c r="L65" s="172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10" customFormat="1" ht="19.92" customHeight="1">
      <c r="A66" s="10"/>
      <c r="B66" s="173"/>
      <c r="C66" s="174"/>
      <c r="D66" s="175" t="s">
        <v>103</v>
      </c>
      <c r="E66" s="176"/>
      <c r="F66" s="176"/>
      <c r="G66" s="176"/>
      <c r="H66" s="176"/>
      <c r="I66" s="176"/>
      <c r="J66" s="177">
        <f>J183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104</v>
      </c>
      <c r="E67" s="176"/>
      <c r="F67" s="176"/>
      <c r="G67" s="176"/>
      <c r="H67" s="176"/>
      <c r="I67" s="176"/>
      <c r="J67" s="177">
        <f>J261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3"/>
      <c r="C68" s="174"/>
      <c r="D68" s="175" t="s">
        <v>105</v>
      </c>
      <c r="E68" s="176"/>
      <c r="F68" s="176"/>
      <c r="G68" s="176"/>
      <c r="H68" s="176"/>
      <c r="I68" s="176"/>
      <c r="J68" s="177">
        <f>J310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40"/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6.96" customHeight="1">
      <c r="A70" s="40"/>
      <c r="B70" s="61"/>
      <c r="C70" s="62"/>
      <c r="D70" s="62"/>
      <c r="E70" s="62"/>
      <c r="F70" s="62"/>
      <c r="G70" s="62"/>
      <c r="H70" s="62"/>
      <c r="I70" s="62"/>
      <c r="J70" s="62"/>
      <c r="K70" s="6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4" s="2" customFormat="1" ht="6.96" customHeight="1">
      <c r="A74" s="40"/>
      <c r="B74" s="63"/>
      <c r="C74" s="64"/>
      <c r="D74" s="64"/>
      <c r="E74" s="64"/>
      <c r="F74" s="64"/>
      <c r="G74" s="64"/>
      <c r="H74" s="64"/>
      <c r="I74" s="64"/>
      <c r="J74" s="64"/>
      <c r="K74" s="64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24.96" customHeight="1">
      <c r="A75" s="40"/>
      <c r="B75" s="41"/>
      <c r="C75" s="25" t="s">
        <v>106</v>
      </c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16</v>
      </c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26.25" customHeight="1">
      <c r="A78" s="40"/>
      <c r="B78" s="41"/>
      <c r="C78" s="42"/>
      <c r="D78" s="42"/>
      <c r="E78" s="162" t="str">
        <f>E7</f>
        <v>Revitalizace pláště budovy Arnoldinovského domu v Brandýse nad Labem-okna</v>
      </c>
      <c r="F78" s="34"/>
      <c r="G78" s="34"/>
      <c r="H78" s="34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89</v>
      </c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6.5" customHeight="1">
      <c r="A80" s="40"/>
      <c r="B80" s="41"/>
      <c r="C80" s="42"/>
      <c r="D80" s="42"/>
      <c r="E80" s="71" t="str">
        <f>E9</f>
        <v>043-2a - Přístavba-pouze okna</v>
      </c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2" customHeight="1">
      <c r="A82" s="40"/>
      <c r="B82" s="41"/>
      <c r="C82" s="34" t="s">
        <v>21</v>
      </c>
      <c r="D82" s="42"/>
      <c r="E82" s="42"/>
      <c r="F82" s="29" t="str">
        <f>F12</f>
        <v>Masarykovo nám. 97, Brandýs nad labem</v>
      </c>
      <c r="G82" s="42"/>
      <c r="H82" s="42"/>
      <c r="I82" s="34" t="s">
        <v>23</v>
      </c>
      <c r="J82" s="74" t="str">
        <f>IF(J12="","",J12)</f>
        <v>2. 6. 2025</v>
      </c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5.15" customHeight="1">
      <c r="A84" s="40"/>
      <c r="B84" s="41"/>
      <c r="C84" s="34" t="s">
        <v>25</v>
      </c>
      <c r="D84" s="42"/>
      <c r="E84" s="42"/>
      <c r="F84" s="29" t="str">
        <f>E15</f>
        <v>Oblastní muzeum Praha - východ, příspěvková organi</v>
      </c>
      <c r="G84" s="42"/>
      <c r="H84" s="42"/>
      <c r="I84" s="34" t="s">
        <v>32</v>
      </c>
      <c r="J84" s="38" t="str">
        <f>E21</f>
        <v>Saffron Universe s.r.o.</v>
      </c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5.15" customHeight="1">
      <c r="A85" s="40"/>
      <c r="B85" s="41"/>
      <c r="C85" s="34" t="s">
        <v>30</v>
      </c>
      <c r="D85" s="42"/>
      <c r="E85" s="42"/>
      <c r="F85" s="29" t="str">
        <f>IF(E18="","",E18)</f>
        <v>Vyplň údaj</v>
      </c>
      <c r="G85" s="42"/>
      <c r="H85" s="42"/>
      <c r="I85" s="34" t="s">
        <v>37</v>
      </c>
      <c r="J85" s="38" t="str">
        <f>E24</f>
        <v>Saffron Universe s.r.o.</v>
      </c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0.32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11" customFormat="1" ht="29.28" customHeight="1">
      <c r="A87" s="179"/>
      <c r="B87" s="180"/>
      <c r="C87" s="181" t="s">
        <v>107</v>
      </c>
      <c r="D87" s="182" t="s">
        <v>59</v>
      </c>
      <c r="E87" s="182" t="s">
        <v>55</v>
      </c>
      <c r="F87" s="182" t="s">
        <v>56</v>
      </c>
      <c r="G87" s="182" t="s">
        <v>108</v>
      </c>
      <c r="H87" s="182" t="s">
        <v>109</v>
      </c>
      <c r="I87" s="182" t="s">
        <v>110</v>
      </c>
      <c r="J87" s="182" t="s">
        <v>95</v>
      </c>
      <c r="K87" s="183" t="s">
        <v>111</v>
      </c>
      <c r="L87" s="184"/>
      <c r="M87" s="94" t="s">
        <v>19</v>
      </c>
      <c r="N87" s="95" t="s">
        <v>44</v>
      </c>
      <c r="O87" s="95" t="s">
        <v>112</v>
      </c>
      <c r="P87" s="95" t="s">
        <v>113</v>
      </c>
      <c r="Q87" s="95" t="s">
        <v>114</v>
      </c>
      <c r="R87" s="95" t="s">
        <v>115</v>
      </c>
      <c r="S87" s="95" t="s">
        <v>116</v>
      </c>
      <c r="T87" s="96" t="s">
        <v>117</v>
      </c>
      <c r="U87" s="179"/>
      <c r="V87" s="179"/>
      <c r="W87" s="179"/>
      <c r="X87" s="179"/>
      <c r="Y87" s="179"/>
      <c r="Z87" s="179"/>
      <c r="AA87" s="179"/>
      <c r="AB87" s="179"/>
      <c r="AC87" s="179"/>
      <c r="AD87" s="179"/>
      <c r="AE87" s="179"/>
    </row>
    <row r="88" s="2" customFormat="1" ht="22.8" customHeight="1">
      <c r="A88" s="40"/>
      <c r="B88" s="41"/>
      <c r="C88" s="101" t="s">
        <v>118</v>
      </c>
      <c r="D88" s="42"/>
      <c r="E88" s="42"/>
      <c r="F88" s="42"/>
      <c r="G88" s="42"/>
      <c r="H88" s="42"/>
      <c r="I88" s="42"/>
      <c r="J88" s="185">
        <f>BK88</f>
        <v>0</v>
      </c>
      <c r="K88" s="42"/>
      <c r="L88" s="46"/>
      <c r="M88" s="97"/>
      <c r="N88" s="186"/>
      <c r="O88" s="98"/>
      <c r="P88" s="187">
        <f>P89+P182</f>
        <v>0</v>
      </c>
      <c r="Q88" s="98"/>
      <c r="R88" s="187">
        <f>R89+R182</f>
        <v>3.7125054</v>
      </c>
      <c r="S88" s="98"/>
      <c r="T88" s="188">
        <f>T89+T182</f>
        <v>3.2388900000000005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73</v>
      </c>
      <c r="AU88" s="19" t="s">
        <v>96</v>
      </c>
      <c r="BK88" s="189">
        <f>BK89+BK182</f>
        <v>0</v>
      </c>
    </row>
    <row r="89" s="12" customFormat="1" ht="25.92" customHeight="1">
      <c r="A89" s="12"/>
      <c r="B89" s="190"/>
      <c r="C89" s="191"/>
      <c r="D89" s="192" t="s">
        <v>73</v>
      </c>
      <c r="E89" s="193" t="s">
        <v>119</v>
      </c>
      <c r="F89" s="193" t="s">
        <v>120</v>
      </c>
      <c r="G89" s="191"/>
      <c r="H89" s="191"/>
      <c r="I89" s="194"/>
      <c r="J89" s="195">
        <f>BK89</f>
        <v>0</v>
      </c>
      <c r="K89" s="191"/>
      <c r="L89" s="196"/>
      <c r="M89" s="197"/>
      <c r="N89" s="198"/>
      <c r="O89" s="198"/>
      <c r="P89" s="199">
        <f>P90+P158+P167+P179</f>
        <v>0</v>
      </c>
      <c r="Q89" s="198"/>
      <c r="R89" s="199">
        <f>R90+R158+R167+R179</f>
        <v>3.3263159999999998</v>
      </c>
      <c r="S89" s="198"/>
      <c r="T89" s="200">
        <f>T90+T158+T167+T179</f>
        <v>2.3770800000000003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1" t="s">
        <v>82</v>
      </c>
      <c r="AT89" s="202" t="s">
        <v>73</v>
      </c>
      <c r="AU89" s="202" t="s">
        <v>74</v>
      </c>
      <c r="AY89" s="201" t="s">
        <v>121</v>
      </c>
      <c r="BK89" s="203">
        <f>BK90+BK158+BK167+BK179</f>
        <v>0</v>
      </c>
    </row>
    <row r="90" s="12" customFormat="1" ht="22.8" customHeight="1">
      <c r="A90" s="12"/>
      <c r="B90" s="190"/>
      <c r="C90" s="191"/>
      <c r="D90" s="192" t="s">
        <v>73</v>
      </c>
      <c r="E90" s="204" t="s">
        <v>122</v>
      </c>
      <c r="F90" s="204" t="s">
        <v>123</v>
      </c>
      <c r="G90" s="191"/>
      <c r="H90" s="191"/>
      <c r="I90" s="194"/>
      <c r="J90" s="205">
        <f>BK90</f>
        <v>0</v>
      </c>
      <c r="K90" s="191"/>
      <c r="L90" s="196"/>
      <c r="M90" s="197"/>
      <c r="N90" s="198"/>
      <c r="O90" s="198"/>
      <c r="P90" s="199">
        <f>SUM(P91:P157)</f>
        <v>0</v>
      </c>
      <c r="Q90" s="198"/>
      <c r="R90" s="199">
        <f>SUM(R91:R157)</f>
        <v>3.3263159999999998</v>
      </c>
      <c r="S90" s="198"/>
      <c r="T90" s="200">
        <f>SUM(T91:T157)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1" t="s">
        <v>82</v>
      </c>
      <c r="AT90" s="202" t="s">
        <v>73</v>
      </c>
      <c r="AU90" s="202" t="s">
        <v>82</v>
      </c>
      <c r="AY90" s="201" t="s">
        <v>121</v>
      </c>
      <c r="BK90" s="203">
        <f>SUM(BK91:BK157)</f>
        <v>0</v>
      </c>
    </row>
    <row r="91" s="2" customFormat="1" ht="24.15" customHeight="1">
      <c r="A91" s="40"/>
      <c r="B91" s="41"/>
      <c r="C91" s="206" t="s">
        <v>8</v>
      </c>
      <c r="D91" s="206" t="s">
        <v>124</v>
      </c>
      <c r="E91" s="207" t="s">
        <v>125</v>
      </c>
      <c r="F91" s="208" t="s">
        <v>126</v>
      </c>
      <c r="G91" s="209" t="s">
        <v>127</v>
      </c>
      <c r="H91" s="210">
        <v>130.19999999999999</v>
      </c>
      <c r="I91" s="211"/>
      <c r="J91" s="212">
        <f>ROUND(I91*H91,2)</f>
        <v>0</v>
      </c>
      <c r="K91" s="208" t="s">
        <v>128</v>
      </c>
      <c r="L91" s="46"/>
      <c r="M91" s="213" t="s">
        <v>19</v>
      </c>
      <c r="N91" s="214" t="s">
        <v>45</v>
      </c>
      <c r="O91" s="86"/>
      <c r="P91" s="215">
        <f>O91*H91</f>
        <v>0</v>
      </c>
      <c r="Q91" s="215">
        <v>0.00025999999999999998</v>
      </c>
      <c r="R91" s="215">
        <f>Q91*H91</f>
        <v>0.033851999999999993</v>
      </c>
      <c r="S91" s="215">
        <v>0</v>
      </c>
      <c r="T91" s="216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7" t="s">
        <v>129</v>
      </c>
      <c r="AT91" s="217" t="s">
        <v>124</v>
      </c>
      <c r="AU91" s="217" t="s">
        <v>84</v>
      </c>
      <c r="AY91" s="19" t="s">
        <v>121</v>
      </c>
      <c r="BE91" s="218">
        <f>IF(N91="základní",J91,0)</f>
        <v>0</v>
      </c>
      <c r="BF91" s="218">
        <f>IF(N91="snížená",J91,0)</f>
        <v>0</v>
      </c>
      <c r="BG91" s="218">
        <f>IF(N91="zákl. přenesená",J91,0)</f>
        <v>0</v>
      </c>
      <c r="BH91" s="218">
        <f>IF(N91="sníž. přenesená",J91,0)</f>
        <v>0</v>
      </c>
      <c r="BI91" s="218">
        <f>IF(N91="nulová",J91,0)</f>
        <v>0</v>
      </c>
      <c r="BJ91" s="19" t="s">
        <v>82</v>
      </c>
      <c r="BK91" s="218">
        <f>ROUND(I91*H91,2)</f>
        <v>0</v>
      </c>
      <c r="BL91" s="19" t="s">
        <v>129</v>
      </c>
      <c r="BM91" s="217" t="s">
        <v>130</v>
      </c>
    </row>
    <row r="92" s="2" customFormat="1">
      <c r="A92" s="40"/>
      <c r="B92" s="41"/>
      <c r="C92" s="42"/>
      <c r="D92" s="219" t="s">
        <v>131</v>
      </c>
      <c r="E92" s="42"/>
      <c r="F92" s="220" t="s">
        <v>132</v>
      </c>
      <c r="G92" s="42"/>
      <c r="H92" s="42"/>
      <c r="I92" s="221"/>
      <c r="J92" s="42"/>
      <c r="K92" s="42"/>
      <c r="L92" s="46"/>
      <c r="M92" s="222"/>
      <c r="N92" s="223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131</v>
      </c>
      <c r="AU92" s="19" t="s">
        <v>84</v>
      </c>
    </row>
    <row r="93" s="13" customFormat="1">
      <c r="A93" s="13"/>
      <c r="B93" s="224"/>
      <c r="C93" s="225"/>
      <c r="D93" s="226" t="s">
        <v>133</v>
      </c>
      <c r="E93" s="227" t="s">
        <v>19</v>
      </c>
      <c r="F93" s="228" t="s">
        <v>134</v>
      </c>
      <c r="G93" s="225"/>
      <c r="H93" s="227" t="s">
        <v>19</v>
      </c>
      <c r="I93" s="229"/>
      <c r="J93" s="225"/>
      <c r="K93" s="225"/>
      <c r="L93" s="230"/>
      <c r="M93" s="231"/>
      <c r="N93" s="232"/>
      <c r="O93" s="232"/>
      <c r="P93" s="232"/>
      <c r="Q93" s="232"/>
      <c r="R93" s="232"/>
      <c r="S93" s="232"/>
      <c r="T93" s="23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4" t="s">
        <v>133</v>
      </c>
      <c r="AU93" s="234" t="s">
        <v>84</v>
      </c>
      <c r="AV93" s="13" t="s">
        <v>82</v>
      </c>
      <c r="AW93" s="13" t="s">
        <v>36</v>
      </c>
      <c r="AX93" s="13" t="s">
        <v>74</v>
      </c>
      <c r="AY93" s="234" t="s">
        <v>121</v>
      </c>
    </row>
    <row r="94" s="13" customFormat="1">
      <c r="A94" s="13"/>
      <c r="B94" s="224"/>
      <c r="C94" s="225"/>
      <c r="D94" s="226" t="s">
        <v>133</v>
      </c>
      <c r="E94" s="227" t="s">
        <v>19</v>
      </c>
      <c r="F94" s="228" t="s">
        <v>135</v>
      </c>
      <c r="G94" s="225"/>
      <c r="H94" s="227" t="s">
        <v>19</v>
      </c>
      <c r="I94" s="229"/>
      <c r="J94" s="225"/>
      <c r="K94" s="225"/>
      <c r="L94" s="230"/>
      <c r="M94" s="231"/>
      <c r="N94" s="232"/>
      <c r="O94" s="232"/>
      <c r="P94" s="232"/>
      <c r="Q94" s="232"/>
      <c r="R94" s="232"/>
      <c r="S94" s="232"/>
      <c r="T94" s="23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34" t="s">
        <v>133</v>
      </c>
      <c r="AU94" s="234" t="s">
        <v>84</v>
      </c>
      <c r="AV94" s="13" t="s">
        <v>82</v>
      </c>
      <c r="AW94" s="13" t="s">
        <v>36</v>
      </c>
      <c r="AX94" s="13" t="s">
        <v>74</v>
      </c>
      <c r="AY94" s="234" t="s">
        <v>121</v>
      </c>
    </row>
    <row r="95" s="14" customFormat="1">
      <c r="A95" s="14"/>
      <c r="B95" s="235"/>
      <c r="C95" s="236"/>
      <c r="D95" s="226" t="s">
        <v>133</v>
      </c>
      <c r="E95" s="237" t="s">
        <v>19</v>
      </c>
      <c r="F95" s="238" t="s">
        <v>136</v>
      </c>
      <c r="G95" s="236"/>
      <c r="H95" s="239">
        <v>82.799999999999997</v>
      </c>
      <c r="I95" s="240"/>
      <c r="J95" s="236"/>
      <c r="K95" s="236"/>
      <c r="L95" s="241"/>
      <c r="M95" s="242"/>
      <c r="N95" s="243"/>
      <c r="O95" s="243"/>
      <c r="P95" s="243"/>
      <c r="Q95" s="243"/>
      <c r="R95" s="243"/>
      <c r="S95" s="243"/>
      <c r="T95" s="24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45" t="s">
        <v>133</v>
      </c>
      <c r="AU95" s="245" t="s">
        <v>84</v>
      </c>
      <c r="AV95" s="14" t="s">
        <v>84</v>
      </c>
      <c r="AW95" s="14" t="s">
        <v>36</v>
      </c>
      <c r="AX95" s="14" t="s">
        <v>74</v>
      </c>
      <c r="AY95" s="245" t="s">
        <v>121</v>
      </c>
    </row>
    <row r="96" s="13" customFormat="1">
      <c r="A96" s="13"/>
      <c r="B96" s="224"/>
      <c r="C96" s="225"/>
      <c r="D96" s="226" t="s">
        <v>133</v>
      </c>
      <c r="E96" s="227" t="s">
        <v>19</v>
      </c>
      <c r="F96" s="228" t="s">
        <v>137</v>
      </c>
      <c r="G96" s="225"/>
      <c r="H96" s="227" t="s">
        <v>19</v>
      </c>
      <c r="I96" s="229"/>
      <c r="J96" s="225"/>
      <c r="K96" s="225"/>
      <c r="L96" s="230"/>
      <c r="M96" s="231"/>
      <c r="N96" s="232"/>
      <c r="O96" s="232"/>
      <c r="P96" s="232"/>
      <c r="Q96" s="232"/>
      <c r="R96" s="232"/>
      <c r="S96" s="232"/>
      <c r="T96" s="23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4" t="s">
        <v>133</v>
      </c>
      <c r="AU96" s="234" t="s">
        <v>84</v>
      </c>
      <c r="AV96" s="13" t="s">
        <v>82</v>
      </c>
      <c r="AW96" s="13" t="s">
        <v>36</v>
      </c>
      <c r="AX96" s="13" t="s">
        <v>74</v>
      </c>
      <c r="AY96" s="234" t="s">
        <v>121</v>
      </c>
    </row>
    <row r="97" s="14" customFormat="1">
      <c r="A97" s="14"/>
      <c r="B97" s="235"/>
      <c r="C97" s="236"/>
      <c r="D97" s="226" t="s">
        <v>133</v>
      </c>
      <c r="E97" s="237" t="s">
        <v>19</v>
      </c>
      <c r="F97" s="238" t="s">
        <v>138</v>
      </c>
      <c r="G97" s="236"/>
      <c r="H97" s="239">
        <v>41.399999999999999</v>
      </c>
      <c r="I97" s="240"/>
      <c r="J97" s="236"/>
      <c r="K97" s="236"/>
      <c r="L97" s="241"/>
      <c r="M97" s="242"/>
      <c r="N97" s="243"/>
      <c r="O97" s="243"/>
      <c r="P97" s="243"/>
      <c r="Q97" s="243"/>
      <c r="R97" s="243"/>
      <c r="S97" s="243"/>
      <c r="T97" s="24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45" t="s">
        <v>133</v>
      </c>
      <c r="AU97" s="245" t="s">
        <v>84</v>
      </c>
      <c r="AV97" s="14" t="s">
        <v>84</v>
      </c>
      <c r="AW97" s="14" t="s">
        <v>36</v>
      </c>
      <c r="AX97" s="14" t="s">
        <v>74</v>
      </c>
      <c r="AY97" s="245" t="s">
        <v>121</v>
      </c>
    </row>
    <row r="98" s="13" customFormat="1">
      <c r="A98" s="13"/>
      <c r="B98" s="224"/>
      <c r="C98" s="225"/>
      <c r="D98" s="226" t="s">
        <v>133</v>
      </c>
      <c r="E98" s="227" t="s">
        <v>19</v>
      </c>
      <c r="F98" s="228" t="s">
        <v>134</v>
      </c>
      <c r="G98" s="225"/>
      <c r="H98" s="227" t="s">
        <v>19</v>
      </c>
      <c r="I98" s="229"/>
      <c r="J98" s="225"/>
      <c r="K98" s="225"/>
      <c r="L98" s="230"/>
      <c r="M98" s="231"/>
      <c r="N98" s="232"/>
      <c r="O98" s="232"/>
      <c r="P98" s="232"/>
      <c r="Q98" s="232"/>
      <c r="R98" s="232"/>
      <c r="S98" s="232"/>
      <c r="T98" s="23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4" t="s">
        <v>133</v>
      </c>
      <c r="AU98" s="234" t="s">
        <v>84</v>
      </c>
      <c r="AV98" s="13" t="s">
        <v>82</v>
      </c>
      <c r="AW98" s="13" t="s">
        <v>36</v>
      </c>
      <c r="AX98" s="13" t="s">
        <v>74</v>
      </c>
      <c r="AY98" s="234" t="s">
        <v>121</v>
      </c>
    </row>
    <row r="99" s="13" customFormat="1">
      <c r="A99" s="13"/>
      <c r="B99" s="224"/>
      <c r="C99" s="225"/>
      <c r="D99" s="226" t="s">
        <v>133</v>
      </c>
      <c r="E99" s="227" t="s">
        <v>19</v>
      </c>
      <c r="F99" s="228" t="s">
        <v>139</v>
      </c>
      <c r="G99" s="225"/>
      <c r="H99" s="227" t="s">
        <v>19</v>
      </c>
      <c r="I99" s="229"/>
      <c r="J99" s="225"/>
      <c r="K99" s="225"/>
      <c r="L99" s="230"/>
      <c r="M99" s="231"/>
      <c r="N99" s="232"/>
      <c r="O99" s="232"/>
      <c r="P99" s="232"/>
      <c r="Q99" s="232"/>
      <c r="R99" s="232"/>
      <c r="S99" s="232"/>
      <c r="T99" s="23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4" t="s">
        <v>133</v>
      </c>
      <c r="AU99" s="234" t="s">
        <v>84</v>
      </c>
      <c r="AV99" s="13" t="s">
        <v>82</v>
      </c>
      <c r="AW99" s="13" t="s">
        <v>36</v>
      </c>
      <c r="AX99" s="13" t="s">
        <v>74</v>
      </c>
      <c r="AY99" s="234" t="s">
        <v>121</v>
      </c>
    </row>
    <row r="100" s="14" customFormat="1">
      <c r="A100" s="14"/>
      <c r="B100" s="235"/>
      <c r="C100" s="236"/>
      <c r="D100" s="226" t="s">
        <v>133</v>
      </c>
      <c r="E100" s="237" t="s">
        <v>19</v>
      </c>
      <c r="F100" s="238" t="s">
        <v>140</v>
      </c>
      <c r="G100" s="236"/>
      <c r="H100" s="239">
        <v>4.7999999999999998</v>
      </c>
      <c r="I100" s="240"/>
      <c r="J100" s="236"/>
      <c r="K100" s="236"/>
      <c r="L100" s="241"/>
      <c r="M100" s="242"/>
      <c r="N100" s="243"/>
      <c r="O100" s="243"/>
      <c r="P100" s="243"/>
      <c r="Q100" s="243"/>
      <c r="R100" s="243"/>
      <c r="S100" s="243"/>
      <c r="T100" s="24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45" t="s">
        <v>133</v>
      </c>
      <c r="AU100" s="245" t="s">
        <v>84</v>
      </c>
      <c r="AV100" s="14" t="s">
        <v>84</v>
      </c>
      <c r="AW100" s="14" t="s">
        <v>36</v>
      </c>
      <c r="AX100" s="14" t="s">
        <v>74</v>
      </c>
      <c r="AY100" s="245" t="s">
        <v>121</v>
      </c>
    </row>
    <row r="101" s="13" customFormat="1">
      <c r="A101" s="13"/>
      <c r="B101" s="224"/>
      <c r="C101" s="225"/>
      <c r="D101" s="226" t="s">
        <v>133</v>
      </c>
      <c r="E101" s="227" t="s">
        <v>19</v>
      </c>
      <c r="F101" s="228" t="s">
        <v>141</v>
      </c>
      <c r="G101" s="225"/>
      <c r="H101" s="227" t="s">
        <v>19</v>
      </c>
      <c r="I101" s="229"/>
      <c r="J101" s="225"/>
      <c r="K101" s="225"/>
      <c r="L101" s="230"/>
      <c r="M101" s="231"/>
      <c r="N101" s="232"/>
      <c r="O101" s="232"/>
      <c r="P101" s="232"/>
      <c r="Q101" s="232"/>
      <c r="R101" s="232"/>
      <c r="S101" s="232"/>
      <c r="T101" s="23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4" t="s">
        <v>133</v>
      </c>
      <c r="AU101" s="234" t="s">
        <v>84</v>
      </c>
      <c r="AV101" s="13" t="s">
        <v>82</v>
      </c>
      <c r="AW101" s="13" t="s">
        <v>36</v>
      </c>
      <c r="AX101" s="13" t="s">
        <v>74</v>
      </c>
      <c r="AY101" s="234" t="s">
        <v>121</v>
      </c>
    </row>
    <row r="102" s="14" customFormat="1">
      <c r="A102" s="14"/>
      <c r="B102" s="235"/>
      <c r="C102" s="236"/>
      <c r="D102" s="226" t="s">
        <v>133</v>
      </c>
      <c r="E102" s="237" t="s">
        <v>19</v>
      </c>
      <c r="F102" s="238" t="s">
        <v>142</v>
      </c>
      <c r="G102" s="236"/>
      <c r="H102" s="239">
        <v>1.2</v>
      </c>
      <c r="I102" s="240"/>
      <c r="J102" s="236"/>
      <c r="K102" s="236"/>
      <c r="L102" s="241"/>
      <c r="M102" s="242"/>
      <c r="N102" s="243"/>
      <c r="O102" s="243"/>
      <c r="P102" s="243"/>
      <c r="Q102" s="243"/>
      <c r="R102" s="243"/>
      <c r="S102" s="243"/>
      <c r="T102" s="24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45" t="s">
        <v>133</v>
      </c>
      <c r="AU102" s="245" t="s">
        <v>84</v>
      </c>
      <c r="AV102" s="14" t="s">
        <v>84</v>
      </c>
      <c r="AW102" s="14" t="s">
        <v>36</v>
      </c>
      <c r="AX102" s="14" t="s">
        <v>74</v>
      </c>
      <c r="AY102" s="245" t="s">
        <v>121</v>
      </c>
    </row>
    <row r="103" s="15" customFormat="1">
      <c r="A103" s="15"/>
      <c r="B103" s="246"/>
      <c r="C103" s="247"/>
      <c r="D103" s="226" t="s">
        <v>133</v>
      </c>
      <c r="E103" s="248" t="s">
        <v>19</v>
      </c>
      <c r="F103" s="249" t="s">
        <v>143</v>
      </c>
      <c r="G103" s="247"/>
      <c r="H103" s="250">
        <v>130.19999999999999</v>
      </c>
      <c r="I103" s="251"/>
      <c r="J103" s="247"/>
      <c r="K103" s="247"/>
      <c r="L103" s="252"/>
      <c r="M103" s="253"/>
      <c r="N103" s="254"/>
      <c r="O103" s="254"/>
      <c r="P103" s="254"/>
      <c r="Q103" s="254"/>
      <c r="R103" s="254"/>
      <c r="S103" s="254"/>
      <c r="T103" s="25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T103" s="256" t="s">
        <v>133</v>
      </c>
      <c r="AU103" s="256" t="s">
        <v>84</v>
      </c>
      <c r="AV103" s="15" t="s">
        <v>129</v>
      </c>
      <c r="AW103" s="15" t="s">
        <v>36</v>
      </c>
      <c r="AX103" s="15" t="s">
        <v>82</v>
      </c>
      <c r="AY103" s="256" t="s">
        <v>121</v>
      </c>
    </row>
    <row r="104" s="2" customFormat="1" ht="24.15" customHeight="1">
      <c r="A104" s="40"/>
      <c r="B104" s="41"/>
      <c r="C104" s="206" t="s">
        <v>144</v>
      </c>
      <c r="D104" s="206" t="s">
        <v>124</v>
      </c>
      <c r="E104" s="207" t="s">
        <v>145</v>
      </c>
      <c r="F104" s="208" t="s">
        <v>146</v>
      </c>
      <c r="G104" s="209" t="s">
        <v>127</v>
      </c>
      <c r="H104" s="210">
        <v>130.19999999999999</v>
      </c>
      <c r="I104" s="211"/>
      <c r="J104" s="212">
        <f>ROUND(I104*H104,2)</f>
        <v>0</v>
      </c>
      <c r="K104" s="208" t="s">
        <v>128</v>
      </c>
      <c r="L104" s="46"/>
      <c r="M104" s="213" t="s">
        <v>19</v>
      </c>
      <c r="N104" s="214" t="s">
        <v>45</v>
      </c>
      <c r="O104" s="86"/>
      <c r="P104" s="215">
        <f>O104*H104</f>
        <v>0</v>
      </c>
      <c r="Q104" s="215">
        <v>0.016760000000000001</v>
      </c>
      <c r="R104" s="215">
        <f>Q104*H104</f>
        <v>2.1821519999999999</v>
      </c>
      <c r="S104" s="215">
        <v>0</v>
      </c>
      <c r="T104" s="216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7" t="s">
        <v>129</v>
      </c>
      <c r="AT104" s="217" t="s">
        <v>124</v>
      </c>
      <c r="AU104" s="217" t="s">
        <v>84</v>
      </c>
      <c r="AY104" s="19" t="s">
        <v>121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9" t="s">
        <v>82</v>
      </c>
      <c r="BK104" s="218">
        <f>ROUND(I104*H104,2)</f>
        <v>0</v>
      </c>
      <c r="BL104" s="19" t="s">
        <v>129</v>
      </c>
      <c r="BM104" s="217" t="s">
        <v>147</v>
      </c>
    </row>
    <row r="105" s="2" customFormat="1">
      <c r="A105" s="40"/>
      <c r="B105" s="41"/>
      <c r="C105" s="42"/>
      <c r="D105" s="219" t="s">
        <v>131</v>
      </c>
      <c r="E105" s="42"/>
      <c r="F105" s="220" t="s">
        <v>148</v>
      </c>
      <c r="G105" s="42"/>
      <c r="H105" s="42"/>
      <c r="I105" s="221"/>
      <c r="J105" s="42"/>
      <c r="K105" s="42"/>
      <c r="L105" s="46"/>
      <c r="M105" s="222"/>
      <c r="N105" s="223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131</v>
      </c>
      <c r="AU105" s="19" t="s">
        <v>84</v>
      </c>
    </row>
    <row r="106" s="13" customFormat="1">
      <c r="A106" s="13"/>
      <c r="B106" s="224"/>
      <c r="C106" s="225"/>
      <c r="D106" s="226" t="s">
        <v>133</v>
      </c>
      <c r="E106" s="227" t="s">
        <v>19</v>
      </c>
      <c r="F106" s="228" t="s">
        <v>134</v>
      </c>
      <c r="G106" s="225"/>
      <c r="H106" s="227" t="s">
        <v>19</v>
      </c>
      <c r="I106" s="229"/>
      <c r="J106" s="225"/>
      <c r="K106" s="225"/>
      <c r="L106" s="230"/>
      <c r="M106" s="231"/>
      <c r="N106" s="232"/>
      <c r="O106" s="232"/>
      <c r="P106" s="232"/>
      <c r="Q106" s="232"/>
      <c r="R106" s="232"/>
      <c r="S106" s="232"/>
      <c r="T106" s="23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4" t="s">
        <v>133</v>
      </c>
      <c r="AU106" s="234" t="s">
        <v>84</v>
      </c>
      <c r="AV106" s="13" t="s">
        <v>82</v>
      </c>
      <c r="AW106" s="13" t="s">
        <v>36</v>
      </c>
      <c r="AX106" s="13" t="s">
        <v>74</v>
      </c>
      <c r="AY106" s="234" t="s">
        <v>121</v>
      </c>
    </row>
    <row r="107" s="13" customFormat="1">
      <c r="A107" s="13"/>
      <c r="B107" s="224"/>
      <c r="C107" s="225"/>
      <c r="D107" s="226" t="s">
        <v>133</v>
      </c>
      <c r="E107" s="227" t="s">
        <v>19</v>
      </c>
      <c r="F107" s="228" t="s">
        <v>135</v>
      </c>
      <c r="G107" s="225"/>
      <c r="H107" s="227" t="s">
        <v>19</v>
      </c>
      <c r="I107" s="229"/>
      <c r="J107" s="225"/>
      <c r="K107" s="225"/>
      <c r="L107" s="230"/>
      <c r="M107" s="231"/>
      <c r="N107" s="232"/>
      <c r="O107" s="232"/>
      <c r="P107" s="232"/>
      <c r="Q107" s="232"/>
      <c r="R107" s="232"/>
      <c r="S107" s="232"/>
      <c r="T107" s="23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4" t="s">
        <v>133</v>
      </c>
      <c r="AU107" s="234" t="s">
        <v>84</v>
      </c>
      <c r="AV107" s="13" t="s">
        <v>82</v>
      </c>
      <c r="AW107" s="13" t="s">
        <v>36</v>
      </c>
      <c r="AX107" s="13" t="s">
        <v>74</v>
      </c>
      <c r="AY107" s="234" t="s">
        <v>121</v>
      </c>
    </row>
    <row r="108" s="14" customFormat="1">
      <c r="A108" s="14"/>
      <c r="B108" s="235"/>
      <c r="C108" s="236"/>
      <c r="D108" s="226" t="s">
        <v>133</v>
      </c>
      <c r="E108" s="237" t="s">
        <v>19</v>
      </c>
      <c r="F108" s="238" t="s">
        <v>136</v>
      </c>
      <c r="G108" s="236"/>
      <c r="H108" s="239">
        <v>82.799999999999997</v>
      </c>
      <c r="I108" s="240"/>
      <c r="J108" s="236"/>
      <c r="K108" s="236"/>
      <c r="L108" s="241"/>
      <c r="M108" s="242"/>
      <c r="N108" s="243"/>
      <c r="O108" s="243"/>
      <c r="P108" s="243"/>
      <c r="Q108" s="243"/>
      <c r="R108" s="243"/>
      <c r="S108" s="243"/>
      <c r="T108" s="24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5" t="s">
        <v>133</v>
      </c>
      <c r="AU108" s="245" t="s">
        <v>84</v>
      </c>
      <c r="AV108" s="14" t="s">
        <v>84</v>
      </c>
      <c r="AW108" s="14" t="s">
        <v>36</v>
      </c>
      <c r="AX108" s="14" t="s">
        <v>74</v>
      </c>
      <c r="AY108" s="245" t="s">
        <v>121</v>
      </c>
    </row>
    <row r="109" s="13" customFormat="1">
      <c r="A109" s="13"/>
      <c r="B109" s="224"/>
      <c r="C109" s="225"/>
      <c r="D109" s="226" t="s">
        <v>133</v>
      </c>
      <c r="E109" s="227" t="s">
        <v>19</v>
      </c>
      <c r="F109" s="228" t="s">
        <v>137</v>
      </c>
      <c r="G109" s="225"/>
      <c r="H109" s="227" t="s">
        <v>19</v>
      </c>
      <c r="I109" s="229"/>
      <c r="J109" s="225"/>
      <c r="K109" s="225"/>
      <c r="L109" s="230"/>
      <c r="M109" s="231"/>
      <c r="N109" s="232"/>
      <c r="O109" s="232"/>
      <c r="P109" s="232"/>
      <c r="Q109" s="232"/>
      <c r="R109" s="232"/>
      <c r="S109" s="232"/>
      <c r="T109" s="23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4" t="s">
        <v>133</v>
      </c>
      <c r="AU109" s="234" t="s">
        <v>84</v>
      </c>
      <c r="AV109" s="13" t="s">
        <v>82</v>
      </c>
      <c r="AW109" s="13" t="s">
        <v>36</v>
      </c>
      <c r="AX109" s="13" t="s">
        <v>74</v>
      </c>
      <c r="AY109" s="234" t="s">
        <v>121</v>
      </c>
    </row>
    <row r="110" s="14" customFormat="1">
      <c r="A110" s="14"/>
      <c r="B110" s="235"/>
      <c r="C110" s="236"/>
      <c r="D110" s="226" t="s">
        <v>133</v>
      </c>
      <c r="E110" s="237" t="s">
        <v>19</v>
      </c>
      <c r="F110" s="238" t="s">
        <v>138</v>
      </c>
      <c r="G110" s="236"/>
      <c r="H110" s="239">
        <v>41.399999999999999</v>
      </c>
      <c r="I110" s="240"/>
      <c r="J110" s="236"/>
      <c r="K110" s="236"/>
      <c r="L110" s="241"/>
      <c r="M110" s="242"/>
      <c r="N110" s="243"/>
      <c r="O110" s="243"/>
      <c r="P110" s="243"/>
      <c r="Q110" s="243"/>
      <c r="R110" s="243"/>
      <c r="S110" s="243"/>
      <c r="T110" s="24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45" t="s">
        <v>133</v>
      </c>
      <c r="AU110" s="245" t="s">
        <v>84</v>
      </c>
      <c r="AV110" s="14" t="s">
        <v>84</v>
      </c>
      <c r="AW110" s="14" t="s">
        <v>36</v>
      </c>
      <c r="AX110" s="14" t="s">
        <v>74</v>
      </c>
      <c r="AY110" s="245" t="s">
        <v>121</v>
      </c>
    </row>
    <row r="111" s="13" customFormat="1">
      <c r="A111" s="13"/>
      <c r="B111" s="224"/>
      <c r="C111" s="225"/>
      <c r="D111" s="226" t="s">
        <v>133</v>
      </c>
      <c r="E111" s="227" t="s">
        <v>19</v>
      </c>
      <c r="F111" s="228" t="s">
        <v>134</v>
      </c>
      <c r="G111" s="225"/>
      <c r="H111" s="227" t="s">
        <v>19</v>
      </c>
      <c r="I111" s="229"/>
      <c r="J111" s="225"/>
      <c r="K111" s="225"/>
      <c r="L111" s="230"/>
      <c r="M111" s="231"/>
      <c r="N111" s="232"/>
      <c r="O111" s="232"/>
      <c r="P111" s="232"/>
      <c r="Q111" s="232"/>
      <c r="R111" s="232"/>
      <c r="S111" s="232"/>
      <c r="T111" s="23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4" t="s">
        <v>133</v>
      </c>
      <c r="AU111" s="234" t="s">
        <v>84</v>
      </c>
      <c r="AV111" s="13" t="s">
        <v>82</v>
      </c>
      <c r="AW111" s="13" t="s">
        <v>36</v>
      </c>
      <c r="AX111" s="13" t="s">
        <v>74</v>
      </c>
      <c r="AY111" s="234" t="s">
        <v>121</v>
      </c>
    </row>
    <row r="112" s="13" customFormat="1">
      <c r="A112" s="13"/>
      <c r="B112" s="224"/>
      <c r="C112" s="225"/>
      <c r="D112" s="226" t="s">
        <v>133</v>
      </c>
      <c r="E112" s="227" t="s">
        <v>19</v>
      </c>
      <c r="F112" s="228" t="s">
        <v>139</v>
      </c>
      <c r="G112" s="225"/>
      <c r="H112" s="227" t="s">
        <v>19</v>
      </c>
      <c r="I112" s="229"/>
      <c r="J112" s="225"/>
      <c r="K112" s="225"/>
      <c r="L112" s="230"/>
      <c r="M112" s="231"/>
      <c r="N112" s="232"/>
      <c r="O112" s="232"/>
      <c r="P112" s="232"/>
      <c r="Q112" s="232"/>
      <c r="R112" s="232"/>
      <c r="S112" s="232"/>
      <c r="T112" s="23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4" t="s">
        <v>133</v>
      </c>
      <c r="AU112" s="234" t="s">
        <v>84</v>
      </c>
      <c r="AV112" s="13" t="s">
        <v>82</v>
      </c>
      <c r="AW112" s="13" t="s">
        <v>36</v>
      </c>
      <c r="AX112" s="13" t="s">
        <v>74</v>
      </c>
      <c r="AY112" s="234" t="s">
        <v>121</v>
      </c>
    </row>
    <row r="113" s="14" customFormat="1">
      <c r="A113" s="14"/>
      <c r="B113" s="235"/>
      <c r="C113" s="236"/>
      <c r="D113" s="226" t="s">
        <v>133</v>
      </c>
      <c r="E113" s="237" t="s">
        <v>19</v>
      </c>
      <c r="F113" s="238" t="s">
        <v>140</v>
      </c>
      <c r="G113" s="236"/>
      <c r="H113" s="239">
        <v>4.7999999999999998</v>
      </c>
      <c r="I113" s="240"/>
      <c r="J113" s="236"/>
      <c r="K113" s="236"/>
      <c r="L113" s="241"/>
      <c r="M113" s="242"/>
      <c r="N113" s="243"/>
      <c r="O113" s="243"/>
      <c r="P113" s="243"/>
      <c r="Q113" s="243"/>
      <c r="R113" s="243"/>
      <c r="S113" s="243"/>
      <c r="T113" s="24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5" t="s">
        <v>133</v>
      </c>
      <c r="AU113" s="245" t="s">
        <v>84</v>
      </c>
      <c r="AV113" s="14" t="s">
        <v>84</v>
      </c>
      <c r="AW113" s="14" t="s">
        <v>36</v>
      </c>
      <c r="AX113" s="14" t="s">
        <v>74</v>
      </c>
      <c r="AY113" s="245" t="s">
        <v>121</v>
      </c>
    </row>
    <row r="114" s="13" customFormat="1">
      <c r="A114" s="13"/>
      <c r="B114" s="224"/>
      <c r="C114" s="225"/>
      <c r="D114" s="226" t="s">
        <v>133</v>
      </c>
      <c r="E114" s="227" t="s">
        <v>19</v>
      </c>
      <c r="F114" s="228" t="s">
        <v>141</v>
      </c>
      <c r="G114" s="225"/>
      <c r="H114" s="227" t="s">
        <v>19</v>
      </c>
      <c r="I114" s="229"/>
      <c r="J114" s="225"/>
      <c r="K114" s="225"/>
      <c r="L114" s="230"/>
      <c r="M114" s="231"/>
      <c r="N114" s="232"/>
      <c r="O114" s="232"/>
      <c r="P114" s="232"/>
      <c r="Q114" s="232"/>
      <c r="R114" s="232"/>
      <c r="S114" s="232"/>
      <c r="T114" s="23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4" t="s">
        <v>133</v>
      </c>
      <c r="AU114" s="234" t="s">
        <v>84</v>
      </c>
      <c r="AV114" s="13" t="s">
        <v>82</v>
      </c>
      <c r="AW114" s="13" t="s">
        <v>36</v>
      </c>
      <c r="AX114" s="13" t="s">
        <v>74</v>
      </c>
      <c r="AY114" s="234" t="s">
        <v>121</v>
      </c>
    </row>
    <row r="115" s="14" customFormat="1">
      <c r="A115" s="14"/>
      <c r="B115" s="235"/>
      <c r="C115" s="236"/>
      <c r="D115" s="226" t="s">
        <v>133</v>
      </c>
      <c r="E115" s="237" t="s">
        <v>19</v>
      </c>
      <c r="F115" s="238" t="s">
        <v>142</v>
      </c>
      <c r="G115" s="236"/>
      <c r="H115" s="239">
        <v>1.2</v>
      </c>
      <c r="I115" s="240"/>
      <c r="J115" s="236"/>
      <c r="K115" s="236"/>
      <c r="L115" s="241"/>
      <c r="M115" s="242"/>
      <c r="N115" s="243"/>
      <c r="O115" s="243"/>
      <c r="P115" s="243"/>
      <c r="Q115" s="243"/>
      <c r="R115" s="243"/>
      <c r="S115" s="243"/>
      <c r="T115" s="24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45" t="s">
        <v>133</v>
      </c>
      <c r="AU115" s="245" t="s">
        <v>84</v>
      </c>
      <c r="AV115" s="14" t="s">
        <v>84</v>
      </c>
      <c r="AW115" s="14" t="s">
        <v>36</v>
      </c>
      <c r="AX115" s="14" t="s">
        <v>74</v>
      </c>
      <c r="AY115" s="245" t="s">
        <v>121</v>
      </c>
    </row>
    <row r="116" s="15" customFormat="1">
      <c r="A116" s="15"/>
      <c r="B116" s="246"/>
      <c r="C116" s="247"/>
      <c r="D116" s="226" t="s">
        <v>133</v>
      </c>
      <c r="E116" s="248" t="s">
        <v>19</v>
      </c>
      <c r="F116" s="249" t="s">
        <v>143</v>
      </c>
      <c r="G116" s="247"/>
      <c r="H116" s="250">
        <v>130.19999999999999</v>
      </c>
      <c r="I116" s="251"/>
      <c r="J116" s="247"/>
      <c r="K116" s="247"/>
      <c r="L116" s="252"/>
      <c r="M116" s="253"/>
      <c r="N116" s="254"/>
      <c r="O116" s="254"/>
      <c r="P116" s="254"/>
      <c r="Q116" s="254"/>
      <c r="R116" s="254"/>
      <c r="S116" s="254"/>
      <c r="T116" s="25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T116" s="256" t="s">
        <v>133</v>
      </c>
      <c r="AU116" s="256" t="s">
        <v>84</v>
      </c>
      <c r="AV116" s="15" t="s">
        <v>129</v>
      </c>
      <c r="AW116" s="15" t="s">
        <v>36</v>
      </c>
      <c r="AX116" s="15" t="s">
        <v>82</v>
      </c>
      <c r="AY116" s="256" t="s">
        <v>121</v>
      </c>
    </row>
    <row r="117" s="2" customFormat="1" ht="33" customHeight="1">
      <c r="A117" s="40"/>
      <c r="B117" s="41"/>
      <c r="C117" s="206" t="s">
        <v>149</v>
      </c>
      <c r="D117" s="206" t="s">
        <v>124</v>
      </c>
      <c r="E117" s="207" t="s">
        <v>150</v>
      </c>
      <c r="F117" s="208" t="s">
        <v>151</v>
      </c>
      <c r="G117" s="209" t="s">
        <v>127</v>
      </c>
      <c r="H117" s="210">
        <v>70</v>
      </c>
      <c r="I117" s="211"/>
      <c r="J117" s="212">
        <f>ROUND(I117*H117,2)</f>
        <v>0</v>
      </c>
      <c r="K117" s="208" t="s">
        <v>128</v>
      </c>
      <c r="L117" s="46"/>
      <c r="M117" s="213" t="s">
        <v>19</v>
      </c>
      <c r="N117" s="214" t="s">
        <v>45</v>
      </c>
      <c r="O117" s="86"/>
      <c r="P117" s="215">
        <f>O117*H117</f>
        <v>0</v>
      </c>
      <c r="Q117" s="215">
        <v>0</v>
      </c>
      <c r="R117" s="215">
        <f>Q117*H117</f>
        <v>0</v>
      </c>
      <c r="S117" s="215">
        <v>0</v>
      </c>
      <c r="T117" s="216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129</v>
      </c>
      <c r="AT117" s="217" t="s">
        <v>124</v>
      </c>
      <c r="AU117" s="217" t="s">
        <v>84</v>
      </c>
      <c r="AY117" s="19" t="s">
        <v>121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9" t="s">
        <v>82</v>
      </c>
      <c r="BK117" s="218">
        <f>ROUND(I117*H117,2)</f>
        <v>0</v>
      </c>
      <c r="BL117" s="19" t="s">
        <v>129</v>
      </c>
      <c r="BM117" s="217" t="s">
        <v>152</v>
      </c>
    </row>
    <row r="118" s="2" customFormat="1">
      <c r="A118" s="40"/>
      <c r="B118" s="41"/>
      <c r="C118" s="42"/>
      <c r="D118" s="219" t="s">
        <v>131</v>
      </c>
      <c r="E118" s="42"/>
      <c r="F118" s="220" t="s">
        <v>153</v>
      </c>
      <c r="G118" s="42"/>
      <c r="H118" s="42"/>
      <c r="I118" s="221"/>
      <c r="J118" s="42"/>
      <c r="K118" s="42"/>
      <c r="L118" s="46"/>
      <c r="M118" s="222"/>
      <c r="N118" s="223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131</v>
      </c>
      <c r="AU118" s="19" t="s">
        <v>84</v>
      </c>
    </row>
    <row r="119" s="13" customFormat="1">
      <c r="A119" s="13"/>
      <c r="B119" s="224"/>
      <c r="C119" s="225"/>
      <c r="D119" s="226" t="s">
        <v>133</v>
      </c>
      <c r="E119" s="227" t="s">
        <v>19</v>
      </c>
      <c r="F119" s="228" t="s">
        <v>154</v>
      </c>
      <c r="G119" s="225"/>
      <c r="H119" s="227" t="s">
        <v>19</v>
      </c>
      <c r="I119" s="229"/>
      <c r="J119" s="225"/>
      <c r="K119" s="225"/>
      <c r="L119" s="230"/>
      <c r="M119" s="231"/>
      <c r="N119" s="232"/>
      <c r="O119" s="232"/>
      <c r="P119" s="232"/>
      <c r="Q119" s="232"/>
      <c r="R119" s="232"/>
      <c r="S119" s="232"/>
      <c r="T119" s="23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4" t="s">
        <v>133</v>
      </c>
      <c r="AU119" s="234" t="s">
        <v>84</v>
      </c>
      <c r="AV119" s="13" t="s">
        <v>82</v>
      </c>
      <c r="AW119" s="13" t="s">
        <v>36</v>
      </c>
      <c r="AX119" s="13" t="s">
        <v>74</v>
      </c>
      <c r="AY119" s="234" t="s">
        <v>121</v>
      </c>
    </row>
    <row r="120" s="14" customFormat="1">
      <c r="A120" s="14"/>
      <c r="B120" s="235"/>
      <c r="C120" s="236"/>
      <c r="D120" s="226" t="s">
        <v>133</v>
      </c>
      <c r="E120" s="237" t="s">
        <v>19</v>
      </c>
      <c r="F120" s="238" t="s">
        <v>155</v>
      </c>
      <c r="G120" s="236"/>
      <c r="H120" s="239">
        <v>70</v>
      </c>
      <c r="I120" s="240"/>
      <c r="J120" s="236"/>
      <c r="K120" s="236"/>
      <c r="L120" s="241"/>
      <c r="M120" s="242"/>
      <c r="N120" s="243"/>
      <c r="O120" s="243"/>
      <c r="P120" s="243"/>
      <c r="Q120" s="243"/>
      <c r="R120" s="243"/>
      <c r="S120" s="243"/>
      <c r="T120" s="24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45" t="s">
        <v>133</v>
      </c>
      <c r="AU120" s="245" t="s">
        <v>84</v>
      </c>
      <c r="AV120" s="14" t="s">
        <v>84</v>
      </c>
      <c r="AW120" s="14" t="s">
        <v>36</v>
      </c>
      <c r="AX120" s="14" t="s">
        <v>82</v>
      </c>
      <c r="AY120" s="245" t="s">
        <v>121</v>
      </c>
    </row>
    <row r="121" s="2" customFormat="1" ht="37.8" customHeight="1">
      <c r="A121" s="40"/>
      <c r="B121" s="41"/>
      <c r="C121" s="206" t="s">
        <v>156</v>
      </c>
      <c r="D121" s="206" t="s">
        <v>124</v>
      </c>
      <c r="E121" s="207" t="s">
        <v>157</v>
      </c>
      <c r="F121" s="208" t="s">
        <v>158</v>
      </c>
      <c r="G121" s="209" t="s">
        <v>159</v>
      </c>
      <c r="H121" s="210">
        <v>130.19999999999999</v>
      </c>
      <c r="I121" s="211"/>
      <c r="J121" s="212">
        <f>ROUND(I121*H121,2)</f>
        <v>0</v>
      </c>
      <c r="K121" s="208" t="s">
        <v>128</v>
      </c>
      <c r="L121" s="46"/>
      <c r="M121" s="213" t="s">
        <v>19</v>
      </c>
      <c r="N121" s="214" t="s">
        <v>45</v>
      </c>
      <c r="O121" s="86"/>
      <c r="P121" s="215">
        <f>O121*H121</f>
        <v>0</v>
      </c>
      <c r="Q121" s="215">
        <v>0</v>
      </c>
      <c r="R121" s="215">
        <f>Q121*H121</f>
        <v>0</v>
      </c>
      <c r="S121" s="215">
        <v>0</v>
      </c>
      <c r="T121" s="216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7" t="s">
        <v>129</v>
      </c>
      <c r="AT121" s="217" t="s">
        <v>124</v>
      </c>
      <c r="AU121" s="217" t="s">
        <v>84</v>
      </c>
      <c r="AY121" s="19" t="s">
        <v>121</v>
      </c>
      <c r="BE121" s="218">
        <f>IF(N121="základní",J121,0)</f>
        <v>0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9" t="s">
        <v>82</v>
      </c>
      <c r="BK121" s="218">
        <f>ROUND(I121*H121,2)</f>
        <v>0</v>
      </c>
      <c r="BL121" s="19" t="s">
        <v>129</v>
      </c>
      <c r="BM121" s="217" t="s">
        <v>160</v>
      </c>
    </row>
    <row r="122" s="2" customFormat="1">
      <c r="A122" s="40"/>
      <c r="B122" s="41"/>
      <c r="C122" s="42"/>
      <c r="D122" s="219" t="s">
        <v>131</v>
      </c>
      <c r="E122" s="42"/>
      <c r="F122" s="220" t="s">
        <v>161</v>
      </c>
      <c r="G122" s="42"/>
      <c r="H122" s="42"/>
      <c r="I122" s="221"/>
      <c r="J122" s="42"/>
      <c r="K122" s="42"/>
      <c r="L122" s="46"/>
      <c r="M122" s="222"/>
      <c r="N122" s="223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131</v>
      </c>
      <c r="AU122" s="19" t="s">
        <v>84</v>
      </c>
    </row>
    <row r="123" s="13" customFormat="1">
      <c r="A123" s="13"/>
      <c r="B123" s="224"/>
      <c r="C123" s="225"/>
      <c r="D123" s="226" t="s">
        <v>133</v>
      </c>
      <c r="E123" s="227" t="s">
        <v>19</v>
      </c>
      <c r="F123" s="228" t="s">
        <v>162</v>
      </c>
      <c r="G123" s="225"/>
      <c r="H123" s="227" t="s">
        <v>19</v>
      </c>
      <c r="I123" s="229"/>
      <c r="J123" s="225"/>
      <c r="K123" s="225"/>
      <c r="L123" s="230"/>
      <c r="M123" s="231"/>
      <c r="N123" s="232"/>
      <c r="O123" s="232"/>
      <c r="P123" s="232"/>
      <c r="Q123" s="232"/>
      <c r="R123" s="232"/>
      <c r="S123" s="232"/>
      <c r="T123" s="23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4" t="s">
        <v>133</v>
      </c>
      <c r="AU123" s="234" t="s">
        <v>84</v>
      </c>
      <c r="AV123" s="13" t="s">
        <v>82</v>
      </c>
      <c r="AW123" s="13" t="s">
        <v>36</v>
      </c>
      <c r="AX123" s="13" t="s">
        <v>74</v>
      </c>
      <c r="AY123" s="234" t="s">
        <v>121</v>
      </c>
    </row>
    <row r="124" s="14" customFormat="1">
      <c r="A124" s="14"/>
      <c r="B124" s="235"/>
      <c r="C124" s="236"/>
      <c r="D124" s="226" t="s">
        <v>133</v>
      </c>
      <c r="E124" s="237" t="s">
        <v>19</v>
      </c>
      <c r="F124" s="238" t="s">
        <v>163</v>
      </c>
      <c r="G124" s="236"/>
      <c r="H124" s="239">
        <v>124.2</v>
      </c>
      <c r="I124" s="240"/>
      <c r="J124" s="236"/>
      <c r="K124" s="236"/>
      <c r="L124" s="241"/>
      <c r="M124" s="242"/>
      <c r="N124" s="243"/>
      <c r="O124" s="243"/>
      <c r="P124" s="243"/>
      <c r="Q124" s="243"/>
      <c r="R124" s="243"/>
      <c r="S124" s="243"/>
      <c r="T124" s="24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45" t="s">
        <v>133</v>
      </c>
      <c r="AU124" s="245" t="s">
        <v>84</v>
      </c>
      <c r="AV124" s="14" t="s">
        <v>84</v>
      </c>
      <c r="AW124" s="14" t="s">
        <v>36</v>
      </c>
      <c r="AX124" s="14" t="s">
        <v>74</v>
      </c>
      <c r="AY124" s="245" t="s">
        <v>121</v>
      </c>
    </row>
    <row r="125" s="13" customFormat="1">
      <c r="A125" s="13"/>
      <c r="B125" s="224"/>
      <c r="C125" s="225"/>
      <c r="D125" s="226" t="s">
        <v>133</v>
      </c>
      <c r="E125" s="227" t="s">
        <v>19</v>
      </c>
      <c r="F125" s="228" t="s">
        <v>164</v>
      </c>
      <c r="G125" s="225"/>
      <c r="H125" s="227" t="s">
        <v>19</v>
      </c>
      <c r="I125" s="229"/>
      <c r="J125" s="225"/>
      <c r="K125" s="225"/>
      <c r="L125" s="230"/>
      <c r="M125" s="231"/>
      <c r="N125" s="232"/>
      <c r="O125" s="232"/>
      <c r="P125" s="232"/>
      <c r="Q125" s="232"/>
      <c r="R125" s="232"/>
      <c r="S125" s="232"/>
      <c r="T125" s="23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4" t="s">
        <v>133</v>
      </c>
      <c r="AU125" s="234" t="s">
        <v>84</v>
      </c>
      <c r="AV125" s="13" t="s">
        <v>82</v>
      </c>
      <c r="AW125" s="13" t="s">
        <v>36</v>
      </c>
      <c r="AX125" s="13" t="s">
        <v>74</v>
      </c>
      <c r="AY125" s="234" t="s">
        <v>121</v>
      </c>
    </row>
    <row r="126" s="14" customFormat="1">
      <c r="A126" s="14"/>
      <c r="B126" s="235"/>
      <c r="C126" s="236"/>
      <c r="D126" s="226" t="s">
        <v>133</v>
      </c>
      <c r="E126" s="237" t="s">
        <v>19</v>
      </c>
      <c r="F126" s="238" t="s">
        <v>165</v>
      </c>
      <c r="G126" s="236"/>
      <c r="H126" s="239">
        <v>6</v>
      </c>
      <c r="I126" s="240"/>
      <c r="J126" s="236"/>
      <c r="K126" s="236"/>
      <c r="L126" s="241"/>
      <c r="M126" s="242"/>
      <c r="N126" s="243"/>
      <c r="O126" s="243"/>
      <c r="P126" s="243"/>
      <c r="Q126" s="243"/>
      <c r="R126" s="243"/>
      <c r="S126" s="243"/>
      <c r="T126" s="24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45" t="s">
        <v>133</v>
      </c>
      <c r="AU126" s="245" t="s">
        <v>84</v>
      </c>
      <c r="AV126" s="14" t="s">
        <v>84</v>
      </c>
      <c r="AW126" s="14" t="s">
        <v>36</v>
      </c>
      <c r="AX126" s="14" t="s">
        <v>74</v>
      </c>
      <c r="AY126" s="245" t="s">
        <v>121</v>
      </c>
    </row>
    <row r="127" s="15" customFormat="1">
      <c r="A127" s="15"/>
      <c r="B127" s="246"/>
      <c r="C127" s="247"/>
      <c r="D127" s="226" t="s">
        <v>133</v>
      </c>
      <c r="E127" s="248" t="s">
        <v>19</v>
      </c>
      <c r="F127" s="249" t="s">
        <v>143</v>
      </c>
      <c r="G127" s="247"/>
      <c r="H127" s="250">
        <v>130.19999999999999</v>
      </c>
      <c r="I127" s="251"/>
      <c r="J127" s="247"/>
      <c r="K127" s="247"/>
      <c r="L127" s="252"/>
      <c r="M127" s="253"/>
      <c r="N127" s="254"/>
      <c r="O127" s="254"/>
      <c r="P127" s="254"/>
      <c r="Q127" s="254"/>
      <c r="R127" s="254"/>
      <c r="S127" s="254"/>
      <c r="T127" s="25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T127" s="256" t="s">
        <v>133</v>
      </c>
      <c r="AU127" s="256" t="s">
        <v>84</v>
      </c>
      <c r="AV127" s="15" t="s">
        <v>129</v>
      </c>
      <c r="AW127" s="15" t="s">
        <v>36</v>
      </c>
      <c r="AX127" s="15" t="s">
        <v>82</v>
      </c>
      <c r="AY127" s="256" t="s">
        <v>121</v>
      </c>
    </row>
    <row r="128" s="2" customFormat="1" ht="44.25" customHeight="1">
      <c r="A128" s="40"/>
      <c r="B128" s="41"/>
      <c r="C128" s="206" t="s">
        <v>166</v>
      </c>
      <c r="D128" s="206" t="s">
        <v>124</v>
      </c>
      <c r="E128" s="207" t="s">
        <v>167</v>
      </c>
      <c r="F128" s="208" t="s">
        <v>168</v>
      </c>
      <c r="G128" s="209" t="s">
        <v>159</v>
      </c>
      <c r="H128" s="210">
        <v>87.599999999999994</v>
      </c>
      <c r="I128" s="211"/>
      <c r="J128" s="212">
        <f>ROUND(I128*H128,2)</f>
        <v>0</v>
      </c>
      <c r="K128" s="208" t="s">
        <v>128</v>
      </c>
      <c r="L128" s="46"/>
      <c r="M128" s="213" t="s">
        <v>19</v>
      </c>
      <c r="N128" s="214" t="s">
        <v>45</v>
      </c>
      <c r="O128" s="86"/>
      <c r="P128" s="215">
        <f>O128*H128</f>
        <v>0</v>
      </c>
      <c r="Q128" s="215">
        <v>0</v>
      </c>
      <c r="R128" s="215">
        <f>Q128*H128</f>
        <v>0</v>
      </c>
      <c r="S128" s="215">
        <v>0</v>
      </c>
      <c r="T128" s="216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7" t="s">
        <v>129</v>
      </c>
      <c r="AT128" s="217" t="s">
        <v>124</v>
      </c>
      <c r="AU128" s="217" t="s">
        <v>84</v>
      </c>
      <c r="AY128" s="19" t="s">
        <v>121</v>
      </c>
      <c r="BE128" s="218">
        <f>IF(N128="základní",J128,0)</f>
        <v>0</v>
      </c>
      <c r="BF128" s="218">
        <f>IF(N128="snížená",J128,0)</f>
        <v>0</v>
      </c>
      <c r="BG128" s="218">
        <f>IF(N128="zákl. přenesená",J128,0)</f>
        <v>0</v>
      </c>
      <c r="BH128" s="218">
        <f>IF(N128="sníž. přenesená",J128,0)</f>
        <v>0</v>
      </c>
      <c r="BI128" s="218">
        <f>IF(N128="nulová",J128,0)</f>
        <v>0</v>
      </c>
      <c r="BJ128" s="19" t="s">
        <v>82</v>
      </c>
      <c r="BK128" s="218">
        <f>ROUND(I128*H128,2)</f>
        <v>0</v>
      </c>
      <c r="BL128" s="19" t="s">
        <v>129</v>
      </c>
      <c r="BM128" s="217" t="s">
        <v>169</v>
      </c>
    </row>
    <row r="129" s="2" customFormat="1">
      <c r="A129" s="40"/>
      <c r="B129" s="41"/>
      <c r="C129" s="42"/>
      <c r="D129" s="219" t="s">
        <v>131</v>
      </c>
      <c r="E129" s="42"/>
      <c r="F129" s="220" t="s">
        <v>170</v>
      </c>
      <c r="G129" s="42"/>
      <c r="H129" s="42"/>
      <c r="I129" s="221"/>
      <c r="J129" s="42"/>
      <c r="K129" s="42"/>
      <c r="L129" s="46"/>
      <c r="M129" s="222"/>
      <c r="N129" s="223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131</v>
      </c>
      <c r="AU129" s="19" t="s">
        <v>84</v>
      </c>
    </row>
    <row r="130" s="13" customFormat="1">
      <c r="A130" s="13"/>
      <c r="B130" s="224"/>
      <c r="C130" s="225"/>
      <c r="D130" s="226" t="s">
        <v>133</v>
      </c>
      <c r="E130" s="227" t="s">
        <v>19</v>
      </c>
      <c r="F130" s="228" t="s">
        <v>171</v>
      </c>
      <c r="G130" s="225"/>
      <c r="H130" s="227" t="s">
        <v>19</v>
      </c>
      <c r="I130" s="229"/>
      <c r="J130" s="225"/>
      <c r="K130" s="225"/>
      <c r="L130" s="230"/>
      <c r="M130" s="231"/>
      <c r="N130" s="232"/>
      <c r="O130" s="232"/>
      <c r="P130" s="232"/>
      <c r="Q130" s="232"/>
      <c r="R130" s="232"/>
      <c r="S130" s="232"/>
      <c r="T130" s="23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4" t="s">
        <v>133</v>
      </c>
      <c r="AU130" s="234" t="s">
        <v>84</v>
      </c>
      <c r="AV130" s="13" t="s">
        <v>82</v>
      </c>
      <c r="AW130" s="13" t="s">
        <v>36</v>
      </c>
      <c r="AX130" s="13" t="s">
        <v>74</v>
      </c>
      <c r="AY130" s="234" t="s">
        <v>121</v>
      </c>
    </row>
    <row r="131" s="13" customFormat="1">
      <c r="A131" s="13"/>
      <c r="B131" s="224"/>
      <c r="C131" s="225"/>
      <c r="D131" s="226" t="s">
        <v>133</v>
      </c>
      <c r="E131" s="227" t="s">
        <v>19</v>
      </c>
      <c r="F131" s="228" t="s">
        <v>172</v>
      </c>
      <c r="G131" s="225"/>
      <c r="H131" s="227" t="s">
        <v>19</v>
      </c>
      <c r="I131" s="229"/>
      <c r="J131" s="225"/>
      <c r="K131" s="225"/>
      <c r="L131" s="230"/>
      <c r="M131" s="231"/>
      <c r="N131" s="232"/>
      <c r="O131" s="232"/>
      <c r="P131" s="232"/>
      <c r="Q131" s="232"/>
      <c r="R131" s="232"/>
      <c r="S131" s="232"/>
      <c r="T131" s="23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4" t="s">
        <v>133</v>
      </c>
      <c r="AU131" s="234" t="s">
        <v>84</v>
      </c>
      <c r="AV131" s="13" t="s">
        <v>82</v>
      </c>
      <c r="AW131" s="13" t="s">
        <v>36</v>
      </c>
      <c r="AX131" s="13" t="s">
        <v>74</v>
      </c>
      <c r="AY131" s="234" t="s">
        <v>121</v>
      </c>
    </row>
    <row r="132" s="13" customFormat="1">
      <c r="A132" s="13"/>
      <c r="B132" s="224"/>
      <c r="C132" s="225"/>
      <c r="D132" s="226" t="s">
        <v>133</v>
      </c>
      <c r="E132" s="227" t="s">
        <v>19</v>
      </c>
      <c r="F132" s="228" t="s">
        <v>162</v>
      </c>
      <c r="G132" s="225"/>
      <c r="H132" s="227" t="s">
        <v>19</v>
      </c>
      <c r="I132" s="229"/>
      <c r="J132" s="225"/>
      <c r="K132" s="225"/>
      <c r="L132" s="230"/>
      <c r="M132" s="231"/>
      <c r="N132" s="232"/>
      <c r="O132" s="232"/>
      <c r="P132" s="232"/>
      <c r="Q132" s="232"/>
      <c r="R132" s="232"/>
      <c r="S132" s="232"/>
      <c r="T132" s="23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4" t="s">
        <v>133</v>
      </c>
      <c r="AU132" s="234" t="s">
        <v>84</v>
      </c>
      <c r="AV132" s="13" t="s">
        <v>82</v>
      </c>
      <c r="AW132" s="13" t="s">
        <v>36</v>
      </c>
      <c r="AX132" s="13" t="s">
        <v>74</v>
      </c>
      <c r="AY132" s="234" t="s">
        <v>121</v>
      </c>
    </row>
    <row r="133" s="14" customFormat="1">
      <c r="A133" s="14"/>
      <c r="B133" s="235"/>
      <c r="C133" s="236"/>
      <c r="D133" s="226" t="s">
        <v>133</v>
      </c>
      <c r="E133" s="237" t="s">
        <v>19</v>
      </c>
      <c r="F133" s="238" t="s">
        <v>173</v>
      </c>
      <c r="G133" s="236"/>
      <c r="H133" s="239">
        <v>82.799999999999997</v>
      </c>
      <c r="I133" s="240"/>
      <c r="J133" s="236"/>
      <c r="K133" s="236"/>
      <c r="L133" s="241"/>
      <c r="M133" s="242"/>
      <c r="N133" s="243"/>
      <c r="O133" s="243"/>
      <c r="P133" s="243"/>
      <c r="Q133" s="243"/>
      <c r="R133" s="243"/>
      <c r="S133" s="243"/>
      <c r="T133" s="24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45" t="s">
        <v>133</v>
      </c>
      <c r="AU133" s="245" t="s">
        <v>84</v>
      </c>
      <c r="AV133" s="14" t="s">
        <v>84</v>
      </c>
      <c r="AW133" s="14" t="s">
        <v>36</v>
      </c>
      <c r="AX133" s="14" t="s">
        <v>74</v>
      </c>
      <c r="AY133" s="245" t="s">
        <v>121</v>
      </c>
    </row>
    <row r="134" s="13" customFormat="1">
      <c r="A134" s="13"/>
      <c r="B134" s="224"/>
      <c r="C134" s="225"/>
      <c r="D134" s="226" t="s">
        <v>133</v>
      </c>
      <c r="E134" s="227" t="s">
        <v>19</v>
      </c>
      <c r="F134" s="228" t="s">
        <v>164</v>
      </c>
      <c r="G134" s="225"/>
      <c r="H134" s="227" t="s">
        <v>19</v>
      </c>
      <c r="I134" s="229"/>
      <c r="J134" s="225"/>
      <c r="K134" s="225"/>
      <c r="L134" s="230"/>
      <c r="M134" s="231"/>
      <c r="N134" s="232"/>
      <c r="O134" s="232"/>
      <c r="P134" s="232"/>
      <c r="Q134" s="232"/>
      <c r="R134" s="232"/>
      <c r="S134" s="232"/>
      <c r="T134" s="23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4" t="s">
        <v>133</v>
      </c>
      <c r="AU134" s="234" t="s">
        <v>84</v>
      </c>
      <c r="AV134" s="13" t="s">
        <v>82</v>
      </c>
      <c r="AW134" s="13" t="s">
        <v>36</v>
      </c>
      <c r="AX134" s="13" t="s">
        <v>74</v>
      </c>
      <c r="AY134" s="234" t="s">
        <v>121</v>
      </c>
    </row>
    <row r="135" s="14" customFormat="1">
      <c r="A135" s="14"/>
      <c r="B135" s="235"/>
      <c r="C135" s="236"/>
      <c r="D135" s="226" t="s">
        <v>133</v>
      </c>
      <c r="E135" s="237" t="s">
        <v>19</v>
      </c>
      <c r="F135" s="238" t="s">
        <v>174</v>
      </c>
      <c r="G135" s="236"/>
      <c r="H135" s="239">
        <v>4.7999999999999998</v>
      </c>
      <c r="I135" s="240"/>
      <c r="J135" s="236"/>
      <c r="K135" s="236"/>
      <c r="L135" s="241"/>
      <c r="M135" s="242"/>
      <c r="N135" s="243"/>
      <c r="O135" s="243"/>
      <c r="P135" s="243"/>
      <c r="Q135" s="243"/>
      <c r="R135" s="243"/>
      <c r="S135" s="243"/>
      <c r="T135" s="24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45" t="s">
        <v>133</v>
      </c>
      <c r="AU135" s="245" t="s">
        <v>84</v>
      </c>
      <c r="AV135" s="14" t="s">
        <v>84</v>
      </c>
      <c r="AW135" s="14" t="s">
        <v>36</v>
      </c>
      <c r="AX135" s="14" t="s">
        <v>74</v>
      </c>
      <c r="AY135" s="245" t="s">
        <v>121</v>
      </c>
    </row>
    <row r="136" s="15" customFormat="1">
      <c r="A136" s="15"/>
      <c r="B136" s="246"/>
      <c r="C136" s="247"/>
      <c r="D136" s="226" t="s">
        <v>133</v>
      </c>
      <c r="E136" s="248" t="s">
        <v>19</v>
      </c>
      <c r="F136" s="249" t="s">
        <v>143</v>
      </c>
      <c r="G136" s="247"/>
      <c r="H136" s="250">
        <v>87.599999999999994</v>
      </c>
      <c r="I136" s="251"/>
      <c r="J136" s="247"/>
      <c r="K136" s="247"/>
      <c r="L136" s="252"/>
      <c r="M136" s="253"/>
      <c r="N136" s="254"/>
      <c r="O136" s="254"/>
      <c r="P136" s="254"/>
      <c r="Q136" s="254"/>
      <c r="R136" s="254"/>
      <c r="S136" s="254"/>
      <c r="T136" s="25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56" t="s">
        <v>133</v>
      </c>
      <c r="AU136" s="256" t="s">
        <v>84</v>
      </c>
      <c r="AV136" s="15" t="s">
        <v>129</v>
      </c>
      <c r="AW136" s="15" t="s">
        <v>36</v>
      </c>
      <c r="AX136" s="15" t="s">
        <v>82</v>
      </c>
      <c r="AY136" s="256" t="s">
        <v>121</v>
      </c>
    </row>
    <row r="137" s="2" customFormat="1" ht="24.15" customHeight="1">
      <c r="A137" s="40"/>
      <c r="B137" s="41"/>
      <c r="C137" s="257" t="s">
        <v>175</v>
      </c>
      <c r="D137" s="257" t="s">
        <v>176</v>
      </c>
      <c r="E137" s="258" t="s">
        <v>177</v>
      </c>
      <c r="F137" s="259" t="s">
        <v>178</v>
      </c>
      <c r="G137" s="260" t="s">
        <v>159</v>
      </c>
      <c r="H137" s="261">
        <v>91.980000000000004</v>
      </c>
      <c r="I137" s="262"/>
      <c r="J137" s="263">
        <f>ROUND(I137*H137,2)</f>
        <v>0</v>
      </c>
      <c r="K137" s="259" t="s">
        <v>128</v>
      </c>
      <c r="L137" s="264"/>
      <c r="M137" s="265" t="s">
        <v>19</v>
      </c>
      <c r="N137" s="266" t="s">
        <v>45</v>
      </c>
      <c r="O137" s="86"/>
      <c r="P137" s="215">
        <f>O137*H137</f>
        <v>0</v>
      </c>
      <c r="Q137" s="215">
        <v>0.00010000000000000001</v>
      </c>
      <c r="R137" s="215">
        <f>Q137*H137</f>
        <v>0.0091980000000000013</v>
      </c>
      <c r="S137" s="215">
        <v>0</v>
      </c>
      <c r="T137" s="216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7" t="s">
        <v>179</v>
      </c>
      <c r="AT137" s="217" t="s">
        <v>176</v>
      </c>
      <c r="AU137" s="217" t="s">
        <v>84</v>
      </c>
      <c r="AY137" s="19" t="s">
        <v>121</v>
      </c>
      <c r="BE137" s="218">
        <f>IF(N137="základní",J137,0)</f>
        <v>0</v>
      </c>
      <c r="BF137" s="218">
        <f>IF(N137="snížená",J137,0)</f>
        <v>0</v>
      </c>
      <c r="BG137" s="218">
        <f>IF(N137="zákl. přenesená",J137,0)</f>
        <v>0</v>
      </c>
      <c r="BH137" s="218">
        <f>IF(N137="sníž. přenesená",J137,0)</f>
        <v>0</v>
      </c>
      <c r="BI137" s="218">
        <f>IF(N137="nulová",J137,0)</f>
        <v>0</v>
      </c>
      <c r="BJ137" s="19" t="s">
        <v>82</v>
      </c>
      <c r="BK137" s="218">
        <f>ROUND(I137*H137,2)</f>
        <v>0</v>
      </c>
      <c r="BL137" s="19" t="s">
        <v>129</v>
      </c>
      <c r="BM137" s="217" t="s">
        <v>180</v>
      </c>
    </row>
    <row r="138" s="14" customFormat="1">
      <c r="A138" s="14"/>
      <c r="B138" s="235"/>
      <c r="C138" s="236"/>
      <c r="D138" s="226" t="s">
        <v>133</v>
      </c>
      <c r="E138" s="236"/>
      <c r="F138" s="238" t="s">
        <v>181</v>
      </c>
      <c r="G138" s="236"/>
      <c r="H138" s="239">
        <v>91.980000000000004</v>
      </c>
      <c r="I138" s="240"/>
      <c r="J138" s="236"/>
      <c r="K138" s="236"/>
      <c r="L138" s="241"/>
      <c r="M138" s="242"/>
      <c r="N138" s="243"/>
      <c r="O138" s="243"/>
      <c r="P138" s="243"/>
      <c r="Q138" s="243"/>
      <c r="R138" s="243"/>
      <c r="S138" s="243"/>
      <c r="T138" s="24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45" t="s">
        <v>133</v>
      </c>
      <c r="AU138" s="245" t="s">
        <v>84</v>
      </c>
      <c r="AV138" s="14" t="s">
        <v>84</v>
      </c>
      <c r="AW138" s="14" t="s">
        <v>4</v>
      </c>
      <c r="AX138" s="14" t="s">
        <v>82</v>
      </c>
      <c r="AY138" s="245" t="s">
        <v>121</v>
      </c>
    </row>
    <row r="139" s="2" customFormat="1" ht="55.5" customHeight="1">
      <c r="A139" s="40"/>
      <c r="B139" s="41"/>
      <c r="C139" s="206" t="s">
        <v>7</v>
      </c>
      <c r="D139" s="206" t="s">
        <v>124</v>
      </c>
      <c r="E139" s="207" t="s">
        <v>182</v>
      </c>
      <c r="F139" s="208" t="s">
        <v>183</v>
      </c>
      <c r="G139" s="209" t="s">
        <v>159</v>
      </c>
      <c r="H139" s="210">
        <v>87.599999999999994</v>
      </c>
      <c r="I139" s="211"/>
      <c r="J139" s="212">
        <f>ROUND(I139*H139,2)</f>
        <v>0</v>
      </c>
      <c r="K139" s="208" t="s">
        <v>128</v>
      </c>
      <c r="L139" s="46"/>
      <c r="M139" s="213" t="s">
        <v>19</v>
      </c>
      <c r="N139" s="214" t="s">
        <v>45</v>
      </c>
      <c r="O139" s="86"/>
      <c r="P139" s="215">
        <f>O139*H139</f>
        <v>0</v>
      </c>
      <c r="Q139" s="215">
        <v>0</v>
      </c>
      <c r="R139" s="215">
        <f>Q139*H139</f>
        <v>0</v>
      </c>
      <c r="S139" s="215">
        <v>0</v>
      </c>
      <c r="T139" s="216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7" t="s">
        <v>129</v>
      </c>
      <c r="AT139" s="217" t="s">
        <v>124</v>
      </c>
      <c r="AU139" s="217" t="s">
        <v>84</v>
      </c>
      <c r="AY139" s="19" t="s">
        <v>121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9" t="s">
        <v>82</v>
      </c>
      <c r="BK139" s="218">
        <f>ROUND(I139*H139,2)</f>
        <v>0</v>
      </c>
      <c r="BL139" s="19" t="s">
        <v>129</v>
      </c>
      <c r="BM139" s="217" t="s">
        <v>184</v>
      </c>
    </row>
    <row r="140" s="2" customFormat="1">
      <c r="A140" s="40"/>
      <c r="B140" s="41"/>
      <c r="C140" s="42"/>
      <c r="D140" s="219" t="s">
        <v>131</v>
      </c>
      <c r="E140" s="42"/>
      <c r="F140" s="220" t="s">
        <v>185</v>
      </c>
      <c r="G140" s="42"/>
      <c r="H140" s="42"/>
      <c r="I140" s="221"/>
      <c r="J140" s="42"/>
      <c r="K140" s="42"/>
      <c r="L140" s="46"/>
      <c r="M140" s="222"/>
      <c r="N140" s="223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131</v>
      </c>
      <c r="AU140" s="19" t="s">
        <v>84</v>
      </c>
    </row>
    <row r="141" s="13" customFormat="1">
      <c r="A141" s="13"/>
      <c r="B141" s="224"/>
      <c r="C141" s="225"/>
      <c r="D141" s="226" t="s">
        <v>133</v>
      </c>
      <c r="E141" s="227" t="s">
        <v>19</v>
      </c>
      <c r="F141" s="228" t="s">
        <v>186</v>
      </c>
      <c r="G141" s="225"/>
      <c r="H141" s="227" t="s">
        <v>19</v>
      </c>
      <c r="I141" s="229"/>
      <c r="J141" s="225"/>
      <c r="K141" s="225"/>
      <c r="L141" s="230"/>
      <c r="M141" s="231"/>
      <c r="N141" s="232"/>
      <c r="O141" s="232"/>
      <c r="P141" s="232"/>
      <c r="Q141" s="232"/>
      <c r="R141" s="232"/>
      <c r="S141" s="232"/>
      <c r="T141" s="23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4" t="s">
        <v>133</v>
      </c>
      <c r="AU141" s="234" t="s">
        <v>84</v>
      </c>
      <c r="AV141" s="13" t="s">
        <v>82</v>
      </c>
      <c r="AW141" s="13" t="s">
        <v>36</v>
      </c>
      <c r="AX141" s="13" t="s">
        <v>74</v>
      </c>
      <c r="AY141" s="234" t="s">
        <v>121</v>
      </c>
    </row>
    <row r="142" s="13" customFormat="1">
      <c r="A142" s="13"/>
      <c r="B142" s="224"/>
      <c r="C142" s="225"/>
      <c r="D142" s="226" t="s">
        <v>133</v>
      </c>
      <c r="E142" s="227" t="s">
        <v>19</v>
      </c>
      <c r="F142" s="228" t="s">
        <v>172</v>
      </c>
      <c r="G142" s="225"/>
      <c r="H142" s="227" t="s">
        <v>19</v>
      </c>
      <c r="I142" s="229"/>
      <c r="J142" s="225"/>
      <c r="K142" s="225"/>
      <c r="L142" s="230"/>
      <c r="M142" s="231"/>
      <c r="N142" s="232"/>
      <c r="O142" s="232"/>
      <c r="P142" s="232"/>
      <c r="Q142" s="232"/>
      <c r="R142" s="232"/>
      <c r="S142" s="232"/>
      <c r="T142" s="23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4" t="s">
        <v>133</v>
      </c>
      <c r="AU142" s="234" t="s">
        <v>84</v>
      </c>
      <c r="AV142" s="13" t="s">
        <v>82</v>
      </c>
      <c r="AW142" s="13" t="s">
        <v>36</v>
      </c>
      <c r="AX142" s="13" t="s">
        <v>74</v>
      </c>
      <c r="AY142" s="234" t="s">
        <v>121</v>
      </c>
    </row>
    <row r="143" s="13" customFormat="1">
      <c r="A143" s="13"/>
      <c r="B143" s="224"/>
      <c r="C143" s="225"/>
      <c r="D143" s="226" t="s">
        <v>133</v>
      </c>
      <c r="E143" s="227" t="s">
        <v>19</v>
      </c>
      <c r="F143" s="228" t="s">
        <v>162</v>
      </c>
      <c r="G143" s="225"/>
      <c r="H143" s="227" t="s">
        <v>19</v>
      </c>
      <c r="I143" s="229"/>
      <c r="J143" s="225"/>
      <c r="K143" s="225"/>
      <c r="L143" s="230"/>
      <c r="M143" s="231"/>
      <c r="N143" s="232"/>
      <c r="O143" s="232"/>
      <c r="P143" s="232"/>
      <c r="Q143" s="232"/>
      <c r="R143" s="232"/>
      <c r="S143" s="232"/>
      <c r="T143" s="23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4" t="s">
        <v>133</v>
      </c>
      <c r="AU143" s="234" t="s">
        <v>84</v>
      </c>
      <c r="AV143" s="13" t="s">
        <v>82</v>
      </c>
      <c r="AW143" s="13" t="s">
        <v>36</v>
      </c>
      <c r="AX143" s="13" t="s">
        <v>74</v>
      </c>
      <c r="AY143" s="234" t="s">
        <v>121</v>
      </c>
    </row>
    <row r="144" s="14" customFormat="1">
      <c r="A144" s="14"/>
      <c r="B144" s="235"/>
      <c r="C144" s="236"/>
      <c r="D144" s="226" t="s">
        <v>133</v>
      </c>
      <c r="E144" s="237" t="s">
        <v>19</v>
      </c>
      <c r="F144" s="238" t="s">
        <v>173</v>
      </c>
      <c r="G144" s="236"/>
      <c r="H144" s="239">
        <v>82.799999999999997</v>
      </c>
      <c r="I144" s="240"/>
      <c r="J144" s="236"/>
      <c r="K144" s="236"/>
      <c r="L144" s="241"/>
      <c r="M144" s="242"/>
      <c r="N144" s="243"/>
      <c r="O144" s="243"/>
      <c r="P144" s="243"/>
      <c r="Q144" s="243"/>
      <c r="R144" s="243"/>
      <c r="S144" s="243"/>
      <c r="T144" s="24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45" t="s">
        <v>133</v>
      </c>
      <c r="AU144" s="245" t="s">
        <v>84</v>
      </c>
      <c r="AV144" s="14" t="s">
        <v>84</v>
      </c>
      <c r="AW144" s="14" t="s">
        <v>36</v>
      </c>
      <c r="AX144" s="14" t="s">
        <v>74</v>
      </c>
      <c r="AY144" s="245" t="s">
        <v>121</v>
      </c>
    </row>
    <row r="145" s="13" customFormat="1">
      <c r="A145" s="13"/>
      <c r="B145" s="224"/>
      <c r="C145" s="225"/>
      <c r="D145" s="226" t="s">
        <v>133</v>
      </c>
      <c r="E145" s="227" t="s">
        <v>19</v>
      </c>
      <c r="F145" s="228" t="s">
        <v>164</v>
      </c>
      <c r="G145" s="225"/>
      <c r="H145" s="227" t="s">
        <v>19</v>
      </c>
      <c r="I145" s="229"/>
      <c r="J145" s="225"/>
      <c r="K145" s="225"/>
      <c r="L145" s="230"/>
      <c r="M145" s="231"/>
      <c r="N145" s="232"/>
      <c r="O145" s="232"/>
      <c r="P145" s="232"/>
      <c r="Q145" s="232"/>
      <c r="R145" s="232"/>
      <c r="S145" s="232"/>
      <c r="T145" s="23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4" t="s">
        <v>133</v>
      </c>
      <c r="AU145" s="234" t="s">
        <v>84</v>
      </c>
      <c r="AV145" s="13" t="s">
        <v>82</v>
      </c>
      <c r="AW145" s="13" t="s">
        <v>36</v>
      </c>
      <c r="AX145" s="13" t="s">
        <v>74</v>
      </c>
      <c r="AY145" s="234" t="s">
        <v>121</v>
      </c>
    </row>
    <row r="146" s="14" customFormat="1">
      <c r="A146" s="14"/>
      <c r="B146" s="235"/>
      <c r="C146" s="236"/>
      <c r="D146" s="226" t="s">
        <v>133</v>
      </c>
      <c r="E146" s="237" t="s">
        <v>19</v>
      </c>
      <c r="F146" s="238" t="s">
        <v>174</v>
      </c>
      <c r="G146" s="236"/>
      <c r="H146" s="239">
        <v>4.7999999999999998</v>
      </c>
      <c r="I146" s="240"/>
      <c r="J146" s="236"/>
      <c r="K146" s="236"/>
      <c r="L146" s="241"/>
      <c r="M146" s="242"/>
      <c r="N146" s="243"/>
      <c r="O146" s="243"/>
      <c r="P146" s="243"/>
      <c r="Q146" s="243"/>
      <c r="R146" s="243"/>
      <c r="S146" s="243"/>
      <c r="T146" s="24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45" t="s">
        <v>133</v>
      </c>
      <c r="AU146" s="245" t="s">
        <v>84</v>
      </c>
      <c r="AV146" s="14" t="s">
        <v>84</v>
      </c>
      <c r="AW146" s="14" t="s">
        <v>36</v>
      </c>
      <c r="AX146" s="14" t="s">
        <v>74</v>
      </c>
      <c r="AY146" s="245" t="s">
        <v>121</v>
      </c>
    </row>
    <row r="147" s="15" customFormat="1">
      <c r="A147" s="15"/>
      <c r="B147" s="246"/>
      <c r="C147" s="247"/>
      <c r="D147" s="226" t="s">
        <v>133</v>
      </c>
      <c r="E147" s="248" t="s">
        <v>19</v>
      </c>
      <c r="F147" s="249" t="s">
        <v>143</v>
      </c>
      <c r="G147" s="247"/>
      <c r="H147" s="250">
        <v>87.599999999999994</v>
      </c>
      <c r="I147" s="251"/>
      <c r="J147" s="247"/>
      <c r="K147" s="247"/>
      <c r="L147" s="252"/>
      <c r="M147" s="253"/>
      <c r="N147" s="254"/>
      <c r="O147" s="254"/>
      <c r="P147" s="254"/>
      <c r="Q147" s="254"/>
      <c r="R147" s="254"/>
      <c r="S147" s="254"/>
      <c r="T147" s="25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56" t="s">
        <v>133</v>
      </c>
      <c r="AU147" s="256" t="s">
        <v>84</v>
      </c>
      <c r="AV147" s="15" t="s">
        <v>129</v>
      </c>
      <c r="AW147" s="15" t="s">
        <v>36</v>
      </c>
      <c r="AX147" s="15" t="s">
        <v>82</v>
      </c>
      <c r="AY147" s="256" t="s">
        <v>121</v>
      </c>
    </row>
    <row r="148" s="2" customFormat="1" ht="16.5" customHeight="1">
      <c r="A148" s="40"/>
      <c r="B148" s="41"/>
      <c r="C148" s="257" t="s">
        <v>187</v>
      </c>
      <c r="D148" s="257" t="s">
        <v>176</v>
      </c>
      <c r="E148" s="258" t="s">
        <v>188</v>
      </c>
      <c r="F148" s="259" t="s">
        <v>189</v>
      </c>
      <c r="G148" s="260" t="s">
        <v>159</v>
      </c>
      <c r="H148" s="261">
        <v>91.980000000000004</v>
      </c>
      <c r="I148" s="262"/>
      <c r="J148" s="263">
        <f>ROUND(I148*H148,2)</f>
        <v>0</v>
      </c>
      <c r="K148" s="259" t="s">
        <v>128</v>
      </c>
      <c r="L148" s="264"/>
      <c r="M148" s="265" t="s">
        <v>19</v>
      </c>
      <c r="N148" s="266" t="s">
        <v>45</v>
      </c>
      <c r="O148" s="86"/>
      <c r="P148" s="215">
        <f>O148*H148</f>
        <v>0</v>
      </c>
      <c r="Q148" s="215">
        <v>0.00029999999999999997</v>
      </c>
      <c r="R148" s="215">
        <f>Q148*H148</f>
        <v>0.027594</v>
      </c>
      <c r="S148" s="215">
        <v>0</v>
      </c>
      <c r="T148" s="216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7" t="s">
        <v>179</v>
      </c>
      <c r="AT148" s="217" t="s">
        <v>176</v>
      </c>
      <c r="AU148" s="217" t="s">
        <v>84</v>
      </c>
      <c r="AY148" s="19" t="s">
        <v>121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9" t="s">
        <v>82</v>
      </c>
      <c r="BK148" s="218">
        <f>ROUND(I148*H148,2)</f>
        <v>0</v>
      </c>
      <c r="BL148" s="19" t="s">
        <v>129</v>
      </c>
      <c r="BM148" s="217" t="s">
        <v>190</v>
      </c>
    </row>
    <row r="149" s="14" customFormat="1">
      <c r="A149" s="14"/>
      <c r="B149" s="235"/>
      <c r="C149" s="236"/>
      <c r="D149" s="226" t="s">
        <v>133</v>
      </c>
      <c r="E149" s="236"/>
      <c r="F149" s="238" t="s">
        <v>181</v>
      </c>
      <c r="G149" s="236"/>
      <c r="H149" s="239">
        <v>91.980000000000004</v>
      </c>
      <c r="I149" s="240"/>
      <c r="J149" s="236"/>
      <c r="K149" s="236"/>
      <c r="L149" s="241"/>
      <c r="M149" s="242"/>
      <c r="N149" s="243"/>
      <c r="O149" s="243"/>
      <c r="P149" s="243"/>
      <c r="Q149" s="243"/>
      <c r="R149" s="243"/>
      <c r="S149" s="243"/>
      <c r="T149" s="24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45" t="s">
        <v>133</v>
      </c>
      <c r="AU149" s="245" t="s">
        <v>84</v>
      </c>
      <c r="AV149" s="14" t="s">
        <v>84</v>
      </c>
      <c r="AW149" s="14" t="s">
        <v>4</v>
      </c>
      <c r="AX149" s="14" t="s">
        <v>82</v>
      </c>
      <c r="AY149" s="245" t="s">
        <v>121</v>
      </c>
    </row>
    <row r="150" s="2" customFormat="1" ht="33" customHeight="1">
      <c r="A150" s="40"/>
      <c r="B150" s="41"/>
      <c r="C150" s="206" t="s">
        <v>191</v>
      </c>
      <c r="D150" s="206" t="s">
        <v>124</v>
      </c>
      <c r="E150" s="207" t="s">
        <v>192</v>
      </c>
      <c r="F150" s="208" t="s">
        <v>193</v>
      </c>
      <c r="G150" s="209" t="s">
        <v>127</v>
      </c>
      <c r="H150" s="210">
        <v>17.039999999999999</v>
      </c>
      <c r="I150" s="211"/>
      <c r="J150" s="212">
        <f>ROUND(I150*H150,2)</f>
        <v>0</v>
      </c>
      <c r="K150" s="208" t="s">
        <v>128</v>
      </c>
      <c r="L150" s="46"/>
      <c r="M150" s="213" t="s">
        <v>19</v>
      </c>
      <c r="N150" s="214" t="s">
        <v>45</v>
      </c>
      <c r="O150" s="86"/>
      <c r="P150" s="215">
        <f>O150*H150</f>
        <v>0</v>
      </c>
      <c r="Q150" s="215">
        <v>0.063</v>
      </c>
      <c r="R150" s="215">
        <f>Q150*H150</f>
        <v>1.07352</v>
      </c>
      <c r="S150" s="215">
        <v>0</v>
      </c>
      <c r="T150" s="216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7" t="s">
        <v>129</v>
      </c>
      <c r="AT150" s="217" t="s">
        <v>124</v>
      </c>
      <c r="AU150" s="217" t="s">
        <v>84</v>
      </c>
      <c r="AY150" s="19" t="s">
        <v>121</v>
      </c>
      <c r="BE150" s="218">
        <f>IF(N150="základní",J150,0)</f>
        <v>0</v>
      </c>
      <c r="BF150" s="218">
        <f>IF(N150="snížená",J150,0)</f>
        <v>0</v>
      </c>
      <c r="BG150" s="218">
        <f>IF(N150="zákl. přenesená",J150,0)</f>
        <v>0</v>
      </c>
      <c r="BH150" s="218">
        <f>IF(N150="sníž. přenesená",J150,0)</f>
        <v>0</v>
      </c>
      <c r="BI150" s="218">
        <f>IF(N150="nulová",J150,0)</f>
        <v>0</v>
      </c>
      <c r="BJ150" s="19" t="s">
        <v>82</v>
      </c>
      <c r="BK150" s="218">
        <f>ROUND(I150*H150,2)</f>
        <v>0</v>
      </c>
      <c r="BL150" s="19" t="s">
        <v>129</v>
      </c>
      <c r="BM150" s="217" t="s">
        <v>194</v>
      </c>
    </row>
    <row r="151" s="2" customFormat="1">
      <c r="A151" s="40"/>
      <c r="B151" s="41"/>
      <c r="C151" s="42"/>
      <c r="D151" s="219" t="s">
        <v>131</v>
      </c>
      <c r="E151" s="42"/>
      <c r="F151" s="220" t="s">
        <v>195</v>
      </c>
      <c r="G151" s="42"/>
      <c r="H151" s="42"/>
      <c r="I151" s="221"/>
      <c r="J151" s="42"/>
      <c r="K151" s="42"/>
      <c r="L151" s="46"/>
      <c r="M151" s="222"/>
      <c r="N151" s="223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131</v>
      </c>
      <c r="AU151" s="19" t="s">
        <v>84</v>
      </c>
    </row>
    <row r="152" s="13" customFormat="1">
      <c r="A152" s="13"/>
      <c r="B152" s="224"/>
      <c r="C152" s="225"/>
      <c r="D152" s="226" t="s">
        <v>133</v>
      </c>
      <c r="E152" s="227" t="s">
        <v>19</v>
      </c>
      <c r="F152" s="228" t="s">
        <v>196</v>
      </c>
      <c r="G152" s="225"/>
      <c r="H152" s="227" t="s">
        <v>19</v>
      </c>
      <c r="I152" s="229"/>
      <c r="J152" s="225"/>
      <c r="K152" s="225"/>
      <c r="L152" s="230"/>
      <c r="M152" s="231"/>
      <c r="N152" s="232"/>
      <c r="O152" s="232"/>
      <c r="P152" s="232"/>
      <c r="Q152" s="232"/>
      <c r="R152" s="232"/>
      <c r="S152" s="232"/>
      <c r="T152" s="23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4" t="s">
        <v>133</v>
      </c>
      <c r="AU152" s="234" t="s">
        <v>84</v>
      </c>
      <c r="AV152" s="13" t="s">
        <v>82</v>
      </c>
      <c r="AW152" s="13" t="s">
        <v>36</v>
      </c>
      <c r="AX152" s="13" t="s">
        <v>74</v>
      </c>
      <c r="AY152" s="234" t="s">
        <v>121</v>
      </c>
    </row>
    <row r="153" s="13" customFormat="1">
      <c r="A153" s="13"/>
      <c r="B153" s="224"/>
      <c r="C153" s="225"/>
      <c r="D153" s="226" t="s">
        <v>133</v>
      </c>
      <c r="E153" s="227" t="s">
        <v>19</v>
      </c>
      <c r="F153" s="228" t="s">
        <v>162</v>
      </c>
      <c r="G153" s="225"/>
      <c r="H153" s="227" t="s">
        <v>19</v>
      </c>
      <c r="I153" s="229"/>
      <c r="J153" s="225"/>
      <c r="K153" s="225"/>
      <c r="L153" s="230"/>
      <c r="M153" s="231"/>
      <c r="N153" s="232"/>
      <c r="O153" s="232"/>
      <c r="P153" s="232"/>
      <c r="Q153" s="232"/>
      <c r="R153" s="232"/>
      <c r="S153" s="232"/>
      <c r="T153" s="23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4" t="s">
        <v>133</v>
      </c>
      <c r="AU153" s="234" t="s">
        <v>84</v>
      </c>
      <c r="AV153" s="13" t="s">
        <v>82</v>
      </c>
      <c r="AW153" s="13" t="s">
        <v>36</v>
      </c>
      <c r="AX153" s="13" t="s">
        <v>74</v>
      </c>
      <c r="AY153" s="234" t="s">
        <v>121</v>
      </c>
    </row>
    <row r="154" s="14" customFormat="1">
      <c r="A154" s="14"/>
      <c r="B154" s="235"/>
      <c r="C154" s="236"/>
      <c r="D154" s="226" t="s">
        <v>133</v>
      </c>
      <c r="E154" s="237" t="s">
        <v>19</v>
      </c>
      <c r="F154" s="238" t="s">
        <v>197</v>
      </c>
      <c r="G154" s="236"/>
      <c r="H154" s="239">
        <v>16.559999999999999</v>
      </c>
      <c r="I154" s="240"/>
      <c r="J154" s="236"/>
      <c r="K154" s="236"/>
      <c r="L154" s="241"/>
      <c r="M154" s="242"/>
      <c r="N154" s="243"/>
      <c r="O154" s="243"/>
      <c r="P154" s="243"/>
      <c r="Q154" s="243"/>
      <c r="R154" s="243"/>
      <c r="S154" s="243"/>
      <c r="T154" s="24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45" t="s">
        <v>133</v>
      </c>
      <c r="AU154" s="245" t="s">
        <v>84</v>
      </c>
      <c r="AV154" s="14" t="s">
        <v>84</v>
      </c>
      <c r="AW154" s="14" t="s">
        <v>36</v>
      </c>
      <c r="AX154" s="14" t="s">
        <v>74</v>
      </c>
      <c r="AY154" s="245" t="s">
        <v>121</v>
      </c>
    </row>
    <row r="155" s="13" customFormat="1">
      <c r="A155" s="13"/>
      <c r="B155" s="224"/>
      <c r="C155" s="225"/>
      <c r="D155" s="226" t="s">
        <v>133</v>
      </c>
      <c r="E155" s="227" t="s">
        <v>19</v>
      </c>
      <c r="F155" s="228" t="s">
        <v>164</v>
      </c>
      <c r="G155" s="225"/>
      <c r="H155" s="227" t="s">
        <v>19</v>
      </c>
      <c r="I155" s="229"/>
      <c r="J155" s="225"/>
      <c r="K155" s="225"/>
      <c r="L155" s="230"/>
      <c r="M155" s="231"/>
      <c r="N155" s="232"/>
      <c r="O155" s="232"/>
      <c r="P155" s="232"/>
      <c r="Q155" s="232"/>
      <c r="R155" s="232"/>
      <c r="S155" s="232"/>
      <c r="T155" s="23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4" t="s">
        <v>133</v>
      </c>
      <c r="AU155" s="234" t="s">
        <v>84</v>
      </c>
      <c r="AV155" s="13" t="s">
        <v>82</v>
      </c>
      <c r="AW155" s="13" t="s">
        <v>36</v>
      </c>
      <c r="AX155" s="13" t="s">
        <v>74</v>
      </c>
      <c r="AY155" s="234" t="s">
        <v>121</v>
      </c>
    </row>
    <row r="156" s="14" customFormat="1">
      <c r="A156" s="14"/>
      <c r="B156" s="235"/>
      <c r="C156" s="236"/>
      <c r="D156" s="226" t="s">
        <v>133</v>
      </c>
      <c r="E156" s="237" t="s">
        <v>19</v>
      </c>
      <c r="F156" s="238" t="s">
        <v>198</v>
      </c>
      <c r="G156" s="236"/>
      <c r="H156" s="239">
        <v>0.47999999999999998</v>
      </c>
      <c r="I156" s="240"/>
      <c r="J156" s="236"/>
      <c r="K156" s="236"/>
      <c r="L156" s="241"/>
      <c r="M156" s="242"/>
      <c r="N156" s="243"/>
      <c r="O156" s="243"/>
      <c r="P156" s="243"/>
      <c r="Q156" s="243"/>
      <c r="R156" s="243"/>
      <c r="S156" s="243"/>
      <c r="T156" s="24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45" t="s">
        <v>133</v>
      </c>
      <c r="AU156" s="245" t="s">
        <v>84</v>
      </c>
      <c r="AV156" s="14" t="s">
        <v>84</v>
      </c>
      <c r="AW156" s="14" t="s">
        <v>36</v>
      </c>
      <c r="AX156" s="14" t="s">
        <v>74</v>
      </c>
      <c r="AY156" s="245" t="s">
        <v>121</v>
      </c>
    </row>
    <row r="157" s="15" customFormat="1">
      <c r="A157" s="15"/>
      <c r="B157" s="246"/>
      <c r="C157" s="247"/>
      <c r="D157" s="226" t="s">
        <v>133</v>
      </c>
      <c r="E157" s="248" t="s">
        <v>19</v>
      </c>
      <c r="F157" s="249" t="s">
        <v>143</v>
      </c>
      <c r="G157" s="247"/>
      <c r="H157" s="250">
        <v>17.039999999999999</v>
      </c>
      <c r="I157" s="251"/>
      <c r="J157" s="247"/>
      <c r="K157" s="247"/>
      <c r="L157" s="252"/>
      <c r="M157" s="253"/>
      <c r="N157" s="254"/>
      <c r="O157" s="254"/>
      <c r="P157" s="254"/>
      <c r="Q157" s="254"/>
      <c r="R157" s="254"/>
      <c r="S157" s="254"/>
      <c r="T157" s="25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56" t="s">
        <v>133</v>
      </c>
      <c r="AU157" s="256" t="s">
        <v>84</v>
      </c>
      <c r="AV157" s="15" t="s">
        <v>129</v>
      </c>
      <c r="AW157" s="15" t="s">
        <v>36</v>
      </c>
      <c r="AX157" s="15" t="s">
        <v>82</v>
      </c>
      <c r="AY157" s="256" t="s">
        <v>121</v>
      </c>
    </row>
    <row r="158" s="12" customFormat="1" ht="22.8" customHeight="1">
      <c r="A158" s="12"/>
      <c r="B158" s="190"/>
      <c r="C158" s="191"/>
      <c r="D158" s="192" t="s">
        <v>73</v>
      </c>
      <c r="E158" s="204" t="s">
        <v>199</v>
      </c>
      <c r="F158" s="204" t="s">
        <v>200</v>
      </c>
      <c r="G158" s="191"/>
      <c r="H158" s="191"/>
      <c r="I158" s="194"/>
      <c r="J158" s="205">
        <f>BK158</f>
        <v>0</v>
      </c>
      <c r="K158" s="191"/>
      <c r="L158" s="196"/>
      <c r="M158" s="197"/>
      <c r="N158" s="198"/>
      <c r="O158" s="198"/>
      <c r="P158" s="199">
        <f>SUM(P159:P166)</f>
        <v>0</v>
      </c>
      <c r="Q158" s="198"/>
      <c r="R158" s="199">
        <f>SUM(R159:R166)</f>
        <v>0</v>
      </c>
      <c r="S158" s="198"/>
      <c r="T158" s="200">
        <f>SUM(T159:T166)</f>
        <v>2.3770800000000003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01" t="s">
        <v>82</v>
      </c>
      <c r="AT158" s="202" t="s">
        <v>73</v>
      </c>
      <c r="AU158" s="202" t="s">
        <v>82</v>
      </c>
      <c r="AY158" s="201" t="s">
        <v>121</v>
      </c>
      <c r="BK158" s="203">
        <f>SUM(BK159:BK166)</f>
        <v>0</v>
      </c>
    </row>
    <row r="159" s="2" customFormat="1" ht="37.8" customHeight="1">
      <c r="A159" s="40"/>
      <c r="B159" s="41"/>
      <c r="C159" s="206" t="s">
        <v>201</v>
      </c>
      <c r="D159" s="206" t="s">
        <v>124</v>
      </c>
      <c r="E159" s="207" t="s">
        <v>202</v>
      </c>
      <c r="F159" s="208" t="s">
        <v>203</v>
      </c>
      <c r="G159" s="209" t="s">
        <v>127</v>
      </c>
      <c r="H159" s="210">
        <v>38.340000000000003</v>
      </c>
      <c r="I159" s="211"/>
      <c r="J159" s="212">
        <f>ROUND(I159*H159,2)</f>
        <v>0</v>
      </c>
      <c r="K159" s="208" t="s">
        <v>204</v>
      </c>
      <c r="L159" s="46"/>
      <c r="M159" s="213" t="s">
        <v>19</v>
      </c>
      <c r="N159" s="214" t="s">
        <v>45</v>
      </c>
      <c r="O159" s="86"/>
      <c r="P159" s="215">
        <f>O159*H159</f>
        <v>0</v>
      </c>
      <c r="Q159" s="215">
        <v>0</v>
      </c>
      <c r="R159" s="215">
        <f>Q159*H159</f>
        <v>0</v>
      </c>
      <c r="S159" s="215">
        <v>0.062</v>
      </c>
      <c r="T159" s="216">
        <f>S159*H159</f>
        <v>2.3770800000000003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17" t="s">
        <v>129</v>
      </c>
      <c r="AT159" s="217" t="s">
        <v>124</v>
      </c>
      <c r="AU159" s="217" t="s">
        <v>84</v>
      </c>
      <c r="AY159" s="19" t="s">
        <v>121</v>
      </c>
      <c r="BE159" s="218">
        <f>IF(N159="základní",J159,0)</f>
        <v>0</v>
      </c>
      <c r="BF159" s="218">
        <f>IF(N159="snížená",J159,0)</f>
        <v>0</v>
      </c>
      <c r="BG159" s="218">
        <f>IF(N159="zákl. přenesená",J159,0)</f>
        <v>0</v>
      </c>
      <c r="BH159" s="218">
        <f>IF(N159="sníž. přenesená",J159,0)</f>
        <v>0</v>
      </c>
      <c r="BI159" s="218">
        <f>IF(N159="nulová",J159,0)</f>
        <v>0</v>
      </c>
      <c r="BJ159" s="19" t="s">
        <v>82</v>
      </c>
      <c r="BK159" s="218">
        <f>ROUND(I159*H159,2)</f>
        <v>0</v>
      </c>
      <c r="BL159" s="19" t="s">
        <v>129</v>
      </c>
      <c r="BM159" s="217" t="s">
        <v>205</v>
      </c>
    </row>
    <row r="160" s="2" customFormat="1">
      <c r="A160" s="40"/>
      <c r="B160" s="41"/>
      <c r="C160" s="42"/>
      <c r="D160" s="219" t="s">
        <v>131</v>
      </c>
      <c r="E160" s="42"/>
      <c r="F160" s="220" t="s">
        <v>206</v>
      </c>
      <c r="G160" s="42"/>
      <c r="H160" s="42"/>
      <c r="I160" s="221"/>
      <c r="J160" s="42"/>
      <c r="K160" s="42"/>
      <c r="L160" s="46"/>
      <c r="M160" s="222"/>
      <c r="N160" s="223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131</v>
      </c>
      <c r="AU160" s="19" t="s">
        <v>84</v>
      </c>
    </row>
    <row r="161" s="13" customFormat="1">
      <c r="A161" s="13"/>
      <c r="B161" s="224"/>
      <c r="C161" s="225"/>
      <c r="D161" s="226" t="s">
        <v>133</v>
      </c>
      <c r="E161" s="227" t="s">
        <v>19</v>
      </c>
      <c r="F161" s="228" t="s">
        <v>207</v>
      </c>
      <c r="G161" s="225"/>
      <c r="H161" s="227" t="s">
        <v>19</v>
      </c>
      <c r="I161" s="229"/>
      <c r="J161" s="225"/>
      <c r="K161" s="225"/>
      <c r="L161" s="230"/>
      <c r="M161" s="231"/>
      <c r="N161" s="232"/>
      <c r="O161" s="232"/>
      <c r="P161" s="232"/>
      <c r="Q161" s="232"/>
      <c r="R161" s="232"/>
      <c r="S161" s="232"/>
      <c r="T161" s="23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4" t="s">
        <v>133</v>
      </c>
      <c r="AU161" s="234" t="s">
        <v>84</v>
      </c>
      <c r="AV161" s="13" t="s">
        <v>82</v>
      </c>
      <c r="AW161" s="13" t="s">
        <v>36</v>
      </c>
      <c r="AX161" s="13" t="s">
        <v>74</v>
      </c>
      <c r="AY161" s="234" t="s">
        <v>121</v>
      </c>
    </row>
    <row r="162" s="13" customFormat="1">
      <c r="A162" s="13"/>
      <c r="B162" s="224"/>
      <c r="C162" s="225"/>
      <c r="D162" s="226" t="s">
        <v>133</v>
      </c>
      <c r="E162" s="227" t="s">
        <v>19</v>
      </c>
      <c r="F162" s="228" t="s">
        <v>208</v>
      </c>
      <c r="G162" s="225"/>
      <c r="H162" s="227" t="s">
        <v>19</v>
      </c>
      <c r="I162" s="229"/>
      <c r="J162" s="225"/>
      <c r="K162" s="225"/>
      <c r="L162" s="230"/>
      <c r="M162" s="231"/>
      <c r="N162" s="232"/>
      <c r="O162" s="232"/>
      <c r="P162" s="232"/>
      <c r="Q162" s="232"/>
      <c r="R162" s="232"/>
      <c r="S162" s="232"/>
      <c r="T162" s="23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4" t="s">
        <v>133</v>
      </c>
      <c r="AU162" s="234" t="s">
        <v>84</v>
      </c>
      <c r="AV162" s="13" t="s">
        <v>82</v>
      </c>
      <c r="AW162" s="13" t="s">
        <v>36</v>
      </c>
      <c r="AX162" s="13" t="s">
        <v>74</v>
      </c>
      <c r="AY162" s="234" t="s">
        <v>121</v>
      </c>
    </row>
    <row r="163" s="14" customFormat="1">
      <c r="A163" s="14"/>
      <c r="B163" s="235"/>
      <c r="C163" s="236"/>
      <c r="D163" s="226" t="s">
        <v>133</v>
      </c>
      <c r="E163" s="237" t="s">
        <v>19</v>
      </c>
      <c r="F163" s="238" t="s">
        <v>209</v>
      </c>
      <c r="G163" s="236"/>
      <c r="H163" s="239">
        <v>37.259999999999998</v>
      </c>
      <c r="I163" s="240"/>
      <c r="J163" s="236"/>
      <c r="K163" s="236"/>
      <c r="L163" s="241"/>
      <c r="M163" s="242"/>
      <c r="N163" s="243"/>
      <c r="O163" s="243"/>
      <c r="P163" s="243"/>
      <c r="Q163" s="243"/>
      <c r="R163" s="243"/>
      <c r="S163" s="243"/>
      <c r="T163" s="24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45" t="s">
        <v>133</v>
      </c>
      <c r="AU163" s="245" t="s">
        <v>84</v>
      </c>
      <c r="AV163" s="14" t="s">
        <v>84</v>
      </c>
      <c r="AW163" s="14" t="s">
        <v>36</v>
      </c>
      <c r="AX163" s="14" t="s">
        <v>74</v>
      </c>
      <c r="AY163" s="245" t="s">
        <v>121</v>
      </c>
    </row>
    <row r="164" s="13" customFormat="1">
      <c r="A164" s="13"/>
      <c r="B164" s="224"/>
      <c r="C164" s="225"/>
      <c r="D164" s="226" t="s">
        <v>133</v>
      </c>
      <c r="E164" s="227" t="s">
        <v>19</v>
      </c>
      <c r="F164" s="228" t="s">
        <v>210</v>
      </c>
      <c r="G164" s="225"/>
      <c r="H164" s="227" t="s">
        <v>19</v>
      </c>
      <c r="I164" s="229"/>
      <c r="J164" s="225"/>
      <c r="K164" s="225"/>
      <c r="L164" s="230"/>
      <c r="M164" s="231"/>
      <c r="N164" s="232"/>
      <c r="O164" s="232"/>
      <c r="P164" s="232"/>
      <c r="Q164" s="232"/>
      <c r="R164" s="232"/>
      <c r="S164" s="232"/>
      <c r="T164" s="23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4" t="s">
        <v>133</v>
      </c>
      <c r="AU164" s="234" t="s">
        <v>84</v>
      </c>
      <c r="AV164" s="13" t="s">
        <v>82</v>
      </c>
      <c r="AW164" s="13" t="s">
        <v>36</v>
      </c>
      <c r="AX164" s="13" t="s">
        <v>74</v>
      </c>
      <c r="AY164" s="234" t="s">
        <v>121</v>
      </c>
    </row>
    <row r="165" s="14" customFormat="1">
      <c r="A165" s="14"/>
      <c r="B165" s="235"/>
      <c r="C165" s="236"/>
      <c r="D165" s="226" t="s">
        <v>133</v>
      </c>
      <c r="E165" s="237" t="s">
        <v>19</v>
      </c>
      <c r="F165" s="238" t="s">
        <v>211</v>
      </c>
      <c r="G165" s="236"/>
      <c r="H165" s="239">
        <v>1.0800000000000001</v>
      </c>
      <c r="I165" s="240"/>
      <c r="J165" s="236"/>
      <c r="K165" s="236"/>
      <c r="L165" s="241"/>
      <c r="M165" s="242"/>
      <c r="N165" s="243"/>
      <c r="O165" s="243"/>
      <c r="P165" s="243"/>
      <c r="Q165" s="243"/>
      <c r="R165" s="243"/>
      <c r="S165" s="243"/>
      <c r="T165" s="24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45" t="s">
        <v>133</v>
      </c>
      <c r="AU165" s="245" t="s">
        <v>84</v>
      </c>
      <c r="AV165" s="14" t="s">
        <v>84</v>
      </c>
      <c r="AW165" s="14" t="s">
        <v>36</v>
      </c>
      <c r="AX165" s="14" t="s">
        <v>74</v>
      </c>
      <c r="AY165" s="245" t="s">
        <v>121</v>
      </c>
    </row>
    <row r="166" s="15" customFormat="1">
      <c r="A166" s="15"/>
      <c r="B166" s="246"/>
      <c r="C166" s="247"/>
      <c r="D166" s="226" t="s">
        <v>133</v>
      </c>
      <c r="E166" s="248" t="s">
        <v>19</v>
      </c>
      <c r="F166" s="249" t="s">
        <v>143</v>
      </c>
      <c r="G166" s="247"/>
      <c r="H166" s="250">
        <v>38.339999999999996</v>
      </c>
      <c r="I166" s="251"/>
      <c r="J166" s="247"/>
      <c r="K166" s="247"/>
      <c r="L166" s="252"/>
      <c r="M166" s="253"/>
      <c r="N166" s="254"/>
      <c r="O166" s="254"/>
      <c r="P166" s="254"/>
      <c r="Q166" s="254"/>
      <c r="R166" s="254"/>
      <c r="S166" s="254"/>
      <c r="T166" s="25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56" t="s">
        <v>133</v>
      </c>
      <c r="AU166" s="256" t="s">
        <v>84</v>
      </c>
      <c r="AV166" s="15" t="s">
        <v>129</v>
      </c>
      <c r="AW166" s="15" t="s">
        <v>36</v>
      </c>
      <c r="AX166" s="15" t="s">
        <v>82</v>
      </c>
      <c r="AY166" s="256" t="s">
        <v>121</v>
      </c>
    </row>
    <row r="167" s="12" customFormat="1" ht="22.8" customHeight="1">
      <c r="A167" s="12"/>
      <c r="B167" s="190"/>
      <c r="C167" s="191"/>
      <c r="D167" s="192" t="s">
        <v>73</v>
      </c>
      <c r="E167" s="204" t="s">
        <v>212</v>
      </c>
      <c r="F167" s="204" t="s">
        <v>213</v>
      </c>
      <c r="G167" s="191"/>
      <c r="H167" s="191"/>
      <c r="I167" s="194"/>
      <c r="J167" s="205">
        <f>BK167</f>
        <v>0</v>
      </c>
      <c r="K167" s="191"/>
      <c r="L167" s="196"/>
      <c r="M167" s="197"/>
      <c r="N167" s="198"/>
      <c r="O167" s="198"/>
      <c r="P167" s="199">
        <f>SUM(P168:P178)</f>
        <v>0</v>
      </c>
      <c r="Q167" s="198"/>
      <c r="R167" s="199">
        <f>SUM(R168:R178)</f>
        <v>0</v>
      </c>
      <c r="S167" s="198"/>
      <c r="T167" s="200">
        <f>SUM(T168:T178)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01" t="s">
        <v>82</v>
      </c>
      <c r="AT167" s="202" t="s">
        <v>73</v>
      </c>
      <c r="AU167" s="202" t="s">
        <v>82</v>
      </c>
      <c r="AY167" s="201" t="s">
        <v>121</v>
      </c>
      <c r="BK167" s="203">
        <f>SUM(BK168:BK178)</f>
        <v>0</v>
      </c>
    </row>
    <row r="168" s="2" customFormat="1" ht="37.8" customHeight="1">
      <c r="A168" s="40"/>
      <c r="B168" s="41"/>
      <c r="C168" s="206" t="s">
        <v>214</v>
      </c>
      <c r="D168" s="206" t="s">
        <v>124</v>
      </c>
      <c r="E168" s="207" t="s">
        <v>215</v>
      </c>
      <c r="F168" s="208" t="s">
        <v>216</v>
      </c>
      <c r="G168" s="209" t="s">
        <v>217</v>
      </c>
      <c r="H168" s="210">
        <v>3.2389999999999999</v>
      </c>
      <c r="I168" s="211"/>
      <c r="J168" s="212">
        <f>ROUND(I168*H168,2)</f>
        <v>0</v>
      </c>
      <c r="K168" s="208" t="s">
        <v>128</v>
      </c>
      <c r="L168" s="46"/>
      <c r="M168" s="213" t="s">
        <v>19</v>
      </c>
      <c r="N168" s="214" t="s">
        <v>45</v>
      </c>
      <c r="O168" s="86"/>
      <c r="P168" s="215">
        <f>O168*H168</f>
        <v>0</v>
      </c>
      <c r="Q168" s="215">
        <v>0</v>
      </c>
      <c r="R168" s="215">
        <f>Q168*H168</f>
        <v>0</v>
      </c>
      <c r="S168" s="215">
        <v>0</v>
      </c>
      <c r="T168" s="216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17" t="s">
        <v>129</v>
      </c>
      <c r="AT168" s="217" t="s">
        <v>124</v>
      </c>
      <c r="AU168" s="217" t="s">
        <v>84</v>
      </c>
      <c r="AY168" s="19" t="s">
        <v>121</v>
      </c>
      <c r="BE168" s="218">
        <f>IF(N168="základní",J168,0)</f>
        <v>0</v>
      </c>
      <c r="BF168" s="218">
        <f>IF(N168="snížená",J168,0)</f>
        <v>0</v>
      </c>
      <c r="BG168" s="218">
        <f>IF(N168="zákl. přenesená",J168,0)</f>
        <v>0</v>
      </c>
      <c r="BH168" s="218">
        <f>IF(N168="sníž. přenesená",J168,0)</f>
        <v>0</v>
      </c>
      <c r="BI168" s="218">
        <f>IF(N168="nulová",J168,0)</f>
        <v>0</v>
      </c>
      <c r="BJ168" s="19" t="s">
        <v>82</v>
      </c>
      <c r="BK168" s="218">
        <f>ROUND(I168*H168,2)</f>
        <v>0</v>
      </c>
      <c r="BL168" s="19" t="s">
        <v>129</v>
      </c>
      <c r="BM168" s="217" t="s">
        <v>218</v>
      </c>
    </row>
    <row r="169" s="2" customFormat="1">
      <c r="A169" s="40"/>
      <c r="B169" s="41"/>
      <c r="C169" s="42"/>
      <c r="D169" s="219" t="s">
        <v>131</v>
      </c>
      <c r="E169" s="42"/>
      <c r="F169" s="220" t="s">
        <v>219</v>
      </c>
      <c r="G169" s="42"/>
      <c r="H169" s="42"/>
      <c r="I169" s="221"/>
      <c r="J169" s="42"/>
      <c r="K169" s="42"/>
      <c r="L169" s="46"/>
      <c r="M169" s="222"/>
      <c r="N169" s="223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131</v>
      </c>
      <c r="AU169" s="19" t="s">
        <v>84</v>
      </c>
    </row>
    <row r="170" s="2" customFormat="1" ht="33" customHeight="1">
      <c r="A170" s="40"/>
      <c r="B170" s="41"/>
      <c r="C170" s="206" t="s">
        <v>220</v>
      </c>
      <c r="D170" s="206" t="s">
        <v>124</v>
      </c>
      <c r="E170" s="207" t="s">
        <v>221</v>
      </c>
      <c r="F170" s="208" t="s">
        <v>222</v>
      </c>
      <c r="G170" s="209" t="s">
        <v>217</v>
      </c>
      <c r="H170" s="210">
        <v>3.2389999999999999</v>
      </c>
      <c r="I170" s="211"/>
      <c r="J170" s="212">
        <f>ROUND(I170*H170,2)</f>
        <v>0</v>
      </c>
      <c r="K170" s="208" t="s">
        <v>128</v>
      </c>
      <c r="L170" s="46"/>
      <c r="M170" s="213" t="s">
        <v>19</v>
      </c>
      <c r="N170" s="214" t="s">
        <v>45</v>
      </c>
      <c r="O170" s="86"/>
      <c r="P170" s="215">
        <f>O170*H170</f>
        <v>0</v>
      </c>
      <c r="Q170" s="215">
        <v>0</v>
      </c>
      <c r="R170" s="215">
        <f>Q170*H170</f>
        <v>0</v>
      </c>
      <c r="S170" s="215">
        <v>0</v>
      </c>
      <c r="T170" s="216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17" t="s">
        <v>129</v>
      </c>
      <c r="AT170" s="217" t="s">
        <v>124</v>
      </c>
      <c r="AU170" s="217" t="s">
        <v>84</v>
      </c>
      <c r="AY170" s="19" t="s">
        <v>121</v>
      </c>
      <c r="BE170" s="218">
        <f>IF(N170="základní",J170,0)</f>
        <v>0</v>
      </c>
      <c r="BF170" s="218">
        <f>IF(N170="snížená",J170,0)</f>
        <v>0</v>
      </c>
      <c r="BG170" s="218">
        <f>IF(N170="zákl. přenesená",J170,0)</f>
        <v>0</v>
      </c>
      <c r="BH170" s="218">
        <f>IF(N170="sníž. přenesená",J170,0)</f>
        <v>0</v>
      </c>
      <c r="BI170" s="218">
        <f>IF(N170="nulová",J170,0)</f>
        <v>0</v>
      </c>
      <c r="BJ170" s="19" t="s">
        <v>82</v>
      </c>
      <c r="BK170" s="218">
        <f>ROUND(I170*H170,2)</f>
        <v>0</v>
      </c>
      <c r="BL170" s="19" t="s">
        <v>129</v>
      </c>
      <c r="BM170" s="217" t="s">
        <v>223</v>
      </c>
    </row>
    <row r="171" s="2" customFormat="1">
      <c r="A171" s="40"/>
      <c r="B171" s="41"/>
      <c r="C171" s="42"/>
      <c r="D171" s="219" t="s">
        <v>131</v>
      </c>
      <c r="E171" s="42"/>
      <c r="F171" s="220" t="s">
        <v>224</v>
      </c>
      <c r="G171" s="42"/>
      <c r="H171" s="42"/>
      <c r="I171" s="221"/>
      <c r="J171" s="42"/>
      <c r="K171" s="42"/>
      <c r="L171" s="46"/>
      <c r="M171" s="222"/>
      <c r="N171" s="223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131</v>
      </c>
      <c r="AU171" s="19" t="s">
        <v>84</v>
      </c>
    </row>
    <row r="172" s="2" customFormat="1" ht="44.25" customHeight="1">
      <c r="A172" s="40"/>
      <c r="B172" s="41"/>
      <c r="C172" s="206" t="s">
        <v>225</v>
      </c>
      <c r="D172" s="206" t="s">
        <v>124</v>
      </c>
      <c r="E172" s="207" t="s">
        <v>226</v>
      </c>
      <c r="F172" s="208" t="s">
        <v>227</v>
      </c>
      <c r="G172" s="209" t="s">
        <v>217</v>
      </c>
      <c r="H172" s="210">
        <v>643.86000000000001</v>
      </c>
      <c r="I172" s="211"/>
      <c r="J172" s="212">
        <f>ROUND(I172*H172,2)</f>
        <v>0</v>
      </c>
      <c r="K172" s="208" t="s">
        <v>128</v>
      </c>
      <c r="L172" s="46"/>
      <c r="M172" s="213" t="s">
        <v>19</v>
      </c>
      <c r="N172" s="214" t="s">
        <v>45</v>
      </c>
      <c r="O172" s="86"/>
      <c r="P172" s="215">
        <f>O172*H172</f>
        <v>0</v>
      </c>
      <c r="Q172" s="215">
        <v>0</v>
      </c>
      <c r="R172" s="215">
        <f>Q172*H172</f>
        <v>0</v>
      </c>
      <c r="S172" s="215">
        <v>0</v>
      </c>
      <c r="T172" s="216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17" t="s">
        <v>129</v>
      </c>
      <c r="AT172" s="217" t="s">
        <v>124</v>
      </c>
      <c r="AU172" s="217" t="s">
        <v>84</v>
      </c>
      <c r="AY172" s="19" t="s">
        <v>121</v>
      </c>
      <c r="BE172" s="218">
        <f>IF(N172="základní",J172,0)</f>
        <v>0</v>
      </c>
      <c r="BF172" s="218">
        <f>IF(N172="snížená",J172,0)</f>
        <v>0</v>
      </c>
      <c r="BG172" s="218">
        <f>IF(N172="zákl. přenesená",J172,0)</f>
        <v>0</v>
      </c>
      <c r="BH172" s="218">
        <f>IF(N172="sníž. přenesená",J172,0)</f>
        <v>0</v>
      </c>
      <c r="BI172" s="218">
        <f>IF(N172="nulová",J172,0)</f>
        <v>0</v>
      </c>
      <c r="BJ172" s="19" t="s">
        <v>82</v>
      </c>
      <c r="BK172" s="218">
        <f>ROUND(I172*H172,2)</f>
        <v>0</v>
      </c>
      <c r="BL172" s="19" t="s">
        <v>129</v>
      </c>
      <c r="BM172" s="217" t="s">
        <v>228</v>
      </c>
    </row>
    <row r="173" s="2" customFormat="1">
      <c r="A173" s="40"/>
      <c r="B173" s="41"/>
      <c r="C173" s="42"/>
      <c r="D173" s="219" t="s">
        <v>131</v>
      </c>
      <c r="E173" s="42"/>
      <c r="F173" s="220" t="s">
        <v>229</v>
      </c>
      <c r="G173" s="42"/>
      <c r="H173" s="42"/>
      <c r="I173" s="221"/>
      <c r="J173" s="42"/>
      <c r="K173" s="42"/>
      <c r="L173" s="46"/>
      <c r="M173" s="222"/>
      <c r="N173" s="223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131</v>
      </c>
      <c r="AU173" s="19" t="s">
        <v>84</v>
      </c>
    </row>
    <row r="174" s="13" customFormat="1">
      <c r="A174" s="13"/>
      <c r="B174" s="224"/>
      <c r="C174" s="225"/>
      <c r="D174" s="226" t="s">
        <v>133</v>
      </c>
      <c r="E174" s="227" t="s">
        <v>19</v>
      </c>
      <c r="F174" s="228" t="s">
        <v>230</v>
      </c>
      <c r="G174" s="225"/>
      <c r="H174" s="227" t="s">
        <v>19</v>
      </c>
      <c r="I174" s="229"/>
      <c r="J174" s="225"/>
      <c r="K174" s="225"/>
      <c r="L174" s="230"/>
      <c r="M174" s="231"/>
      <c r="N174" s="232"/>
      <c r="O174" s="232"/>
      <c r="P174" s="232"/>
      <c r="Q174" s="232"/>
      <c r="R174" s="232"/>
      <c r="S174" s="232"/>
      <c r="T174" s="23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4" t="s">
        <v>133</v>
      </c>
      <c r="AU174" s="234" t="s">
        <v>84</v>
      </c>
      <c r="AV174" s="13" t="s">
        <v>82</v>
      </c>
      <c r="AW174" s="13" t="s">
        <v>36</v>
      </c>
      <c r="AX174" s="13" t="s">
        <v>74</v>
      </c>
      <c r="AY174" s="234" t="s">
        <v>121</v>
      </c>
    </row>
    <row r="175" s="14" customFormat="1">
      <c r="A175" s="14"/>
      <c r="B175" s="235"/>
      <c r="C175" s="236"/>
      <c r="D175" s="226" t="s">
        <v>133</v>
      </c>
      <c r="E175" s="237" t="s">
        <v>19</v>
      </c>
      <c r="F175" s="238" t="s">
        <v>231</v>
      </c>
      <c r="G175" s="236"/>
      <c r="H175" s="239">
        <v>53.655000000000001</v>
      </c>
      <c r="I175" s="240"/>
      <c r="J175" s="236"/>
      <c r="K175" s="236"/>
      <c r="L175" s="241"/>
      <c r="M175" s="242"/>
      <c r="N175" s="243"/>
      <c r="O175" s="243"/>
      <c r="P175" s="243"/>
      <c r="Q175" s="243"/>
      <c r="R175" s="243"/>
      <c r="S175" s="243"/>
      <c r="T175" s="24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45" t="s">
        <v>133</v>
      </c>
      <c r="AU175" s="245" t="s">
        <v>84</v>
      </c>
      <c r="AV175" s="14" t="s">
        <v>84</v>
      </c>
      <c r="AW175" s="14" t="s">
        <v>36</v>
      </c>
      <c r="AX175" s="14" t="s">
        <v>82</v>
      </c>
      <c r="AY175" s="245" t="s">
        <v>121</v>
      </c>
    </row>
    <row r="176" s="14" customFormat="1">
      <c r="A176" s="14"/>
      <c r="B176" s="235"/>
      <c r="C176" s="236"/>
      <c r="D176" s="226" t="s">
        <v>133</v>
      </c>
      <c r="E176" s="236"/>
      <c r="F176" s="238" t="s">
        <v>232</v>
      </c>
      <c r="G176" s="236"/>
      <c r="H176" s="239">
        <v>643.86000000000001</v>
      </c>
      <c r="I176" s="240"/>
      <c r="J176" s="236"/>
      <c r="K176" s="236"/>
      <c r="L176" s="241"/>
      <c r="M176" s="242"/>
      <c r="N176" s="243"/>
      <c r="O176" s="243"/>
      <c r="P176" s="243"/>
      <c r="Q176" s="243"/>
      <c r="R176" s="243"/>
      <c r="S176" s="243"/>
      <c r="T176" s="24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45" t="s">
        <v>133</v>
      </c>
      <c r="AU176" s="245" t="s">
        <v>84</v>
      </c>
      <c r="AV176" s="14" t="s">
        <v>84</v>
      </c>
      <c r="AW176" s="14" t="s">
        <v>4</v>
      </c>
      <c r="AX176" s="14" t="s">
        <v>82</v>
      </c>
      <c r="AY176" s="245" t="s">
        <v>121</v>
      </c>
    </row>
    <row r="177" s="2" customFormat="1" ht="44.25" customHeight="1">
      <c r="A177" s="40"/>
      <c r="B177" s="41"/>
      <c r="C177" s="206" t="s">
        <v>233</v>
      </c>
      <c r="D177" s="206" t="s">
        <v>124</v>
      </c>
      <c r="E177" s="207" t="s">
        <v>234</v>
      </c>
      <c r="F177" s="208" t="s">
        <v>235</v>
      </c>
      <c r="G177" s="209" t="s">
        <v>217</v>
      </c>
      <c r="H177" s="210">
        <v>3.2389999999999999</v>
      </c>
      <c r="I177" s="211"/>
      <c r="J177" s="212">
        <f>ROUND(I177*H177,2)</f>
        <v>0</v>
      </c>
      <c r="K177" s="208" t="s">
        <v>128</v>
      </c>
      <c r="L177" s="46"/>
      <c r="M177" s="213" t="s">
        <v>19</v>
      </c>
      <c r="N177" s="214" t="s">
        <v>45</v>
      </c>
      <c r="O177" s="86"/>
      <c r="P177" s="215">
        <f>O177*H177</f>
        <v>0</v>
      </c>
      <c r="Q177" s="215">
        <v>0</v>
      </c>
      <c r="R177" s="215">
        <f>Q177*H177</f>
        <v>0</v>
      </c>
      <c r="S177" s="215">
        <v>0</v>
      </c>
      <c r="T177" s="216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17" t="s">
        <v>129</v>
      </c>
      <c r="AT177" s="217" t="s">
        <v>124</v>
      </c>
      <c r="AU177" s="217" t="s">
        <v>84</v>
      </c>
      <c r="AY177" s="19" t="s">
        <v>121</v>
      </c>
      <c r="BE177" s="218">
        <f>IF(N177="základní",J177,0)</f>
        <v>0</v>
      </c>
      <c r="BF177" s="218">
        <f>IF(N177="snížená",J177,0)</f>
        <v>0</v>
      </c>
      <c r="BG177" s="218">
        <f>IF(N177="zákl. přenesená",J177,0)</f>
        <v>0</v>
      </c>
      <c r="BH177" s="218">
        <f>IF(N177="sníž. přenesená",J177,0)</f>
        <v>0</v>
      </c>
      <c r="BI177" s="218">
        <f>IF(N177="nulová",J177,0)</f>
        <v>0</v>
      </c>
      <c r="BJ177" s="19" t="s">
        <v>82</v>
      </c>
      <c r="BK177" s="218">
        <f>ROUND(I177*H177,2)</f>
        <v>0</v>
      </c>
      <c r="BL177" s="19" t="s">
        <v>129</v>
      </c>
      <c r="BM177" s="217" t="s">
        <v>236</v>
      </c>
    </row>
    <row r="178" s="2" customFormat="1">
      <c r="A178" s="40"/>
      <c r="B178" s="41"/>
      <c r="C178" s="42"/>
      <c r="D178" s="219" t="s">
        <v>131</v>
      </c>
      <c r="E178" s="42"/>
      <c r="F178" s="220" t="s">
        <v>237</v>
      </c>
      <c r="G178" s="42"/>
      <c r="H178" s="42"/>
      <c r="I178" s="221"/>
      <c r="J178" s="42"/>
      <c r="K178" s="42"/>
      <c r="L178" s="46"/>
      <c r="M178" s="222"/>
      <c r="N178" s="223"/>
      <c r="O178" s="86"/>
      <c r="P178" s="86"/>
      <c r="Q178" s="86"/>
      <c r="R178" s="86"/>
      <c r="S178" s="86"/>
      <c r="T178" s="8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131</v>
      </c>
      <c r="AU178" s="19" t="s">
        <v>84</v>
      </c>
    </row>
    <row r="179" s="12" customFormat="1" ht="22.8" customHeight="1">
      <c r="A179" s="12"/>
      <c r="B179" s="190"/>
      <c r="C179" s="191"/>
      <c r="D179" s="192" t="s">
        <v>73</v>
      </c>
      <c r="E179" s="204" t="s">
        <v>238</v>
      </c>
      <c r="F179" s="204" t="s">
        <v>239</v>
      </c>
      <c r="G179" s="191"/>
      <c r="H179" s="191"/>
      <c r="I179" s="194"/>
      <c r="J179" s="205">
        <f>BK179</f>
        <v>0</v>
      </c>
      <c r="K179" s="191"/>
      <c r="L179" s="196"/>
      <c r="M179" s="197"/>
      <c r="N179" s="198"/>
      <c r="O179" s="198"/>
      <c r="P179" s="199">
        <f>SUM(P180:P181)</f>
        <v>0</v>
      </c>
      <c r="Q179" s="198"/>
      <c r="R179" s="199">
        <f>SUM(R180:R181)</f>
        <v>0</v>
      </c>
      <c r="S179" s="198"/>
      <c r="T179" s="200">
        <f>SUM(T180:T181)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201" t="s">
        <v>82</v>
      </c>
      <c r="AT179" s="202" t="s">
        <v>73</v>
      </c>
      <c r="AU179" s="202" t="s">
        <v>82</v>
      </c>
      <c r="AY179" s="201" t="s">
        <v>121</v>
      </c>
      <c r="BK179" s="203">
        <f>SUM(BK180:BK181)</f>
        <v>0</v>
      </c>
    </row>
    <row r="180" s="2" customFormat="1" ht="62.7" customHeight="1">
      <c r="A180" s="40"/>
      <c r="B180" s="41"/>
      <c r="C180" s="206" t="s">
        <v>240</v>
      </c>
      <c r="D180" s="206" t="s">
        <v>124</v>
      </c>
      <c r="E180" s="207" t="s">
        <v>241</v>
      </c>
      <c r="F180" s="208" t="s">
        <v>242</v>
      </c>
      <c r="G180" s="209" t="s">
        <v>217</v>
      </c>
      <c r="H180" s="210">
        <v>3.3260000000000001</v>
      </c>
      <c r="I180" s="211"/>
      <c r="J180" s="212">
        <f>ROUND(I180*H180,2)</f>
        <v>0</v>
      </c>
      <c r="K180" s="208" t="s">
        <v>204</v>
      </c>
      <c r="L180" s="46"/>
      <c r="M180" s="213" t="s">
        <v>19</v>
      </c>
      <c r="N180" s="214" t="s">
        <v>45</v>
      </c>
      <c r="O180" s="86"/>
      <c r="P180" s="215">
        <f>O180*H180</f>
        <v>0</v>
      </c>
      <c r="Q180" s="215">
        <v>0</v>
      </c>
      <c r="R180" s="215">
        <f>Q180*H180</f>
        <v>0</v>
      </c>
      <c r="S180" s="215">
        <v>0</v>
      </c>
      <c r="T180" s="216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17" t="s">
        <v>129</v>
      </c>
      <c r="AT180" s="217" t="s">
        <v>124</v>
      </c>
      <c r="AU180" s="217" t="s">
        <v>84</v>
      </c>
      <c r="AY180" s="19" t="s">
        <v>121</v>
      </c>
      <c r="BE180" s="218">
        <f>IF(N180="základní",J180,0)</f>
        <v>0</v>
      </c>
      <c r="BF180" s="218">
        <f>IF(N180="snížená",J180,0)</f>
        <v>0</v>
      </c>
      <c r="BG180" s="218">
        <f>IF(N180="zákl. přenesená",J180,0)</f>
        <v>0</v>
      </c>
      <c r="BH180" s="218">
        <f>IF(N180="sníž. přenesená",J180,0)</f>
        <v>0</v>
      </c>
      <c r="BI180" s="218">
        <f>IF(N180="nulová",J180,0)</f>
        <v>0</v>
      </c>
      <c r="BJ180" s="19" t="s">
        <v>82</v>
      </c>
      <c r="BK180" s="218">
        <f>ROUND(I180*H180,2)</f>
        <v>0</v>
      </c>
      <c r="BL180" s="19" t="s">
        <v>129</v>
      </c>
      <c r="BM180" s="217" t="s">
        <v>243</v>
      </c>
    </row>
    <row r="181" s="2" customFormat="1">
      <c r="A181" s="40"/>
      <c r="B181" s="41"/>
      <c r="C181" s="42"/>
      <c r="D181" s="219" t="s">
        <v>131</v>
      </c>
      <c r="E181" s="42"/>
      <c r="F181" s="220" t="s">
        <v>244</v>
      </c>
      <c r="G181" s="42"/>
      <c r="H181" s="42"/>
      <c r="I181" s="221"/>
      <c r="J181" s="42"/>
      <c r="K181" s="42"/>
      <c r="L181" s="46"/>
      <c r="M181" s="222"/>
      <c r="N181" s="223"/>
      <c r="O181" s="86"/>
      <c r="P181" s="86"/>
      <c r="Q181" s="86"/>
      <c r="R181" s="86"/>
      <c r="S181" s="86"/>
      <c r="T181" s="87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9" t="s">
        <v>131</v>
      </c>
      <c r="AU181" s="19" t="s">
        <v>84</v>
      </c>
    </row>
    <row r="182" s="12" customFormat="1" ht="25.92" customHeight="1">
      <c r="A182" s="12"/>
      <c r="B182" s="190"/>
      <c r="C182" s="191"/>
      <c r="D182" s="192" t="s">
        <v>73</v>
      </c>
      <c r="E182" s="193" t="s">
        <v>245</v>
      </c>
      <c r="F182" s="193" t="s">
        <v>246</v>
      </c>
      <c r="G182" s="191"/>
      <c r="H182" s="191"/>
      <c r="I182" s="194"/>
      <c r="J182" s="195">
        <f>BK182</f>
        <v>0</v>
      </c>
      <c r="K182" s="191"/>
      <c r="L182" s="196"/>
      <c r="M182" s="197"/>
      <c r="N182" s="198"/>
      <c r="O182" s="198"/>
      <c r="P182" s="199">
        <f>P183+P261+P310</f>
        <v>0</v>
      </c>
      <c r="Q182" s="198"/>
      <c r="R182" s="199">
        <f>R183+R261+R310</f>
        <v>0.38618939999999996</v>
      </c>
      <c r="S182" s="198"/>
      <c r="T182" s="200">
        <f>T183+T261+T310</f>
        <v>0.86181000000000008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01" t="s">
        <v>84</v>
      </c>
      <c r="AT182" s="202" t="s">
        <v>73</v>
      </c>
      <c r="AU182" s="202" t="s">
        <v>74</v>
      </c>
      <c r="AY182" s="201" t="s">
        <v>121</v>
      </c>
      <c r="BK182" s="203">
        <f>BK183+BK261+BK310</f>
        <v>0</v>
      </c>
    </row>
    <row r="183" s="12" customFormat="1" ht="22.8" customHeight="1">
      <c r="A183" s="12"/>
      <c r="B183" s="190"/>
      <c r="C183" s="191"/>
      <c r="D183" s="192" t="s">
        <v>73</v>
      </c>
      <c r="E183" s="204" t="s">
        <v>247</v>
      </c>
      <c r="F183" s="204" t="s">
        <v>248</v>
      </c>
      <c r="G183" s="191"/>
      <c r="H183" s="191"/>
      <c r="I183" s="194"/>
      <c r="J183" s="205">
        <f>BK183</f>
        <v>0</v>
      </c>
      <c r="K183" s="191"/>
      <c r="L183" s="196"/>
      <c r="M183" s="197"/>
      <c r="N183" s="198"/>
      <c r="O183" s="198"/>
      <c r="P183" s="199">
        <f>SUM(P184:P260)</f>
        <v>0</v>
      </c>
      <c r="Q183" s="198"/>
      <c r="R183" s="199">
        <f>SUM(R184:R260)</f>
        <v>0.23849339999999997</v>
      </c>
      <c r="S183" s="198"/>
      <c r="T183" s="200">
        <f>SUM(T184:T260)</f>
        <v>0.8305800000000001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201" t="s">
        <v>84</v>
      </c>
      <c r="AT183" s="202" t="s">
        <v>73</v>
      </c>
      <c r="AU183" s="202" t="s">
        <v>82</v>
      </c>
      <c r="AY183" s="201" t="s">
        <v>121</v>
      </c>
      <c r="BK183" s="203">
        <f>SUM(BK184:BK260)</f>
        <v>0</v>
      </c>
    </row>
    <row r="184" s="2" customFormat="1" ht="37.8" customHeight="1">
      <c r="A184" s="40"/>
      <c r="B184" s="41"/>
      <c r="C184" s="206" t="s">
        <v>249</v>
      </c>
      <c r="D184" s="206" t="s">
        <v>124</v>
      </c>
      <c r="E184" s="207" t="s">
        <v>250</v>
      </c>
      <c r="F184" s="208" t="s">
        <v>251</v>
      </c>
      <c r="G184" s="209" t="s">
        <v>127</v>
      </c>
      <c r="H184" s="210">
        <v>21</v>
      </c>
      <c r="I184" s="211"/>
      <c r="J184" s="212">
        <f>ROUND(I184*H184,2)</f>
        <v>0</v>
      </c>
      <c r="K184" s="208" t="s">
        <v>204</v>
      </c>
      <c r="L184" s="46"/>
      <c r="M184" s="213" t="s">
        <v>19</v>
      </c>
      <c r="N184" s="214" t="s">
        <v>45</v>
      </c>
      <c r="O184" s="86"/>
      <c r="P184" s="215">
        <f>O184*H184</f>
        <v>0</v>
      </c>
      <c r="Q184" s="215">
        <v>0</v>
      </c>
      <c r="R184" s="215">
        <f>Q184*H184</f>
        <v>0</v>
      </c>
      <c r="S184" s="215">
        <v>0</v>
      </c>
      <c r="T184" s="216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17" t="s">
        <v>252</v>
      </c>
      <c r="AT184" s="217" t="s">
        <v>124</v>
      </c>
      <c r="AU184" s="217" t="s">
        <v>84</v>
      </c>
      <c r="AY184" s="19" t="s">
        <v>121</v>
      </c>
      <c r="BE184" s="218">
        <f>IF(N184="základní",J184,0)</f>
        <v>0</v>
      </c>
      <c r="BF184" s="218">
        <f>IF(N184="snížená",J184,0)</f>
        <v>0</v>
      </c>
      <c r="BG184" s="218">
        <f>IF(N184="zákl. přenesená",J184,0)</f>
        <v>0</v>
      </c>
      <c r="BH184" s="218">
        <f>IF(N184="sníž. přenesená",J184,0)</f>
        <v>0</v>
      </c>
      <c r="BI184" s="218">
        <f>IF(N184="nulová",J184,0)</f>
        <v>0</v>
      </c>
      <c r="BJ184" s="19" t="s">
        <v>82</v>
      </c>
      <c r="BK184" s="218">
        <f>ROUND(I184*H184,2)</f>
        <v>0</v>
      </c>
      <c r="BL184" s="19" t="s">
        <v>252</v>
      </c>
      <c r="BM184" s="217" t="s">
        <v>253</v>
      </c>
    </row>
    <row r="185" s="2" customFormat="1">
      <c r="A185" s="40"/>
      <c r="B185" s="41"/>
      <c r="C185" s="42"/>
      <c r="D185" s="219" t="s">
        <v>131</v>
      </c>
      <c r="E185" s="42"/>
      <c r="F185" s="220" t="s">
        <v>254</v>
      </c>
      <c r="G185" s="42"/>
      <c r="H185" s="42"/>
      <c r="I185" s="221"/>
      <c r="J185" s="42"/>
      <c r="K185" s="42"/>
      <c r="L185" s="46"/>
      <c r="M185" s="222"/>
      <c r="N185" s="223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131</v>
      </c>
      <c r="AU185" s="19" t="s">
        <v>84</v>
      </c>
    </row>
    <row r="186" s="13" customFormat="1">
      <c r="A186" s="13"/>
      <c r="B186" s="224"/>
      <c r="C186" s="225"/>
      <c r="D186" s="226" t="s">
        <v>133</v>
      </c>
      <c r="E186" s="227" t="s">
        <v>19</v>
      </c>
      <c r="F186" s="228" t="s">
        <v>255</v>
      </c>
      <c r="G186" s="225"/>
      <c r="H186" s="227" t="s">
        <v>19</v>
      </c>
      <c r="I186" s="229"/>
      <c r="J186" s="225"/>
      <c r="K186" s="225"/>
      <c r="L186" s="230"/>
      <c r="M186" s="231"/>
      <c r="N186" s="232"/>
      <c r="O186" s="232"/>
      <c r="P186" s="232"/>
      <c r="Q186" s="232"/>
      <c r="R186" s="232"/>
      <c r="S186" s="232"/>
      <c r="T186" s="23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4" t="s">
        <v>133</v>
      </c>
      <c r="AU186" s="234" t="s">
        <v>84</v>
      </c>
      <c r="AV186" s="13" t="s">
        <v>82</v>
      </c>
      <c r="AW186" s="13" t="s">
        <v>36</v>
      </c>
      <c r="AX186" s="13" t="s">
        <v>74</v>
      </c>
      <c r="AY186" s="234" t="s">
        <v>121</v>
      </c>
    </row>
    <row r="187" s="13" customFormat="1">
      <c r="A187" s="13"/>
      <c r="B187" s="224"/>
      <c r="C187" s="225"/>
      <c r="D187" s="226" t="s">
        <v>133</v>
      </c>
      <c r="E187" s="227" t="s">
        <v>19</v>
      </c>
      <c r="F187" s="228" t="s">
        <v>256</v>
      </c>
      <c r="G187" s="225"/>
      <c r="H187" s="227" t="s">
        <v>19</v>
      </c>
      <c r="I187" s="229"/>
      <c r="J187" s="225"/>
      <c r="K187" s="225"/>
      <c r="L187" s="230"/>
      <c r="M187" s="231"/>
      <c r="N187" s="232"/>
      <c r="O187" s="232"/>
      <c r="P187" s="232"/>
      <c r="Q187" s="232"/>
      <c r="R187" s="232"/>
      <c r="S187" s="232"/>
      <c r="T187" s="23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4" t="s">
        <v>133</v>
      </c>
      <c r="AU187" s="234" t="s">
        <v>84</v>
      </c>
      <c r="AV187" s="13" t="s">
        <v>82</v>
      </c>
      <c r="AW187" s="13" t="s">
        <v>36</v>
      </c>
      <c r="AX187" s="13" t="s">
        <v>74</v>
      </c>
      <c r="AY187" s="234" t="s">
        <v>121</v>
      </c>
    </row>
    <row r="188" s="14" customFormat="1">
      <c r="A188" s="14"/>
      <c r="B188" s="235"/>
      <c r="C188" s="236"/>
      <c r="D188" s="226" t="s">
        <v>133</v>
      </c>
      <c r="E188" s="237" t="s">
        <v>19</v>
      </c>
      <c r="F188" s="238" t="s">
        <v>257</v>
      </c>
      <c r="G188" s="236"/>
      <c r="H188" s="239">
        <v>21</v>
      </c>
      <c r="I188" s="240"/>
      <c r="J188" s="236"/>
      <c r="K188" s="236"/>
      <c r="L188" s="241"/>
      <c r="M188" s="242"/>
      <c r="N188" s="243"/>
      <c r="O188" s="243"/>
      <c r="P188" s="243"/>
      <c r="Q188" s="243"/>
      <c r="R188" s="243"/>
      <c r="S188" s="243"/>
      <c r="T188" s="24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45" t="s">
        <v>133</v>
      </c>
      <c r="AU188" s="245" t="s">
        <v>84</v>
      </c>
      <c r="AV188" s="14" t="s">
        <v>84</v>
      </c>
      <c r="AW188" s="14" t="s">
        <v>36</v>
      </c>
      <c r="AX188" s="14" t="s">
        <v>82</v>
      </c>
      <c r="AY188" s="245" t="s">
        <v>121</v>
      </c>
    </row>
    <row r="189" s="2" customFormat="1" ht="24.15" customHeight="1">
      <c r="A189" s="40"/>
      <c r="B189" s="41"/>
      <c r="C189" s="257" t="s">
        <v>258</v>
      </c>
      <c r="D189" s="257" t="s">
        <v>176</v>
      </c>
      <c r="E189" s="258" t="s">
        <v>259</v>
      </c>
      <c r="F189" s="259" t="s">
        <v>260</v>
      </c>
      <c r="G189" s="260" t="s">
        <v>127</v>
      </c>
      <c r="H189" s="261">
        <v>23.100000000000001</v>
      </c>
      <c r="I189" s="262"/>
      <c r="J189" s="263">
        <f>ROUND(I189*H189,2)</f>
        <v>0</v>
      </c>
      <c r="K189" s="259" t="s">
        <v>204</v>
      </c>
      <c r="L189" s="264"/>
      <c r="M189" s="265" t="s">
        <v>19</v>
      </c>
      <c r="N189" s="266" t="s">
        <v>45</v>
      </c>
      <c r="O189" s="86"/>
      <c r="P189" s="215">
        <f>O189*H189</f>
        <v>0</v>
      </c>
      <c r="Q189" s="215">
        <v>0.0073499999999999998</v>
      </c>
      <c r="R189" s="215">
        <f>Q189*H189</f>
        <v>0.16978499999999999</v>
      </c>
      <c r="S189" s="215">
        <v>0</v>
      </c>
      <c r="T189" s="216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17" t="s">
        <v>261</v>
      </c>
      <c r="AT189" s="217" t="s">
        <v>176</v>
      </c>
      <c r="AU189" s="217" t="s">
        <v>84</v>
      </c>
      <c r="AY189" s="19" t="s">
        <v>121</v>
      </c>
      <c r="BE189" s="218">
        <f>IF(N189="základní",J189,0)</f>
        <v>0</v>
      </c>
      <c r="BF189" s="218">
        <f>IF(N189="snížená",J189,0)</f>
        <v>0</v>
      </c>
      <c r="BG189" s="218">
        <f>IF(N189="zákl. přenesená",J189,0)</f>
        <v>0</v>
      </c>
      <c r="BH189" s="218">
        <f>IF(N189="sníž. přenesená",J189,0)</f>
        <v>0</v>
      </c>
      <c r="BI189" s="218">
        <f>IF(N189="nulová",J189,0)</f>
        <v>0</v>
      </c>
      <c r="BJ189" s="19" t="s">
        <v>82</v>
      </c>
      <c r="BK189" s="218">
        <f>ROUND(I189*H189,2)</f>
        <v>0</v>
      </c>
      <c r="BL189" s="19" t="s">
        <v>252</v>
      </c>
      <c r="BM189" s="217" t="s">
        <v>262</v>
      </c>
    </row>
    <row r="190" s="14" customFormat="1">
      <c r="A190" s="14"/>
      <c r="B190" s="235"/>
      <c r="C190" s="236"/>
      <c r="D190" s="226" t="s">
        <v>133</v>
      </c>
      <c r="E190" s="236"/>
      <c r="F190" s="238" t="s">
        <v>263</v>
      </c>
      <c r="G190" s="236"/>
      <c r="H190" s="239">
        <v>23.100000000000001</v>
      </c>
      <c r="I190" s="240"/>
      <c r="J190" s="236"/>
      <c r="K190" s="236"/>
      <c r="L190" s="241"/>
      <c r="M190" s="242"/>
      <c r="N190" s="243"/>
      <c r="O190" s="243"/>
      <c r="P190" s="243"/>
      <c r="Q190" s="243"/>
      <c r="R190" s="243"/>
      <c r="S190" s="243"/>
      <c r="T190" s="24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45" t="s">
        <v>133</v>
      </c>
      <c r="AU190" s="245" t="s">
        <v>84</v>
      </c>
      <c r="AV190" s="14" t="s">
        <v>84</v>
      </c>
      <c r="AW190" s="14" t="s">
        <v>4</v>
      </c>
      <c r="AX190" s="14" t="s">
        <v>82</v>
      </c>
      <c r="AY190" s="245" t="s">
        <v>121</v>
      </c>
    </row>
    <row r="191" s="2" customFormat="1" ht="16.5" customHeight="1">
      <c r="A191" s="40"/>
      <c r="B191" s="41"/>
      <c r="C191" s="206" t="s">
        <v>264</v>
      </c>
      <c r="D191" s="206" t="s">
        <v>124</v>
      </c>
      <c r="E191" s="207" t="s">
        <v>265</v>
      </c>
      <c r="F191" s="208" t="s">
        <v>266</v>
      </c>
      <c r="G191" s="209" t="s">
        <v>127</v>
      </c>
      <c r="H191" s="210">
        <v>21</v>
      </c>
      <c r="I191" s="211"/>
      <c r="J191" s="212">
        <f>ROUND(I191*H191,2)</f>
        <v>0</v>
      </c>
      <c r="K191" s="208" t="s">
        <v>204</v>
      </c>
      <c r="L191" s="46"/>
      <c r="M191" s="213" t="s">
        <v>19</v>
      </c>
      <c r="N191" s="214" t="s">
        <v>45</v>
      </c>
      <c r="O191" s="86"/>
      <c r="P191" s="215">
        <f>O191*H191</f>
        <v>0</v>
      </c>
      <c r="Q191" s="215">
        <v>0</v>
      </c>
      <c r="R191" s="215">
        <f>Q191*H191</f>
        <v>0</v>
      </c>
      <c r="S191" s="215">
        <v>0.01098</v>
      </c>
      <c r="T191" s="216">
        <f>S191*H191</f>
        <v>0.23058000000000001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17" t="s">
        <v>252</v>
      </c>
      <c r="AT191" s="217" t="s">
        <v>124</v>
      </c>
      <c r="AU191" s="217" t="s">
        <v>84</v>
      </c>
      <c r="AY191" s="19" t="s">
        <v>121</v>
      </c>
      <c r="BE191" s="218">
        <f>IF(N191="základní",J191,0)</f>
        <v>0</v>
      </c>
      <c r="BF191" s="218">
        <f>IF(N191="snížená",J191,0)</f>
        <v>0</v>
      </c>
      <c r="BG191" s="218">
        <f>IF(N191="zákl. přenesená",J191,0)</f>
        <v>0</v>
      </c>
      <c r="BH191" s="218">
        <f>IF(N191="sníž. přenesená",J191,0)</f>
        <v>0</v>
      </c>
      <c r="BI191" s="218">
        <f>IF(N191="nulová",J191,0)</f>
        <v>0</v>
      </c>
      <c r="BJ191" s="19" t="s">
        <v>82</v>
      </c>
      <c r="BK191" s="218">
        <f>ROUND(I191*H191,2)</f>
        <v>0</v>
      </c>
      <c r="BL191" s="19" t="s">
        <v>252</v>
      </c>
      <c r="BM191" s="217" t="s">
        <v>267</v>
      </c>
    </row>
    <row r="192" s="2" customFormat="1">
      <c r="A192" s="40"/>
      <c r="B192" s="41"/>
      <c r="C192" s="42"/>
      <c r="D192" s="219" t="s">
        <v>131</v>
      </c>
      <c r="E192" s="42"/>
      <c r="F192" s="220" t="s">
        <v>268</v>
      </c>
      <c r="G192" s="42"/>
      <c r="H192" s="42"/>
      <c r="I192" s="221"/>
      <c r="J192" s="42"/>
      <c r="K192" s="42"/>
      <c r="L192" s="46"/>
      <c r="M192" s="222"/>
      <c r="N192" s="223"/>
      <c r="O192" s="86"/>
      <c r="P192" s="86"/>
      <c r="Q192" s="86"/>
      <c r="R192" s="86"/>
      <c r="S192" s="86"/>
      <c r="T192" s="87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T192" s="19" t="s">
        <v>131</v>
      </c>
      <c r="AU192" s="19" t="s">
        <v>84</v>
      </c>
    </row>
    <row r="193" s="13" customFormat="1">
      <c r="A193" s="13"/>
      <c r="B193" s="224"/>
      <c r="C193" s="225"/>
      <c r="D193" s="226" t="s">
        <v>133</v>
      </c>
      <c r="E193" s="227" t="s">
        <v>19</v>
      </c>
      <c r="F193" s="228" t="s">
        <v>255</v>
      </c>
      <c r="G193" s="225"/>
      <c r="H193" s="227" t="s">
        <v>19</v>
      </c>
      <c r="I193" s="229"/>
      <c r="J193" s="225"/>
      <c r="K193" s="225"/>
      <c r="L193" s="230"/>
      <c r="M193" s="231"/>
      <c r="N193" s="232"/>
      <c r="O193" s="232"/>
      <c r="P193" s="232"/>
      <c r="Q193" s="232"/>
      <c r="R193" s="232"/>
      <c r="S193" s="232"/>
      <c r="T193" s="23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4" t="s">
        <v>133</v>
      </c>
      <c r="AU193" s="234" t="s">
        <v>84</v>
      </c>
      <c r="AV193" s="13" t="s">
        <v>82</v>
      </c>
      <c r="AW193" s="13" t="s">
        <v>36</v>
      </c>
      <c r="AX193" s="13" t="s">
        <v>74</v>
      </c>
      <c r="AY193" s="234" t="s">
        <v>121</v>
      </c>
    </row>
    <row r="194" s="13" customFormat="1">
      <c r="A194" s="13"/>
      <c r="B194" s="224"/>
      <c r="C194" s="225"/>
      <c r="D194" s="226" t="s">
        <v>133</v>
      </c>
      <c r="E194" s="227" t="s">
        <v>19</v>
      </c>
      <c r="F194" s="228" t="s">
        <v>269</v>
      </c>
      <c r="G194" s="225"/>
      <c r="H194" s="227" t="s">
        <v>19</v>
      </c>
      <c r="I194" s="229"/>
      <c r="J194" s="225"/>
      <c r="K194" s="225"/>
      <c r="L194" s="230"/>
      <c r="M194" s="231"/>
      <c r="N194" s="232"/>
      <c r="O194" s="232"/>
      <c r="P194" s="232"/>
      <c r="Q194" s="232"/>
      <c r="R194" s="232"/>
      <c r="S194" s="232"/>
      <c r="T194" s="23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4" t="s">
        <v>133</v>
      </c>
      <c r="AU194" s="234" t="s">
        <v>84</v>
      </c>
      <c r="AV194" s="13" t="s">
        <v>82</v>
      </c>
      <c r="AW194" s="13" t="s">
        <v>36</v>
      </c>
      <c r="AX194" s="13" t="s">
        <v>74</v>
      </c>
      <c r="AY194" s="234" t="s">
        <v>121</v>
      </c>
    </row>
    <row r="195" s="14" customFormat="1">
      <c r="A195" s="14"/>
      <c r="B195" s="235"/>
      <c r="C195" s="236"/>
      <c r="D195" s="226" t="s">
        <v>133</v>
      </c>
      <c r="E195" s="237" t="s">
        <v>19</v>
      </c>
      <c r="F195" s="238" t="s">
        <v>257</v>
      </c>
      <c r="G195" s="236"/>
      <c r="H195" s="239">
        <v>21</v>
      </c>
      <c r="I195" s="240"/>
      <c r="J195" s="236"/>
      <c r="K195" s="236"/>
      <c r="L195" s="241"/>
      <c r="M195" s="242"/>
      <c r="N195" s="243"/>
      <c r="O195" s="243"/>
      <c r="P195" s="243"/>
      <c r="Q195" s="243"/>
      <c r="R195" s="243"/>
      <c r="S195" s="243"/>
      <c r="T195" s="24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45" t="s">
        <v>133</v>
      </c>
      <c r="AU195" s="245" t="s">
        <v>84</v>
      </c>
      <c r="AV195" s="14" t="s">
        <v>84</v>
      </c>
      <c r="AW195" s="14" t="s">
        <v>36</v>
      </c>
      <c r="AX195" s="14" t="s">
        <v>82</v>
      </c>
      <c r="AY195" s="245" t="s">
        <v>121</v>
      </c>
    </row>
    <row r="196" s="2" customFormat="1" ht="37.8" customHeight="1">
      <c r="A196" s="40"/>
      <c r="B196" s="41"/>
      <c r="C196" s="206" t="s">
        <v>270</v>
      </c>
      <c r="D196" s="206" t="s">
        <v>124</v>
      </c>
      <c r="E196" s="207" t="s">
        <v>271</v>
      </c>
      <c r="F196" s="208" t="s">
        <v>272</v>
      </c>
      <c r="G196" s="209" t="s">
        <v>127</v>
      </c>
      <c r="H196" s="210">
        <v>162</v>
      </c>
      <c r="I196" s="211"/>
      <c r="J196" s="212">
        <f>ROUND(I196*H196,2)</f>
        <v>0</v>
      </c>
      <c r="K196" s="208" t="s">
        <v>204</v>
      </c>
      <c r="L196" s="46"/>
      <c r="M196" s="213" t="s">
        <v>19</v>
      </c>
      <c r="N196" s="214" t="s">
        <v>45</v>
      </c>
      <c r="O196" s="86"/>
      <c r="P196" s="215">
        <f>O196*H196</f>
        <v>0</v>
      </c>
      <c r="Q196" s="215">
        <v>0.00025999999999999998</v>
      </c>
      <c r="R196" s="215">
        <f>Q196*H196</f>
        <v>0.042119999999999998</v>
      </c>
      <c r="S196" s="215">
        <v>0</v>
      </c>
      <c r="T196" s="216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17" t="s">
        <v>252</v>
      </c>
      <c r="AT196" s="217" t="s">
        <v>124</v>
      </c>
      <c r="AU196" s="217" t="s">
        <v>84</v>
      </c>
      <c r="AY196" s="19" t="s">
        <v>121</v>
      </c>
      <c r="BE196" s="218">
        <f>IF(N196="základní",J196,0)</f>
        <v>0</v>
      </c>
      <c r="BF196" s="218">
        <f>IF(N196="snížená",J196,0)</f>
        <v>0</v>
      </c>
      <c r="BG196" s="218">
        <f>IF(N196="zákl. přenesená",J196,0)</f>
        <v>0</v>
      </c>
      <c r="BH196" s="218">
        <f>IF(N196="sníž. přenesená",J196,0)</f>
        <v>0</v>
      </c>
      <c r="BI196" s="218">
        <f>IF(N196="nulová",J196,0)</f>
        <v>0</v>
      </c>
      <c r="BJ196" s="19" t="s">
        <v>82</v>
      </c>
      <c r="BK196" s="218">
        <f>ROUND(I196*H196,2)</f>
        <v>0</v>
      </c>
      <c r="BL196" s="19" t="s">
        <v>252</v>
      </c>
      <c r="BM196" s="217" t="s">
        <v>273</v>
      </c>
    </row>
    <row r="197" s="2" customFormat="1">
      <c r="A197" s="40"/>
      <c r="B197" s="41"/>
      <c r="C197" s="42"/>
      <c r="D197" s="219" t="s">
        <v>131</v>
      </c>
      <c r="E197" s="42"/>
      <c r="F197" s="220" t="s">
        <v>274</v>
      </c>
      <c r="G197" s="42"/>
      <c r="H197" s="42"/>
      <c r="I197" s="221"/>
      <c r="J197" s="42"/>
      <c r="K197" s="42"/>
      <c r="L197" s="46"/>
      <c r="M197" s="222"/>
      <c r="N197" s="223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131</v>
      </c>
      <c r="AU197" s="19" t="s">
        <v>84</v>
      </c>
    </row>
    <row r="198" s="13" customFormat="1">
      <c r="A198" s="13"/>
      <c r="B198" s="224"/>
      <c r="C198" s="225"/>
      <c r="D198" s="226" t="s">
        <v>133</v>
      </c>
      <c r="E198" s="227" t="s">
        <v>19</v>
      </c>
      <c r="F198" s="228" t="s">
        <v>255</v>
      </c>
      <c r="G198" s="225"/>
      <c r="H198" s="227" t="s">
        <v>19</v>
      </c>
      <c r="I198" s="229"/>
      <c r="J198" s="225"/>
      <c r="K198" s="225"/>
      <c r="L198" s="230"/>
      <c r="M198" s="231"/>
      <c r="N198" s="232"/>
      <c r="O198" s="232"/>
      <c r="P198" s="232"/>
      <c r="Q198" s="232"/>
      <c r="R198" s="232"/>
      <c r="S198" s="232"/>
      <c r="T198" s="23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4" t="s">
        <v>133</v>
      </c>
      <c r="AU198" s="234" t="s">
        <v>84</v>
      </c>
      <c r="AV198" s="13" t="s">
        <v>82</v>
      </c>
      <c r="AW198" s="13" t="s">
        <v>36</v>
      </c>
      <c r="AX198" s="13" t="s">
        <v>74</v>
      </c>
      <c r="AY198" s="234" t="s">
        <v>121</v>
      </c>
    </row>
    <row r="199" s="14" customFormat="1">
      <c r="A199" s="14"/>
      <c r="B199" s="235"/>
      <c r="C199" s="236"/>
      <c r="D199" s="226" t="s">
        <v>133</v>
      </c>
      <c r="E199" s="237" t="s">
        <v>19</v>
      </c>
      <c r="F199" s="238" t="s">
        <v>275</v>
      </c>
      <c r="G199" s="236"/>
      <c r="H199" s="239">
        <v>162</v>
      </c>
      <c r="I199" s="240"/>
      <c r="J199" s="236"/>
      <c r="K199" s="236"/>
      <c r="L199" s="241"/>
      <c r="M199" s="242"/>
      <c r="N199" s="243"/>
      <c r="O199" s="243"/>
      <c r="P199" s="243"/>
      <c r="Q199" s="243"/>
      <c r="R199" s="243"/>
      <c r="S199" s="243"/>
      <c r="T199" s="24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45" t="s">
        <v>133</v>
      </c>
      <c r="AU199" s="245" t="s">
        <v>84</v>
      </c>
      <c r="AV199" s="14" t="s">
        <v>84</v>
      </c>
      <c r="AW199" s="14" t="s">
        <v>36</v>
      </c>
      <c r="AX199" s="14" t="s">
        <v>82</v>
      </c>
      <c r="AY199" s="245" t="s">
        <v>121</v>
      </c>
    </row>
    <row r="200" s="2" customFormat="1" ht="24.15" customHeight="1">
      <c r="A200" s="40"/>
      <c r="B200" s="41"/>
      <c r="C200" s="257" t="s">
        <v>276</v>
      </c>
      <c r="D200" s="257" t="s">
        <v>176</v>
      </c>
      <c r="E200" s="258" t="s">
        <v>277</v>
      </c>
      <c r="F200" s="259" t="s">
        <v>278</v>
      </c>
      <c r="G200" s="260" t="s">
        <v>279</v>
      </c>
      <c r="H200" s="261">
        <v>23</v>
      </c>
      <c r="I200" s="262"/>
      <c r="J200" s="263">
        <f>ROUND(I200*H200,2)</f>
        <v>0</v>
      </c>
      <c r="K200" s="259" t="s">
        <v>19</v>
      </c>
      <c r="L200" s="264"/>
      <c r="M200" s="265" t="s">
        <v>19</v>
      </c>
      <c r="N200" s="266" t="s">
        <v>45</v>
      </c>
      <c r="O200" s="86"/>
      <c r="P200" s="215">
        <f>O200*H200</f>
        <v>0</v>
      </c>
      <c r="Q200" s="215">
        <v>0</v>
      </c>
      <c r="R200" s="215">
        <f>Q200*H200</f>
        <v>0</v>
      </c>
      <c r="S200" s="215">
        <v>0</v>
      </c>
      <c r="T200" s="216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17" t="s">
        <v>261</v>
      </c>
      <c r="AT200" s="217" t="s">
        <v>176</v>
      </c>
      <c r="AU200" s="217" t="s">
        <v>84</v>
      </c>
      <c r="AY200" s="19" t="s">
        <v>121</v>
      </c>
      <c r="BE200" s="218">
        <f>IF(N200="základní",J200,0)</f>
        <v>0</v>
      </c>
      <c r="BF200" s="218">
        <f>IF(N200="snížená",J200,0)</f>
        <v>0</v>
      </c>
      <c r="BG200" s="218">
        <f>IF(N200="zákl. přenesená",J200,0)</f>
        <v>0</v>
      </c>
      <c r="BH200" s="218">
        <f>IF(N200="sníž. přenesená",J200,0)</f>
        <v>0</v>
      </c>
      <c r="BI200" s="218">
        <f>IF(N200="nulová",J200,0)</f>
        <v>0</v>
      </c>
      <c r="BJ200" s="19" t="s">
        <v>82</v>
      </c>
      <c r="BK200" s="218">
        <f>ROUND(I200*H200,2)</f>
        <v>0</v>
      </c>
      <c r="BL200" s="19" t="s">
        <v>252</v>
      </c>
      <c r="BM200" s="217" t="s">
        <v>280</v>
      </c>
    </row>
    <row r="201" s="13" customFormat="1">
      <c r="A201" s="13"/>
      <c r="B201" s="224"/>
      <c r="C201" s="225"/>
      <c r="D201" s="226" t="s">
        <v>133</v>
      </c>
      <c r="E201" s="227" t="s">
        <v>19</v>
      </c>
      <c r="F201" s="228" t="s">
        <v>281</v>
      </c>
      <c r="G201" s="225"/>
      <c r="H201" s="227" t="s">
        <v>19</v>
      </c>
      <c r="I201" s="229"/>
      <c r="J201" s="225"/>
      <c r="K201" s="225"/>
      <c r="L201" s="230"/>
      <c r="M201" s="231"/>
      <c r="N201" s="232"/>
      <c r="O201" s="232"/>
      <c r="P201" s="232"/>
      <c r="Q201" s="232"/>
      <c r="R201" s="232"/>
      <c r="S201" s="232"/>
      <c r="T201" s="23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4" t="s">
        <v>133</v>
      </c>
      <c r="AU201" s="234" t="s">
        <v>84</v>
      </c>
      <c r="AV201" s="13" t="s">
        <v>82</v>
      </c>
      <c r="AW201" s="13" t="s">
        <v>36</v>
      </c>
      <c r="AX201" s="13" t="s">
        <v>74</v>
      </c>
      <c r="AY201" s="234" t="s">
        <v>121</v>
      </c>
    </row>
    <row r="202" s="13" customFormat="1">
      <c r="A202" s="13"/>
      <c r="B202" s="224"/>
      <c r="C202" s="225"/>
      <c r="D202" s="226" t="s">
        <v>133</v>
      </c>
      <c r="E202" s="227" t="s">
        <v>19</v>
      </c>
      <c r="F202" s="228" t="s">
        <v>282</v>
      </c>
      <c r="G202" s="225"/>
      <c r="H202" s="227" t="s">
        <v>19</v>
      </c>
      <c r="I202" s="229"/>
      <c r="J202" s="225"/>
      <c r="K202" s="225"/>
      <c r="L202" s="230"/>
      <c r="M202" s="231"/>
      <c r="N202" s="232"/>
      <c r="O202" s="232"/>
      <c r="P202" s="232"/>
      <c r="Q202" s="232"/>
      <c r="R202" s="232"/>
      <c r="S202" s="232"/>
      <c r="T202" s="23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4" t="s">
        <v>133</v>
      </c>
      <c r="AU202" s="234" t="s">
        <v>84</v>
      </c>
      <c r="AV202" s="13" t="s">
        <v>82</v>
      </c>
      <c r="AW202" s="13" t="s">
        <v>36</v>
      </c>
      <c r="AX202" s="13" t="s">
        <v>74</v>
      </c>
      <c r="AY202" s="234" t="s">
        <v>121</v>
      </c>
    </row>
    <row r="203" s="13" customFormat="1">
      <c r="A203" s="13"/>
      <c r="B203" s="224"/>
      <c r="C203" s="225"/>
      <c r="D203" s="226" t="s">
        <v>133</v>
      </c>
      <c r="E203" s="227" t="s">
        <v>19</v>
      </c>
      <c r="F203" s="228" t="s">
        <v>283</v>
      </c>
      <c r="G203" s="225"/>
      <c r="H203" s="227" t="s">
        <v>19</v>
      </c>
      <c r="I203" s="229"/>
      <c r="J203" s="225"/>
      <c r="K203" s="225"/>
      <c r="L203" s="230"/>
      <c r="M203" s="231"/>
      <c r="N203" s="232"/>
      <c r="O203" s="232"/>
      <c r="P203" s="232"/>
      <c r="Q203" s="232"/>
      <c r="R203" s="232"/>
      <c r="S203" s="232"/>
      <c r="T203" s="23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4" t="s">
        <v>133</v>
      </c>
      <c r="AU203" s="234" t="s">
        <v>84</v>
      </c>
      <c r="AV203" s="13" t="s">
        <v>82</v>
      </c>
      <c r="AW203" s="13" t="s">
        <v>36</v>
      </c>
      <c r="AX203" s="13" t="s">
        <v>74</v>
      </c>
      <c r="AY203" s="234" t="s">
        <v>121</v>
      </c>
    </row>
    <row r="204" s="13" customFormat="1">
      <c r="A204" s="13"/>
      <c r="B204" s="224"/>
      <c r="C204" s="225"/>
      <c r="D204" s="226" t="s">
        <v>133</v>
      </c>
      <c r="E204" s="227" t="s">
        <v>19</v>
      </c>
      <c r="F204" s="228" t="s">
        <v>284</v>
      </c>
      <c r="G204" s="225"/>
      <c r="H204" s="227" t="s">
        <v>19</v>
      </c>
      <c r="I204" s="229"/>
      <c r="J204" s="225"/>
      <c r="K204" s="225"/>
      <c r="L204" s="230"/>
      <c r="M204" s="231"/>
      <c r="N204" s="232"/>
      <c r="O204" s="232"/>
      <c r="P204" s="232"/>
      <c r="Q204" s="232"/>
      <c r="R204" s="232"/>
      <c r="S204" s="232"/>
      <c r="T204" s="23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4" t="s">
        <v>133</v>
      </c>
      <c r="AU204" s="234" t="s">
        <v>84</v>
      </c>
      <c r="AV204" s="13" t="s">
        <v>82</v>
      </c>
      <c r="AW204" s="13" t="s">
        <v>36</v>
      </c>
      <c r="AX204" s="13" t="s">
        <v>74</v>
      </c>
      <c r="AY204" s="234" t="s">
        <v>121</v>
      </c>
    </row>
    <row r="205" s="13" customFormat="1">
      <c r="A205" s="13"/>
      <c r="B205" s="224"/>
      <c r="C205" s="225"/>
      <c r="D205" s="226" t="s">
        <v>133</v>
      </c>
      <c r="E205" s="227" t="s">
        <v>19</v>
      </c>
      <c r="F205" s="228" t="s">
        <v>285</v>
      </c>
      <c r="G205" s="225"/>
      <c r="H205" s="227" t="s">
        <v>19</v>
      </c>
      <c r="I205" s="229"/>
      <c r="J205" s="225"/>
      <c r="K205" s="225"/>
      <c r="L205" s="230"/>
      <c r="M205" s="231"/>
      <c r="N205" s="232"/>
      <c r="O205" s="232"/>
      <c r="P205" s="232"/>
      <c r="Q205" s="232"/>
      <c r="R205" s="232"/>
      <c r="S205" s="232"/>
      <c r="T205" s="23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4" t="s">
        <v>133</v>
      </c>
      <c r="AU205" s="234" t="s">
        <v>84</v>
      </c>
      <c r="AV205" s="13" t="s">
        <v>82</v>
      </c>
      <c r="AW205" s="13" t="s">
        <v>36</v>
      </c>
      <c r="AX205" s="13" t="s">
        <v>74</v>
      </c>
      <c r="AY205" s="234" t="s">
        <v>121</v>
      </c>
    </row>
    <row r="206" s="13" customFormat="1">
      <c r="A206" s="13"/>
      <c r="B206" s="224"/>
      <c r="C206" s="225"/>
      <c r="D206" s="226" t="s">
        <v>133</v>
      </c>
      <c r="E206" s="227" t="s">
        <v>19</v>
      </c>
      <c r="F206" s="228" t="s">
        <v>286</v>
      </c>
      <c r="G206" s="225"/>
      <c r="H206" s="227" t="s">
        <v>19</v>
      </c>
      <c r="I206" s="229"/>
      <c r="J206" s="225"/>
      <c r="K206" s="225"/>
      <c r="L206" s="230"/>
      <c r="M206" s="231"/>
      <c r="N206" s="232"/>
      <c r="O206" s="232"/>
      <c r="P206" s="232"/>
      <c r="Q206" s="232"/>
      <c r="R206" s="232"/>
      <c r="S206" s="232"/>
      <c r="T206" s="23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4" t="s">
        <v>133</v>
      </c>
      <c r="AU206" s="234" t="s">
        <v>84</v>
      </c>
      <c r="AV206" s="13" t="s">
        <v>82</v>
      </c>
      <c r="AW206" s="13" t="s">
        <v>36</v>
      </c>
      <c r="AX206" s="13" t="s">
        <v>74</v>
      </c>
      <c r="AY206" s="234" t="s">
        <v>121</v>
      </c>
    </row>
    <row r="207" s="13" customFormat="1">
      <c r="A207" s="13"/>
      <c r="B207" s="224"/>
      <c r="C207" s="225"/>
      <c r="D207" s="226" t="s">
        <v>133</v>
      </c>
      <c r="E207" s="227" t="s">
        <v>19</v>
      </c>
      <c r="F207" s="228" t="s">
        <v>287</v>
      </c>
      <c r="G207" s="225"/>
      <c r="H207" s="227" t="s">
        <v>19</v>
      </c>
      <c r="I207" s="229"/>
      <c r="J207" s="225"/>
      <c r="K207" s="225"/>
      <c r="L207" s="230"/>
      <c r="M207" s="231"/>
      <c r="N207" s="232"/>
      <c r="O207" s="232"/>
      <c r="P207" s="232"/>
      <c r="Q207" s="232"/>
      <c r="R207" s="232"/>
      <c r="S207" s="232"/>
      <c r="T207" s="23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4" t="s">
        <v>133</v>
      </c>
      <c r="AU207" s="234" t="s">
        <v>84</v>
      </c>
      <c r="AV207" s="13" t="s">
        <v>82</v>
      </c>
      <c r="AW207" s="13" t="s">
        <v>36</v>
      </c>
      <c r="AX207" s="13" t="s">
        <v>74</v>
      </c>
      <c r="AY207" s="234" t="s">
        <v>121</v>
      </c>
    </row>
    <row r="208" s="13" customFormat="1">
      <c r="A208" s="13"/>
      <c r="B208" s="224"/>
      <c r="C208" s="225"/>
      <c r="D208" s="226" t="s">
        <v>133</v>
      </c>
      <c r="E208" s="227" t="s">
        <v>19</v>
      </c>
      <c r="F208" s="228" t="s">
        <v>288</v>
      </c>
      <c r="G208" s="225"/>
      <c r="H208" s="227" t="s">
        <v>19</v>
      </c>
      <c r="I208" s="229"/>
      <c r="J208" s="225"/>
      <c r="K208" s="225"/>
      <c r="L208" s="230"/>
      <c r="M208" s="231"/>
      <c r="N208" s="232"/>
      <c r="O208" s="232"/>
      <c r="P208" s="232"/>
      <c r="Q208" s="232"/>
      <c r="R208" s="232"/>
      <c r="S208" s="232"/>
      <c r="T208" s="23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4" t="s">
        <v>133</v>
      </c>
      <c r="AU208" s="234" t="s">
        <v>84</v>
      </c>
      <c r="AV208" s="13" t="s">
        <v>82</v>
      </c>
      <c r="AW208" s="13" t="s">
        <v>36</v>
      </c>
      <c r="AX208" s="13" t="s">
        <v>74</v>
      </c>
      <c r="AY208" s="234" t="s">
        <v>121</v>
      </c>
    </row>
    <row r="209" s="13" customFormat="1">
      <c r="A209" s="13"/>
      <c r="B209" s="224"/>
      <c r="C209" s="225"/>
      <c r="D209" s="226" t="s">
        <v>133</v>
      </c>
      <c r="E209" s="227" t="s">
        <v>19</v>
      </c>
      <c r="F209" s="228" t="s">
        <v>289</v>
      </c>
      <c r="G209" s="225"/>
      <c r="H209" s="227" t="s">
        <v>19</v>
      </c>
      <c r="I209" s="229"/>
      <c r="J209" s="225"/>
      <c r="K209" s="225"/>
      <c r="L209" s="230"/>
      <c r="M209" s="231"/>
      <c r="N209" s="232"/>
      <c r="O209" s="232"/>
      <c r="P209" s="232"/>
      <c r="Q209" s="232"/>
      <c r="R209" s="232"/>
      <c r="S209" s="232"/>
      <c r="T209" s="23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4" t="s">
        <v>133</v>
      </c>
      <c r="AU209" s="234" t="s">
        <v>84</v>
      </c>
      <c r="AV209" s="13" t="s">
        <v>82</v>
      </c>
      <c r="AW209" s="13" t="s">
        <v>36</v>
      </c>
      <c r="AX209" s="13" t="s">
        <v>74</v>
      </c>
      <c r="AY209" s="234" t="s">
        <v>121</v>
      </c>
    </row>
    <row r="210" s="13" customFormat="1">
      <c r="A210" s="13"/>
      <c r="B210" s="224"/>
      <c r="C210" s="225"/>
      <c r="D210" s="226" t="s">
        <v>133</v>
      </c>
      <c r="E210" s="227" t="s">
        <v>19</v>
      </c>
      <c r="F210" s="228" t="s">
        <v>290</v>
      </c>
      <c r="G210" s="225"/>
      <c r="H210" s="227" t="s">
        <v>19</v>
      </c>
      <c r="I210" s="229"/>
      <c r="J210" s="225"/>
      <c r="K210" s="225"/>
      <c r="L210" s="230"/>
      <c r="M210" s="231"/>
      <c r="N210" s="232"/>
      <c r="O210" s="232"/>
      <c r="P210" s="232"/>
      <c r="Q210" s="232"/>
      <c r="R210" s="232"/>
      <c r="S210" s="232"/>
      <c r="T210" s="23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4" t="s">
        <v>133</v>
      </c>
      <c r="AU210" s="234" t="s">
        <v>84</v>
      </c>
      <c r="AV210" s="13" t="s">
        <v>82</v>
      </c>
      <c r="AW210" s="13" t="s">
        <v>36</v>
      </c>
      <c r="AX210" s="13" t="s">
        <v>74</v>
      </c>
      <c r="AY210" s="234" t="s">
        <v>121</v>
      </c>
    </row>
    <row r="211" s="13" customFormat="1">
      <c r="A211" s="13"/>
      <c r="B211" s="224"/>
      <c r="C211" s="225"/>
      <c r="D211" s="226" t="s">
        <v>133</v>
      </c>
      <c r="E211" s="227" t="s">
        <v>19</v>
      </c>
      <c r="F211" s="228" t="s">
        <v>291</v>
      </c>
      <c r="G211" s="225"/>
      <c r="H211" s="227" t="s">
        <v>19</v>
      </c>
      <c r="I211" s="229"/>
      <c r="J211" s="225"/>
      <c r="K211" s="225"/>
      <c r="L211" s="230"/>
      <c r="M211" s="231"/>
      <c r="N211" s="232"/>
      <c r="O211" s="232"/>
      <c r="P211" s="232"/>
      <c r="Q211" s="232"/>
      <c r="R211" s="232"/>
      <c r="S211" s="232"/>
      <c r="T211" s="23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4" t="s">
        <v>133</v>
      </c>
      <c r="AU211" s="234" t="s">
        <v>84</v>
      </c>
      <c r="AV211" s="13" t="s">
        <v>82</v>
      </c>
      <c r="AW211" s="13" t="s">
        <v>36</v>
      </c>
      <c r="AX211" s="13" t="s">
        <v>74</v>
      </c>
      <c r="AY211" s="234" t="s">
        <v>121</v>
      </c>
    </row>
    <row r="212" s="14" customFormat="1">
      <c r="A212" s="14"/>
      <c r="B212" s="235"/>
      <c r="C212" s="236"/>
      <c r="D212" s="226" t="s">
        <v>133</v>
      </c>
      <c r="E212" s="237" t="s">
        <v>19</v>
      </c>
      <c r="F212" s="238" t="s">
        <v>292</v>
      </c>
      <c r="G212" s="236"/>
      <c r="H212" s="239">
        <v>23</v>
      </c>
      <c r="I212" s="240"/>
      <c r="J212" s="236"/>
      <c r="K212" s="236"/>
      <c r="L212" s="241"/>
      <c r="M212" s="242"/>
      <c r="N212" s="243"/>
      <c r="O212" s="243"/>
      <c r="P212" s="243"/>
      <c r="Q212" s="243"/>
      <c r="R212" s="243"/>
      <c r="S212" s="243"/>
      <c r="T212" s="24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45" t="s">
        <v>133</v>
      </c>
      <c r="AU212" s="245" t="s">
        <v>84</v>
      </c>
      <c r="AV212" s="14" t="s">
        <v>84</v>
      </c>
      <c r="AW212" s="14" t="s">
        <v>36</v>
      </c>
      <c r="AX212" s="14" t="s">
        <v>82</v>
      </c>
      <c r="AY212" s="245" t="s">
        <v>121</v>
      </c>
    </row>
    <row r="213" s="2" customFormat="1" ht="24.15" customHeight="1">
      <c r="A213" s="40"/>
      <c r="B213" s="41"/>
      <c r="C213" s="257" t="s">
        <v>293</v>
      </c>
      <c r="D213" s="257" t="s">
        <v>176</v>
      </c>
      <c r="E213" s="258" t="s">
        <v>294</v>
      </c>
      <c r="F213" s="259" t="s">
        <v>295</v>
      </c>
      <c r="G213" s="260" t="s">
        <v>279</v>
      </c>
      <c r="H213" s="261">
        <v>2</v>
      </c>
      <c r="I213" s="262"/>
      <c r="J213" s="263">
        <f>ROUND(I213*H213,2)</f>
        <v>0</v>
      </c>
      <c r="K213" s="259" t="s">
        <v>19</v>
      </c>
      <c r="L213" s="264"/>
      <c r="M213" s="265" t="s">
        <v>19</v>
      </c>
      <c r="N213" s="266" t="s">
        <v>45</v>
      </c>
      <c r="O213" s="86"/>
      <c r="P213" s="215">
        <f>O213*H213</f>
        <v>0</v>
      </c>
      <c r="Q213" s="215">
        <v>0</v>
      </c>
      <c r="R213" s="215">
        <f>Q213*H213</f>
        <v>0</v>
      </c>
      <c r="S213" s="215">
        <v>0</v>
      </c>
      <c r="T213" s="216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17" t="s">
        <v>261</v>
      </c>
      <c r="AT213" s="217" t="s">
        <v>176</v>
      </c>
      <c r="AU213" s="217" t="s">
        <v>84</v>
      </c>
      <c r="AY213" s="19" t="s">
        <v>121</v>
      </c>
      <c r="BE213" s="218">
        <f>IF(N213="základní",J213,0)</f>
        <v>0</v>
      </c>
      <c r="BF213" s="218">
        <f>IF(N213="snížená",J213,0)</f>
        <v>0</v>
      </c>
      <c r="BG213" s="218">
        <f>IF(N213="zákl. přenesená",J213,0)</f>
        <v>0</v>
      </c>
      <c r="BH213" s="218">
        <f>IF(N213="sníž. přenesená",J213,0)</f>
        <v>0</v>
      </c>
      <c r="BI213" s="218">
        <f>IF(N213="nulová",J213,0)</f>
        <v>0</v>
      </c>
      <c r="BJ213" s="19" t="s">
        <v>82</v>
      </c>
      <c r="BK213" s="218">
        <f>ROUND(I213*H213,2)</f>
        <v>0</v>
      </c>
      <c r="BL213" s="19" t="s">
        <v>252</v>
      </c>
      <c r="BM213" s="217" t="s">
        <v>296</v>
      </c>
    </row>
    <row r="214" s="13" customFormat="1">
      <c r="A214" s="13"/>
      <c r="B214" s="224"/>
      <c r="C214" s="225"/>
      <c r="D214" s="226" t="s">
        <v>133</v>
      </c>
      <c r="E214" s="227" t="s">
        <v>19</v>
      </c>
      <c r="F214" s="228" t="s">
        <v>281</v>
      </c>
      <c r="G214" s="225"/>
      <c r="H214" s="227" t="s">
        <v>19</v>
      </c>
      <c r="I214" s="229"/>
      <c r="J214" s="225"/>
      <c r="K214" s="225"/>
      <c r="L214" s="230"/>
      <c r="M214" s="231"/>
      <c r="N214" s="232"/>
      <c r="O214" s="232"/>
      <c r="P214" s="232"/>
      <c r="Q214" s="232"/>
      <c r="R214" s="232"/>
      <c r="S214" s="232"/>
      <c r="T214" s="23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4" t="s">
        <v>133</v>
      </c>
      <c r="AU214" s="234" t="s">
        <v>84</v>
      </c>
      <c r="AV214" s="13" t="s">
        <v>82</v>
      </c>
      <c r="AW214" s="13" t="s">
        <v>36</v>
      </c>
      <c r="AX214" s="13" t="s">
        <v>74</v>
      </c>
      <c r="AY214" s="234" t="s">
        <v>121</v>
      </c>
    </row>
    <row r="215" s="13" customFormat="1">
      <c r="A215" s="13"/>
      <c r="B215" s="224"/>
      <c r="C215" s="225"/>
      <c r="D215" s="226" t="s">
        <v>133</v>
      </c>
      <c r="E215" s="227" t="s">
        <v>19</v>
      </c>
      <c r="F215" s="228" t="s">
        <v>282</v>
      </c>
      <c r="G215" s="225"/>
      <c r="H215" s="227" t="s">
        <v>19</v>
      </c>
      <c r="I215" s="229"/>
      <c r="J215" s="225"/>
      <c r="K215" s="225"/>
      <c r="L215" s="230"/>
      <c r="M215" s="231"/>
      <c r="N215" s="232"/>
      <c r="O215" s="232"/>
      <c r="P215" s="232"/>
      <c r="Q215" s="232"/>
      <c r="R215" s="232"/>
      <c r="S215" s="232"/>
      <c r="T215" s="23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4" t="s">
        <v>133</v>
      </c>
      <c r="AU215" s="234" t="s">
        <v>84</v>
      </c>
      <c r="AV215" s="13" t="s">
        <v>82</v>
      </c>
      <c r="AW215" s="13" t="s">
        <v>36</v>
      </c>
      <c r="AX215" s="13" t="s">
        <v>74</v>
      </c>
      <c r="AY215" s="234" t="s">
        <v>121</v>
      </c>
    </row>
    <row r="216" s="13" customFormat="1">
      <c r="A216" s="13"/>
      <c r="B216" s="224"/>
      <c r="C216" s="225"/>
      <c r="D216" s="226" t="s">
        <v>133</v>
      </c>
      <c r="E216" s="227" t="s">
        <v>19</v>
      </c>
      <c r="F216" s="228" t="s">
        <v>283</v>
      </c>
      <c r="G216" s="225"/>
      <c r="H216" s="227" t="s">
        <v>19</v>
      </c>
      <c r="I216" s="229"/>
      <c r="J216" s="225"/>
      <c r="K216" s="225"/>
      <c r="L216" s="230"/>
      <c r="M216" s="231"/>
      <c r="N216" s="232"/>
      <c r="O216" s="232"/>
      <c r="P216" s="232"/>
      <c r="Q216" s="232"/>
      <c r="R216" s="232"/>
      <c r="S216" s="232"/>
      <c r="T216" s="23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4" t="s">
        <v>133</v>
      </c>
      <c r="AU216" s="234" t="s">
        <v>84</v>
      </c>
      <c r="AV216" s="13" t="s">
        <v>82</v>
      </c>
      <c r="AW216" s="13" t="s">
        <v>36</v>
      </c>
      <c r="AX216" s="13" t="s">
        <v>74</v>
      </c>
      <c r="AY216" s="234" t="s">
        <v>121</v>
      </c>
    </row>
    <row r="217" s="13" customFormat="1">
      <c r="A217" s="13"/>
      <c r="B217" s="224"/>
      <c r="C217" s="225"/>
      <c r="D217" s="226" t="s">
        <v>133</v>
      </c>
      <c r="E217" s="227" t="s">
        <v>19</v>
      </c>
      <c r="F217" s="228" t="s">
        <v>284</v>
      </c>
      <c r="G217" s="225"/>
      <c r="H217" s="227" t="s">
        <v>19</v>
      </c>
      <c r="I217" s="229"/>
      <c r="J217" s="225"/>
      <c r="K217" s="225"/>
      <c r="L217" s="230"/>
      <c r="M217" s="231"/>
      <c r="N217" s="232"/>
      <c r="O217" s="232"/>
      <c r="P217" s="232"/>
      <c r="Q217" s="232"/>
      <c r="R217" s="232"/>
      <c r="S217" s="232"/>
      <c r="T217" s="23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4" t="s">
        <v>133</v>
      </c>
      <c r="AU217" s="234" t="s">
        <v>84</v>
      </c>
      <c r="AV217" s="13" t="s">
        <v>82</v>
      </c>
      <c r="AW217" s="13" t="s">
        <v>36</v>
      </c>
      <c r="AX217" s="13" t="s">
        <v>74</v>
      </c>
      <c r="AY217" s="234" t="s">
        <v>121</v>
      </c>
    </row>
    <row r="218" s="13" customFormat="1">
      <c r="A218" s="13"/>
      <c r="B218" s="224"/>
      <c r="C218" s="225"/>
      <c r="D218" s="226" t="s">
        <v>133</v>
      </c>
      <c r="E218" s="227" t="s">
        <v>19</v>
      </c>
      <c r="F218" s="228" t="s">
        <v>285</v>
      </c>
      <c r="G218" s="225"/>
      <c r="H218" s="227" t="s">
        <v>19</v>
      </c>
      <c r="I218" s="229"/>
      <c r="J218" s="225"/>
      <c r="K218" s="225"/>
      <c r="L218" s="230"/>
      <c r="M218" s="231"/>
      <c r="N218" s="232"/>
      <c r="O218" s="232"/>
      <c r="P218" s="232"/>
      <c r="Q218" s="232"/>
      <c r="R218" s="232"/>
      <c r="S218" s="232"/>
      <c r="T218" s="23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4" t="s">
        <v>133</v>
      </c>
      <c r="AU218" s="234" t="s">
        <v>84</v>
      </c>
      <c r="AV218" s="13" t="s">
        <v>82</v>
      </c>
      <c r="AW218" s="13" t="s">
        <v>36</v>
      </c>
      <c r="AX218" s="13" t="s">
        <v>74</v>
      </c>
      <c r="AY218" s="234" t="s">
        <v>121</v>
      </c>
    </row>
    <row r="219" s="13" customFormat="1">
      <c r="A219" s="13"/>
      <c r="B219" s="224"/>
      <c r="C219" s="225"/>
      <c r="D219" s="226" t="s">
        <v>133</v>
      </c>
      <c r="E219" s="227" t="s">
        <v>19</v>
      </c>
      <c r="F219" s="228" t="s">
        <v>286</v>
      </c>
      <c r="G219" s="225"/>
      <c r="H219" s="227" t="s">
        <v>19</v>
      </c>
      <c r="I219" s="229"/>
      <c r="J219" s="225"/>
      <c r="K219" s="225"/>
      <c r="L219" s="230"/>
      <c r="M219" s="231"/>
      <c r="N219" s="232"/>
      <c r="O219" s="232"/>
      <c r="P219" s="232"/>
      <c r="Q219" s="232"/>
      <c r="R219" s="232"/>
      <c r="S219" s="232"/>
      <c r="T219" s="23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4" t="s">
        <v>133</v>
      </c>
      <c r="AU219" s="234" t="s">
        <v>84</v>
      </c>
      <c r="AV219" s="13" t="s">
        <v>82</v>
      </c>
      <c r="AW219" s="13" t="s">
        <v>36</v>
      </c>
      <c r="AX219" s="13" t="s">
        <v>74</v>
      </c>
      <c r="AY219" s="234" t="s">
        <v>121</v>
      </c>
    </row>
    <row r="220" s="13" customFormat="1">
      <c r="A220" s="13"/>
      <c r="B220" s="224"/>
      <c r="C220" s="225"/>
      <c r="D220" s="226" t="s">
        <v>133</v>
      </c>
      <c r="E220" s="227" t="s">
        <v>19</v>
      </c>
      <c r="F220" s="228" t="s">
        <v>287</v>
      </c>
      <c r="G220" s="225"/>
      <c r="H220" s="227" t="s">
        <v>19</v>
      </c>
      <c r="I220" s="229"/>
      <c r="J220" s="225"/>
      <c r="K220" s="225"/>
      <c r="L220" s="230"/>
      <c r="M220" s="231"/>
      <c r="N220" s="232"/>
      <c r="O220" s="232"/>
      <c r="P220" s="232"/>
      <c r="Q220" s="232"/>
      <c r="R220" s="232"/>
      <c r="S220" s="232"/>
      <c r="T220" s="23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4" t="s">
        <v>133</v>
      </c>
      <c r="AU220" s="234" t="s">
        <v>84</v>
      </c>
      <c r="AV220" s="13" t="s">
        <v>82</v>
      </c>
      <c r="AW220" s="13" t="s">
        <v>36</v>
      </c>
      <c r="AX220" s="13" t="s">
        <v>74</v>
      </c>
      <c r="AY220" s="234" t="s">
        <v>121</v>
      </c>
    </row>
    <row r="221" s="13" customFormat="1">
      <c r="A221" s="13"/>
      <c r="B221" s="224"/>
      <c r="C221" s="225"/>
      <c r="D221" s="226" t="s">
        <v>133</v>
      </c>
      <c r="E221" s="227" t="s">
        <v>19</v>
      </c>
      <c r="F221" s="228" t="s">
        <v>288</v>
      </c>
      <c r="G221" s="225"/>
      <c r="H221" s="227" t="s">
        <v>19</v>
      </c>
      <c r="I221" s="229"/>
      <c r="J221" s="225"/>
      <c r="K221" s="225"/>
      <c r="L221" s="230"/>
      <c r="M221" s="231"/>
      <c r="N221" s="232"/>
      <c r="O221" s="232"/>
      <c r="P221" s="232"/>
      <c r="Q221" s="232"/>
      <c r="R221" s="232"/>
      <c r="S221" s="232"/>
      <c r="T221" s="23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4" t="s">
        <v>133</v>
      </c>
      <c r="AU221" s="234" t="s">
        <v>84</v>
      </c>
      <c r="AV221" s="13" t="s">
        <v>82</v>
      </c>
      <c r="AW221" s="13" t="s">
        <v>36</v>
      </c>
      <c r="AX221" s="13" t="s">
        <v>74</v>
      </c>
      <c r="AY221" s="234" t="s">
        <v>121</v>
      </c>
    </row>
    <row r="222" s="13" customFormat="1">
      <c r="A222" s="13"/>
      <c r="B222" s="224"/>
      <c r="C222" s="225"/>
      <c r="D222" s="226" t="s">
        <v>133</v>
      </c>
      <c r="E222" s="227" t="s">
        <v>19</v>
      </c>
      <c r="F222" s="228" t="s">
        <v>289</v>
      </c>
      <c r="G222" s="225"/>
      <c r="H222" s="227" t="s">
        <v>19</v>
      </c>
      <c r="I222" s="229"/>
      <c r="J222" s="225"/>
      <c r="K222" s="225"/>
      <c r="L222" s="230"/>
      <c r="M222" s="231"/>
      <c r="N222" s="232"/>
      <c r="O222" s="232"/>
      <c r="P222" s="232"/>
      <c r="Q222" s="232"/>
      <c r="R222" s="232"/>
      <c r="S222" s="232"/>
      <c r="T222" s="23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4" t="s">
        <v>133</v>
      </c>
      <c r="AU222" s="234" t="s">
        <v>84</v>
      </c>
      <c r="AV222" s="13" t="s">
        <v>82</v>
      </c>
      <c r="AW222" s="13" t="s">
        <v>36</v>
      </c>
      <c r="AX222" s="13" t="s">
        <v>74</v>
      </c>
      <c r="AY222" s="234" t="s">
        <v>121</v>
      </c>
    </row>
    <row r="223" s="13" customFormat="1">
      <c r="A223" s="13"/>
      <c r="B223" s="224"/>
      <c r="C223" s="225"/>
      <c r="D223" s="226" t="s">
        <v>133</v>
      </c>
      <c r="E223" s="227" t="s">
        <v>19</v>
      </c>
      <c r="F223" s="228" t="s">
        <v>290</v>
      </c>
      <c r="G223" s="225"/>
      <c r="H223" s="227" t="s">
        <v>19</v>
      </c>
      <c r="I223" s="229"/>
      <c r="J223" s="225"/>
      <c r="K223" s="225"/>
      <c r="L223" s="230"/>
      <c r="M223" s="231"/>
      <c r="N223" s="232"/>
      <c r="O223" s="232"/>
      <c r="P223" s="232"/>
      <c r="Q223" s="232"/>
      <c r="R223" s="232"/>
      <c r="S223" s="232"/>
      <c r="T223" s="23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4" t="s">
        <v>133</v>
      </c>
      <c r="AU223" s="234" t="s">
        <v>84</v>
      </c>
      <c r="AV223" s="13" t="s">
        <v>82</v>
      </c>
      <c r="AW223" s="13" t="s">
        <v>36</v>
      </c>
      <c r="AX223" s="13" t="s">
        <v>74</v>
      </c>
      <c r="AY223" s="234" t="s">
        <v>121</v>
      </c>
    </row>
    <row r="224" s="14" customFormat="1">
      <c r="A224" s="14"/>
      <c r="B224" s="235"/>
      <c r="C224" s="236"/>
      <c r="D224" s="226" t="s">
        <v>133</v>
      </c>
      <c r="E224" s="237" t="s">
        <v>19</v>
      </c>
      <c r="F224" s="238" t="s">
        <v>84</v>
      </c>
      <c r="G224" s="236"/>
      <c r="H224" s="239">
        <v>2</v>
      </c>
      <c r="I224" s="240"/>
      <c r="J224" s="236"/>
      <c r="K224" s="236"/>
      <c r="L224" s="241"/>
      <c r="M224" s="242"/>
      <c r="N224" s="243"/>
      <c r="O224" s="243"/>
      <c r="P224" s="243"/>
      <c r="Q224" s="243"/>
      <c r="R224" s="243"/>
      <c r="S224" s="243"/>
      <c r="T224" s="24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45" t="s">
        <v>133</v>
      </c>
      <c r="AU224" s="245" t="s">
        <v>84</v>
      </c>
      <c r="AV224" s="14" t="s">
        <v>84</v>
      </c>
      <c r="AW224" s="14" t="s">
        <v>36</v>
      </c>
      <c r="AX224" s="14" t="s">
        <v>82</v>
      </c>
      <c r="AY224" s="245" t="s">
        <v>121</v>
      </c>
    </row>
    <row r="225" s="2" customFormat="1" ht="33" customHeight="1">
      <c r="A225" s="40"/>
      <c r="B225" s="41"/>
      <c r="C225" s="206" t="s">
        <v>297</v>
      </c>
      <c r="D225" s="206" t="s">
        <v>124</v>
      </c>
      <c r="E225" s="207" t="s">
        <v>298</v>
      </c>
      <c r="F225" s="208" t="s">
        <v>299</v>
      </c>
      <c r="G225" s="209" t="s">
        <v>127</v>
      </c>
      <c r="H225" s="210">
        <v>22.140000000000001</v>
      </c>
      <c r="I225" s="211"/>
      <c r="J225" s="212">
        <f>ROUND(I225*H225,2)</f>
        <v>0</v>
      </c>
      <c r="K225" s="208" t="s">
        <v>204</v>
      </c>
      <c r="L225" s="46"/>
      <c r="M225" s="213" t="s">
        <v>19</v>
      </c>
      <c r="N225" s="214" t="s">
        <v>45</v>
      </c>
      <c r="O225" s="86"/>
      <c r="P225" s="215">
        <f>O225*H225</f>
        <v>0</v>
      </c>
      <c r="Q225" s="215">
        <v>0.00025999999999999998</v>
      </c>
      <c r="R225" s="215">
        <f>Q225*H225</f>
        <v>0.0057564000000000001</v>
      </c>
      <c r="S225" s="215">
        <v>0</v>
      </c>
      <c r="T225" s="216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17" t="s">
        <v>252</v>
      </c>
      <c r="AT225" s="217" t="s">
        <v>124</v>
      </c>
      <c r="AU225" s="217" t="s">
        <v>84</v>
      </c>
      <c r="AY225" s="19" t="s">
        <v>121</v>
      </c>
      <c r="BE225" s="218">
        <f>IF(N225="základní",J225,0)</f>
        <v>0</v>
      </c>
      <c r="BF225" s="218">
        <f>IF(N225="snížená",J225,0)</f>
        <v>0</v>
      </c>
      <c r="BG225" s="218">
        <f>IF(N225="zákl. přenesená",J225,0)</f>
        <v>0</v>
      </c>
      <c r="BH225" s="218">
        <f>IF(N225="sníž. přenesená",J225,0)</f>
        <v>0</v>
      </c>
      <c r="BI225" s="218">
        <f>IF(N225="nulová",J225,0)</f>
        <v>0</v>
      </c>
      <c r="BJ225" s="19" t="s">
        <v>82</v>
      </c>
      <c r="BK225" s="218">
        <f>ROUND(I225*H225,2)</f>
        <v>0</v>
      </c>
      <c r="BL225" s="19" t="s">
        <v>252</v>
      </c>
      <c r="BM225" s="217" t="s">
        <v>300</v>
      </c>
    </row>
    <row r="226" s="2" customFormat="1">
      <c r="A226" s="40"/>
      <c r="B226" s="41"/>
      <c r="C226" s="42"/>
      <c r="D226" s="219" t="s">
        <v>131</v>
      </c>
      <c r="E226" s="42"/>
      <c r="F226" s="220" t="s">
        <v>301</v>
      </c>
      <c r="G226" s="42"/>
      <c r="H226" s="42"/>
      <c r="I226" s="221"/>
      <c r="J226" s="42"/>
      <c r="K226" s="42"/>
      <c r="L226" s="46"/>
      <c r="M226" s="222"/>
      <c r="N226" s="223"/>
      <c r="O226" s="86"/>
      <c r="P226" s="86"/>
      <c r="Q226" s="86"/>
      <c r="R226" s="86"/>
      <c r="S226" s="86"/>
      <c r="T226" s="87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T226" s="19" t="s">
        <v>131</v>
      </c>
      <c r="AU226" s="19" t="s">
        <v>84</v>
      </c>
    </row>
    <row r="227" s="13" customFormat="1">
      <c r="A227" s="13"/>
      <c r="B227" s="224"/>
      <c r="C227" s="225"/>
      <c r="D227" s="226" t="s">
        <v>133</v>
      </c>
      <c r="E227" s="227" t="s">
        <v>19</v>
      </c>
      <c r="F227" s="228" t="s">
        <v>302</v>
      </c>
      <c r="G227" s="225"/>
      <c r="H227" s="227" t="s">
        <v>19</v>
      </c>
      <c r="I227" s="229"/>
      <c r="J227" s="225"/>
      <c r="K227" s="225"/>
      <c r="L227" s="230"/>
      <c r="M227" s="231"/>
      <c r="N227" s="232"/>
      <c r="O227" s="232"/>
      <c r="P227" s="232"/>
      <c r="Q227" s="232"/>
      <c r="R227" s="232"/>
      <c r="S227" s="232"/>
      <c r="T227" s="23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34" t="s">
        <v>133</v>
      </c>
      <c r="AU227" s="234" t="s">
        <v>84</v>
      </c>
      <c r="AV227" s="13" t="s">
        <v>82</v>
      </c>
      <c r="AW227" s="13" t="s">
        <v>36</v>
      </c>
      <c r="AX227" s="13" t="s">
        <v>74</v>
      </c>
      <c r="AY227" s="234" t="s">
        <v>121</v>
      </c>
    </row>
    <row r="228" s="14" customFormat="1">
      <c r="A228" s="14"/>
      <c r="B228" s="235"/>
      <c r="C228" s="236"/>
      <c r="D228" s="226" t="s">
        <v>133</v>
      </c>
      <c r="E228" s="237" t="s">
        <v>19</v>
      </c>
      <c r="F228" s="238" t="s">
        <v>303</v>
      </c>
      <c r="G228" s="236"/>
      <c r="H228" s="239">
        <v>14.58</v>
      </c>
      <c r="I228" s="240"/>
      <c r="J228" s="236"/>
      <c r="K228" s="236"/>
      <c r="L228" s="241"/>
      <c r="M228" s="242"/>
      <c r="N228" s="243"/>
      <c r="O228" s="243"/>
      <c r="P228" s="243"/>
      <c r="Q228" s="243"/>
      <c r="R228" s="243"/>
      <c r="S228" s="243"/>
      <c r="T228" s="24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45" t="s">
        <v>133</v>
      </c>
      <c r="AU228" s="245" t="s">
        <v>84</v>
      </c>
      <c r="AV228" s="14" t="s">
        <v>84</v>
      </c>
      <c r="AW228" s="14" t="s">
        <v>36</v>
      </c>
      <c r="AX228" s="14" t="s">
        <v>74</v>
      </c>
      <c r="AY228" s="245" t="s">
        <v>121</v>
      </c>
    </row>
    <row r="229" s="14" customFormat="1">
      <c r="A229" s="14"/>
      <c r="B229" s="235"/>
      <c r="C229" s="236"/>
      <c r="D229" s="226" t="s">
        <v>133</v>
      </c>
      <c r="E229" s="237" t="s">
        <v>19</v>
      </c>
      <c r="F229" s="238" t="s">
        <v>211</v>
      </c>
      <c r="G229" s="236"/>
      <c r="H229" s="239">
        <v>1.0800000000000001</v>
      </c>
      <c r="I229" s="240"/>
      <c r="J229" s="236"/>
      <c r="K229" s="236"/>
      <c r="L229" s="241"/>
      <c r="M229" s="242"/>
      <c r="N229" s="243"/>
      <c r="O229" s="243"/>
      <c r="P229" s="243"/>
      <c r="Q229" s="243"/>
      <c r="R229" s="243"/>
      <c r="S229" s="243"/>
      <c r="T229" s="24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45" t="s">
        <v>133</v>
      </c>
      <c r="AU229" s="245" t="s">
        <v>84</v>
      </c>
      <c r="AV229" s="14" t="s">
        <v>84</v>
      </c>
      <c r="AW229" s="14" t="s">
        <v>36</v>
      </c>
      <c r="AX229" s="14" t="s">
        <v>74</v>
      </c>
      <c r="AY229" s="245" t="s">
        <v>121</v>
      </c>
    </row>
    <row r="230" s="13" customFormat="1">
      <c r="A230" s="13"/>
      <c r="B230" s="224"/>
      <c r="C230" s="225"/>
      <c r="D230" s="226" t="s">
        <v>133</v>
      </c>
      <c r="E230" s="227" t="s">
        <v>19</v>
      </c>
      <c r="F230" s="228" t="s">
        <v>304</v>
      </c>
      <c r="G230" s="225"/>
      <c r="H230" s="227" t="s">
        <v>19</v>
      </c>
      <c r="I230" s="229"/>
      <c r="J230" s="225"/>
      <c r="K230" s="225"/>
      <c r="L230" s="230"/>
      <c r="M230" s="231"/>
      <c r="N230" s="232"/>
      <c r="O230" s="232"/>
      <c r="P230" s="232"/>
      <c r="Q230" s="232"/>
      <c r="R230" s="232"/>
      <c r="S230" s="232"/>
      <c r="T230" s="23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4" t="s">
        <v>133</v>
      </c>
      <c r="AU230" s="234" t="s">
        <v>84</v>
      </c>
      <c r="AV230" s="13" t="s">
        <v>82</v>
      </c>
      <c r="AW230" s="13" t="s">
        <v>36</v>
      </c>
      <c r="AX230" s="13" t="s">
        <v>74</v>
      </c>
      <c r="AY230" s="234" t="s">
        <v>121</v>
      </c>
    </row>
    <row r="231" s="14" customFormat="1">
      <c r="A231" s="14"/>
      <c r="B231" s="235"/>
      <c r="C231" s="236"/>
      <c r="D231" s="226" t="s">
        <v>133</v>
      </c>
      <c r="E231" s="237" t="s">
        <v>19</v>
      </c>
      <c r="F231" s="238" t="s">
        <v>305</v>
      </c>
      <c r="G231" s="236"/>
      <c r="H231" s="239">
        <v>6.4800000000000004</v>
      </c>
      <c r="I231" s="240"/>
      <c r="J231" s="236"/>
      <c r="K231" s="236"/>
      <c r="L231" s="241"/>
      <c r="M231" s="242"/>
      <c r="N231" s="243"/>
      <c r="O231" s="243"/>
      <c r="P231" s="243"/>
      <c r="Q231" s="243"/>
      <c r="R231" s="243"/>
      <c r="S231" s="243"/>
      <c r="T231" s="24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45" t="s">
        <v>133</v>
      </c>
      <c r="AU231" s="245" t="s">
        <v>84</v>
      </c>
      <c r="AV231" s="14" t="s">
        <v>84</v>
      </c>
      <c r="AW231" s="14" t="s">
        <v>36</v>
      </c>
      <c r="AX231" s="14" t="s">
        <v>74</v>
      </c>
      <c r="AY231" s="245" t="s">
        <v>121</v>
      </c>
    </row>
    <row r="232" s="15" customFormat="1">
      <c r="A232" s="15"/>
      <c r="B232" s="246"/>
      <c r="C232" s="247"/>
      <c r="D232" s="226" t="s">
        <v>133</v>
      </c>
      <c r="E232" s="248" t="s">
        <v>19</v>
      </c>
      <c r="F232" s="249" t="s">
        <v>143</v>
      </c>
      <c r="G232" s="247"/>
      <c r="H232" s="250">
        <v>22.140000000000001</v>
      </c>
      <c r="I232" s="251"/>
      <c r="J232" s="247"/>
      <c r="K232" s="247"/>
      <c r="L232" s="252"/>
      <c r="M232" s="253"/>
      <c r="N232" s="254"/>
      <c r="O232" s="254"/>
      <c r="P232" s="254"/>
      <c r="Q232" s="254"/>
      <c r="R232" s="254"/>
      <c r="S232" s="254"/>
      <c r="T232" s="25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T232" s="256" t="s">
        <v>133</v>
      </c>
      <c r="AU232" s="256" t="s">
        <v>84</v>
      </c>
      <c r="AV232" s="15" t="s">
        <v>129</v>
      </c>
      <c r="AW232" s="15" t="s">
        <v>36</v>
      </c>
      <c r="AX232" s="15" t="s">
        <v>82</v>
      </c>
      <c r="AY232" s="256" t="s">
        <v>121</v>
      </c>
    </row>
    <row r="233" s="2" customFormat="1" ht="37.8" customHeight="1">
      <c r="A233" s="40"/>
      <c r="B233" s="41"/>
      <c r="C233" s="206" t="s">
        <v>306</v>
      </c>
      <c r="D233" s="206" t="s">
        <v>124</v>
      </c>
      <c r="E233" s="207" t="s">
        <v>307</v>
      </c>
      <c r="F233" s="208" t="s">
        <v>308</v>
      </c>
      <c r="G233" s="209" t="s">
        <v>159</v>
      </c>
      <c r="H233" s="210">
        <v>130.19999999999999</v>
      </c>
      <c r="I233" s="211"/>
      <c r="J233" s="212">
        <f>ROUND(I233*H233,2)</f>
        <v>0</v>
      </c>
      <c r="K233" s="208" t="s">
        <v>128</v>
      </c>
      <c r="L233" s="46"/>
      <c r="M233" s="213" t="s">
        <v>19</v>
      </c>
      <c r="N233" s="214" t="s">
        <v>45</v>
      </c>
      <c r="O233" s="86"/>
      <c r="P233" s="215">
        <f>O233*H233</f>
        <v>0</v>
      </c>
      <c r="Q233" s="215">
        <v>0.00016000000000000001</v>
      </c>
      <c r="R233" s="215">
        <f>Q233*H233</f>
        <v>0.020832</v>
      </c>
      <c r="S233" s="215">
        <v>0</v>
      </c>
      <c r="T233" s="216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17" t="s">
        <v>252</v>
      </c>
      <c r="AT233" s="217" t="s">
        <v>124</v>
      </c>
      <c r="AU233" s="217" t="s">
        <v>84</v>
      </c>
      <c r="AY233" s="19" t="s">
        <v>121</v>
      </c>
      <c r="BE233" s="218">
        <f>IF(N233="základní",J233,0)</f>
        <v>0</v>
      </c>
      <c r="BF233" s="218">
        <f>IF(N233="snížená",J233,0)</f>
        <v>0</v>
      </c>
      <c r="BG233" s="218">
        <f>IF(N233="zákl. přenesená",J233,0)</f>
        <v>0</v>
      </c>
      <c r="BH233" s="218">
        <f>IF(N233="sníž. přenesená",J233,0)</f>
        <v>0</v>
      </c>
      <c r="BI233" s="218">
        <f>IF(N233="nulová",J233,0)</f>
        <v>0</v>
      </c>
      <c r="BJ233" s="19" t="s">
        <v>82</v>
      </c>
      <c r="BK233" s="218">
        <f>ROUND(I233*H233,2)</f>
        <v>0</v>
      </c>
      <c r="BL233" s="19" t="s">
        <v>252</v>
      </c>
      <c r="BM233" s="217" t="s">
        <v>309</v>
      </c>
    </row>
    <row r="234" s="2" customFormat="1">
      <c r="A234" s="40"/>
      <c r="B234" s="41"/>
      <c r="C234" s="42"/>
      <c r="D234" s="219" t="s">
        <v>131</v>
      </c>
      <c r="E234" s="42"/>
      <c r="F234" s="220" t="s">
        <v>310</v>
      </c>
      <c r="G234" s="42"/>
      <c r="H234" s="42"/>
      <c r="I234" s="221"/>
      <c r="J234" s="42"/>
      <c r="K234" s="42"/>
      <c r="L234" s="46"/>
      <c r="M234" s="222"/>
      <c r="N234" s="223"/>
      <c r="O234" s="86"/>
      <c r="P234" s="86"/>
      <c r="Q234" s="86"/>
      <c r="R234" s="86"/>
      <c r="S234" s="86"/>
      <c r="T234" s="87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T234" s="19" t="s">
        <v>131</v>
      </c>
      <c r="AU234" s="19" t="s">
        <v>84</v>
      </c>
    </row>
    <row r="235" s="13" customFormat="1">
      <c r="A235" s="13"/>
      <c r="B235" s="224"/>
      <c r="C235" s="225"/>
      <c r="D235" s="226" t="s">
        <v>133</v>
      </c>
      <c r="E235" s="227" t="s">
        <v>19</v>
      </c>
      <c r="F235" s="228" t="s">
        <v>311</v>
      </c>
      <c r="G235" s="225"/>
      <c r="H235" s="227" t="s">
        <v>19</v>
      </c>
      <c r="I235" s="229"/>
      <c r="J235" s="225"/>
      <c r="K235" s="225"/>
      <c r="L235" s="230"/>
      <c r="M235" s="231"/>
      <c r="N235" s="232"/>
      <c r="O235" s="232"/>
      <c r="P235" s="232"/>
      <c r="Q235" s="232"/>
      <c r="R235" s="232"/>
      <c r="S235" s="232"/>
      <c r="T235" s="23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34" t="s">
        <v>133</v>
      </c>
      <c r="AU235" s="234" t="s">
        <v>84</v>
      </c>
      <c r="AV235" s="13" t="s">
        <v>82</v>
      </c>
      <c r="AW235" s="13" t="s">
        <v>36</v>
      </c>
      <c r="AX235" s="13" t="s">
        <v>74</v>
      </c>
      <c r="AY235" s="234" t="s">
        <v>121</v>
      </c>
    </row>
    <row r="236" s="13" customFormat="1">
      <c r="A236" s="13"/>
      <c r="B236" s="224"/>
      <c r="C236" s="225"/>
      <c r="D236" s="226" t="s">
        <v>133</v>
      </c>
      <c r="E236" s="227" t="s">
        <v>19</v>
      </c>
      <c r="F236" s="228" t="s">
        <v>312</v>
      </c>
      <c r="G236" s="225"/>
      <c r="H236" s="227" t="s">
        <v>19</v>
      </c>
      <c r="I236" s="229"/>
      <c r="J236" s="225"/>
      <c r="K236" s="225"/>
      <c r="L236" s="230"/>
      <c r="M236" s="231"/>
      <c r="N236" s="232"/>
      <c r="O236" s="232"/>
      <c r="P236" s="232"/>
      <c r="Q236" s="232"/>
      <c r="R236" s="232"/>
      <c r="S236" s="232"/>
      <c r="T236" s="23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34" t="s">
        <v>133</v>
      </c>
      <c r="AU236" s="234" t="s">
        <v>84</v>
      </c>
      <c r="AV236" s="13" t="s">
        <v>82</v>
      </c>
      <c r="AW236" s="13" t="s">
        <v>36</v>
      </c>
      <c r="AX236" s="13" t="s">
        <v>74</v>
      </c>
      <c r="AY236" s="234" t="s">
        <v>121</v>
      </c>
    </row>
    <row r="237" s="14" customFormat="1">
      <c r="A237" s="14"/>
      <c r="B237" s="235"/>
      <c r="C237" s="236"/>
      <c r="D237" s="226" t="s">
        <v>133</v>
      </c>
      <c r="E237" s="237" t="s">
        <v>19</v>
      </c>
      <c r="F237" s="238" t="s">
        <v>313</v>
      </c>
      <c r="G237" s="236"/>
      <c r="H237" s="239">
        <v>124.2</v>
      </c>
      <c r="I237" s="240"/>
      <c r="J237" s="236"/>
      <c r="K237" s="236"/>
      <c r="L237" s="241"/>
      <c r="M237" s="242"/>
      <c r="N237" s="243"/>
      <c r="O237" s="243"/>
      <c r="P237" s="243"/>
      <c r="Q237" s="243"/>
      <c r="R237" s="243"/>
      <c r="S237" s="243"/>
      <c r="T237" s="24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45" t="s">
        <v>133</v>
      </c>
      <c r="AU237" s="245" t="s">
        <v>84</v>
      </c>
      <c r="AV237" s="14" t="s">
        <v>84</v>
      </c>
      <c r="AW237" s="14" t="s">
        <v>36</v>
      </c>
      <c r="AX237" s="14" t="s">
        <v>74</v>
      </c>
      <c r="AY237" s="245" t="s">
        <v>121</v>
      </c>
    </row>
    <row r="238" s="13" customFormat="1">
      <c r="A238" s="13"/>
      <c r="B238" s="224"/>
      <c r="C238" s="225"/>
      <c r="D238" s="226" t="s">
        <v>133</v>
      </c>
      <c r="E238" s="227" t="s">
        <v>19</v>
      </c>
      <c r="F238" s="228" t="s">
        <v>314</v>
      </c>
      <c r="G238" s="225"/>
      <c r="H238" s="227" t="s">
        <v>19</v>
      </c>
      <c r="I238" s="229"/>
      <c r="J238" s="225"/>
      <c r="K238" s="225"/>
      <c r="L238" s="230"/>
      <c r="M238" s="231"/>
      <c r="N238" s="232"/>
      <c r="O238" s="232"/>
      <c r="P238" s="232"/>
      <c r="Q238" s="232"/>
      <c r="R238" s="232"/>
      <c r="S238" s="232"/>
      <c r="T238" s="23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4" t="s">
        <v>133</v>
      </c>
      <c r="AU238" s="234" t="s">
        <v>84</v>
      </c>
      <c r="AV238" s="13" t="s">
        <v>82</v>
      </c>
      <c r="AW238" s="13" t="s">
        <v>36</v>
      </c>
      <c r="AX238" s="13" t="s">
        <v>74</v>
      </c>
      <c r="AY238" s="234" t="s">
        <v>121</v>
      </c>
    </row>
    <row r="239" s="14" customFormat="1">
      <c r="A239" s="14"/>
      <c r="B239" s="235"/>
      <c r="C239" s="236"/>
      <c r="D239" s="226" t="s">
        <v>133</v>
      </c>
      <c r="E239" s="237" t="s">
        <v>19</v>
      </c>
      <c r="F239" s="238" t="s">
        <v>315</v>
      </c>
      <c r="G239" s="236"/>
      <c r="H239" s="239">
        <v>6</v>
      </c>
      <c r="I239" s="240"/>
      <c r="J239" s="236"/>
      <c r="K239" s="236"/>
      <c r="L239" s="241"/>
      <c r="M239" s="242"/>
      <c r="N239" s="243"/>
      <c r="O239" s="243"/>
      <c r="P239" s="243"/>
      <c r="Q239" s="243"/>
      <c r="R239" s="243"/>
      <c r="S239" s="243"/>
      <c r="T239" s="24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45" t="s">
        <v>133</v>
      </c>
      <c r="AU239" s="245" t="s">
        <v>84</v>
      </c>
      <c r="AV239" s="14" t="s">
        <v>84</v>
      </c>
      <c r="AW239" s="14" t="s">
        <v>36</v>
      </c>
      <c r="AX239" s="14" t="s">
        <v>74</v>
      </c>
      <c r="AY239" s="245" t="s">
        <v>121</v>
      </c>
    </row>
    <row r="240" s="15" customFormat="1">
      <c r="A240" s="15"/>
      <c r="B240" s="246"/>
      <c r="C240" s="247"/>
      <c r="D240" s="226" t="s">
        <v>133</v>
      </c>
      <c r="E240" s="248" t="s">
        <v>19</v>
      </c>
      <c r="F240" s="249" t="s">
        <v>143</v>
      </c>
      <c r="G240" s="247"/>
      <c r="H240" s="250">
        <v>130.19999999999999</v>
      </c>
      <c r="I240" s="251"/>
      <c r="J240" s="247"/>
      <c r="K240" s="247"/>
      <c r="L240" s="252"/>
      <c r="M240" s="253"/>
      <c r="N240" s="254"/>
      <c r="O240" s="254"/>
      <c r="P240" s="254"/>
      <c r="Q240" s="254"/>
      <c r="R240" s="254"/>
      <c r="S240" s="254"/>
      <c r="T240" s="25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T240" s="256" t="s">
        <v>133</v>
      </c>
      <c r="AU240" s="256" t="s">
        <v>84</v>
      </c>
      <c r="AV240" s="15" t="s">
        <v>129</v>
      </c>
      <c r="AW240" s="15" t="s">
        <v>36</v>
      </c>
      <c r="AX240" s="15" t="s">
        <v>82</v>
      </c>
      <c r="AY240" s="256" t="s">
        <v>121</v>
      </c>
    </row>
    <row r="241" s="2" customFormat="1" ht="24.15" customHeight="1">
      <c r="A241" s="40"/>
      <c r="B241" s="41"/>
      <c r="C241" s="206" t="s">
        <v>316</v>
      </c>
      <c r="D241" s="206" t="s">
        <v>124</v>
      </c>
      <c r="E241" s="207" t="s">
        <v>317</v>
      </c>
      <c r="F241" s="208" t="s">
        <v>318</v>
      </c>
      <c r="G241" s="209" t="s">
        <v>279</v>
      </c>
      <c r="H241" s="210">
        <v>48</v>
      </c>
      <c r="I241" s="211"/>
      <c r="J241" s="212">
        <f>ROUND(I241*H241,2)</f>
        <v>0</v>
      </c>
      <c r="K241" s="208" t="s">
        <v>204</v>
      </c>
      <c r="L241" s="46"/>
      <c r="M241" s="213" t="s">
        <v>19</v>
      </c>
      <c r="N241" s="214" t="s">
        <v>45</v>
      </c>
      <c r="O241" s="86"/>
      <c r="P241" s="215">
        <f>O241*H241</f>
        <v>0</v>
      </c>
      <c r="Q241" s="215">
        <v>0</v>
      </c>
      <c r="R241" s="215">
        <f>Q241*H241</f>
        <v>0</v>
      </c>
      <c r="S241" s="215">
        <v>0.012500000000000001</v>
      </c>
      <c r="T241" s="216">
        <f>S241*H241</f>
        <v>0.60000000000000009</v>
      </c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R241" s="217" t="s">
        <v>252</v>
      </c>
      <c r="AT241" s="217" t="s">
        <v>124</v>
      </c>
      <c r="AU241" s="217" t="s">
        <v>84</v>
      </c>
      <c r="AY241" s="19" t="s">
        <v>121</v>
      </c>
      <c r="BE241" s="218">
        <f>IF(N241="základní",J241,0)</f>
        <v>0</v>
      </c>
      <c r="BF241" s="218">
        <f>IF(N241="snížená",J241,0)</f>
        <v>0</v>
      </c>
      <c r="BG241" s="218">
        <f>IF(N241="zákl. přenesená",J241,0)</f>
        <v>0</v>
      </c>
      <c r="BH241" s="218">
        <f>IF(N241="sníž. přenesená",J241,0)</f>
        <v>0</v>
      </c>
      <c r="BI241" s="218">
        <f>IF(N241="nulová",J241,0)</f>
        <v>0</v>
      </c>
      <c r="BJ241" s="19" t="s">
        <v>82</v>
      </c>
      <c r="BK241" s="218">
        <f>ROUND(I241*H241,2)</f>
        <v>0</v>
      </c>
      <c r="BL241" s="19" t="s">
        <v>252</v>
      </c>
      <c r="BM241" s="217" t="s">
        <v>319</v>
      </c>
    </row>
    <row r="242" s="2" customFormat="1">
      <c r="A242" s="40"/>
      <c r="B242" s="41"/>
      <c r="C242" s="42"/>
      <c r="D242" s="219" t="s">
        <v>131</v>
      </c>
      <c r="E242" s="42"/>
      <c r="F242" s="220" t="s">
        <v>320</v>
      </c>
      <c r="G242" s="42"/>
      <c r="H242" s="42"/>
      <c r="I242" s="221"/>
      <c r="J242" s="42"/>
      <c r="K242" s="42"/>
      <c r="L242" s="46"/>
      <c r="M242" s="222"/>
      <c r="N242" s="223"/>
      <c r="O242" s="86"/>
      <c r="P242" s="86"/>
      <c r="Q242" s="86"/>
      <c r="R242" s="86"/>
      <c r="S242" s="86"/>
      <c r="T242" s="87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T242" s="19" t="s">
        <v>131</v>
      </c>
      <c r="AU242" s="19" t="s">
        <v>84</v>
      </c>
    </row>
    <row r="243" s="13" customFormat="1">
      <c r="A243" s="13"/>
      <c r="B243" s="224"/>
      <c r="C243" s="225"/>
      <c r="D243" s="226" t="s">
        <v>133</v>
      </c>
      <c r="E243" s="227" t="s">
        <v>19</v>
      </c>
      <c r="F243" s="228" t="s">
        <v>321</v>
      </c>
      <c r="G243" s="225"/>
      <c r="H243" s="227" t="s">
        <v>19</v>
      </c>
      <c r="I243" s="229"/>
      <c r="J243" s="225"/>
      <c r="K243" s="225"/>
      <c r="L243" s="230"/>
      <c r="M243" s="231"/>
      <c r="N243" s="232"/>
      <c r="O243" s="232"/>
      <c r="P243" s="232"/>
      <c r="Q243" s="232"/>
      <c r="R243" s="232"/>
      <c r="S243" s="232"/>
      <c r="T243" s="23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4" t="s">
        <v>133</v>
      </c>
      <c r="AU243" s="234" t="s">
        <v>84</v>
      </c>
      <c r="AV243" s="13" t="s">
        <v>82</v>
      </c>
      <c r="AW243" s="13" t="s">
        <v>36</v>
      </c>
      <c r="AX243" s="13" t="s">
        <v>74</v>
      </c>
      <c r="AY243" s="234" t="s">
        <v>121</v>
      </c>
    </row>
    <row r="244" s="13" customFormat="1">
      <c r="A244" s="13"/>
      <c r="B244" s="224"/>
      <c r="C244" s="225"/>
      <c r="D244" s="226" t="s">
        <v>133</v>
      </c>
      <c r="E244" s="227" t="s">
        <v>19</v>
      </c>
      <c r="F244" s="228" t="s">
        <v>322</v>
      </c>
      <c r="G244" s="225"/>
      <c r="H244" s="227" t="s">
        <v>19</v>
      </c>
      <c r="I244" s="229"/>
      <c r="J244" s="225"/>
      <c r="K244" s="225"/>
      <c r="L244" s="230"/>
      <c r="M244" s="231"/>
      <c r="N244" s="232"/>
      <c r="O244" s="232"/>
      <c r="P244" s="232"/>
      <c r="Q244" s="232"/>
      <c r="R244" s="232"/>
      <c r="S244" s="232"/>
      <c r="T244" s="23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34" t="s">
        <v>133</v>
      </c>
      <c r="AU244" s="234" t="s">
        <v>84</v>
      </c>
      <c r="AV244" s="13" t="s">
        <v>82</v>
      </c>
      <c r="AW244" s="13" t="s">
        <v>36</v>
      </c>
      <c r="AX244" s="13" t="s">
        <v>74</v>
      </c>
      <c r="AY244" s="234" t="s">
        <v>121</v>
      </c>
    </row>
    <row r="245" s="14" customFormat="1">
      <c r="A245" s="14"/>
      <c r="B245" s="235"/>
      <c r="C245" s="236"/>
      <c r="D245" s="226" t="s">
        <v>133</v>
      </c>
      <c r="E245" s="237" t="s">
        <v>19</v>
      </c>
      <c r="F245" s="238" t="s">
        <v>191</v>
      </c>
      <c r="G245" s="236"/>
      <c r="H245" s="239">
        <v>46</v>
      </c>
      <c r="I245" s="240"/>
      <c r="J245" s="236"/>
      <c r="K245" s="236"/>
      <c r="L245" s="241"/>
      <c r="M245" s="242"/>
      <c r="N245" s="243"/>
      <c r="O245" s="243"/>
      <c r="P245" s="243"/>
      <c r="Q245" s="243"/>
      <c r="R245" s="243"/>
      <c r="S245" s="243"/>
      <c r="T245" s="24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45" t="s">
        <v>133</v>
      </c>
      <c r="AU245" s="245" t="s">
        <v>84</v>
      </c>
      <c r="AV245" s="14" t="s">
        <v>84</v>
      </c>
      <c r="AW245" s="14" t="s">
        <v>36</v>
      </c>
      <c r="AX245" s="14" t="s">
        <v>74</v>
      </c>
      <c r="AY245" s="245" t="s">
        <v>121</v>
      </c>
    </row>
    <row r="246" s="13" customFormat="1">
      <c r="A246" s="13"/>
      <c r="B246" s="224"/>
      <c r="C246" s="225"/>
      <c r="D246" s="226" t="s">
        <v>133</v>
      </c>
      <c r="E246" s="227" t="s">
        <v>19</v>
      </c>
      <c r="F246" s="228" t="s">
        <v>323</v>
      </c>
      <c r="G246" s="225"/>
      <c r="H246" s="227" t="s">
        <v>19</v>
      </c>
      <c r="I246" s="229"/>
      <c r="J246" s="225"/>
      <c r="K246" s="225"/>
      <c r="L246" s="230"/>
      <c r="M246" s="231"/>
      <c r="N246" s="232"/>
      <c r="O246" s="232"/>
      <c r="P246" s="232"/>
      <c r="Q246" s="232"/>
      <c r="R246" s="232"/>
      <c r="S246" s="232"/>
      <c r="T246" s="23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4" t="s">
        <v>133</v>
      </c>
      <c r="AU246" s="234" t="s">
        <v>84</v>
      </c>
      <c r="AV246" s="13" t="s">
        <v>82</v>
      </c>
      <c r="AW246" s="13" t="s">
        <v>36</v>
      </c>
      <c r="AX246" s="13" t="s">
        <v>74</v>
      </c>
      <c r="AY246" s="234" t="s">
        <v>121</v>
      </c>
    </row>
    <row r="247" s="14" customFormat="1">
      <c r="A247" s="14"/>
      <c r="B247" s="235"/>
      <c r="C247" s="236"/>
      <c r="D247" s="226" t="s">
        <v>133</v>
      </c>
      <c r="E247" s="237" t="s">
        <v>19</v>
      </c>
      <c r="F247" s="238" t="s">
        <v>84</v>
      </c>
      <c r="G247" s="236"/>
      <c r="H247" s="239">
        <v>2</v>
      </c>
      <c r="I247" s="240"/>
      <c r="J247" s="236"/>
      <c r="K247" s="236"/>
      <c r="L247" s="241"/>
      <c r="M247" s="242"/>
      <c r="N247" s="243"/>
      <c r="O247" s="243"/>
      <c r="P247" s="243"/>
      <c r="Q247" s="243"/>
      <c r="R247" s="243"/>
      <c r="S247" s="243"/>
      <c r="T247" s="24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45" t="s">
        <v>133</v>
      </c>
      <c r="AU247" s="245" t="s">
        <v>84</v>
      </c>
      <c r="AV247" s="14" t="s">
        <v>84</v>
      </c>
      <c r="AW247" s="14" t="s">
        <v>36</v>
      </c>
      <c r="AX247" s="14" t="s">
        <v>74</v>
      </c>
      <c r="AY247" s="245" t="s">
        <v>121</v>
      </c>
    </row>
    <row r="248" s="15" customFormat="1">
      <c r="A248" s="15"/>
      <c r="B248" s="246"/>
      <c r="C248" s="247"/>
      <c r="D248" s="226" t="s">
        <v>133</v>
      </c>
      <c r="E248" s="248" t="s">
        <v>19</v>
      </c>
      <c r="F248" s="249" t="s">
        <v>143</v>
      </c>
      <c r="G248" s="247"/>
      <c r="H248" s="250">
        <v>48</v>
      </c>
      <c r="I248" s="251"/>
      <c r="J248" s="247"/>
      <c r="K248" s="247"/>
      <c r="L248" s="252"/>
      <c r="M248" s="253"/>
      <c r="N248" s="254"/>
      <c r="O248" s="254"/>
      <c r="P248" s="254"/>
      <c r="Q248" s="254"/>
      <c r="R248" s="254"/>
      <c r="S248" s="254"/>
      <c r="T248" s="25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T248" s="256" t="s">
        <v>133</v>
      </c>
      <c r="AU248" s="256" t="s">
        <v>84</v>
      </c>
      <c r="AV248" s="15" t="s">
        <v>129</v>
      </c>
      <c r="AW248" s="15" t="s">
        <v>36</v>
      </c>
      <c r="AX248" s="15" t="s">
        <v>82</v>
      </c>
      <c r="AY248" s="256" t="s">
        <v>121</v>
      </c>
    </row>
    <row r="249" s="2" customFormat="1" ht="33" customHeight="1">
      <c r="A249" s="40"/>
      <c r="B249" s="41"/>
      <c r="C249" s="206" t="s">
        <v>324</v>
      </c>
      <c r="D249" s="206" t="s">
        <v>124</v>
      </c>
      <c r="E249" s="207" t="s">
        <v>325</v>
      </c>
      <c r="F249" s="208" t="s">
        <v>326</v>
      </c>
      <c r="G249" s="209" t="s">
        <v>159</v>
      </c>
      <c r="H249" s="210">
        <v>42.600000000000001</v>
      </c>
      <c r="I249" s="211"/>
      <c r="J249" s="212">
        <f>ROUND(I249*H249,2)</f>
        <v>0</v>
      </c>
      <c r="K249" s="208" t="s">
        <v>204</v>
      </c>
      <c r="L249" s="46"/>
      <c r="M249" s="213" t="s">
        <v>19</v>
      </c>
      <c r="N249" s="214" t="s">
        <v>45</v>
      </c>
      <c r="O249" s="86"/>
      <c r="P249" s="215">
        <f>O249*H249</f>
        <v>0</v>
      </c>
      <c r="Q249" s="215">
        <v>0</v>
      </c>
      <c r="R249" s="215">
        <f>Q249*H249</f>
        <v>0</v>
      </c>
      <c r="S249" s="215">
        <v>0</v>
      </c>
      <c r="T249" s="216">
        <f>S249*H249</f>
        <v>0</v>
      </c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R249" s="217" t="s">
        <v>252</v>
      </c>
      <c r="AT249" s="217" t="s">
        <v>124</v>
      </c>
      <c r="AU249" s="217" t="s">
        <v>84</v>
      </c>
      <c r="AY249" s="19" t="s">
        <v>121</v>
      </c>
      <c r="BE249" s="218">
        <f>IF(N249="základní",J249,0)</f>
        <v>0</v>
      </c>
      <c r="BF249" s="218">
        <f>IF(N249="snížená",J249,0)</f>
        <v>0</v>
      </c>
      <c r="BG249" s="218">
        <f>IF(N249="zákl. přenesená",J249,0)</f>
        <v>0</v>
      </c>
      <c r="BH249" s="218">
        <f>IF(N249="sníž. přenesená",J249,0)</f>
        <v>0</v>
      </c>
      <c r="BI249" s="218">
        <f>IF(N249="nulová",J249,0)</f>
        <v>0</v>
      </c>
      <c r="BJ249" s="19" t="s">
        <v>82</v>
      </c>
      <c r="BK249" s="218">
        <f>ROUND(I249*H249,2)</f>
        <v>0</v>
      </c>
      <c r="BL249" s="19" t="s">
        <v>252</v>
      </c>
      <c r="BM249" s="217" t="s">
        <v>327</v>
      </c>
    </row>
    <row r="250" s="2" customFormat="1">
      <c r="A250" s="40"/>
      <c r="B250" s="41"/>
      <c r="C250" s="42"/>
      <c r="D250" s="219" t="s">
        <v>131</v>
      </c>
      <c r="E250" s="42"/>
      <c r="F250" s="220" t="s">
        <v>328</v>
      </c>
      <c r="G250" s="42"/>
      <c r="H250" s="42"/>
      <c r="I250" s="221"/>
      <c r="J250" s="42"/>
      <c r="K250" s="42"/>
      <c r="L250" s="46"/>
      <c r="M250" s="222"/>
      <c r="N250" s="223"/>
      <c r="O250" s="86"/>
      <c r="P250" s="86"/>
      <c r="Q250" s="86"/>
      <c r="R250" s="86"/>
      <c r="S250" s="86"/>
      <c r="T250" s="87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T250" s="19" t="s">
        <v>131</v>
      </c>
      <c r="AU250" s="19" t="s">
        <v>84</v>
      </c>
    </row>
    <row r="251" s="13" customFormat="1">
      <c r="A251" s="13"/>
      <c r="B251" s="224"/>
      <c r="C251" s="225"/>
      <c r="D251" s="226" t="s">
        <v>133</v>
      </c>
      <c r="E251" s="227" t="s">
        <v>19</v>
      </c>
      <c r="F251" s="228" t="s">
        <v>329</v>
      </c>
      <c r="G251" s="225"/>
      <c r="H251" s="227" t="s">
        <v>19</v>
      </c>
      <c r="I251" s="229"/>
      <c r="J251" s="225"/>
      <c r="K251" s="225"/>
      <c r="L251" s="230"/>
      <c r="M251" s="231"/>
      <c r="N251" s="232"/>
      <c r="O251" s="232"/>
      <c r="P251" s="232"/>
      <c r="Q251" s="232"/>
      <c r="R251" s="232"/>
      <c r="S251" s="232"/>
      <c r="T251" s="23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34" t="s">
        <v>133</v>
      </c>
      <c r="AU251" s="234" t="s">
        <v>84</v>
      </c>
      <c r="AV251" s="13" t="s">
        <v>82</v>
      </c>
      <c r="AW251" s="13" t="s">
        <v>36</v>
      </c>
      <c r="AX251" s="13" t="s">
        <v>74</v>
      </c>
      <c r="AY251" s="234" t="s">
        <v>121</v>
      </c>
    </row>
    <row r="252" s="13" customFormat="1">
      <c r="A252" s="13"/>
      <c r="B252" s="224"/>
      <c r="C252" s="225"/>
      <c r="D252" s="226" t="s">
        <v>133</v>
      </c>
      <c r="E252" s="227" t="s">
        <v>19</v>
      </c>
      <c r="F252" s="228" t="s">
        <v>330</v>
      </c>
      <c r="G252" s="225"/>
      <c r="H252" s="227" t="s">
        <v>19</v>
      </c>
      <c r="I252" s="229"/>
      <c r="J252" s="225"/>
      <c r="K252" s="225"/>
      <c r="L252" s="230"/>
      <c r="M252" s="231"/>
      <c r="N252" s="232"/>
      <c r="O252" s="232"/>
      <c r="P252" s="232"/>
      <c r="Q252" s="232"/>
      <c r="R252" s="232"/>
      <c r="S252" s="232"/>
      <c r="T252" s="23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34" t="s">
        <v>133</v>
      </c>
      <c r="AU252" s="234" t="s">
        <v>84</v>
      </c>
      <c r="AV252" s="13" t="s">
        <v>82</v>
      </c>
      <c r="AW252" s="13" t="s">
        <v>36</v>
      </c>
      <c r="AX252" s="13" t="s">
        <v>74</v>
      </c>
      <c r="AY252" s="234" t="s">
        <v>121</v>
      </c>
    </row>
    <row r="253" s="13" customFormat="1">
      <c r="A253" s="13"/>
      <c r="B253" s="224"/>
      <c r="C253" s="225"/>
      <c r="D253" s="226" t="s">
        <v>133</v>
      </c>
      <c r="E253" s="227" t="s">
        <v>19</v>
      </c>
      <c r="F253" s="228" t="s">
        <v>312</v>
      </c>
      <c r="G253" s="225"/>
      <c r="H253" s="227" t="s">
        <v>19</v>
      </c>
      <c r="I253" s="229"/>
      <c r="J253" s="225"/>
      <c r="K253" s="225"/>
      <c r="L253" s="230"/>
      <c r="M253" s="231"/>
      <c r="N253" s="232"/>
      <c r="O253" s="232"/>
      <c r="P253" s="232"/>
      <c r="Q253" s="232"/>
      <c r="R253" s="232"/>
      <c r="S253" s="232"/>
      <c r="T253" s="23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34" t="s">
        <v>133</v>
      </c>
      <c r="AU253" s="234" t="s">
        <v>84</v>
      </c>
      <c r="AV253" s="13" t="s">
        <v>82</v>
      </c>
      <c r="AW253" s="13" t="s">
        <v>36</v>
      </c>
      <c r="AX253" s="13" t="s">
        <v>74</v>
      </c>
      <c r="AY253" s="234" t="s">
        <v>121</v>
      </c>
    </row>
    <row r="254" s="14" customFormat="1">
      <c r="A254" s="14"/>
      <c r="B254" s="235"/>
      <c r="C254" s="236"/>
      <c r="D254" s="226" t="s">
        <v>133</v>
      </c>
      <c r="E254" s="237" t="s">
        <v>19</v>
      </c>
      <c r="F254" s="238" t="s">
        <v>331</v>
      </c>
      <c r="G254" s="236"/>
      <c r="H254" s="239">
        <v>41.399999999999999</v>
      </c>
      <c r="I254" s="240"/>
      <c r="J254" s="236"/>
      <c r="K254" s="236"/>
      <c r="L254" s="241"/>
      <c r="M254" s="242"/>
      <c r="N254" s="243"/>
      <c r="O254" s="243"/>
      <c r="P254" s="243"/>
      <c r="Q254" s="243"/>
      <c r="R254" s="243"/>
      <c r="S254" s="243"/>
      <c r="T254" s="24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45" t="s">
        <v>133</v>
      </c>
      <c r="AU254" s="245" t="s">
        <v>84</v>
      </c>
      <c r="AV254" s="14" t="s">
        <v>84</v>
      </c>
      <c r="AW254" s="14" t="s">
        <v>36</v>
      </c>
      <c r="AX254" s="14" t="s">
        <v>74</v>
      </c>
      <c r="AY254" s="245" t="s">
        <v>121</v>
      </c>
    </row>
    <row r="255" s="13" customFormat="1">
      <c r="A255" s="13"/>
      <c r="B255" s="224"/>
      <c r="C255" s="225"/>
      <c r="D255" s="226" t="s">
        <v>133</v>
      </c>
      <c r="E255" s="227" t="s">
        <v>19</v>
      </c>
      <c r="F255" s="228" t="s">
        <v>314</v>
      </c>
      <c r="G255" s="225"/>
      <c r="H255" s="227" t="s">
        <v>19</v>
      </c>
      <c r="I255" s="229"/>
      <c r="J255" s="225"/>
      <c r="K255" s="225"/>
      <c r="L255" s="230"/>
      <c r="M255" s="231"/>
      <c r="N255" s="232"/>
      <c r="O255" s="232"/>
      <c r="P255" s="232"/>
      <c r="Q255" s="232"/>
      <c r="R255" s="232"/>
      <c r="S255" s="232"/>
      <c r="T255" s="23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4" t="s">
        <v>133</v>
      </c>
      <c r="AU255" s="234" t="s">
        <v>84</v>
      </c>
      <c r="AV255" s="13" t="s">
        <v>82</v>
      </c>
      <c r="AW255" s="13" t="s">
        <v>36</v>
      </c>
      <c r="AX255" s="13" t="s">
        <v>74</v>
      </c>
      <c r="AY255" s="234" t="s">
        <v>121</v>
      </c>
    </row>
    <row r="256" s="14" customFormat="1">
      <c r="A256" s="14"/>
      <c r="B256" s="235"/>
      <c r="C256" s="236"/>
      <c r="D256" s="226" t="s">
        <v>133</v>
      </c>
      <c r="E256" s="237" t="s">
        <v>19</v>
      </c>
      <c r="F256" s="238" t="s">
        <v>332</v>
      </c>
      <c r="G256" s="236"/>
      <c r="H256" s="239">
        <v>1.2</v>
      </c>
      <c r="I256" s="240"/>
      <c r="J256" s="236"/>
      <c r="K256" s="236"/>
      <c r="L256" s="241"/>
      <c r="M256" s="242"/>
      <c r="N256" s="243"/>
      <c r="O256" s="243"/>
      <c r="P256" s="243"/>
      <c r="Q256" s="243"/>
      <c r="R256" s="243"/>
      <c r="S256" s="243"/>
      <c r="T256" s="24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45" t="s">
        <v>133</v>
      </c>
      <c r="AU256" s="245" t="s">
        <v>84</v>
      </c>
      <c r="AV256" s="14" t="s">
        <v>84</v>
      </c>
      <c r="AW256" s="14" t="s">
        <v>36</v>
      </c>
      <c r="AX256" s="14" t="s">
        <v>74</v>
      </c>
      <c r="AY256" s="245" t="s">
        <v>121</v>
      </c>
    </row>
    <row r="257" s="15" customFormat="1">
      <c r="A257" s="15"/>
      <c r="B257" s="246"/>
      <c r="C257" s="247"/>
      <c r="D257" s="226" t="s">
        <v>133</v>
      </c>
      <c r="E257" s="248" t="s">
        <v>19</v>
      </c>
      <c r="F257" s="249" t="s">
        <v>143</v>
      </c>
      <c r="G257" s="247"/>
      <c r="H257" s="250">
        <v>42.600000000000001</v>
      </c>
      <c r="I257" s="251"/>
      <c r="J257" s="247"/>
      <c r="K257" s="247"/>
      <c r="L257" s="252"/>
      <c r="M257" s="253"/>
      <c r="N257" s="254"/>
      <c r="O257" s="254"/>
      <c r="P257" s="254"/>
      <c r="Q257" s="254"/>
      <c r="R257" s="254"/>
      <c r="S257" s="254"/>
      <c r="T257" s="25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T257" s="256" t="s">
        <v>133</v>
      </c>
      <c r="AU257" s="256" t="s">
        <v>84</v>
      </c>
      <c r="AV257" s="15" t="s">
        <v>129</v>
      </c>
      <c r="AW257" s="15" t="s">
        <v>36</v>
      </c>
      <c r="AX257" s="15" t="s">
        <v>82</v>
      </c>
      <c r="AY257" s="256" t="s">
        <v>121</v>
      </c>
    </row>
    <row r="258" s="2" customFormat="1" ht="37.8" customHeight="1">
      <c r="A258" s="40"/>
      <c r="B258" s="41"/>
      <c r="C258" s="257" t="s">
        <v>333</v>
      </c>
      <c r="D258" s="257" t="s">
        <v>176</v>
      </c>
      <c r="E258" s="258" t="s">
        <v>334</v>
      </c>
      <c r="F258" s="259" t="s">
        <v>335</v>
      </c>
      <c r="G258" s="260" t="s">
        <v>159</v>
      </c>
      <c r="H258" s="261">
        <v>42.600000000000001</v>
      </c>
      <c r="I258" s="262"/>
      <c r="J258" s="263">
        <f>ROUND(I258*H258,2)</f>
        <v>0</v>
      </c>
      <c r="K258" s="259" t="s">
        <v>19</v>
      </c>
      <c r="L258" s="264"/>
      <c r="M258" s="265" t="s">
        <v>19</v>
      </c>
      <c r="N258" s="266" t="s">
        <v>45</v>
      </c>
      <c r="O258" s="86"/>
      <c r="P258" s="215">
        <f>O258*H258</f>
        <v>0</v>
      </c>
      <c r="Q258" s="215">
        <v>0</v>
      </c>
      <c r="R258" s="215">
        <f>Q258*H258</f>
        <v>0</v>
      </c>
      <c r="S258" s="215">
        <v>0</v>
      </c>
      <c r="T258" s="216">
        <f>S258*H258</f>
        <v>0</v>
      </c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R258" s="217" t="s">
        <v>261</v>
      </c>
      <c r="AT258" s="217" t="s">
        <v>176</v>
      </c>
      <c r="AU258" s="217" t="s">
        <v>84</v>
      </c>
      <c r="AY258" s="19" t="s">
        <v>121</v>
      </c>
      <c r="BE258" s="218">
        <f>IF(N258="základní",J258,0)</f>
        <v>0</v>
      </c>
      <c r="BF258" s="218">
        <f>IF(N258="snížená",J258,0)</f>
        <v>0</v>
      </c>
      <c r="BG258" s="218">
        <f>IF(N258="zákl. přenesená",J258,0)</f>
        <v>0</v>
      </c>
      <c r="BH258" s="218">
        <f>IF(N258="sníž. přenesená",J258,0)</f>
        <v>0</v>
      </c>
      <c r="BI258" s="218">
        <f>IF(N258="nulová",J258,0)</f>
        <v>0</v>
      </c>
      <c r="BJ258" s="19" t="s">
        <v>82</v>
      </c>
      <c r="BK258" s="218">
        <f>ROUND(I258*H258,2)</f>
        <v>0</v>
      </c>
      <c r="BL258" s="19" t="s">
        <v>252</v>
      </c>
      <c r="BM258" s="217" t="s">
        <v>336</v>
      </c>
    </row>
    <row r="259" s="2" customFormat="1" ht="49.05" customHeight="1">
      <c r="A259" s="40"/>
      <c r="B259" s="41"/>
      <c r="C259" s="206" t="s">
        <v>337</v>
      </c>
      <c r="D259" s="206" t="s">
        <v>124</v>
      </c>
      <c r="E259" s="207" t="s">
        <v>338</v>
      </c>
      <c r="F259" s="208" t="s">
        <v>339</v>
      </c>
      <c r="G259" s="209" t="s">
        <v>217</v>
      </c>
      <c r="H259" s="210">
        <v>0.214</v>
      </c>
      <c r="I259" s="211"/>
      <c r="J259" s="212">
        <f>ROUND(I259*H259,2)</f>
        <v>0</v>
      </c>
      <c r="K259" s="208" t="s">
        <v>128</v>
      </c>
      <c r="L259" s="46"/>
      <c r="M259" s="213" t="s">
        <v>19</v>
      </c>
      <c r="N259" s="214" t="s">
        <v>45</v>
      </c>
      <c r="O259" s="86"/>
      <c r="P259" s="215">
        <f>O259*H259</f>
        <v>0</v>
      </c>
      <c r="Q259" s="215">
        <v>0</v>
      </c>
      <c r="R259" s="215">
        <f>Q259*H259</f>
        <v>0</v>
      </c>
      <c r="S259" s="215">
        <v>0</v>
      </c>
      <c r="T259" s="216">
        <f>S259*H259</f>
        <v>0</v>
      </c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R259" s="217" t="s">
        <v>252</v>
      </c>
      <c r="AT259" s="217" t="s">
        <v>124</v>
      </c>
      <c r="AU259" s="217" t="s">
        <v>84</v>
      </c>
      <c r="AY259" s="19" t="s">
        <v>121</v>
      </c>
      <c r="BE259" s="218">
        <f>IF(N259="základní",J259,0)</f>
        <v>0</v>
      </c>
      <c r="BF259" s="218">
        <f>IF(N259="snížená",J259,0)</f>
        <v>0</v>
      </c>
      <c r="BG259" s="218">
        <f>IF(N259="zákl. přenesená",J259,0)</f>
        <v>0</v>
      </c>
      <c r="BH259" s="218">
        <f>IF(N259="sníž. přenesená",J259,0)</f>
        <v>0</v>
      </c>
      <c r="BI259" s="218">
        <f>IF(N259="nulová",J259,0)</f>
        <v>0</v>
      </c>
      <c r="BJ259" s="19" t="s">
        <v>82</v>
      </c>
      <c r="BK259" s="218">
        <f>ROUND(I259*H259,2)</f>
        <v>0</v>
      </c>
      <c r="BL259" s="19" t="s">
        <v>252</v>
      </c>
      <c r="BM259" s="217" t="s">
        <v>340</v>
      </c>
    </row>
    <row r="260" s="2" customFormat="1">
      <c r="A260" s="40"/>
      <c r="B260" s="41"/>
      <c r="C260" s="42"/>
      <c r="D260" s="219" t="s">
        <v>131</v>
      </c>
      <c r="E260" s="42"/>
      <c r="F260" s="220" t="s">
        <v>341</v>
      </c>
      <c r="G260" s="42"/>
      <c r="H260" s="42"/>
      <c r="I260" s="221"/>
      <c r="J260" s="42"/>
      <c r="K260" s="42"/>
      <c r="L260" s="46"/>
      <c r="M260" s="222"/>
      <c r="N260" s="223"/>
      <c r="O260" s="86"/>
      <c r="P260" s="86"/>
      <c r="Q260" s="86"/>
      <c r="R260" s="86"/>
      <c r="S260" s="86"/>
      <c r="T260" s="87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T260" s="19" t="s">
        <v>131</v>
      </c>
      <c r="AU260" s="19" t="s">
        <v>84</v>
      </c>
    </row>
    <row r="261" s="12" customFormat="1" ht="22.8" customHeight="1">
      <c r="A261" s="12"/>
      <c r="B261" s="190"/>
      <c r="C261" s="191"/>
      <c r="D261" s="192" t="s">
        <v>73</v>
      </c>
      <c r="E261" s="204" t="s">
        <v>342</v>
      </c>
      <c r="F261" s="204" t="s">
        <v>343</v>
      </c>
      <c r="G261" s="191"/>
      <c r="H261" s="191"/>
      <c r="I261" s="194"/>
      <c r="J261" s="205">
        <f>BK261</f>
        <v>0</v>
      </c>
      <c r="K261" s="191"/>
      <c r="L261" s="196"/>
      <c r="M261" s="197"/>
      <c r="N261" s="198"/>
      <c r="O261" s="198"/>
      <c r="P261" s="199">
        <f>SUM(P262:P309)</f>
        <v>0</v>
      </c>
      <c r="Q261" s="198"/>
      <c r="R261" s="199">
        <f>SUM(R262:R309)</f>
        <v>0.097853999999999997</v>
      </c>
      <c r="S261" s="198"/>
      <c r="T261" s="200">
        <f>SUM(T262:T309)</f>
        <v>0.031229999999999994</v>
      </c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R261" s="201" t="s">
        <v>84</v>
      </c>
      <c r="AT261" s="202" t="s">
        <v>73</v>
      </c>
      <c r="AU261" s="202" t="s">
        <v>82</v>
      </c>
      <c r="AY261" s="201" t="s">
        <v>121</v>
      </c>
      <c r="BK261" s="203">
        <f>SUM(BK262:BK309)</f>
        <v>0</v>
      </c>
    </row>
    <row r="262" s="2" customFormat="1" ht="24.15" customHeight="1">
      <c r="A262" s="40"/>
      <c r="B262" s="41"/>
      <c r="C262" s="206" t="s">
        <v>344</v>
      </c>
      <c r="D262" s="206" t="s">
        <v>124</v>
      </c>
      <c r="E262" s="207" t="s">
        <v>345</v>
      </c>
      <c r="F262" s="208" t="s">
        <v>346</v>
      </c>
      <c r="G262" s="209" t="s">
        <v>127</v>
      </c>
      <c r="H262" s="210">
        <v>208.19999999999999</v>
      </c>
      <c r="I262" s="211"/>
      <c r="J262" s="212">
        <f>ROUND(I262*H262,2)</f>
        <v>0</v>
      </c>
      <c r="K262" s="208" t="s">
        <v>128</v>
      </c>
      <c r="L262" s="46"/>
      <c r="M262" s="213" t="s">
        <v>19</v>
      </c>
      <c r="N262" s="214" t="s">
        <v>45</v>
      </c>
      <c r="O262" s="86"/>
      <c r="P262" s="215">
        <f>O262*H262</f>
        <v>0</v>
      </c>
      <c r="Q262" s="215">
        <v>0</v>
      </c>
      <c r="R262" s="215">
        <f>Q262*H262</f>
        <v>0</v>
      </c>
      <c r="S262" s="215">
        <v>0</v>
      </c>
      <c r="T262" s="216">
        <f>S262*H262</f>
        <v>0</v>
      </c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R262" s="217" t="s">
        <v>252</v>
      </c>
      <c r="AT262" s="217" t="s">
        <v>124</v>
      </c>
      <c r="AU262" s="217" t="s">
        <v>84</v>
      </c>
      <c r="AY262" s="19" t="s">
        <v>121</v>
      </c>
      <c r="BE262" s="218">
        <f>IF(N262="základní",J262,0)</f>
        <v>0</v>
      </c>
      <c r="BF262" s="218">
        <f>IF(N262="snížená",J262,0)</f>
        <v>0</v>
      </c>
      <c r="BG262" s="218">
        <f>IF(N262="zákl. přenesená",J262,0)</f>
        <v>0</v>
      </c>
      <c r="BH262" s="218">
        <f>IF(N262="sníž. přenesená",J262,0)</f>
        <v>0</v>
      </c>
      <c r="BI262" s="218">
        <f>IF(N262="nulová",J262,0)</f>
        <v>0</v>
      </c>
      <c r="BJ262" s="19" t="s">
        <v>82</v>
      </c>
      <c r="BK262" s="218">
        <f>ROUND(I262*H262,2)</f>
        <v>0</v>
      </c>
      <c r="BL262" s="19" t="s">
        <v>252</v>
      </c>
      <c r="BM262" s="217" t="s">
        <v>347</v>
      </c>
    </row>
    <row r="263" s="2" customFormat="1">
      <c r="A263" s="40"/>
      <c r="B263" s="41"/>
      <c r="C263" s="42"/>
      <c r="D263" s="219" t="s">
        <v>131</v>
      </c>
      <c r="E263" s="42"/>
      <c r="F263" s="220" t="s">
        <v>348</v>
      </c>
      <c r="G263" s="42"/>
      <c r="H263" s="42"/>
      <c r="I263" s="221"/>
      <c r="J263" s="42"/>
      <c r="K263" s="42"/>
      <c r="L263" s="46"/>
      <c r="M263" s="222"/>
      <c r="N263" s="223"/>
      <c r="O263" s="86"/>
      <c r="P263" s="86"/>
      <c r="Q263" s="86"/>
      <c r="R263" s="86"/>
      <c r="S263" s="86"/>
      <c r="T263" s="87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T263" s="19" t="s">
        <v>131</v>
      </c>
      <c r="AU263" s="19" t="s">
        <v>84</v>
      </c>
    </row>
    <row r="264" s="13" customFormat="1">
      <c r="A264" s="13"/>
      <c r="B264" s="224"/>
      <c r="C264" s="225"/>
      <c r="D264" s="226" t="s">
        <v>133</v>
      </c>
      <c r="E264" s="227" t="s">
        <v>19</v>
      </c>
      <c r="F264" s="228" t="s">
        <v>349</v>
      </c>
      <c r="G264" s="225"/>
      <c r="H264" s="227" t="s">
        <v>19</v>
      </c>
      <c r="I264" s="229"/>
      <c r="J264" s="225"/>
      <c r="K264" s="225"/>
      <c r="L264" s="230"/>
      <c r="M264" s="231"/>
      <c r="N264" s="232"/>
      <c r="O264" s="232"/>
      <c r="P264" s="232"/>
      <c r="Q264" s="232"/>
      <c r="R264" s="232"/>
      <c r="S264" s="232"/>
      <c r="T264" s="23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4" t="s">
        <v>133</v>
      </c>
      <c r="AU264" s="234" t="s">
        <v>84</v>
      </c>
      <c r="AV264" s="13" t="s">
        <v>82</v>
      </c>
      <c r="AW264" s="13" t="s">
        <v>36</v>
      </c>
      <c r="AX264" s="13" t="s">
        <v>74</v>
      </c>
      <c r="AY264" s="234" t="s">
        <v>121</v>
      </c>
    </row>
    <row r="265" s="13" customFormat="1">
      <c r="A265" s="13"/>
      <c r="B265" s="224"/>
      <c r="C265" s="225"/>
      <c r="D265" s="226" t="s">
        <v>133</v>
      </c>
      <c r="E265" s="227" t="s">
        <v>19</v>
      </c>
      <c r="F265" s="228" t="s">
        <v>135</v>
      </c>
      <c r="G265" s="225"/>
      <c r="H265" s="227" t="s">
        <v>19</v>
      </c>
      <c r="I265" s="229"/>
      <c r="J265" s="225"/>
      <c r="K265" s="225"/>
      <c r="L265" s="230"/>
      <c r="M265" s="231"/>
      <c r="N265" s="232"/>
      <c r="O265" s="232"/>
      <c r="P265" s="232"/>
      <c r="Q265" s="232"/>
      <c r="R265" s="232"/>
      <c r="S265" s="232"/>
      <c r="T265" s="23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34" t="s">
        <v>133</v>
      </c>
      <c r="AU265" s="234" t="s">
        <v>84</v>
      </c>
      <c r="AV265" s="13" t="s">
        <v>82</v>
      </c>
      <c r="AW265" s="13" t="s">
        <v>36</v>
      </c>
      <c r="AX265" s="13" t="s">
        <v>74</v>
      </c>
      <c r="AY265" s="234" t="s">
        <v>121</v>
      </c>
    </row>
    <row r="266" s="14" customFormat="1">
      <c r="A266" s="14"/>
      <c r="B266" s="235"/>
      <c r="C266" s="236"/>
      <c r="D266" s="226" t="s">
        <v>133</v>
      </c>
      <c r="E266" s="237" t="s">
        <v>19</v>
      </c>
      <c r="F266" s="238" t="s">
        <v>350</v>
      </c>
      <c r="G266" s="236"/>
      <c r="H266" s="239">
        <v>165.59999999999999</v>
      </c>
      <c r="I266" s="240"/>
      <c r="J266" s="236"/>
      <c r="K266" s="236"/>
      <c r="L266" s="241"/>
      <c r="M266" s="242"/>
      <c r="N266" s="243"/>
      <c r="O266" s="243"/>
      <c r="P266" s="243"/>
      <c r="Q266" s="243"/>
      <c r="R266" s="243"/>
      <c r="S266" s="243"/>
      <c r="T266" s="24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45" t="s">
        <v>133</v>
      </c>
      <c r="AU266" s="245" t="s">
        <v>84</v>
      </c>
      <c r="AV266" s="14" t="s">
        <v>84</v>
      </c>
      <c r="AW266" s="14" t="s">
        <v>36</v>
      </c>
      <c r="AX266" s="14" t="s">
        <v>74</v>
      </c>
      <c r="AY266" s="245" t="s">
        <v>121</v>
      </c>
    </row>
    <row r="267" s="13" customFormat="1">
      <c r="A267" s="13"/>
      <c r="B267" s="224"/>
      <c r="C267" s="225"/>
      <c r="D267" s="226" t="s">
        <v>133</v>
      </c>
      <c r="E267" s="227" t="s">
        <v>19</v>
      </c>
      <c r="F267" s="228" t="s">
        <v>137</v>
      </c>
      <c r="G267" s="225"/>
      <c r="H267" s="227" t="s">
        <v>19</v>
      </c>
      <c r="I267" s="229"/>
      <c r="J267" s="225"/>
      <c r="K267" s="225"/>
      <c r="L267" s="230"/>
      <c r="M267" s="231"/>
      <c r="N267" s="232"/>
      <c r="O267" s="232"/>
      <c r="P267" s="232"/>
      <c r="Q267" s="232"/>
      <c r="R267" s="232"/>
      <c r="S267" s="232"/>
      <c r="T267" s="23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34" t="s">
        <v>133</v>
      </c>
      <c r="AU267" s="234" t="s">
        <v>84</v>
      </c>
      <c r="AV267" s="13" t="s">
        <v>82</v>
      </c>
      <c r="AW267" s="13" t="s">
        <v>36</v>
      </c>
      <c r="AX267" s="13" t="s">
        <v>74</v>
      </c>
      <c r="AY267" s="234" t="s">
        <v>121</v>
      </c>
    </row>
    <row r="268" s="14" customFormat="1">
      <c r="A268" s="14"/>
      <c r="B268" s="235"/>
      <c r="C268" s="236"/>
      <c r="D268" s="226" t="s">
        <v>133</v>
      </c>
      <c r="E268" s="237" t="s">
        <v>19</v>
      </c>
      <c r="F268" s="238" t="s">
        <v>138</v>
      </c>
      <c r="G268" s="236"/>
      <c r="H268" s="239">
        <v>41.399999999999999</v>
      </c>
      <c r="I268" s="240"/>
      <c r="J268" s="236"/>
      <c r="K268" s="236"/>
      <c r="L268" s="241"/>
      <c r="M268" s="242"/>
      <c r="N268" s="243"/>
      <c r="O268" s="243"/>
      <c r="P268" s="243"/>
      <c r="Q268" s="243"/>
      <c r="R268" s="243"/>
      <c r="S268" s="243"/>
      <c r="T268" s="24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45" t="s">
        <v>133</v>
      </c>
      <c r="AU268" s="245" t="s">
        <v>84</v>
      </c>
      <c r="AV268" s="14" t="s">
        <v>84</v>
      </c>
      <c r="AW268" s="14" t="s">
        <v>36</v>
      </c>
      <c r="AX268" s="14" t="s">
        <v>74</v>
      </c>
      <c r="AY268" s="245" t="s">
        <v>121</v>
      </c>
    </row>
    <row r="269" s="13" customFormat="1">
      <c r="A269" s="13"/>
      <c r="B269" s="224"/>
      <c r="C269" s="225"/>
      <c r="D269" s="226" t="s">
        <v>133</v>
      </c>
      <c r="E269" s="227" t="s">
        <v>19</v>
      </c>
      <c r="F269" s="228" t="s">
        <v>139</v>
      </c>
      <c r="G269" s="225"/>
      <c r="H269" s="227" t="s">
        <v>19</v>
      </c>
      <c r="I269" s="229"/>
      <c r="J269" s="225"/>
      <c r="K269" s="225"/>
      <c r="L269" s="230"/>
      <c r="M269" s="231"/>
      <c r="N269" s="232"/>
      <c r="O269" s="232"/>
      <c r="P269" s="232"/>
      <c r="Q269" s="232"/>
      <c r="R269" s="232"/>
      <c r="S269" s="232"/>
      <c r="T269" s="23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34" t="s">
        <v>133</v>
      </c>
      <c r="AU269" s="234" t="s">
        <v>84</v>
      </c>
      <c r="AV269" s="13" t="s">
        <v>82</v>
      </c>
      <c r="AW269" s="13" t="s">
        <v>36</v>
      </c>
      <c r="AX269" s="13" t="s">
        <v>74</v>
      </c>
      <c r="AY269" s="234" t="s">
        <v>121</v>
      </c>
    </row>
    <row r="270" s="13" customFormat="1">
      <c r="A270" s="13"/>
      <c r="B270" s="224"/>
      <c r="C270" s="225"/>
      <c r="D270" s="226" t="s">
        <v>133</v>
      </c>
      <c r="E270" s="227" t="s">
        <v>19</v>
      </c>
      <c r="F270" s="228" t="s">
        <v>351</v>
      </c>
      <c r="G270" s="225"/>
      <c r="H270" s="227" t="s">
        <v>19</v>
      </c>
      <c r="I270" s="229"/>
      <c r="J270" s="225"/>
      <c r="K270" s="225"/>
      <c r="L270" s="230"/>
      <c r="M270" s="231"/>
      <c r="N270" s="232"/>
      <c r="O270" s="232"/>
      <c r="P270" s="232"/>
      <c r="Q270" s="232"/>
      <c r="R270" s="232"/>
      <c r="S270" s="232"/>
      <c r="T270" s="23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34" t="s">
        <v>133</v>
      </c>
      <c r="AU270" s="234" t="s">
        <v>84</v>
      </c>
      <c r="AV270" s="13" t="s">
        <v>82</v>
      </c>
      <c r="AW270" s="13" t="s">
        <v>36</v>
      </c>
      <c r="AX270" s="13" t="s">
        <v>74</v>
      </c>
      <c r="AY270" s="234" t="s">
        <v>121</v>
      </c>
    </row>
    <row r="271" s="13" customFormat="1">
      <c r="A271" s="13"/>
      <c r="B271" s="224"/>
      <c r="C271" s="225"/>
      <c r="D271" s="226" t="s">
        <v>133</v>
      </c>
      <c r="E271" s="227" t="s">
        <v>19</v>
      </c>
      <c r="F271" s="228" t="s">
        <v>141</v>
      </c>
      <c r="G271" s="225"/>
      <c r="H271" s="227" t="s">
        <v>19</v>
      </c>
      <c r="I271" s="229"/>
      <c r="J271" s="225"/>
      <c r="K271" s="225"/>
      <c r="L271" s="230"/>
      <c r="M271" s="231"/>
      <c r="N271" s="232"/>
      <c r="O271" s="232"/>
      <c r="P271" s="232"/>
      <c r="Q271" s="232"/>
      <c r="R271" s="232"/>
      <c r="S271" s="232"/>
      <c r="T271" s="23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34" t="s">
        <v>133</v>
      </c>
      <c r="AU271" s="234" t="s">
        <v>84</v>
      </c>
      <c r="AV271" s="13" t="s">
        <v>82</v>
      </c>
      <c r="AW271" s="13" t="s">
        <v>36</v>
      </c>
      <c r="AX271" s="13" t="s">
        <v>74</v>
      </c>
      <c r="AY271" s="234" t="s">
        <v>121</v>
      </c>
    </row>
    <row r="272" s="14" customFormat="1">
      <c r="A272" s="14"/>
      <c r="B272" s="235"/>
      <c r="C272" s="236"/>
      <c r="D272" s="226" t="s">
        <v>133</v>
      </c>
      <c r="E272" s="237" t="s">
        <v>19</v>
      </c>
      <c r="F272" s="238" t="s">
        <v>142</v>
      </c>
      <c r="G272" s="236"/>
      <c r="H272" s="239">
        <v>1.2</v>
      </c>
      <c r="I272" s="240"/>
      <c r="J272" s="236"/>
      <c r="K272" s="236"/>
      <c r="L272" s="241"/>
      <c r="M272" s="242"/>
      <c r="N272" s="243"/>
      <c r="O272" s="243"/>
      <c r="P272" s="243"/>
      <c r="Q272" s="243"/>
      <c r="R272" s="243"/>
      <c r="S272" s="243"/>
      <c r="T272" s="24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45" t="s">
        <v>133</v>
      </c>
      <c r="AU272" s="245" t="s">
        <v>84</v>
      </c>
      <c r="AV272" s="14" t="s">
        <v>84</v>
      </c>
      <c r="AW272" s="14" t="s">
        <v>36</v>
      </c>
      <c r="AX272" s="14" t="s">
        <v>74</v>
      </c>
      <c r="AY272" s="245" t="s">
        <v>121</v>
      </c>
    </row>
    <row r="273" s="15" customFormat="1">
      <c r="A273" s="15"/>
      <c r="B273" s="246"/>
      <c r="C273" s="247"/>
      <c r="D273" s="226" t="s">
        <v>133</v>
      </c>
      <c r="E273" s="248" t="s">
        <v>19</v>
      </c>
      <c r="F273" s="249" t="s">
        <v>143</v>
      </c>
      <c r="G273" s="247"/>
      <c r="H273" s="250">
        <v>208.19999999999999</v>
      </c>
      <c r="I273" s="251"/>
      <c r="J273" s="247"/>
      <c r="K273" s="247"/>
      <c r="L273" s="252"/>
      <c r="M273" s="253"/>
      <c r="N273" s="254"/>
      <c r="O273" s="254"/>
      <c r="P273" s="254"/>
      <c r="Q273" s="254"/>
      <c r="R273" s="254"/>
      <c r="S273" s="254"/>
      <c r="T273" s="25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T273" s="256" t="s">
        <v>133</v>
      </c>
      <c r="AU273" s="256" t="s">
        <v>84</v>
      </c>
      <c r="AV273" s="15" t="s">
        <v>129</v>
      </c>
      <c r="AW273" s="15" t="s">
        <v>36</v>
      </c>
      <c r="AX273" s="15" t="s">
        <v>82</v>
      </c>
      <c r="AY273" s="256" t="s">
        <v>121</v>
      </c>
    </row>
    <row r="274" s="2" customFormat="1" ht="24.15" customHeight="1">
      <c r="A274" s="40"/>
      <c r="B274" s="41"/>
      <c r="C274" s="206" t="s">
        <v>352</v>
      </c>
      <c r="D274" s="206" t="s">
        <v>124</v>
      </c>
      <c r="E274" s="207" t="s">
        <v>353</v>
      </c>
      <c r="F274" s="208" t="s">
        <v>354</v>
      </c>
      <c r="G274" s="209" t="s">
        <v>127</v>
      </c>
      <c r="H274" s="210">
        <v>208.19999999999999</v>
      </c>
      <c r="I274" s="211"/>
      <c r="J274" s="212">
        <f>ROUND(I274*H274,2)</f>
        <v>0</v>
      </c>
      <c r="K274" s="208" t="s">
        <v>128</v>
      </c>
      <c r="L274" s="46"/>
      <c r="M274" s="213" t="s">
        <v>19</v>
      </c>
      <c r="N274" s="214" t="s">
        <v>45</v>
      </c>
      <c r="O274" s="86"/>
      <c r="P274" s="215">
        <f>O274*H274</f>
        <v>0</v>
      </c>
      <c r="Q274" s="215">
        <v>0</v>
      </c>
      <c r="R274" s="215">
        <f>Q274*H274</f>
        <v>0</v>
      </c>
      <c r="S274" s="215">
        <v>0.00014999999999999999</v>
      </c>
      <c r="T274" s="216">
        <f>S274*H274</f>
        <v>0.031229999999999994</v>
      </c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R274" s="217" t="s">
        <v>252</v>
      </c>
      <c r="AT274" s="217" t="s">
        <v>124</v>
      </c>
      <c r="AU274" s="217" t="s">
        <v>84</v>
      </c>
      <c r="AY274" s="19" t="s">
        <v>121</v>
      </c>
      <c r="BE274" s="218">
        <f>IF(N274="základní",J274,0)</f>
        <v>0</v>
      </c>
      <c r="BF274" s="218">
        <f>IF(N274="snížená",J274,0)</f>
        <v>0</v>
      </c>
      <c r="BG274" s="218">
        <f>IF(N274="zákl. přenesená",J274,0)</f>
        <v>0</v>
      </c>
      <c r="BH274" s="218">
        <f>IF(N274="sníž. přenesená",J274,0)</f>
        <v>0</v>
      </c>
      <c r="BI274" s="218">
        <f>IF(N274="nulová",J274,0)</f>
        <v>0</v>
      </c>
      <c r="BJ274" s="19" t="s">
        <v>82</v>
      </c>
      <c r="BK274" s="218">
        <f>ROUND(I274*H274,2)</f>
        <v>0</v>
      </c>
      <c r="BL274" s="19" t="s">
        <v>252</v>
      </c>
      <c r="BM274" s="217" t="s">
        <v>355</v>
      </c>
    </row>
    <row r="275" s="2" customFormat="1">
      <c r="A275" s="40"/>
      <c r="B275" s="41"/>
      <c r="C275" s="42"/>
      <c r="D275" s="219" t="s">
        <v>131</v>
      </c>
      <c r="E275" s="42"/>
      <c r="F275" s="220" t="s">
        <v>356</v>
      </c>
      <c r="G275" s="42"/>
      <c r="H275" s="42"/>
      <c r="I275" s="221"/>
      <c r="J275" s="42"/>
      <c r="K275" s="42"/>
      <c r="L275" s="46"/>
      <c r="M275" s="222"/>
      <c r="N275" s="223"/>
      <c r="O275" s="86"/>
      <c r="P275" s="86"/>
      <c r="Q275" s="86"/>
      <c r="R275" s="86"/>
      <c r="S275" s="86"/>
      <c r="T275" s="87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T275" s="19" t="s">
        <v>131</v>
      </c>
      <c r="AU275" s="19" t="s">
        <v>84</v>
      </c>
    </row>
    <row r="276" s="13" customFormat="1">
      <c r="A276" s="13"/>
      <c r="B276" s="224"/>
      <c r="C276" s="225"/>
      <c r="D276" s="226" t="s">
        <v>133</v>
      </c>
      <c r="E276" s="227" t="s">
        <v>19</v>
      </c>
      <c r="F276" s="228" t="s">
        <v>349</v>
      </c>
      <c r="G276" s="225"/>
      <c r="H276" s="227" t="s">
        <v>19</v>
      </c>
      <c r="I276" s="229"/>
      <c r="J276" s="225"/>
      <c r="K276" s="225"/>
      <c r="L276" s="230"/>
      <c r="M276" s="231"/>
      <c r="N276" s="232"/>
      <c r="O276" s="232"/>
      <c r="P276" s="232"/>
      <c r="Q276" s="232"/>
      <c r="R276" s="232"/>
      <c r="S276" s="232"/>
      <c r="T276" s="23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34" t="s">
        <v>133</v>
      </c>
      <c r="AU276" s="234" t="s">
        <v>84</v>
      </c>
      <c r="AV276" s="13" t="s">
        <v>82</v>
      </c>
      <c r="AW276" s="13" t="s">
        <v>36</v>
      </c>
      <c r="AX276" s="13" t="s">
        <v>74</v>
      </c>
      <c r="AY276" s="234" t="s">
        <v>121</v>
      </c>
    </row>
    <row r="277" s="13" customFormat="1">
      <c r="A277" s="13"/>
      <c r="B277" s="224"/>
      <c r="C277" s="225"/>
      <c r="D277" s="226" t="s">
        <v>133</v>
      </c>
      <c r="E277" s="227" t="s">
        <v>19</v>
      </c>
      <c r="F277" s="228" t="s">
        <v>135</v>
      </c>
      <c r="G277" s="225"/>
      <c r="H277" s="227" t="s">
        <v>19</v>
      </c>
      <c r="I277" s="229"/>
      <c r="J277" s="225"/>
      <c r="K277" s="225"/>
      <c r="L277" s="230"/>
      <c r="M277" s="231"/>
      <c r="N277" s="232"/>
      <c r="O277" s="232"/>
      <c r="P277" s="232"/>
      <c r="Q277" s="232"/>
      <c r="R277" s="232"/>
      <c r="S277" s="232"/>
      <c r="T277" s="23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34" t="s">
        <v>133</v>
      </c>
      <c r="AU277" s="234" t="s">
        <v>84</v>
      </c>
      <c r="AV277" s="13" t="s">
        <v>82</v>
      </c>
      <c r="AW277" s="13" t="s">
        <v>36</v>
      </c>
      <c r="AX277" s="13" t="s">
        <v>74</v>
      </c>
      <c r="AY277" s="234" t="s">
        <v>121</v>
      </c>
    </row>
    <row r="278" s="14" customFormat="1">
      <c r="A278" s="14"/>
      <c r="B278" s="235"/>
      <c r="C278" s="236"/>
      <c r="D278" s="226" t="s">
        <v>133</v>
      </c>
      <c r="E278" s="237" t="s">
        <v>19</v>
      </c>
      <c r="F278" s="238" t="s">
        <v>350</v>
      </c>
      <c r="G278" s="236"/>
      <c r="H278" s="239">
        <v>165.59999999999999</v>
      </c>
      <c r="I278" s="240"/>
      <c r="J278" s="236"/>
      <c r="K278" s="236"/>
      <c r="L278" s="241"/>
      <c r="M278" s="242"/>
      <c r="N278" s="243"/>
      <c r="O278" s="243"/>
      <c r="P278" s="243"/>
      <c r="Q278" s="243"/>
      <c r="R278" s="243"/>
      <c r="S278" s="243"/>
      <c r="T278" s="24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45" t="s">
        <v>133</v>
      </c>
      <c r="AU278" s="245" t="s">
        <v>84</v>
      </c>
      <c r="AV278" s="14" t="s">
        <v>84</v>
      </c>
      <c r="AW278" s="14" t="s">
        <v>36</v>
      </c>
      <c r="AX278" s="14" t="s">
        <v>74</v>
      </c>
      <c r="AY278" s="245" t="s">
        <v>121</v>
      </c>
    </row>
    <row r="279" s="13" customFormat="1">
      <c r="A279" s="13"/>
      <c r="B279" s="224"/>
      <c r="C279" s="225"/>
      <c r="D279" s="226" t="s">
        <v>133</v>
      </c>
      <c r="E279" s="227" t="s">
        <v>19</v>
      </c>
      <c r="F279" s="228" t="s">
        <v>137</v>
      </c>
      <c r="G279" s="225"/>
      <c r="H279" s="227" t="s">
        <v>19</v>
      </c>
      <c r="I279" s="229"/>
      <c r="J279" s="225"/>
      <c r="K279" s="225"/>
      <c r="L279" s="230"/>
      <c r="M279" s="231"/>
      <c r="N279" s="232"/>
      <c r="O279" s="232"/>
      <c r="P279" s="232"/>
      <c r="Q279" s="232"/>
      <c r="R279" s="232"/>
      <c r="S279" s="232"/>
      <c r="T279" s="23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34" t="s">
        <v>133</v>
      </c>
      <c r="AU279" s="234" t="s">
        <v>84</v>
      </c>
      <c r="AV279" s="13" t="s">
        <v>82</v>
      </c>
      <c r="AW279" s="13" t="s">
        <v>36</v>
      </c>
      <c r="AX279" s="13" t="s">
        <v>74</v>
      </c>
      <c r="AY279" s="234" t="s">
        <v>121</v>
      </c>
    </row>
    <row r="280" s="14" customFormat="1">
      <c r="A280" s="14"/>
      <c r="B280" s="235"/>
      <c r="C280" s="236"/>
      <c r="D280" s="226" t="s">
        <v>133</v>
      </c>
      <c r="E280" s="237" t="s">
        <v>19</v>
      </c>
      <c r="F280" s="238" t="s">
        <v>138</v>
      </c>
      <c r="G280" s="236"/>
      <c r="H280" s="239">
        <v>41.399999999999999</v>
      </c>
      <c r="I280" s="240"/>
      <c r="J280" s="236"/>
      <c r="K280" s="236"/>
      <c r="L280" s="241"/>
      <c r="M280" s="242"/>
      <c r="N280" s="243"/>
      <c r="O280" s="243"/>
      <c r="P280" s="243"/>
      <c r="Q280" s="243"/>
      <c r="R280" s="243"/>
      <c r="S280" s="243"/>
      <c r="T280" s="24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45" t="s">
        <v>133</v>
      </c>
      <c r="AU280" s="245" t="s">
        <v>84</v>
      </c>
      <c r="AV280" s="14" t="s">
        <v>84</v>
      </c>
      <c r="AW280" s="14" t="s">
        <v>36</v>
      </c>
      <c r="AX280" s="14" t="s">
        <v>74</v>
      </c>
      <c r="AY280" s="245" t="s">
        <v>121</v>
      </c>
    </row>
    <row r="281" s="13" customFormat="1">
      <c r="A281" s="13"/>
      <c r="B281" s="224"/>
      <c r="C281" s="225"/>
      <c r="D281" s="226" t="s">
        <v>133</v>
      </c>
      <c r="E281" s="227" t="s">
        <v>19</v>
      </c>
      <c r="F281" s="228" t="s">
        <v>139</v>
      </c>
      <c r="G281" s="225"/>
      <c r="H281" s="227" t="s">
        <v>19</v>
      </c>
      <c r="I281" s="229"/>
      <c r="J281" s="225"/>
      <c r="K281" s="225"/>
      <c r="L281" s="230"/>
      <c r="M281" s="231"/>
      <c r="N281" s="232"/>
      <c r="O281" s="232"/>
      <c r="P281" s="232"/>
      <c r="Q281" s="232"/>
      <c r="R281" s="232"/>
      <c r="S281" s="232"/>
      <c r="T281" s="23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34" t="s">
        <v>133</v>
      </c>
      <c r="AU281" s="234" t="s">
        <v>84</v>
      </c>
      <c r="AV281" s="13" t="s">
        <v>82</v>
      </c>
      <c r="AW281" s="13" t="s">
        <v>36</v>
      </c>
      <c r="AX281" s="13" t="s">
        <v>74</v>
      </c>
      <c r="AY281" s="234" t="s">
        <v>121</v>
      </c>
    </row>
    <row r="282" s="13" customFormat="1">
      <c r="A282" s="13"/>
      <c r="B282" s="224"/>
      <c r="C282" s="225"/>
      <c r="D282" s="226" t="s">
        <v>133</v>
      </c>
      <c r="E282" s="227" t="s">
        <v>19</v>
      </c>
      <c r="F282" s="228" t="s">
        <v>351</v>
      </c>
      <c r="G282" s="225"/>
      <c r="H282" s="227" t="s">
        <v>19</v>
      </c>
      <c r="I282" s="229"/>
      <c r="J282" s="225"/>
      <c r="K282" s="225"/>
      <c r="L282" s="230"/>
      <c r="M282" s="231"/>
      <c r="N282" s="232"/>
      <c r="O282" s="232"/>
      <c r="P282" s="232"/>
      <c r="Q282" s="232"/>
      <c r="R282" s="232"/>
      <c r="S282" s="232"/>
      <c r="T282" s="23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34" t="s">
        <v>133</v>
      </c>
      <c r="AU282" s="234" t="s">
        <v>84</v>
      </c>
      <c r="AV282" s="13" t="s">
        <v>82</v>
      </c>
      <c r="AW282" s="13" t="s">
        <v>36</v>
      </c>
      <c r="AX282" s="13" t="s">
        <v>74</v>
      </c>
      <c r="AY282" s="234" t="s">
        <v>121</v>
      </c>
    </row>
    <row r="283" s="13" customFormat="1">
      <c r="A283" s="13"/>
      <c r="B283" s="224"/>
      <c r="C283" s="225"/>
      <c r="D283" s="226" t="s">
        <v>133</v>
      </c>
      <c r="E283" s="227" t="s">
        <v>19</v>
      </c>
      <c r="F283" s="228" t="s">
        <v>141</v>
      </c>
      <c r="G283" s="225"/>
      <c r="H283" s="227" t="s">
        <v>19</v>
      </c>
      <c r="I283" s="229"/>
      <c r="J283" s="225"/>
      <c r="K283" s="225"/>
      <c r="L283" s="230"/>
      <c r="M283" s="231"/>
      <c r="N283" s="232"/>
      <c r="O283" s="232"/>
      <c r="P283" s="232"/>
      <c r="Q283" s="232"/>
      <c r="R283" s="232"/>
      <c r="S283" s="232"/>
      <c r="T283" s="23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34" t="s">
        <v>133</v>
      </c>
      <c r="AU283" s="234" t="s">
        <v>84</v>
      </c>
      <c r="AV283" s="13" t="s">
        <v>82</v>
      </c>
      <c r="AW283" s="13" t="s">
        <v>36</v>
      </c>
      <c r="AX283" s="13" t="s">
        <v>74</v>
      </c>
      <c r="AY283" s="234" t="s">
        <v>121</v>
      </c>
    </row>
    <row r="284" s="14" customFormat="1">
      <c r="A284" s="14"/>
      <c r="B284" s="235"/>
      <c r="C284" s="236"/>
      <c r="D284" s="226" t="s">
        <v>133</v>
      </c>
      <c r="E284" s="237" t="s">
        <v>19</v>
      </c>
      <c r="F284" s="238" t="s">
        <v>142</v>
      </c>
      <c r="G284" s="236"/>
      <c r="H284" s="239">
        <v>1.2</v>
      </c>
      <c r="I284" s="240"/>
      <c r="J284" s="236"/>
      <c r="K284" s="236"/>
      <c r="L284" s="241"/>
      <c r="M284" s="242"/>
      <c r="N284" s="243"/>
      <c r="O284" s="243"/>
      <c r="P284" s="243"/>
      <c r="Q284" s="243"/>
      <c r="R284" s="243"/>
      <c r="S284" s="243"/>
      <c r="T284" s="24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45" t="s">
        <v>133</v>
      </c>
      <c r="AU284" s="245" t="s">
        <v>84</v>
      </c>
      <c r="AV284" s="14" t="s">
        <v>84</v>
      </c>
      <c r="AW284" s="14" t="s">
        <v>36</v>
      </c>
      <c r="AX284" s="14" t="s">
        <v>74</v>
      </c>
      <c r="AY284" s="245" t="s">
        <v>121</v>
      </c>
    </row>
    <row r="285" s="15" customFormat="1">
      <c r="A285" s="15"/>
      <c r="B285" s="246"/>
      <c r="C285" s="247"/>
      <c r="D285" s="226" t="s">
        <v>133</v>
      </c>
      <c r="E285" s="248" t="s">
        <v>19</v>
      </c>
      <c r="F285" s="249" t="s">
        <v>143</v>
      </c>
      <c r="G285" s="247"/>
      <c r="H285" s="250">
        <v>208.19999999999999</v>
      </c>
      <c r="I285" s="251"/>
      <c r="J285" s="247"/>
      <c r="K285" s="247"/>
      <c r="L285" s="252"/>
      <c r="M285" s="253"/>
      <c r="N285" s="254"/>
      <c r="O285" s="254"/>
      <c r="P285" s="254"/>
      <c r="Q285" s="254"/>
      <c r="R285" s="254"/>
      <c r="S285" s="254"/>
      <c r="T285" s="25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T285" s="256" t="s">
        <v>133</v>
      </c>
      <c r="AU285" s="256" t="s">
        <v>84</v>
      </c>
      <c r="AV285" s="15" t="s">
        <v>129</v>
      </c>
      <c r="AW285" s="15" t="s">
        <v>36</v>
      </c>
      <c r="AX285" s="15" t="s">
        <v>82</v>
      </c>
      <c r="AY285" s="256" t="s">
        <v>121</v>
      </c>
    </row>
    <row r="286" s="2" customFormat="1" ht="24.15" customHeight="1">
      <c r="A286" s="40"/>
      <c r="B286" s="41"/>
      <c r="C286" s="206" t="s">
        <v>357</v>
      </c>
      <c r="D286" s="206" t="s">
        <v>124</v>
      </c>
      <c r="E286" s="207" t="s">
        <v>358</v>
      </c>
      <c r="F286" s="208" t="s">
        <v>359</v>
      </c>
      <c r="G286" s="209" t="s">
        <v>127</v>
      </c>
      <c r="H286" s="210">
        <v>208.19999999999999</v>
      </c>
      <c r="I286" s="211"/>
      <c r="J286" s="212">
        <f>ROUND(I286*H286,2)</f>
        <v>0</v>
      </c>
      <c r="K286" s="208" t="s">
        <v>128</v>
      </c>
      <c r="L286" s="46"/>
      <c r="M286" s="213" t="s">
        <v>19</v>
      </c>
      <c r="N286" s="214" t="s">
        <v>45</v>
      </c>
      <c r="O286" s="86"/>
      <c r="P286" s="215">
        <f>O286*H286</f>
        <v>0</v>
      </c>
      <c r="Q286" s="215">
        <v>0.00021000000000000001</v>
      </c>
      <c r="R286" s="215">
        <f>Q286*H286</f>
        <v>0.043721999999999997</v>
      </c>
      <c r="S286" s="215">
        <v>0</v>
      </c>
      <c r="T286" s="216">
        <f>S286*H286</f>
        <v>0</v>
      </c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R286" s="217" t="s">
        <v>252</v>
      </c>
      <c r="AT286" s="217" t="s">
        <v>124</v>
      </c>
      <c r="AU286" s="217" t="s">
        <v>84</v>
      </c>
      <c r="AY286" s="19" t="s">
        <v>121</v>
      </c>
      <c r="BE286" s="218">
        <f>IF(N286="základní",J286,0)</f>
        <v>0</v>
      </c>
      <c r="BF286" s="218">
        <f>IF(N286="snížená",J286,0)</f>
        <v>0</v>
      </c>
      <c r="BG286" s="218">
        <f>IF(N286="zákl. přenesená",J286,0)</f>
        <v>0</v>
      </c>
      <c r="BH286" s="218">
        <f>IF(N286="sníž. přenesená",J286,0)</f>
        <v>0</v>
      </c>
      <c r="BI286" s="218">
        <f>IF(N286="nulová",J286,0)</f>
        <v>0</v>
      </c>
      <c r="BJ286" s="19" t="s">
        <v>82</v>
      </c>
      <c r="BK286" s="218">
        <f>ROUND(I286*H286,2)</f>
        <v>0</v>
      </c>
      <c r="BL286" s="19" t="s">
        <v>252</v>
      </c>
      <c r="BM286" s="217" t="s">
        <v>360</v>
      </c>
    </row>
    <row r="287" s="2" customFormat="1">
      <c r="A287" s="40"/>
      <c r="B287" s="41"/>
      <c r="C287" s="42"/>
      <c r="D287" s="219" t="s">
        <v>131</v>
      </c>
      <c r="E287" s="42"/>
      <c r="F287" s="220" t="s">
        <v>361</v>
      </c>
      <c r="G287" s="42"/>
      <c r="H287" s="42"/>
      <c r="I287" s="221"/>
      <c r="J287" s="42"/>
      <c r="K287" s="42"/>
      <c r="L287" s="46"/>
      <c r="M287" s="222"/>
      <c r="N287" s="223"/>
      <c r="O287" s="86"/>
      <c r="P287" s="86"/>
      <c r="Q287" s="86"/>
      <c r="R287" s="86"/>
      <c r="S287" s="86"/>
      <c r="T287" s="87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T287" s="19" t="s">
        <v>131</v>
      </c>
      <c r="AU287" s="19" t="s">
        <v>84</v>
      </c>
    </row>
    <row r="288" s="13" customFormat="1">
      <c r="A288" s="13"/>
      <c r="B288" s="224"/>
      <c r="C288" s="225"/>
      <c r="D288" s="226" t="s">
        <v>133</v>
      </c>
      <c r="E288" s="227" t="s">
        <v>19</v>
      </c>
      <c r="F288" s="228" t="s">
        <v>349</v>
      </c>
      <c r="G288" s="225"/>
      <c r="H288" s="227" t="s">
        <v>19</v>
      </c>
      <c r="I288" s="229"/>
      <c r="J288" s="225"/>
      <c r="K288" s="225"/>
      <c r="L288" s="230"/>
      <c r="M288" s="231"/>
      <c r="N288" s="232"/>
      <c r="O288" s="232"/>
      <c r="P288" s="232"/>
      <c r="Q288" s="232"/>
      <c r="R288" s="232"/>
      <c r="S288" s="232"/>
      <c r="T288" s="23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34" t="s">
        <v>133</v>
      </c>
      <c r="AU288" s="234" t="s">
        <v>84</v>
      </c>
      <c r="AV288" s="13" t="s">
        <v>82</v>
      </c>
      <c r="AW288" s="13" t="s">
        <v>36</v>
      </c>
      <c r="AX288" s="13" t="s">
        <v>74</v>
      </c>
      <c r="AY288" s="234" t="s">
        <v>121</v>
      </c>
    </row>
    <row r="289" s="13" customFormat="1">
      <c r="A289" s="13"/>
      <c r="B289" s="224"/>
      <c r="C289" s="225"/>
      <c r="D289" s="226" t="s">
        <v>133</v>
      </c>
      <c r="E289" s="227" t="s">
        <v>19</v>
      </c>
      <c r="F289" s="228" t="s">
        <v>135</v>
      </c>
      <c r="G289" s="225"/>
      <c r="H289" s="227" t="s">
        <v>19</v>
      </c>
      <c r="I289" s="229"/>
      <c r="J289" s="225"/>
      <c r="K289" s="225"/>
      <c r="L289" s="230"/>
      <c r="M289" s="231"/>
      <c r="N289" s="232"/>
      <c r="O289" s="232"/>
      <c r="P289" s="232"/>
      <c r="Q289" s="232"/>
      <c r="R289" s="232"/>
      <c r="S289" s="232"/>
      <c r="T289" s="23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34" t="s">
        <v>133</v>
      </c>
      <c r="AU289" s="234" t="s">
        <v>84</v>
      </c>
      <c r="AV289" s="13" t="s">
        <v>82</v>
      </c>
      <c r="AW289" s="13" t="s">
        <v>36</v>
      </c>
      <c r="AX289" s="13" t="s">
        <v>74</v>
      </c>
      <c r="AY289" s="234" t="s">
        <v>121</v>
      </c>
    </row>
    <row r="290" s="14" customFormat="1">
      <c r="A290" s="14"/>
      <c r="B290" s="235"/>
      <c r="C290" s="236"/>
      <c r="D290" s="226" t="s">
        <v>133</v>
      </c>
      <c r="E290" s="237" t="s">
        <v>19</v>
      </c>
      <c r="F290" s="238" t="s">
        <v>350</v>
      </c>
      <c r="G290" s="236"/>
      <c r="H290" s="239">
        <v>165.59999999999999</v>
      </c>
      <c r="I290" s="240"/>
      <c r="J290" s="236"/>
      <c r="K290" s="236"/>
      <c r="L290" s="241"/>
      <c r="M290" s="242"/>
      <c r="N290" s="243"/>
      <c r="O290" s="243"/>
      <c r="P290" s="243"/>
      <c r="Q290" s="243"/>
      <c r="R290" s="243"/>
      <c r="S290" s="243"/>
      <c r="T290" s="24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45" t="s">
        <v>133</v>
      </c>
      <c r="AU290" s="245" t="s">
        <v>84</v>
      </c>
      <c r="AV290" s="14" t="s">
        <v>84</v>
      </c>
      <c r="AW290" s="14" t="s">
        <v>36</v>
      </c>
      <c r="AX290" s="14" t="s">
        <v>74</v>
      </c>
      <c r="AY290" s="245" t="s">
        <v>121</v>
      </c>
    </row>
    <row r="291" s="13" customFormat="1">
      <c r="A291" s="13"/>
      <c r="B291" s="224"/>
      <c r="C291" s="225"/>
      <c r="D291" s="226" t="s">
        <v>133</v>
      </c>
      <c r="E291" s="227" t="s">
        <v>19</v>
      </c>
      <c r="F291" s="228" t="s">
        <v>137</v>
      </c>
      <c r="G291" s="225"/>
      <c r="H291" s="227" t="s">
        <v>19</v>
      </c>
      <c r="I291" s="229"/>
      <c r="J291" s="225"/>
      <c r="K291" s="225"/>
      <c r="L291" s="230"/>
      <c r="M291" s="231"/>
      <c r="N291" s="232"/>
      <c r="O291" s="232"/>
      <c r="P291" s="232"/>
      <c r="Q291" s="232"/>
      <c r="R291" s="232"/>
      <c r="S291" s="232"/>
      <c r="T291" s="23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34" t="s">
        <v>133</v>
      </c>
      <c r="AU291" s="234" t="s">
        <v>84</v>
      </c>
      <c r="AV291" s="13" t="s">
        <v>82</v>
      </c>
      <c r="AW291" s="13" t="s">
        <v>36</v>
      </c>
      <c r="AX291" s="13" t="s">
        <v>74</v>
      </c>
      <c r="AY291" s="234" t="s">
        <v>121</v>
      </c>
    </row>
    <row r="292" s="14" customFormat="1">
      <c r="A292" s="14"/>
      <c r="B292" s="235"/>
      <c r="C292" s="236"/>
      <c r="D292" s="226" t="s">
        <v>133</v>
      </c>
      <c r="E292" s="237" t="s">
        <v>19</v>
      </c>
      <c r="F292" s="238" t="s">
        <v>138</v>
      </c>
      <c r="G292" s="236"/>
      <c r="H292" s="239">
        <v>41.399999999999999</v>
      </c>
      <c r="I292" s="240"/>
      <c r="J292" s="236"/>
      <c r="K292" s="236"/>
      <c r="L292" s="241"/>
      <c r="M292" s="242"/>
      <c r="N292" s="243"/>
      <c r="O292" s="243"/>
      <c r="P292" s="243"/>
      <c r="Q292" s="243"/>
      <c r="R292" s="243"/>
      <c r="S292" s="243"/>
      <c r="T292" s="24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45" t="s">
        <v>133</v>
      </c>
      <c r="AU292" s="245" t="s">
        <v>84</v>
      </c>
      <c r="AV292" s="14" t="s">
        <v>84</v>
      </c>
      <c r="AW292" s="14" t="s">
        <v>36</v>
      </c>
      <c r="AX292" s="14" t="s">
        <v>74</v>
      </c>
      <c r="AY292" s="245" t="s">
        <v>121</v>
      </c>
    </row>
    <row r="293" s="13" customFormat="1">
      <c r="A293" s="13"/>
      <c r="B293" s="224"/>
      <c r="C293" s="225"/>
      <c r="D293" s="226" t="s">
        <v>133</v>
      </c>
      <c r="E293" s="227" t="s">
        <v>19</v>
      </c>
      <c r="F293" s="228" t="s">
        <v>139</v>
      </c>
      <c r="G293" s="225"/>
      <c r="H293" s="227" t="s">
        <v>19</v>
      </c>
      <c r="I293" s="229"/>
      <c r="J293" s="225"/>
      <c r="K293" s="225"/>
      <c r="L293" s="230"/>
      <c r="M293" s="231"/>
      <c r="N293" s="232"/>
      <c r="O293" s="232"/>
      <c r="P293" s="232"/>
      <c r="Q293" s="232"/>
      <c r="R293" s="232"/>
      <c r="S293" s="232"/>
      <c r="T293" s="23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34" t="s">
        <v>133</v>
      </c>
      <c r="AU293" s="234" t="s">
        <v>84</v>
      </c>
      <c r="AV293" s="13" t="s">
        <v>82</v>
      </c>
      <c r="AW293" s="13" t="s">
        <v>36</v>
      </c>
      <c r="AX293" s="13" t="s">
        <v>74</v>
      </c>
      <c r="AY293" s="234" t="s">
        <v>121</v>
      </c>
    </row>
    <row r="294" s="13" customFormat="1">
      <c r="A294" s="13"/>
      <c r="B294" s="224"/>
      <c r="C294" s="225"/>
      <c r="D294" s="226" t="s">
        <v>133</v>
      </c>
      <c r="E294" s="227" t="s">
        <v>19</v>
      </c>
      <c r="F294" s="228" t="s">
        <v>351</v>
      </c>
      <c r="G294" s="225"/>
      <c r="H294" s="227" t="s">
        <v>19</v>
      </c>
      <c r="I294" s="229"/>
      <c r="J294" s="225"/>
      <c r="K294" s="225"/>
      <c r="L294" s="230"/>
      <c r="M294" s="231"/>
      <c r="N294" s="232"/>
      <c r="O294" s="232"/>
      <c r="P294" s="232"/>
      <c r="Q294" s="232"/>
      <c r="R294" s="232"/>
      <c r="S294" s="232"/>
      <c r="T294" s="23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34" t="s">
        <v>133</v>
      </c>
      <c r="AU294" s="234" t="s">
        <v>84</v>
      </c>
      <c r="AV294" s="13" t="s">
        <v>82</v>
      </c>
      <c r="AW294" s="13" t="s">
        <v>36</v>
      </c>
      <c r="AX294" s="13" t="s">
        <v>74</v>
      </c>
      <c r="AY294" s="234" t="s">
        <v>121</v>
      </c>
    </row>
    <row r="295" s="13" customFormat="1">
      <c r="A295" s="13"/>
      <c r="B295" s="224"/>
      <c r="C295" s="225"/>
      <c r="D295" s="226" t="s">
        <v>133</v>
      </c>
      <c r="E295" s="227" t="s">
        <v>19</v>
      </c>
      <c r="F295" s="228" t="s">
        <v>141</v>
      </c>
      <c r="G295" s="225"/>
      <c r="H295" s="227" t="s">
        <v>19</v>
      </c>
      <c r="I295" s="229"/>
      <c r="J295" s="225"/>
      <c r="K295" s="225"/>
      <c r="L295" s="230"/>
      <c r="M295" s="231"/>
      <c r="N295" s="232"/>
      <c r="O295" s="232"/>
      <c r="P295" s="232"/>
      <c r="Q295" s="232"/>
      <c r="R295" s="232"/>
      <c r="S295" s="232"/>
      <c r="T295" s="23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34" t="s">
        <v>133</v>
      </c>
      <c r="AU295" s="234" t="s">
        <v>84</v>
      </c>
      <c r="AV295" s="13" t="s">
        <v>82</v>
      </c>
      <c r="AW295" s="13" t="s">
        <v>36</v>
      </c>
      <c r="AX295" s="13" t="s">
        <v>74</v>
      </c>
      <c r="AY295" s="234" t="s">
        <v>121</v>
      </c>
    </row>
    <row r="296" s="14" customFormat="1">
      <c r="A296" s="14"/>
      <c r="B296" s="235"/>
      <c r="C296" s="236"/>
      <c r="D296" s="226" t="s">
        <v>133</v>
      </c>
      <c r="E296" s="237" t="s">
        <v>19</v>
      </c>
      <c r="F296" s="238" t="s">
        <v>142</v>
      </c>
      <c r="G296" s="236"/>
      <c r="H296" s="239">
        <v>1.2</v>
      </c>
      <c r="I296" s="240"/>
      <c r="J296" s="236"/>
      <c r="K296" s="236"/>
      <c r="L296" s="241"/>
      <c r="M296" s="242"/>
      <c r="N296" s="243"/>
      <c r="O296" s="243"/>
      <c r="P296" s="243"/>
      <c r="Q296" s="243"/>
      <c r="R296" s="243"/>
      <c r="S296" s="243"/>
      <c r="T296" s="24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45" t="s">
        <v>133</v>
      </c>
      <c r="AU296" s="245" t="s">
        <v>84</v>
      </c>
      <c r="AV296" s="14" t="s">
        <v>84</v>
      </c>
      <c r="AW296" s="14" t="s">
        <v>36</v>
      </c>
      <c r="AX296" s="14" t="s">
        <v>74</v>
      </c>
      <c r="AY296" s="245" t="s">
        <v>121</v>
      </c>
    </row>
    <row r="297" s="15" customFormat="1">
      <c r="A297" s="15"/>
      <c r="B297" s="246"/>
      <c r="C297" s="247"/>
      <c r="D297" s="226" t="s">
        <v>133</v>
      </c>
      <c r="E297" s="248" t="s">
        <v>19</v>
      </c>
      <c r="F297" s="249" t="s">
        <v>143</v>
      </c>
      <c r="G297" s="247"/>
      <c r="H297" s="250">
        <v>208.19999999999999</v>
      </c>
      <c r="I297" s="251"/>
      <c r="J297" s="247"/>
      <c r="K297" s="247"/>
      <c r="L297" s="252"/>
      <c r="M297" s="253"/>
      <c r="N297" s="254"/>
      <c r="O297" s="254"/>
      <c r="P297" s="254"/>
      <c r="Q297" s="254"/>
      <c r="R297" s="254"/>
      <c r="S297" s="254"/>
      <c r="T297" s="25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T297" s="256" t="s">
        <v>133</v>
      </c>
      <c r="AU297" s="256" t="s">
        <v>84</v>
      </c>
      <c r="AV297" s="15" t="s">
        <v>129</v>
      </c>
      <c r="AW297" s="15" t="s">
        <v>36</v>
      </c>
      <c r="AX297" s="15" t="s">
        <v>82</v>
      </c>
      <c r="AY297" s="256" t="s">
        <v>121</v>
      </c>
    </row>
    <row r="298" s="2" customFormat="1" ht="37.8" customHeight="1">
      <c r="A298" s="40"/>
      <c r="B298" s="41"/>
      <c r="C298" s="206" t="s">
        <v>362</v>
      </c>
      <c r="D298" s="206" t="s">
        <v>124</v>
      </c>
      <c r="E298" s="207" t="s">
        <v>363</v>
      </c>
      <c r="F298" s="208" t="s">
        <v>364</v>
      </c>
      <c r="G298" s="209" t="s">
        <v>127</v>
      </c>
      <c r="H298" s="210">
        <v>208.19999999999999</v>
      </c>
      <c r="I298" s="211"/>
      <c r="J298" s="212">
        <f>ROUND(I298*H298,2)</f>
        <v>0</v>
      </c>
      <c r="K298" s="208" t="s">
        <v>128</v>
      </c>
      <c r="L298" s="46"/>
      <c r="M298" s="213" t="s">
        <v>19</v>
      </c>
      <c r="N298" s="214" t="s">
        <v>45</v>
      </c>
      <c r="O298" s="86"/>
      <c r="P298" s="215">
        <f>O298*H298</f>
        <v>0</v>
      </c>
      <c r="Q298" s="215">
        <v>0.00025999999999999998</v>
      </c>
      <c r="R298" s="215">
        <f>Q298*H298</f>
        <v>0.054131999999999993</v>
      </c>
      <c r="S298" s="215">
        <v>0</v>
      </c>
      <c r="T298" s="216">
        <f>S298*H298</f>
        <v>0</v>
      </c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R298" s="217" t="s">
        <v>252</v>
      </c>
      <c r="AT298" s="217" t="s">
        <v>124</v>
      </c>
      <c r="AU298" s="217" t="s">
        <v>84</v>
      </c>
      <c r="AY298" s="19" t="s">
        <v>121</v>
      </c>
      <c r="BE298" s="218">
        <f>IF(N298="základní",J298,0)</f>
        <v>0</v>
      </c>
      <c r="BF298" s="218">
        <f>IF(N298="snížená",J298,0)</f>
        <v>0</v>
      </c>
      <c r="BG298" s="218">
        <f>IF(N298="zákl. přenesená",J298,0)</f>
        <v>0</v>
      </c>
      <c r="BH298" s="218">
        <f>IF(N298="sníž. přenesená",J298,0)</f>
        <v>0</v>
      </c>
      <c r="BI298" s="218">
        <f>IF(N298="nulová",J298,0)</f>
        <v>0</v>
      </c>
      <c r="BJ298" s="19" t="s">
        <v>82</v>
      </c>
      <c r="BK298" s="218">
        <f>ROUND(I298*H298,2)</f>
        <v>0</v>
      </c>
      <c r="BL298" s="19" t="s">
        <v>252</v>
      </c>
      <c r="BM298" s="217" t="s">
        <v>365</v>
      </c>
    </row>
    <row r="299" s="2" customFormat="1">
      <c r="A299" s="40"/>
      <c r="B299" s="41"/>
      <c r="C299" s="42"/>
      <c r="D299" s="219" t="s">
        <v>131</v>
      </c>
      <c r="E299" s="42"/>
      <c r="F299" s="220" t="s">
        <v>366</v>
      </c>
      <c r="G299" s="42"/>
      <c r="H299" s="42"/>
      <c r="I299" s="221"/>
      <c r="J299" s="42"/>
      <c r="K299" s="42"/>
      <c r="L299" s="46"/>
      <c r="M299" s="222"/>
      <c r="N299" s="223"/>
      <c r="O299" s="86"/>
      <c r="P299" s="86"/>
      <c r="Q299" s="86"/>
      <c r="R299" s="86"/>
      <c r="S299" s="86"/>
      <c r="T299" s="87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T299" s="19" t="s">
        <v>131</v>
      </c>
      <c r="AU299" s="19" t="s">
        <v>84</v>
      </c>
    </row>
    <row r="300" s="13" customFormat="1">
      <c r="A300" s="13"/>
      <c r="B300" s="224"/>
      <c r="C300" s="225"/>
      <c r="D300" s="226" t="s">
        <v>133</v>
      </c>
      <c r="E300" s="227" t="s">
        <v>19</v>
      </c>
      <c r="F300" s="228" t="s">
        <v>349</v>
      </c>
      <c r="G300" s="225"/>
      <c r="H300" s="227" t="s">
        <v>19</v>
      </c>
      <c r="I300" s="229"/>
      <c r="J300" s="225"/>
      <c r="K300" s="225"/>
      <c r="L300" s="230"/>
      <c r="M300" s="231"/>
      <c r="N300" s="232"/>
      <c r="O300" s="232"/>
      <c r="P300" s="232"/>
      <c r="Q300" s="232"/>
      <c r="R300" s="232"/>
      <c r="S300" s="232"/>
      <c r="T300" s="23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34" t="s">
        <v>133</v>
      </c>
      <c r="AU300" s="234" t="s">
        <v>84</v>
      </c>
      <c r="AV300" s="13" t="s">
        <v>82</v>
      </c>
      <c r="AW300" s="13" t="s">
        <v>36</v>
      </c>
      <c r="AX300" s="13" t="s">
        <v>74</v>
      </c>
      <c r="AY300" s="234" t="s">
        <v>121</v>
      </c>
    </row>
    <row r="301" s="13" customFormat="1">
      <c r="A301" s="13"/>
      <c r="B301" s="224"/>
      <c r="C301" s="225"/>
      <c r="D301" s="226" t="s">
        <v>133</v>
      </c>
      <c r="E301" s="227" t="s">
        <v>19</v>
      </c>
      <c r="F301" s="228" t="s">
        <v>135</v>
      </c>
      <c r="G301" s="225"/>
      <c r="H301" s="227" t="s">
        <v>19</v>
      </c>
      <c r="I301" s="229"/>
      <c r="J301" s="225"/>
      <c r="K301" s="225"/>
      <c r="L301" s="230"/>
      <c r="M301" s="231"/>
      <c r="N301" s="232"/>
      <c r="O301" s="232"/>
      <c r="P301" s="232"/>
      <c r="Q301" s="232"/>
      <c r="R301" s="232"/>
      <c r="S301" s="232"/>
      <c r="T301" s="23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34" t="s">
        <v>133</v>
      </c>
      <c r="AU301" s="234" t="s">
        <v>84</v>
      </c>
      <c r="AV301" s="13" t="s">
        <v>82</v>
      </c>
      <c r="AW301" s="13" t="s">
        <v>36</v>
      </c>
      <c r="AX301" s="13" t="s">
        <v>74</v>
      </c>
      <c r="AY301" s="234" t="s">
        <v>121</v>
      </c>
    </row>
    <row r="302" s="14" customFormat="1">
      <c r="A302" s="14"/>
      <c r="B302" s="235"/>
      <c r="C302" s="236"/>
      <c r="D302" s="226" t="s">
        <v>133</v>
      </c>
      <c r="E302" s="237" t="s">
        <v>19</v>
      </c>
      <c r="F302" s="238" t="s">
        <v>350</v>
      </c>
      <c r="G302" s="236"/>
      <c r="H302" s="239">
        <v>165.59999999999999</v>
      </c>
      <c r="I302" s="240"/>
      <c r="J302" s="236"/>
      <c r="K302" s="236"/>
      <c r="L302" s="241"/>
      <c r="M302" s="242"/>
      <c r="N302" s="243"/>
      <c r="O302" s="243"/>
      <c r="P302" s="243"/>
      <c r="Q302" s="243"/>
      <c r="R302" s="243"/>
      <c r="S302" s="243"/>
      <c r="T302" s="24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45" t="s">
        <v>133</v>
      </c>
      <c r="AU302" s="245" t="s">
        <v>84</v>
      </c>
      <c r="AV302" s="14" t="s">
        <v>84</v>
      </c>
      <c r="AW302" s="14" t="s">
        <v>36</v>
      </c>
      <c r="AX302" s="14" t="s">
        <v>74</v>
      </c>
      <c r="AY302" s="245" t="s">
        <v>121</v>
      </c>
    </row>
    <row r="303" s="13" customFormat="1">
      <c r="A303" s="13"/>
      <c r="B303" s="224"/>
      <c r="C303" s="225"/>
      <c r="D303" s="226" t="s">
        <v>133</v>
      </c>
      <c r="E303" s="227" t="s">
        <v>19</v>
      </c>
      <c r="F303" s="228" t="s">
        <v>137</v>
      </c>
      <c r="G303" s="225"/>
      <c r="H303" s="227" t="s">
        <v>19</v>
      </c>
      <c r="I303" s="229"/>
      <c r="J303" s="225"/>
      <c r="K303" s="225"/>
      <c r="L303" s="230"/>
      <c r="M303" s="231"/>
      <c r="N303" s="232"/>
      <c r="O303" s="232"/>
      <c r="P303" s="232"/>
      <c r="Q303" s="232"/>
      <c r="R303" s="232"/>
      <c r="S303" s="232"/>
      <c r="T303" s="23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34" t="s">
        <v>133</v>
      </c>
      <c r="AU303" s="234" t="s">
        <v>84</v>
      </c>
      <c r="AV303" s="13" t="s">
        <v>82</v>
      </c>
      <c r="AW303" s="13" t="s">
        <v>36</v>
      </c>
      <c r="AX303" s="13" t="s">
        <v>74</v>
      </c>
      <c r="AY303" s="234" t="s">
        <v>121</v>
      </c>
    </row>
    <row r="304" s="14" customFormat="1">
      <c r="A304" s="14"/>
      <c r="B304" s="235"/>
      <c r="C304" s="236"/>
      <c r="D304" s="226" t="s">
        <v>133</v>
      </c>
      <c r="E304" s="237" t="s">
        <v>19</v>
      </c>
      <c r="F304" s="238" t="s">
        <v>138</v>
      </c>
      <c r="G304" s="236"/>
      <c r="H304" s="239">
        <v>41.399999999999999</v>
      </c>
      <c r="I304" s="240"/>
      <c r="J304" s="236"/>
      <c r="K304" s="236"/>
      <c r="L304" s="241"/>
      <c r="M304" s="242"/>
      <c r="N304" s="243"/>
      <c r="O304" s="243"/>
      <c r="P304" s="243"/>
      <c r="Q304" s="243"/>
      <c r="R304" s="243"/>
      <c r="S304" s="243"/>
      <c r="T304" s="24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45" t="s">
        <v>133</v>
      </c>
      <c r="AU304" s="245" t="s">
        <v>84</v>
      </c>
      <c r="AV304" s="14" t="s">
        <v>84</v>
      </c>
      <c r="AW304" s="14" t="s">
        <v>36</v>
      </c>
      <c r="AX304" s="14" t="s">
        <v>74</v>
      </c>
      <c r="AY304" s="245" t="s">
        <v>121</v>
      </c>
    </row>
    <row r="305" s="13" customFormat="1">
      <c r="A305" s="13"/>
      <c r="B305" s="224"/>
      <c r="C305" s="225"/>
      <c r="D305" s="226" t="s">
        <v>133</v>
      </c>
      <c r="E305" s="227" t="s">
        <v>19</v>
      </c>
      <c r="F305" s="228" t="s">
        <v>139</v>
      </c>
      <c r="G305" s="225"/>
      <c r="H305" s="227" t="s">
        <v>19</v>
      </c>
      <c r="I305" s="229"/>
      <c r="J305" s="225"/>
      <c r="K305" s="225"/>
      <c r="L305" s="230"/>
      <c r="M305" s="231"/>
      <c r="N305" s="232"/>
      <c r="O305" s="232"/>
      <c r="P305" s="232"/>
      <c r="Q305" s="232"/>
      <c r="R305" s="232"/>
      <c r="S305" s="232"/>
      <c r="T305" s="23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34" t="s">
        <v>133</v>
      </c>
      <c r="AU305" s="234" t="s">
        <v>84</v>
      </c>
      <c r="AV305" s="13" t="s">
        <v>82</v>
      </c>
      <c r="AW305" s="13" t="s">
        <v>36</v>
      </c>
      <c r="AX305" s="13" t="s">
        <v>74</v>
      </c>
      <c r="AY305" s="234" t="s">
        <v>121</v>
      </c>
    </row>
    <row r="306" s="13" customFormat="1">
      <c r="A306" s="13"/>
      <c r="B306" s="224"/>
      <c r="C306" s="225"/>
      <c r="D306" s="226" t="s">
        <v>133</v>
      </c>
      <c r="E306" s="227" t="s">
        <v>19</v>
      </c>
      <c r="F306" s="228" t="s">
        <v>351</v>
      </c>
      <c r="G306" s="225"/>
      <c r="H306" s="227" t="s">
        <v>19</v>
      </c>
      <c r="I306" s="229"/>
      <c r="J306" s="225"/>
      <c r="K306" s="225"/>
      <c r="L306" s="230"/>
      <c r="M306" s="231"/>
      <c r="N306" s="232"/>
      <c r="O306" s="232"/>
      <c r="P306" s="232"/>
      <c r="Q306" s="232"/>
      <c r="R306" s="232"/>
      <c r="S306" s="232"/>
      <c r="T306" s="23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34" t="s">
        <v>133</v>
      </c>
      <c r="AU306" s="234" t="s">
        <v>84</v>
      </c>
      <c r="AV306" s="13" t="s">
        <v>82</v>
      </c>
      <c r="AW306" s="13" t="s">
        <v>36</v>
      </c>
      <c r="AX306" s="13" t="s">
        <v>74</v>
      </c>
      <c r="AY306" s="234" t="s">
        <v>121</v>
      </c>
    </row>
    <row r="307" s="13" customFormat="1">
      <c r="A307" s="13"/>
      <c r="B307" s="224"/>
      <c r="C307" s="225"/>
      <c r="D307" s="226" t="s">
        <v>133</v>
      </c>
      <c r="E307" s="227" t="s">
        <v>19</v>
      </c>
      <c r="F307" s="228" t="s">
        <v>141</v>
      </c>
      <c r="G307" s="225"/>
      <c r="H307" s="227" t="s">
        <v>19</v>
      </c>
      <c r="I307" s="229"/>
      <c r="J307" s="225"/>
      <c r="K307" s="225"/>
      <c r="L307" s="230"/>
      <c r="M307" s="231"/>
      <c r="N307" s="232"/>
      <c r="O307" s="232"/>
      <c r="P307" s="232"/>
      <c r="Q307" s="232"/>
      <c r="R307" s="232"/>
      <c r="S307" s="232"/>
      <c r="T307" s="23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34" t="s">
        <v>133</v>
      </c>
      <c r="AU307" s="234" t="s">
        <v>84</v>
      </c>
      <c r="AV307" s="13" t="s">
        <v>82</v>
      </c>
      <c r="AW307" s="13" t="s">
        <v>36</v>
      </c>
      <c r="AX307" s="13" t="s">
        <v>74</v>
      </c>
      <c r="AY307" s="234" t="s">
        <v>121</v>
      </c>
    </row>
    <row r="308" s="14" customFormat="1">
      <c r="A308" s="14"/>
      <c r="B308" s="235"/>
      <c r="C308" s="236"/>
      <c r="D308" s="226" t="s">
        <v>133</v>
      </c>
      <c r="E308" s="237" t="s">
        <v>19</v>
      </c>
      <c r="F308" s="238" t="s">
        <v>142</v>
      </c>
      <c r="G308" s="236"/>
      <c r="H308" s="239">
        <v>1.2</v>
      </c>
      <c r="I308" s="240"/>
      <c r="J308" s="236"/>
      <c r="K308" s="236"/>
      <c r="L308" s="241"/>
      <c r="M308" s="242"/>
      <c r="N308" s="243"/>
      <c r="O308" s="243"/>
      <c r="P308" s="243"/>
      <c r="Q308" s="243"/>
      <c r="R308" s="243"/>
      <c r="S308" s="243"/>
      <c r="T308" s="24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45" t="s">
        <v>133</v>
      </c>
      <c r="AU308" s="245" t="s">
        <v>84</v>
      </c>
      <c r="AV308" s="14" t="s">
        <v>84</v>
      </c>
      <c r="AW308" s="14" t="s">
        <v>36</v>
      </c>
      <c r="AX308" s="14" t="s">
        <v>74</v>
      </c>
      <c r="AY308" s="245" t="s">
        <v>121</v>
      </c>
    </row>
    <row r="309" s="15" customFormat="1">
      <c r="A309" s="15"/>
      <c r="B309" s="246"/>
      <c r="C309" s="247"/>
      <c r="D309" s="226" t="s">
        <v>133</v>
      </c>
      <c r="E309" s="248" t="s">
        <v>19</v>
      </c>
      <c r="F309" s="249" t="s">
        <v>143</v>
      </c>
      <c r="G309" s="247"/>
      <c r="H309" s="250">
        <v>208.19999999999999</v>
      </c>
      <c r="I309" s="251"/>
      <c r="J309" s="247"/>
      <c r="K309" s="247"/>
      <c r="L309" s="252"/>
      <c r="M309" s="253"/>
      <c r="N309" s="254"/>
      <c r="O309" s="254"/>
      <c r="P309" s="254"/>
      <c r="Q309" s="254"/>
      <c r="R309" s="254"/>
      <c r="S309" s="254"/>
      <c r="T309" s="25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T309" s="256" t="s">
        <v>133</v>
      </c>
      <c r="AU309" s="256" t="s">
        <v>84</v>
      </c>
      <c r="AV309" s="15" t="s">
        <v>129</v>
      </c>
      <c r="AW309" s="15" t="s">
        <v>36</v>
      </c>
      <c r="AX309" s="15" t="s">
        <v>82</v>
      </c>
      <c r="AY309" s="256" t="s">
        <v>121</v>
      </c>
    </row>
    <row r="310" s="12" customFormat="1" ht="22.8" customHeight="1">
      <c r="A310" s="12"/>
      <c r="B310" s="190"/>
      <c r="C310" s="191"/>
      <c r="D310" s="192" t="s">
        <v>73</v>
      </c>
      <c r="E310" s="204" t="s">
        <v>367</v>
      </c>
      <c r="F310" s="204" t="s">
        <v>368</v>
      </c>
      <c r="G310" s="191"/>
      <c r="H310" s="191"/>
      <c r="I310" s="194"/>
      <c r="J310" s="205">
        <f>BK310</f>
        <v>0</v>
      </c>
      <c r="K310" s="191"/>
      <c r="L310" s="196"/>
      <c r="M310" s="197"/>
      <c r="N310" s="198"/>
      <c r="O310" s="198"/>
      <c r="P310" s="199">
        <f>SUM(P311:P318)</f>
        <v>0</v>
      </c>
      <c r="Q310" s="198"/>
      <c r="R310" s="199">
        <f>SUM(R311:R318)</f>
        <v>0.049842000000000004</v>
      </c>
      <c r="S310" s="198"/>
      <c r="T310" s="200">
        <f>SUM(T311:T318)</f>
        <v>0</v>
      </c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R310" s="201" t="s">
        <v>84</v>
      </c>
      <c r="AT310" s="202" t="s">
        <v>73</v>
      </c>
      <c r="AU310" s="202" t="s">
        <v>82</v>
      </c>
      <c r="AY310" s="201" t="s">
        <v>121</v>
      </c>
      <c r="BK310" s="203">
        <f>SUM(BK311:BK318)</f>
        <v>0</v>
      </c>
    </row>
    <row r="311" s="2" customFormat="1" ht="24.15" customHeight="1">
      <c r="A311" s="40"/>
      <c r="B311" s="41"/>
      <c r="C311" s="206" t="s">
        <v>369</v>
      </c>
      <c r="D311" s="206" t="s">
        <v>124</v>
      </c>
      <c r="E311" s="207" t="s">
        <v>370</v>
      </c>
      <c r="F311" s="208" t="s">
        <v>371</v>
      </c>
      <c r="G311" s="209" t="s">
        <v>127</v>
      </c>
      <c r="H311" s="210">
        <v>38.340000000000003</v>
      </c>
      <c r="I311" s="211"/>
      <c r="J311" s="212">
        <f>ROUND(I311*H311,2)</f>
        <v>0</v>
      </c>
      <c r="K311" s="208" t="s">
        <v>204</v>
      </c>
      <c r="L311" s="46"/>
      <c r="M311" s="213" t="s">
        <v>19</v>
      </c>
      <c r="N311" s="214" t="s">
        <v>45</v>
      </c>
      <c r="O311" s="86"/>
      <c r="P311" s="215">
        <f>O311*H311</f>
        <v>0</v>
      </c>
      <c r="Q311" s="215">
        <v>0</v>
      </c>
      <c r="R311" s="215">
        <f>Q311*H311</f>
        <v>0</v>
      </c>
      <c r="S311" s="215">
        <v>0</v>
      </c>
      <c r="T311" s="216">
        <f>S311*H311</f>
        <v>0</v>
      </c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R311" s="217" t="s">
        <v>252</v>
      </c>
      <c r="AT311" s="217" t="s">
        <v>124</v>
      </c>
      <c r="AU311" s="217" t="s">
        <v>84</v>
      </c>
      <c r="AY311" s="19" t="s">
        <v>121</v>
      </c>
      <c r="BE311" s="218">
        <f>IF(N311="základní",J311,0)</f>
        <v>0</v>
      </c>
      <c r="BF311" s="218">
        <f>IF(N311="snížená",J311,0)</f>
        <v>0</v>
      </c>
      <c r="BG311" s="218">
        <f>IF(N311="zákl. přenesená",J311,0)</f>
        <v>0</v>
      </c>
      <c r="BH311" s="218">
        <f>IF(N311="sníž. přenesená",J311,0)</f>
        <v>0</v>
      </c>
      <c r="BI311" s="218">
        <f>IF(N311="nulová",J311,0)</f>
        <v>0</v>
      </c>
      <c r="BJ311" s="19" t="s">
        <v>82</v>
      </c>
      <c r="BK311" s="218">
        <f>ROUND(I311*H311,2)</f>
        <v>0</v>
      </c>
      <c r="BL311" s="19" t="s">
        <v>252</v>
      </c>
      <c r="BM311" s="217" t="s">
        <v>372</v>
      </c>
    </row>
    <row r="312" s="2" customFormat="1">
      <c r="A312" s="40"/>
      <c r="B312" s="41"/>
      <c r="C312" s="42"/>
      <c r="D312" s="219" t="s">
        <v>131</v>
      </c>
      <c r="E312" s="42"/>
      <c r="F312" s="220" t="s">
        <v>373</v>
      </c>
      <c r="G312" s="42"/>
      <c r="H312" s="42"/>
      <c r="I312" s="221"/>
      <c r="J312" s="42"/>
      <c r="K312" s="42"/>
      <c r="L312" s="46"/>
      <c r="M312" s="222"/>
      <c r="N312" s="223"/>
      <c r="O312" s="86"/>
      <c r="P312" s="86"/>
      <c r="Q312" s="86"/>
      <c r="R312" s="86"/>
      <c r="S312" s="86"/>
      <c r="T312" s="87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T312" s="19" t="s">
        <v>131</v>
      </c>
      <c r="AU312" s="19" t="s">
        <v>84</v>
      </c>
    </row>
    <row r="313" s="13" customFormat="1">
      <c r="A313" s="13"/>
      <c r="B313" s="224"/>
      <c r="C313" s="225"/>
      <c r="D313" s="226" t="s">
        <v>133</v>
      </c>
      <c r="E313" s="227" t="s">
        <v>19</v>
      </c>
      <c r="F313" s="228" t="s">
        <v>374</v>
      </c>
      <c r="G313" s="225"/>
      <c r="H313" s="227" t="s">
        <v>19</v>
      </c>
      <c r="I313" s="229"/>
      <c r="J313" s="225"/>
      <c r="K313" s="225"/>
      <c r="L313" s="230"/>
      <c r="M313" s="231"/>
      <c r="N313" s="232"/>
      <c r="O313" s="232"/>
      <c r="P313" s="232"/>
      <c r="Q313" s="232"/>
      <c r="R313" s="232"/>
      <c r="S313" s="232"/>
      <c r="T313" s="23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34" t="s">
        <v>133</v>
      </c>
      <c r="AU313" s="234" t="s">
        <v>84</v>
      </c>
      <c r="AV313" s="13" t="s">
        <v>82</v>
      </c>
      <c r="AW313" s="13" t="s">
        <v>36</v>
      </c>
      <c r="AX313" s="13" t="s">
        <v>74</v>
      </c>
      <c r="AY313" s="234" t="s">
        <v>121</v>
      </c>
    </row>
    <row r="314" s="14" customFormat="1">
      <c r="A314" s="14"/>
      <c r="B314" s="235"/>
      <c r="C314" s="236"/>
      <c r="D314" s="226" t="s">
        <v>133</v>
      </c>
      <c r="E314" s="237" t="s">
        <v>19</v>
      </c>
      <c r="F314" s="238" t="s">
        <v>375</v>
      </c>
      <c r="G314" s="236"/>
      <c r="H314" s="239">
        <v>37.259999999999998</v>
      </c>
      <c r="I314" s="240"/>
      <c r="J314" s="236"/>
      <c r="K314" s="236"/>
      <c r="L314" s="241"/>
      <c r="M314" s="242"/>
      <c r="N314" s="243"/>
      <c r="O314" s="243"/>
      <c r="P314" s="243"/>
      <c r="Q314" s="243"/>
      <c r="R314" s="243"/>
      <c r="S314" s="243"/>
      <c r="T314" s="24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45" t="s">
        <v>133</v>
      </c>
      <c r="AU314" s="245" t="s">
        <v>84</v>
      </c>
      <c r="AV314" s="14" t="s">
        <v>84</v>
      </c>
      <c r="AW314" s="14" t="s">
        <v>36</v>
      </c>
      <c r="AX314" s="14" t="s">
        <v>74</v>
      </c>
      <c r="AY314" s="245" t="s">
        <v>121</v>
      </c>
    </row>
    <row r="315" s="13" customFormat="1">
      <c r="A315" s="13"/>
      <c r="B315" s="224"/>
      <c r="C315" s="225"/>
      <c r="D315" s="226" t="s">
        <v>133</v>
      </c>
      <c r="E315" s="227" t="s">
        <v>19</v>
      </c>
      <c r="F315" s="228" t="s">
        <v>376</v>
      </c>
      <c r="G315" s="225"/>
      <c r="H315" s="227" t="s">
        <v>19</v>
      </c>
      <c r="I315" s="229"/>
      <c r="J315" s="225"/>
      <c r="K315" s="225"/>
      <c r="L315" s="230"/>
      <c r="M315" s="231"/>
      <c r="N315" s="232"/>
      <c r="O315" s="232"/>
      <c r="P315" s="232"/>
      <c r="Q315" s="232"/>
      <c r="R315" s="232"/>
      <c r="S315" s="232"/>
      <c r="T315" s="23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34" t="s">
        <v>133</v>
      </c>
      <c r="AU315" s="234" t="s">
        <v>84</v>
      </c>
      <c r="AV315" s="13" t="s">
        <v>82</v>
      </c>
      <c r="AW315" s="13" t="s">
        <v>36</v>
      </c>
      <c r="AX315" s="13" t="s">
        <v>74</v>
      </c>
      <c r="AY315" s="234" t="s">
        <v>121</v>
      </c>
    </row>
    <row r="316" s="14" customFormat="1">
      <c r="A316" s="14"/>
      <c r="B316" s="235"/>
      <c r="C316" s="236"/>
      <c r="D316" s="226" t="s">
        <v>133</v>
      </c>
      <c r="E316" s="237" t="s">
        <v>19</v>
      </c>
      <c r="F316" s="238" t="s">
        <v>211</v>
      </c>
      <c r="G316" s="236"/>
      <c r="H316" s="239">
        <v>1.0800000000000001</v>
      </c>
      <c r="I316" s="240"/>
      <c r="J316" s="236"/>
      <c r="K316" s="236"/>
      <c r="L316" s="241"/>
      <c r="M316" s="242"/>
      <c r="N316" s="243"/>
      <c r="O316" s="243"/>
      <c r="P316" s="243"/>
      <c r="Q316" s="243"/>
      <c r="R316" s="243"/>
      <c r="S316" s="243"/>
      <c r="T316" s="24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45" t="s">
        <v>133</v>
      </c>
      <c r="AU316" s="245" t="s">
        <v>84</v>
      </c>
      <c r="AV316" s="14" t="s">
        <v>84</v>
      </c>
      <c r="AW316" s="14" t="s">
        <v>36</v>
      </c>
      <c r="AX316" s="14" t="s">
        <v>74</v>
      </c>
      <c r="AY316" s="245" t="s">
        <v>121</v>
      </c>
    </row>
    <row r="317" s="15" customFormat="1">
      <c r="A317" s="15"/>
      <c r="B317" s="246"/>
      <c r="C317" s="247"/>
      <c r="D317" s="226" t="s">
        <v>133</v>
      </c>
      <c r="E317" s="248" t="s">
        <v>19</v>
      </c>
      <c r="F317" s="249" t="s">
        <v>143</v>
      </c>
      <c r="G317" s="247"/>
      <c r="H317" s="250">
        <v>38.339999999999996</v>
      </c>
      <c r="I317" s="251"/>
      <c r="J317" s="247"/>
      <c r="K317" s="247"/>
      <c r="L317" s="252"/>
      <c r="M317" s="253"/>
      <c r="N317" s="254"/>
      <c r="O317" s="254"/>
      <c r="P317" s="254"/>
      <c r="Q317" s="254"/>
      <c r="R317" s="254"/>
      <c r="S317" s="254"/>
      <c r="T317" s="25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T317" s="256" t="s">
        <v>133</v>
      </c>
      <c r="AU317" s="256" t="s">
        <v>84</v>
      </c>
      <c r="AV317" s="15" t="s">
        <v>129</v>
      </c>
      <c r="AW317" s="15" t="s">
        <v>36</v>
      </c>
      <c r="AX317" s="15" t="s">
        <v>82</v>
      </c>
      <c r="AY317" s="256" t="s">
        <v>121</v>
      </c>
    </row>
    <row r="318" s="2" customFormat="1" ht="16.5" customHeight="1">
      <c r="A318" s="40"/>
      <c r="B318" s="41"/>
      <c r="C318" s="257" t="s">
        <v>377</v>
      </c>
      <c r="D318" s="257" t="s">
        <v>176</v>
      </c>
      <c r="E318" s="258" t="s">
        <v>378</v>
      </c>
      <c r="F318" s="259" t="s">
        <v>379</v>
      </c>
      <c r="G318" s="260" t="s">
        <v>127</v>
      </c>
      <c r="H318" s="261">
        <v>38.340000000000003</v>
      </c>
      <c r="I318" s="262"/>
      <c r="J318" s="263">
        <f>ROUND(I318*H318,2)</f>
        <v>0</v>
      </c>
      <c r="K318" s="259" t="s">
        <v>204</v>
      </c>
      <c r="L318" s="264"/>
      <c r="M318" s="267" t="s">
        <v>19</v>
      </c>
      <c r="N318" s="268" t="s">
        <v>45</v>
      </c>
      <c r="O318" s="269"/>
      <c r="P318" s="270">
        <f>O318*H318</f>
        <v>0</v>
      </c>
      <c r="Q318" s="270">
        <v>0.0012999999999999999</v>
      </c>
      <c r="R318" s="270">
        <f>Q318*H318</f>
        <v>0.049842000000000004</v>
      </c>
      <c r="S318" s="270">
        <v>0</v>
      </c>
      <c r="T318" s="271">
        <f>S318*H318</f>
        <v>0</v>
      </c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R318" s="217" t="s">
        <v>261</v>
      </c>
      <c r="AT318" s="217" t="s">
        <v>176</v>
      </c>
      <c r="AU318" s="217" t="s">
        <v>84</v>
      </c>
      <c r="AY318" s="19" t="s">
        <v>121</v>
      </c>
      <c r="BE318" s="218">
        <f>IF(N318="základní",J318,0)</f>
        <v>0</v>
      </c>
      <c r="BF318" s="218">
        <f>IF(N318="snížená",J318,0)</f>
        <v>0</v>
      </c>
      <c r="BG318" s="218">
        <f>IF(N318="zákl. přenesená",J318,0)</f>
        <v>0</v>
      </c>
      <c r="BH318" s="218">
        <f>IF(N318="sníž. přenesená",J318,0)</f>
        <v>0</v>
      </c>
      <c r="BI318" s="218">
        <f>IF(N318="nulová",J318,0)</f>
        <v>0</v>
      </c>
      <c r="BJ318" s="19" t="s">
        <v>82</v>
      </c>
      <c r="BK318" s="218">
        <f>ROUND(I318*H318,2)</f>
        <v>0</v>
      </c>
      <c r="BL318" s="19" t="s">
        <v>252</v>
      </c>
      <c r="BM318" s="217" t="s">
        <v>380</v>
      </c>
    </row>
    <row r="319" s="2" customFormat="1" ht="6.96" customHeight="1">
      <c r="A319" s="40"/>
      <c r="B319" s="61"/>
      <c r="C319" s="62"/>
      <c r="D319" s="62"/>
      <c r="E319" s="62"/>
      <c r="F319" s="62"/>
      <c r="G319" s="62"/>
      <c r="H319" s="62"/>
      <c r="I319" s="62"/>
      <c r="J319" s="62"/>
      <c r="K319" s="62"/>
      <c r="L319" s="46"/>
      <c r="M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</row>
  </sheetData>
  <sheetProtection sheet="1" autoFilter="0" formatColumns="0" formatRows="0" objects="1" scenarios="1" spinCount="100000" saltValue="j9NLhReyohP+hI9CDJc24qETfIh42/FdS+JiteVL3x/X5l7bsf0bpZ/ZvGlFFS+lBfdE5ExmziEfnIqVEVPXLg==" hashValue="gcGL0M8ykbaAmejhjAJe33LMs5Z1vAZE/QuYnWtG9cnuOMSl40yiGCF7dU3jc9AQC8JFJTLJYQBz20qlO9XTcg==" algorithmName="SHA-512" password="CC35"/>
  <autoFilter ref="C87:K318"/>
  <mergeCells count="9">
    <mergeCell ref="E7:H7"/>
    <mergeCell ref="E9:H9"/>
    <mergeCell ref="E18:H18"/>
    <mergeCell ref="E27:H27"/>
    <mergeCell ref="E48:H48"/>
    <mergeCell ref="E50:H50"/>
    <mergeCell ref="E78:H78"/>
    <mergeCell ref="E80:H80"/>
    <mergeCell ref="L2:V2"/>
  </mergeCells>
  <hyperlinks>
    <hyperlink ref="F92" r:id="rId1" display="https://podminky.urs.cz/item/CS_URS_2023_02/612131121"/>
    <hyperlink ref="F105" r:id="rId2" display="https://podminky.urs.cz/item/CS_URS_2023_02/612345301"/>
    <hyperlink ref="F118" r:id="rId3" display="https://podminky.urs.cz/item/CS_URS_2023_02/619991001"/>
    <hyperlink ref="F122" r:id="rId4" display="https://podminky.urs.cz/item/CS_URS_2023_02/619991021"/>
    <hyperlink ref="F129" r:id="rId5" display="https://podminky.urs.cz/item/CS_URS_2023_02/622143003"/>
    <hyperlink ref="F140" r:id="rId6" display="https://podminky.urs.cz/item/CS_URS_2023_02/622143004"/>
    <hyperlink ref="F151" r:id="rId7" display="https://podminky.urs.cz/item/CS_URS_2023_02/632450122"/>
    <hyperlink ref="F160" r:id="rId8" display="https://podminky.urs.cz/item/CS_URS_2025_02/968062355"/>
    <hyperlink ref="F169" r:id="rId9" display="https://podminky.urs.cz/item/CS_URS_2023_02/997013151"/>
    <hyperlink ref="F171" r:id="rId10" display="https://podminky.urs.cz/item/CS_URS_2023_02/997013501"/>
    <hyperlink ref="F173" r:id="rId11" display="https://podminky.urs.cz/item/CS_URS_2023_02/997013509"/>
    <hyperlink ref="F178" r:id="rId12" display="https://podminky.urs.cz/item/CS_URS_2023_02/997013631"/>
    <hyperlink ref="F181" r:id="rId13" display="https://podminky.urs.cz/item/CS_URS_2025_02/998011002"/>
    <hyperlink ref="F185" r:id="rId14" display="https://podminky.urs.cz/item/CS_URS_2025_02/766431313"/>
    <hyperlink ref="F192" r:id="rId15" display="https://podminky.urs.cz/item/CS_URS_2025_02/766431821"/>
    <hyperlink ref="F197" r:id="rId16" display="https://podminky.urs.cz/item/CS_URS_2025_02/766621201"/>
    <hyperlink ref="F226" r:id="rId17" display="https://podminky.urs.cz/item/CS_URS_2025_02/766621211"/>
    <hyperlink ref="F234" r:id="rId18" display="https://podminky.urs.cz/item/CS_URS_2023_02/766629215"/>
    <hyperlink ref="F242" r:id="rId19" display="https://podminky.urs.cz/item/CS_URS_2025_02/766691911"/>
    <hyperlink ref="F250" r:id="rId20" display="https://podminky.urs.cz/item/CS_URS_2025_02/766694126"/>
    <hyperlink ref="F260" r:id="rId21" display="https://podminky.urs.cz/item/CS_URS_2023_02/998766103"/>
    <hyperlink ref="F263" r:id="rId22" display="https://podminky.urs.cz/item/CS_URS_2023_02/784111001"/>
    <hyperlink ref="F275" r:id="rId23" display="https://podminky.urs.cz/item/CS_URS_2023_02/784111011"/>
    <hyperlink ref="F287" r:id="rId24" display="https://podminky.urs.cz/item/CS_URS_2023_02/784181001"/>
    <hyperlink ref="F299" r:id="rId25" display="https://podminky.urs.cz/item/CS_URS_2023_02/784211101"/>
    <hyperlink ref="F312" r:id="rId26" display="https://podminky.urs.cz/item/CS_URS_2025_02/78662612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7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87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84</v>
      </c>
    </row>
    <row r="4" s="1" customFormat="1" ht="24.96" customHeight="1">
      <c r="B4" s="22"/>
      <c r="D4" s="132" t="s">
        <v>88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Revitalizace pláště budovy Arnoldinovského domu v Brandýse nad Labem-okna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89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381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91</v>
      </c>
      <c r="G12" s="40"/>
      <c r="H12" s="40"/>
      <c r="I12" s="134" t="s">
        <v>23</v>
      </c>
      <c r="J12" s="139" t="str">
        <f>'Rekapitulace stavby'!AN8</f>
        <v>2. 6. 2025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27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28</v>
      </c>
      <c r="F15" s="40"/>
      <c r="G15" s="40"/>
      <c r="H15" s="40"/>
      <c r="I15" s="134" t="s">
        <v>29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30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29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32</v>
      </c>
      <c r="E20" s="40"/>
      <c r="F20" s="40"/>
      <c r="G20" s="40"/>
      <c r="H20" s="40"/>
      <c r="I20" s="134" t="s">
        <v>26</v>
      </c>
      <c r="J20" s="138" t="s">
        <v>33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34</v>
      </c>
      <c r="F21" s="40"/>
      <c r="G21" s="40"/>
      <c r="H21" s="40"/>
      <c r="I21" s="134" t="s">
        <v>29</v>
      </c>
      <c r="J21" s="138" t="s">
        <v>35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37</v>
      </c>
      <c r="E23" s="40"/>
      <c r="F23" s="40"/>
      <c r="G23" s="40"/>
      <c r="H23" s="40"/>
      <c r="I23" s="134" t="s">
        <v>26</v>
      </c>
      <c r="J23" s="138" t="s">
        <v>33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34</v>
      </c>
      <c r="F24" s="40"/>
      <c r="G24" s="40"/>
      <c r="H24" s="40"/>
      <c r="I24" s="134" t="s">
        <v>29</v>
      </c>
      <c r="J24" s="138" t="s">
        <v>35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38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40</v>
      </c>
      <c r="E30" s="40"/>
      <c r="F30" s="40"/>
      <c r="G30" s="40"/>
      <c r="H30" s="40"/>
      <c r="I30" s="40"/>
      <c r="J30" s="146">
        <f>ROUND(J81,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42</v>
      </c>
      <c r="G32" s="40"/>
      <c r="H32" s="40"/>
      <c r="I32" s="147" t="s">
        <v>41</v>
      </c>
      <c r="J32" s="147" t="s">
        <v>43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44</v>
      </c>
      <c r="E33" s="134" t="s">
        <v>45</v>
      </c>
      <c r="F33" s="149">
        <f>ROUND((SUM(BE81:BE87)),  2)</f>
        <v>0</v>
      </c>
      <c r="G33" s="40"/>
      <c r="H33" s="40"/>
      <c r="I33" s="150">
        <v>0.20999999999999999</v>
      </c>
      <c r="J33" s="149">
        <f>ROUND(((SUM(BE81:BE87))*I33),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46</v>
      </c>
      <c r="F34" s="149">
        <f>ROUND((SUM(BF81:BF87)),  2)</f>
        <v>0</v>
      </c>
      <c r="G34" s="40"/>
      <c r="H34" s="40"/>
      <c r="I34" s="150">
        <v>0.12</v>
      </c>
      <c r="J34" s="149">
        <f>ROUND(((SUM(BF81:BF87))*I34),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47</v>
      </c>
      <c r="F35" s="149">
        <f>ROUND((SUM(BG81:BG87)),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48</v>
      </c>
      <c r="F36" s="149">
        <f>ROUND((SUM(BH81:BH87)),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49</v>
      </c>
      <c r="F37" s="149">
        <f>ROUND((SUM(BI81:BI87)),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50</v>
      </c>
      <c r="E39" s="153"/>
      <c r="F39" s="153"/>
      <c r="G39" s="154" t="s">
        <v>51</v>
      </c>
      <c r="H39" s="155" t="s">
        <v>52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93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Revitalizace pláště budovy Arnoldinovského domu v Brandýse nad Labem-okna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89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043-3 - VON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Masarykovo nám. 97, Brandýs nad labem</v>
      </c>
      <c r="G52" s="42"/>
      <c r="H52" s="42"/>
      <c r="I52" s="34" t="s">
        <v>23</v>
      </c>
      <c r="J52" s="74" t="str">
        <f>IF(J12="","",J12)</f>
        <v>2. 6. 2025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Oblastní muzeum Praha - východ, příspěvková organi</v>
      </c>
      <c r="G54" s="42"/>
      <c r="H54" s="42"/>
      <c r="I54" s="34" t="s">
        <v>32</v>
      </c>
      <c r="J54" s="38" t="str">
        <f>E21</f>
        <v>Saffron Universe s.r.o.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30</v>
      </c>
      <c r="D55" s="42"/>
      <c r="E55" s="42"/>
      <c r="F55" s="29" t="str">
        <f>IF(E18="","",E18)</f>
        <v>Vyplň údaj</v>
      </c>
      <c r="G55" s="42"/>
      <c r="H55" s="42"/>
      <c r="I55" s="34" t="s">
        <v>37</v>
      </c>
      <c r="J55" s="38" t="str">
        <f>E24</f>
        <v>Saffron Universe s.r.o.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94</v>
      </c>
      <c r="D57" s="164"/>
      <c r="E57" s="164"/>
      <c r="F57" s="164"/>
      <c r="G57" s="164"/>
      <c r="H57" s="164"/>
      <c r="I57" s="164"/>
      <c r="J57" s="165" t="s">
        <v>95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72</v>
      </c>
      <c r="D59" s="42"/>
      <c r="E59" s="42"/>
      <c r="F59" s="42"/>
      <c r="G59" s="42"/>
      <c r="H59" s="42"/>
      <c r="I59" s="42"/>
      <c r="J59" s="104">
        <f>J81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96</v>
      </c>
    </row>
    <row r="60" s="9" customFormat="1" ht="24.96" customHeight="1">
      <c r="A60" s="9"/>
      <c r="B60" s="167"/>
      <c r="C60" s="168"/>
      <c r="D60" s="169" t="s">
        <v>102</v>
      </c>
      <c r="E60" s="170"/>
      <c r="F60" s="170"/>
      <c r="G60" s="170"/>
      <c r="H60" s="170"/>
      <c r="I60" s="170"/>
      <c r="J60" s="171">
        <f>J82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382</v>
      </c>
      <c r="E61" s="176"/>
      <c r="F61" s="176"/>
      <c r="G61" s="176"/>
      <c r="H61" s="176"/>
      <c r="I61" s="176"/>
      <c r="J61" s="177">
        <f>J83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3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6.96" customHeight="1">
      <c r="A63" s="40"/>
      <c r="B63" s="61"/>
      <c r="C63" s="62"/>
      <c r="D63" s="62"/>
      <c r="E63" s="62"/>
      <c r="F63" s="62"/>
      <c r="G63" s="62"/>
      <c r="H63" s="62"/>
      <c r="I63" s="62"/>
      <c r="J63" s="62"/>
      <c r="K63" s="62"/>
      <c r="L63" s="13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7" s="2" customFormat="1" ht="6.96" customHeight="1">
      <c r="A67" s="40"/>
      <c r="B67" s="63"/>
      <c r="C67" s="64"/>
      <c r="D67" s="64"/>
      <c r="E67" s="64"/>
      <c r="F67" s="64"/>
      <c r="G67" s="64"/>
      <c r="H67" s="64"/>
      <c r="I67" s="64"/>
      <c r="J67" s="64"/>
      <c r="K67" s="64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24.96" customHeight="1">
      <c r="A68" s="40"/>
      <c r="B68" s="41"/>
      <c r="C68" s="25" t="s">
        <v>106</v>
      </c>
      <c r="D68" s="42"/>
      <c r="E68" s="42"/>
      <c r="F68" s="42"/>
      <c r="G68" s="42"/>
      <c r="H68" s="42"/>
      <c r="I68" s="42"/>
      <c r="J68" s="42"/>
      <c r="K68" s="4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6.96" customHeight="1">
      <c r="A69" s="40"/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12" customHeight="1">
      <c r="A70" s="40"/>
      <c r="B70" s="41"/>
      <c r="C70" s="34" t="s">
        <v>16</v>
      </c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26.25" customHeight="1">
      <c r="A71" s="40"/>
      <c r="B71" s="41"/>
      <c r="C71" s="42"/>
      <c r="D71" s="42"/>
      <c r="E71" s="162" t="str">
        <f>E7</f>
        <v>Revitalizace pláště budovy Arnoldinovského domu v Brandýse nad Labem-okna</v>
      </c>
      <c r="F71" s="34"/>
      <c r="G71" s="34"/>
      <c r="H71" s="34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2" customHeight="1">
      <c r="A72" s="40"/>
      <c r="B72" s="41"/>
      <c r="C72" s="34" t="s">
        <v>89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6.5" customHeight="1">
      <c r="A73" s="40"/>
      <c r="B73" s="41"/>
      <c r="C73" s="42"/>
      <c r="D73" s="42"/>
      <c r="E73" s="71" t="str">
        <f>E9</f>
        <v>043-3 - VON</v>
      </c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21</v>
      </c>
      <c r="D75" s="42"/>
      <c r="E75" s="42"/>
      <c r="F75" s="29" t="str">
        <f>F12</f>
        <v>Masarykovo nám. 97, Brandýs nad labem</v>
      </c>
      <c r="G75" s="42"/>
      <c r="H75" s="42"/>
      <c r="I75" s="34" t="s">
        <v>23</v>
      </c>
      <c r="J75" s="74" t="str">
        <f>IF(J12="","",J12)</f>
        <v>2. 6. 2025</v>
      </c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5.15" customHeight="1">
      <c r="A77" s="40"/>
      <c r="B77" s="41"/>
      <c r="C77" s="34" t="s">
        <v>25</v>
      </c>
      <c r="D77" s="42"/>
      <c r="E77" s="42"/>
      <c r="F77" s="29" t="str">
        <f>E15</f>
        <v>Oblastní muzeum Praha - východ, příspěvková organi</v>
      </c>
      <c r="G77" s="42"/>
      <c r="H77" s="42"/>
      <c r="I77" s="34" t="s">
        <v>32</v>
      </c>
      <c r="J77" s="38" t="str">
        <f>E21</f>
        <v>Saffron Universe s.r.o.</v>
      </c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5.15" customHeight="1">
      <c r="A78" s="40"/>
      <c r="B78" s="41"/>
      <c r="C78" s="34" t="s">
        <v>30</v>
      </c>
      <c r="D78" s="42"/>
      <c r="E78" s="42"/>
      <c r="F78" s="29" t="str">
        <f>IF(E18="","",E18)</f>
        <v>Vyplň údaj</v>
      </c>
      <c r="G78" s="42"/>
      <c r="H78" s="42"/>
      <c r="I78" s="34" t="s">
        <v>37</v>
      </c>
      <c r="J78" s="38" t="str">
        <f>E24</f>
        <v>Saffron Universe s.r.o.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0.32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11" customFormat="1" ht="29.28" customHeight="1">
      <c r="A80" s="179"/>
      <c r="B80" s="180"/>
      <c r="C80" s="181" t="s">
        <v>107</v>
      </c>
      <c r="D80" s="182" t="s">
        <v>59</v>
      </c>
      <c r="E80" s="182" t="s">
        <v>55</v>
      </c>
      <c r="F80" s="182" t="s">
        <v>56</v>
      </c>
      <c r="G80" s="182" t="s">
        <v>108</v>
      </c>
      <c r="H80" s="182" t="s">
        <v>109</v>
      </c>
      <c r="I80" s="182" t="s">
        <v>110</v>
      </c>
      <c r="J80" s="182" t="s">
        <v>95</v>
      </c>
      <c r="K80" s="183" t="s">
        <v>111</v>
      </c>
      <c r="L80" s="184"/>
      <c r="M80" s="94" t="s">
        <v>19</v>
      </c>
      <c r="N80" s="95" t="s">
        <v>44</v>
      </c>
      <c r="O80" s="95" t="s">
        <v>112</v>
      </c>
      <c r="P80" s="95" t="s">
        <v>113</v>
      </c>
      <c r="Q80" s="95" t="s">
        <v>114</v>
      </c>
      <c r="R80" s="95" t="s">
        <v>115</v>
      </c>
      <c r="S80" s="95" t="s">
        <v>116</v>
      </c>
      <c r="T80" s="96" t="s">
        <v>117</v>
      </c>
      <c r="U80" s="179"/>
      <c r="V80" s="179"/>
      <c r="W80" s="179"/>
      <c r="X80" s="179"/>
      <c r="Y80" s="179"/>
      <c r="Z80" s="179"/>
      <c r="AA80" s="179"/>
      <c r="AB80" s="179"/>
      <c r="AC80" s="179"/>
      <c r="AD80" s="179"/>
      <c r="AE80" s="179"/>
    </row>
    <row r="81" s="2" customFormat="1" ht="22.8" customHeight="1">
      <c r="A81" s="40"/>
      <c r="B81" s="41"/>
      <c r="C81" s="101" t="s">
        <v>118</v>
      </c>
      <c r="D81" s="42"/>
      <c r="E81" s="42"/>
      <c r="F81" s="42"/>
      <c r="G81" s="42"/>
      <c r="H81" s="42"/>
      <c r="I81" s="42"/>
      <c r="J81" s="185">
        <f>BK81</f>
        <v>0</v>
      </c>
      <c r="K81" s="42"/>
      <c r="L81" s="46"/>
      <c r="M81" s="97"/>
      <c r="N81" s="186"/>
      <c r="O81" s="98"/>
      <c r="P81" s="187">
        <f>P82</f>
        <v>0</v>
      </c>
      <c r="Q81" s="98"/>
      <c r="R81" s="187">
        <f>R82</f>
        <v>0</v>
      </c>
      <c r="S81" s="98"/>
      <c r="T81" s="188">
        <f>T82</f>
        <v>0</v>
      </c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T81" s="19" t="s">
        <v>73</v>
      </c>
      <c r="AU81" s="19" t="s">
        <v>96</v>
      </c>
      <c r="BK81" s="189">
        <f>BK82</f>
        <v>0</v>
      </c>
    </row>
    <row r="82" s="12" customFormat="1" ht="25.92" customHeight="1">
      <c r="A82" s="12"/>
      <c r="B82" s="190"/>
      <c r="C82" s="191"/>
      <c r="D82" s="192" t="s">
        <v>73</v>
      </c>
      <c r="E82" s="193" t="s">
        <v>245</v>
      </c>
      <c r="F82" s="193" t="s">
        <v>246</v>
      </c>
      <c r="G82" s="191"/>
      <c r="H82" s="191"/>
      <c r="I82" s="194"/>
      <c r="J82" s="195">
        <f>BK82</f>
        <v>0</v>
      </c>
      <c r="K82" s="191"/>
      <c r="L82" s="196"/>
      <c r="M82" s="197"/>
      <c r="N82" s="198"/>
      <c r="O82" s="198"/>
      <c r="P82" s="199">
        <f>P83</f>
        <v>0</v>
      </c>
      <c r="Q82" s="198"/>
      <c r="R82" s="199">
        <f>R83</f>
        <v>0</v>
      </c>
      <c r="S82" s="198"/>
      <c r="T82" s="200">
        <f>T83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201" t="s">
        <v>84</v>
      </c>
      <c r="AT82" s="202" t="s">
        <v>73</v>
      </c>
      <c r="AU82" s="202" t="s">
        <v>74</v>
      </c>
      <c r="AY82" s="201" t="s">
        <v>121</v>
      </c>
      <c r="BK82" s="203">
        <f>BK83</f>
        <v>0</v>
      </c>
    </row>
    <row r="83" s="12" customFormat="1" ht="22.8" customHeight="1">
      <c r="A83" s="12"/>
      <c r="B83" s="190"/>
      <c r="C83" s="191"/>
      <c r="D83" s="192" t="s">
        <v>73</v>
      </c>
      <c r="E83" s="204" t="s">
        <v>383</v>
      </c>
      <c r="F83" s="204" t="s">
        <v>384</v>
      </c>
      <c r="G83" s="191"/>
      <c r="H83" s="191"/>
      <c r="I83" s="194"/>
      <c r="J83" s="205">
        <f>BK83</f>
        <v>0</v>
      </c>
      <c r="K83" s="191"/>
      <c r="L83" s="196"/>
      <c r="M83" s="197"/>
      <c r="N83" s="198"/>
      <c r="O83" s="198"/>
      <c r="P83" s="199">
        <f>SUM(P84:P87)</f>
        <v>0</v>
      </c>
      <c r="Q83" s="198"/>
      <c r="R83" s="199">
        <f>SUM(R84:R87)</f>
        <v>0</v>
      </c>
      <c r="S83" s="198"/>
      <c r="T83" s="200">
        <f>SUM(T84:T87)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1" t="s">
        <v>82</v>
      </c>
      <c r="AT83" s="202" t="s">
        <v>73</v>
      </c>
      <c r="AU83" s="202" t="s">
        <v>82</v>
      </c>
      <c r="AY83" s="201" t="s">
        <v>121</v>
      </c>
      <c r="BK83" s="203">
        <f>SUM(BK84:BK87)</f>
        <v>0</v>
      </c>
    </row>
    <row r="84" s="2" customFormat="1" ht="21.75" customHeight="1">
      <c r="A84" s="40"/>
      <c r="B84" s="41"/>
      <c r="C84" s="206" t="s">
        <v>84</v>
      </c>
      <c r="D84" s="206" t="s">
        <v>124</v>
      </c>
      <c r="E84" s="207" t="s">
        <v>385</v>
      </c>
      <c r="F84" s="208" t="s">
        <v>386</v>
      </c>
      <c r="G84" s="209" t="s">
        <v>387</v>
      </c>
      <c r="H84" s="210">
        <v>1</v>
      </c>
      <c r="I84" s="211"/>
      <c r="J84" s="212">
        <f>ROUND(I84*H84,2)</f>
        <v>0</v>
      </c>
      <c r="K84" s="208" t="s">
        <v>19</v>
      </c>
      <c r="L84" s="46"/>
      <c r="M84" s="213" t="s">
        <v>19</v>
      </c>
      <c r="N84" s="214" t="s">
        <v>45</v>
      </c>
      <c r="O84" s="86"/>
      <c r="P84" s="215">
        <f>O84*H84</f>
        <v>0</v>
      </c>
      <c r="Q84" s="215">
        <v>0</v>
      </c>
      <c r="R84" s="215">
        <f>Q84*H84</f>
        <v>0</v>
      </c>
      <c r="S84" s="215">
        <v>0</v>
      </c>
      <c r="T84" s="216">
        <f>S84*H84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R84" s="217" t="s">
        <v>129</v>
      </c>
      <c r="AT84" s="217" t="s">
        <v>124</v>
      </c>
      <c r="AU84" s="217" t="s">
        <v>84</v>
      </c>
      <c r="AY84" s="19" t="s">
        <v>121</v>
      </c>
      <c r="BE84" s="218">
        <f>IF(N84="základní",J84,0)</f>
        <v>0</v>
      </c>
      <c r="BF84" s="218">
        <f>IF(N84="snížená",J84,0)</f>
        <v>0</v>
      </c>
      <c r="BG84" s="218">
        <f>IF(N84="zákl. přenesená",J84,0)</f>
        <v>0</v>
      </c>
      <c r="BH84" s="218">
        <f>IF(N84="sníž. přenesená",J84,0)</f>
        <v>0</v>
      </c>
      <c r="BI84" s="218">
        <f>IF(N84="nulová",J84,0)</f>
        <v>0</v>
      </c>
      <c r="BJ84" s="19" t="s">
        <v>82</v>
      </c>
      <c r="BK84" s="218">
        <f>ROUND(I84*H84,2)</f>
        <v>0</v>
      </c>
      <c r="BL84" s="19" t="s">
        <v>129</v>
      </c>
      <c r="BM84" s="217" t="s">
        <v>388</v>
      </c>
    </row>
    <row r="85" s="14" customFormat="1">
      <c r="A85" s="14"/>
      <c r="B85" s="235"/>
      <c r="C85" s="236"/>
      <c r="D85" s="226" t="s">
        <v>133</v>
      </c>
      <c r="E85" s="237" t="s">
        <v>19</v>
      </c>
      <c r="F85" s="238" t="s">
        <v>82</v>
      </c>
      <c r="G85" s="236"/>
      <c r="H85" s="239">
        <v>1</v>
      </c>
      <c r="I85" s="240"/>
      <c r="J85" s="236"/>
      <c r="K85" s="236"/>
      <c r="L85" s="241"/>
      <c r="M85" s="242"/>
      <c r="N85" s="243"/>
      <c r="O85" s="243"/>
      <c r="P85" s="243"/>
      <c r="Q85" s="243"/>
      <c r="R85" s="243"/>
      <c r="S85" s="243"/>
      <c r="T85" s="24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T85" s="245" t="s">
        <v>133</v>
      </c>
      <c r="AU85" s="245" t="s">
        <v>84</v>
      </c>
      <c r="AV85" s="14" t="s">
        <v>84</v>
      </c>
      <c r="AW85" s="14" t="s">
        <v>36</v>
      </c>
      <c r="AX85" s="14" t="s">
        <v>74</v>
      </c>
      <c r="AY85" s="245" t="s">
        <v>121</v>
      </c>
    </row>
    <row r="86" s="15" customFormat="1">
      <c r="A86" s="15"/>
      <c r="B86" s="246"/>
      <c r="C86" s="247"/>
      <c r="D86" s="226" t="s">
        <v>133</v>
      </c>
      <c r="E86" s="248" t="s">
        <v>19</v>
      </c>
      <c r="F86" s="249" t="s">
        <v>143</v>
      </c>
      <c r="G86" s="247"/>
      <c r="H86" s="250">
        <v>1</v>
      </c>
      <c r="I86" s="251"/>
      <c r="J86" s="247"/>
      <c r="K86" s="247"/>
      <c r="L86" s="252"/>
      <c r="M86" s="253"/>
      <c r="N86" s="254"/>
      <c r="O86" s="254"/>
      <c r="P86" s="254"/>
      <c r="Q86" s="254"/>
      <c r="R86" s="254"/>
      <c r="S86" s="254"/>
      <c r="T86" s="25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T86" s="256" t="s">
        <v>133</v>
      </c>
      <c r="AU86" s="256" t="s">
        <v>84</v>
      </c>
      <c r="AV86" s="15" t="s">
        <v>129</v>
      </c>
      <c r="AW86" s="15" t="s">
        <v>36</v>
      </c>
      <c r="AX86" s="15" t="s">
        <v>82</v>
      </c>
      <c r="AY86" s="256" t="s">
        <v>121</v>
      </c>
    </row>
    <row r="87" s="2" customFormat="1" ht="16.5" customHeight="1">
      <c r="A87" s="40"/>
      <c r="B87" s="41"/>
      <c r="C87" s="206" t="s">
        <v>179</v>
      </c>
      <c r="D87" s="206" t="s">
        <v>124</v>
      </c>
      <c r="E87" s="207" t="s">
        <v>389</v>
      </c>
      <c r="F87" s="208" t="s">
        <v>390</v>
      </c>
      <c r="G87" s="209" t="s">
        <v>391</v>
      </c>
      <c r="H87" s="272"/>
      <c r="I87" s="211"/>
      <c r="J87" s="212">
        <f>ROUND(I87*H87,2)</f>
        <v>0</v>
      </c>
      <c r="K87" s="208" t="s">
        <v>19</v>
      </c>
      <c r="L87" s="46"/>
      <c r="M87" s="273" t="s">
        <v>19</v>
      </c>
      <c r="N87" s="274" t="s">
        <v>45</v>
      </c>
      <c r="O87" s="269"/>
      <c r="P87" s="270">
        <f>O87*H87</f>
        <v>0</v>
      </c>
      <c r="Q87" s="270">
        <v>0</v>
      </c>
      <c r="R87" s="270">
        <f>Q87*H87</f>
        <v>0</v>
      </c>
      <c r="S87" s="270">
        <v>0</v>
      </c>
      <c r="T87" s="271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7" t="s">
        <v>129</v>
      </c>
      <c r="AT87" s="217" t="s">
        <v>124</v>
      </c>
      <c r="AU87" s="217" t="s">
        <v>84</v>
      </c>
      <c r="AY87" s="19" t="s">
        <v>121</v>
      </c>
      <c r="BE87" s="218">
        <f>IF(N87="základní",J87,0)</f>
        <v>0</v>
      </c>
      <c r="BF87" s="218">
        <f>IF(N87="snížená",J87,0)</f>
        <v>0</v>
      </c>
      <c r="BG87" s="218">
        <f>IF(N87="zákl. přenesená",J87,0)</f>
        <v>0</v>
      </c>
      <c r="BH87" s="218">
        <f>IF(N87="sníž. přenesená",J87,0)</f>
        <v>0</v>
      </c>
      <c r="BI87" s="218">
        <f>IF(N87="nulová",J87,0)</f>
        <v>0</v>
      </c>
      <c r="BJ87" s="19" t="s">
        <v>82</v>
      </c>
      <c r="BK87" s="218">
        <f>ROUND(I87*H87,2)</f>
        <v>0</v>
      </c>
      <c r="BL87" s="19" t="s">
        <v>129</v>
      </c>
      <c r="BM87" s="217" t="s">
        <v>392</v>
      </c>
    </row>
    <row r="88" s="2" customFormat="1" ht="6.96" customHeight="1">
      <c r="A88" s="40"/>
      <c r="B88" s="61"/>
      <c r="C88" s="62"/>
      <c r="D88" s="62"/>
      <c r="E88" s="62"/>
      <c r="F88" s="62"/>
      <c r="G88" s="62"/>
      <c r="H88" s="62"/>
      <c r="I88" s="62"/>
      <c r="J88" s="62"/>
      <c r="K88" s="62"/>
      <c r="L88" s="46"/>
      <c r="M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</sheetData>
  <sheetProtection sheet="1" autoFilter="0" formatColumns="0" formatRows="0" objects="1" scenarios="1" spinCount="100000" saltValue="m54PLqJ+cbruc934X2ml+GsFVkEdmtTzXJXRiCqPHzEdnMmDTkA4CKhj/CAj7Rb4FkYzppRWMNW+rcAgcWRVIQ==" hashValue="6NQCofb1SCprBiQue8wugTtXwyCA3VM3y7PAdrY9iTkx5E/9WQCieKWJGbBtBgqmQxkh9ww8gTJPVq6bzRqC2A==" algorithmName="SHA-512" password="CC35"/>
  <autoFilter ref="C80:K87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75" customWidth="1"/>
    <col min="2" max="2" width="1.667969" style="275" customWidth="1"/>
    <col min="3" max="4" width="5" style="275" customWidth="1"/>
    <col min="5" max="5" width="11.66016" style="275" customWidth="1"/>
    <col min="6" max="6" width="9.160156" style="275" customWidth="1"/>
    <col min="7" max="7" width="5" style="275" customWidth="1"/>
    <col min="8" max="8" width="77.83203" style="275" customWidth="1"/>
    <col min="9" max="10" width="20" style="275" customWidth="1"/>
    <col min="11" max="11" width="1.667969" style="275" customWidth="1"/>
  </cols>
  <sheetData>
    <row r="1" s="1" customFormat="1" ht="37.5" customHeight="1"/>
    <row r="2" s="1" customFormat="1" ht="7.5" customHeight="1">
      <c r="B2" s="276"/>
      <c r="C2" s="277"/>
      <c r="D2" s="277"/>
      <c r="E2" s="277"/>
      <c r="F2" s="277"/>
      <c r="G2" s="277"/>
      <c r="H2" s="277"/>
      <c r="I2" s="277"/>
      <c r="J2" s="277"/>
      <c r="K2" s="278"/>
    </row>
    <row r="3" s="16" customFormat="1" ht="45" customHeight="1">
      <c r="B3" s="279"/>
      <c r="C3" s="280" t="s">
        <v>393</v>
      </c>
      <c r="D3" s="280"/>
      <c r="E3" s="280"/>
      <c r="F3" s="280"/>
      <c r="G3" s="280"/>
      <c r="H3" s="280"/>
      <c r="I3" s="280"/>
      <c r="J3" s="280"/>
      <c r="K3" s="281"/>
    </row>
    <row r="4" s="1" customFormat="1" ht="25.5" customHeight="1">
      <c r="B4" s="282"/>
      <c r="C4" s="283" t="s">
        <v>394</v>
      </c>
      <c r="D4" s="283"/>
      <c r="E4" s="283"/>
      <c r="F4" s="283"/>
      <c r="G4" s="283"/>
      <c r="H4" s="283"/>
      <c r="I4" s="283"/>
      <c r="J4" s="283"/>
      <c r="K4" s="284"/>
    </row>
    <row r="5" s="1" customFormat="1" ht="5.25" customHeight="1">
      <c r="B5" s="282"/>
      <c r="C5" s="285"/>
      <c r="D5" s="285"/>
      <c r="E5" s="285"/>
      <c r="F5" s="285"/>
      <c r="G5" s="285"/>
      <c r="H5" s="285"/>
      <c r="I5" s="285"/>
      <c r="J5" s="285"/>
      <c r="K5" s="284"/>
    </row>
    <row r="6" s="1" customFormat="1" ht="15" customHeight="1">
      <c r="B6" s="282"/>
      <c r="C6" s="286" t="s">
        <v>395</v>
      </c>
      <c r="D6" s="286"/>
      <c r="E6" s="286"/>
      <c r="F6" s="286"/>
      <c r="G6" s="286"/>
      <c r="H6" s="286"/>
      <c r="I6" s="286"/>
      <c r="J6" s="286"/>
      <c r="K6" s="284"/>
    </row>
    <row r="7" s="1" customFormat="1" ht="15" customHeight="1">
      <c r="B7" s="287"/>
      <c r="C7" s="286" t="s">
        <v>396</v>
      </c>
      <c r="D7" s="286"/>
      <c r="E7" s="286"/>
      <c r="F7" s="286"/>
      <c r="G7" s="286"/>
      <c r="H7" s="286"/>
      <c r="I7" s="286"/>
      <c r="J7" s="286"/>
      <c r="K7" s="284"/>
    </row>
    <row r="8" s="1" customFormat="1" ht="12.75" customHeight="1">
      <c r="B8" s="287"/>
      <c r="C8" s="286"/>
      <c r="D8" s="286"/>
      <c r="E8" s="286"/>
      <c r="F8" s="286"/>
      <c r="G8" s="286"/>
      <c r="H8" s="286"/>
      <c r="I8" s="286"/>
      <c r="J8" s="286"/>
      <c r="K8" s="284"/>
    </row>
    <row r="9" s="1" customFormat="1" ht="15" customHeight="1">
      <c r="B9" s="287"/>
      <c r="C9" s="286" t="s">
        <v>397</v>
      </c>
      <c r="D9" s="286"/>
      <c r="E9" s="286"/>
      <c r="F9" s="286"/>
      <c r="G9" s="286"/>
      <c r="H9" s="286"/>
      <c r="I9" s="286"/>
      <c r="J9" s="286"/>
      <c r="K9" s="284"/>
    </row>
    <row r="10" s="1" customFormat="1" ht="15" customHeight="1">
      <c r="B10" s="287"/>
      <c r="C10" s="286"/>
      <c r="D10" s="286" t="s">
        <v>398</v>
      </c>
      <c r="E10" s="286"/>
      <c r="F10" s="286"/>
      <c r="G10" s="286"/>
      <c r="H10" s="286"/>
      <c r="I10" s="286"/>
      <c r="J10" s="286"/>
      <c r="K10" s="284"/>
    </row>
    <row r="11" s="1" customFormat="1" ht="15" customHeight="1">
      <c r="B11" s="287"/>
      <c r="C11" s="288"/>
      <c r="D11" s="286" t="s">
        <v>399</v>
      </c>
      <c r="E11" s="286"/>
      <c r="F11" s="286"/>
      <c r="G11" s="286"/>
      <c r="H11" s="286"/>
      <c r="I11" s="286"/>
      <c r="J11" s="286"/>
      <c r="K11" s="284"/>
    </row>
    <row r="12" s="1" customFormat="1" ht="15" customHeight="1">
      <c r="B12" s="287"/>
      <c r="C12" s="288"/>
      <c r="D12" s="286"/>
      <c r="E12" s="286"/>
      <c r="F12" s="286"/>
      <c r="G12" s="286"/>
      <c r="H12" s="286"/>
      <c r="I12" s="286"/>
      <c r="J12" s="286"/>
      <c r="K12" s="284"/>
    </row>
    <row r="13" s="1" customFormat="1" ht="15" customHeight="1">
      <c r="B13" s="287"/>
      <c r="C13" s="288"/>
      <c r="D13" s="289" t="s">
        <v>400</v>
      </c>
      <c r="E13" s="286"/>
      <c r="F13" s="286"/>
      <c r="G13" s="286"/>
      <c r="H13" s="286"/>
      <c r="I13" s="286"/>
      <c r="J13" s="286"/>
      <c r="K13" s="284"/>
    </row>
    <row r="14" s="1" customFormat="1" ht="12.75" customHeight="1">
      <c r="B14" s="287"/>
      <c r="C14" s="288"/>
      <c r="D14" s="288"/>
      <c r="E14" s="288"/>
      <c r="F14" s="288"/>
      <c r="G14" s="288"/>
      <c r="H14" s="288"/>
      <c r="I14" s="288"/>
      <c r="J14" s="288"/>
      <c r="K14" s="284"/>
    </row>
    <row r="15" s="1" customFormat="1" ht="15" customHeight="1">
      <c r="B15" s="287"/>
      <c r="C15" s="288"/>
      <c r="D15" s="286" t="s">
        <v>401</v>
      </c>
      <c r="E15" s="286"/>
      <c r="F15" s="286"/>
      <c r="G15" s="286"/>
      <c r="H15" s="286"/>
      <c r="I15" s="286"/>
      <c r="J15" s="286"/>
      <c r="K15" s="284"/>
    </row>
    <row r="16" s="1" customFormat="1" ht="15" customHeight="1">
      <c r="B16" s="287"/>
      <c r="C16" s="288"/>
      <c r="D16" s="286" t="s">
        <v>402</v>
      </c>
      <c r="E16" s="286"/>
      <c r="F16" s="286"/>
      <c r="G16" s="286"/>
      <c r="H16" s="286"/>
      <c r="I16" s="286"/>
      <c r="J16" s="286"/>
      <c r="K16" s="284"/>
    </row>
    <row r="17" s="1" customFormat="1" ht="15" customHeight="1">
      <c r="B17" s="287"/>
      <c r="C17" s="288"/>
      <c r="D17" s="286" t="s">
        <v>403</v>
      </c>
      <c r="E17" s="286"/>
      <c r="F17" s="286"/>
      <c r="G17" s="286"/>
      <c r="H17" s="286"/>
      <c r="I17" s="286"/>
      <c r="J17" s="286"/>
      <c r="K17" s="284"/>
    </row>
    <row r="18" s="1" customFormat="1" ht="15" customHeight="1">
      <c r="B18" s="287"/>
      <c r="C18" s="288"/>
      <c r="D18" s="288"/>
      <c r="E18" s="290" t="s">
        <v>81</v>
      </c>
      <c r="F18" s="286" t="s">
        <v>404</v>
      </c>
      <c r="G18" s="286"/>
      <c r="H18" s="286"/>
      <c r="I18" s="286"/>
      <c r="J18" s="286"/>
      <c r="K18" s="284"/>
    </row>
    <row r="19" s="1" customFormat="1" ht="15" customHeight="1">
      <c r="B19" s="287"/>
      <c r="C19" s="288"/>
      <c r="D19" s="288"/>
      <c r="E19" s="290" t="s">
        <v>405</v>
      </c>
      <c r="F19" s="286" t="s">
        <v>406</v>
      </c>
      <c r="G19" s="286"/>
      <c r="H19" s="286"/>
      <c r="I19" s="286"/>
      <c r="J19" s="286"/>
      <c r="K19" s="284"/>
    </row>
    <row r="20" s="1" customFormat="1" ht="15" customHeight="1">
      <c r="B20" s="287"/>
      <c r="C20" s="288"/>
      <c r="D20" s="288"/>
      <c r="E20" s="290" t="s">
        <v>407</v>
      </c>
      <c r="F20" s="286" t="s">
        <v>408</v>
      </c>
      <c r="G20" s="286"/>
      <c r="H20" s="286"/>
      <c r="I20" s="286"/>
      <c r="J20" s="286"/>
      <c r="K20" s="284"/>
    </row>
    <row r="21" s="1" customFormat="1" ht="15" customHeight="1">
      <c r="B21" s="287"/>
      <c r="C21" s="288"/>
      <c r="D21" s="288"/>
      <c r="E21" s="290" t="s">
        <v>86</v>
      </c>
      <c r="F21" s="286" t="s">
        <v>409</v>
      </c>
      <c r="G21" s="286"/>
      <c r="H21" s="286"/>
      <c r="I21" s="286"/>
      <c r="J21" s="286"/>
      <c r="K21" s="284"/>
    </row>
    <row r="22" s="1" customFormat="1" ht="15" customHeight="1">
      <c r="B22" s="287"/>
      <c r="C22" s="288"/>
      <c r="D22" s="288"/>
      <c r="E22" s="290" t="s">
        <v>410</v>
      </c>
      <c r="F22" s="286" t="s">
        <v>411</v>
      </c>
      <c r="G22" s="286"/>
      <c r="H22" s="286"/>
      <c r="I22" s="286"/>
      <c r="J22" s="286"/>
      <c r="K22" s="284"/>
    </row>
    <row r="23" s="1" customFormat="1" ht="15" customHeight="1">
      <c r="B23" s="287"/>
      <c r="C23" s="288"/>
      <c r="D23" s="288"/>
      <c r="E23" s="290" t="s">
        <v>412</v>
      </c>
      <c r="F23" s="286" t="s">
        <v>413</v>
      </c>
      <c r="G23" s="286"/>
      <c r="H23" s="286"/>
      <c r="I23" s="286"/>
      <c r="J23" s="286"/>
      <c r="K23" s="284"/>
    </row>
    <row r="24" s="1" customFormat="1" ht="12.75" customHeight="1">
      <c r="B24" s="287"/>
      <c r="C24" s="288"/>
      <c r="D24" s="288"/>
      <c r="E24" s="288"/>
      <c r="F24" s="288"/>
      <c r="G24" s="288"/>
      <c r="H24" s="288"/>
      <c r="I24" s="288"/>
      <c r="J24" s="288"/>
      <c r="K24" s="284"/>
    </row>
    <row r="25" s="1" customFormat="1" ht="15" customHeight="1">
      <c r="B25" s="287"/>
      <c r="C25" s="286" t="s">
        <v>414</v>
      </c>
      <c r="D25" s="286"/>
      <c r="E25" s="286"/>
      <c r="F25" s="286"/>
      <c r="G25" s="286"/>
      <c r="H25" s="286"/>
      <c r="I25" s="286"/>
      <c r="J25" s="286"/>
      <c r="K25" s="284"/>
    </row>
    <row r="26" s="1" customFormat="1" ht="15" customHeight="1">
      <c r="B26" s="287"/>
      <c r="C26" s="286" t="s">
        <v>415</v>
      </c>
      <c r="D26" s="286"/>
      <c r="E26" s="286"/>
      <c r="F26" s="286"/>
      <c r="G26" s="286"/>
      <c r="H26" s="286"/>
      <c r="I26" s="286"/>
      <c r="J26" s="286"/>
      <c r="K26" s="284"/>
    </row>
    <row r="27" s="1" customFormat="1" ht="15" customHeight="1">
      <c r="B27" s="287"/>
      <c r="C27" s="286"/>
      <c r="D27" s="286" t="s">
        <v>416</v>
      </c>
      <c r="E27" s="286"/>
      <c r="F27" s="286"/>
      <c r="G27" s="286"/>
      <c r="H27" s="286"/>
      <c r="I27" s="286"/>
      <c r="J27" s="286"/>
      <c r="K27" s="284"/>
    </row>
    <row r="28" s="1" customFormat="1" ht="15" customHeight="1">
      <c r="B28" s="287"/>
      <c r="C28" s="288"/>
      <c r="D28" s="286" t="s">
        <v>417</v>
      </c>
      <c r="E28" s="286"/>
      <c r="F28" s="286"/>
      <c r="G28" s="286"/>
      <c r="H28" s="286"/>
      <c r="I28" s="286"/>
      <c r="J28" s="286"/>
      <c r="K28" s="284"/>
    </row>
    <row r="29" s="1" customFormat="1" ht="12.75" customHeight="1">
      <c r="B29" s="287"/>
      <c r="C29" s="288"/>
      <c r="D29" s="288"/>
      <c r="E29" s="288"/>
      <c r="F29" s="288"/>
      <c r="G29" s="288"/>
      <c r="H29" s="288"/>
      <c r="I29" s="288"/>
      <c r="J29" s="288"/>
      <c r="K29" s="284"/>
    </row>
    <row r="30" s="1" customFormat="1" ht="15" customHeight="1">
      <c r="B30" s="287"/>
      <c r="C30" s="288"/>
      <c r="D30" s="286" t="s">
        <v>418</v>
      </c>
      <c r="E30" s="286"/>
      <c r="F30" s="286"/>
      <c r="G30" s="286"/>
      <c r="H30" s="286"/>
      <c r="I30" s="286"/>
      <c r="J30" s="286"/>
      <c r="K30" s="284"/>
    </row>
    <row r="31" s="1" customFormat="1" ht="15" customHeight="1">
      <c r="B31" s="287"/>
      <c r="C31" s="288"/>
      <c r="D31" s="286" t="s">
        <v>419</v>
      </c>
      <c r="E31" s="286"/>
      <c r="F31" s="286"/>
      <c r="G31" s="286"/>
      <c r="H31" s="286"/>
      <c r="I31" s="286"/>
      <c r="J31" s="286"/>
      <c r="K31" s="284"/>
    </row>
    <row r="32" s="1" customFormat="1" ht="12.75" customHeight="1">
      <c r="B32" s="287"/>
      <c r="C32" s="288"/>
      <c r="D32" s="288"/>
      <c r="E32" s="288"/>
      <c r="F32" s="288"/>
      <c r="G32" s="288"/>
      <c r="H32" s="288"/>
      <c r="I32" s="288"/>
      <c r="J32" s="288"/>
      <c r="K32" s="284"/>
    </row>
    <row r="33" s="1" customFormat="1" ht="15" customHeight="1">
      <c r="B33" s="287"/>
      <c r="C33" s="288"/>
      <c r="D33" s="286" t="s">
        <v>420</v>
      </c>
      <c r="E33" s="286"/>
      <c r="F33" s="286"/>
      <c r="G33" s="286"/>
      <c r="H33" s="286"/>
      <c r="I33" s="286"/>
      <c r="J33" s="286"/>
      <c r="K33" s="284"/>
    </row>
    <row r="34" s="1" customFormat="1" ht="15" customHeight="1">
      <c r="B34" s="287"/>
      <c r="C34" s="288"/>
      <c r="D34" s="286" t="s">
        <v>421</v>
      </c>
      <c r="E34" s="286"/>
      <c r="F34" s="286"/>
      <c r="G34" s="286"/>
      <c r="H34" s="286"/>
      <c r="I34" s="286"/>
      <c r="J34" s="286"/>
      <c r="K34" s="284"/>
    </row>
    <row r="35" s="1" customFormat="1" ht="15" customHeight="1">
      <c r="B35" s="287"/>
      <c r="C35" s="288"/>
      <c r="D35" s="286" t="s">
        <v>422</v>
      </c>
      <c r="E35" s="286"/>
      <c r="F35" s="286"/>
      <c r="G35" s="286"/>
      <c r="H35" s="286"/>
      <c r="I35" s="286"/>
      <c r="J35" s="286"/>
      <c r="K35" s="284"/>
    </row>
    <row r="36" s="1" customFormat="1" ht="15" customHeight="1">
      <c r="B36" s="287"/>
      <c r="C36" s="288"/>
      <c r="D36" s="286"/>
      <c r="E36" s="289" t="s">
        <v>107</v>
      </c>
      <c r="F36" s="286"/>
      <c r="G36" s="286" t="s">
        <v>423</v>
      </c>
      <c r="H36" s="286"/>
      <c r="I36" s="286"/>
      <c r="J36" s="286"/>
      <c r="K36" s="284"/>
    </row>
    <row r="37" s="1" customFormat="1" ht="30.75" customHeight="1">
      <c r="B37" s="287"/>
      <c r="C37" s="288"/>
      <c r="D37" s="286"/>
      <c r="E37" s="289" t="s">
        <v>424</v>
      </c>
      <c r="F37" s="286"/>
      <c r="G37" s="286" t="s">
        <v>425</v>
      </c>
      <c r="H37" s="286"/>
      <c r="I37" s="286"/>
      <c r="J37" s="286"/>
      <c r="K37" s="284"/>
    </row>
    <row r="38" s="1" customFormat="1" ht="15" customHeight="1">
      <c r="B38" s="287"/>
      <c r="C38" s="288"/>
      <c r="D38" s="286"/>
      <c r="E38" s="289" t="s">
        <v>55</v>
      </c>
      <c r="F38" s="286"/>
      <c r="G38" s="286" t="s">
        <v>426</v>
      </c>
      <c r="H38" s="286"/>
      <c r="I38" s="286"/>
      <c r="J38" s="286"/>
      <c r="K38" s="284"/>
    </row>
    <row r="39" s="1" customFormat="1" ht="15" customHeight="1">
      <c r="B39" s="287"/>
      <c r="C39" s="288"/>
      <c r="D39" s="286"/>
      <c r="E39" s="289" t="s">
        <v>56</v>
      </c>
      <c r="F39" s="286"/>
      <c r="G39" s="286" t="s">
        <v>427</v>
      </c>
      <c r="H39" s="286"/>
      <c r="I39" s="286"/>
      <c r="J39" s="286"/>
      <c r="K39" s="284"/>
    </row>
    <row r="40" s="1" customFormat="1" ht="15" customHeight="1">
      <c r="B40" s="287"/>
      <c r="C40" s="288"/>
      <c r="D40" s="286"/>
      <c r="E40" s="289" t="s">
        <v>108</v>
      </c>
      <c r="F40" s="286"/>
      <c r="G40" s="286" t="s">
        <v>428</v>
      </c>
      <c r="H40" s="286"/>
      <c r="I40" s="286"/>
      <c r="J40" s="286"/>
      <c r="K40" s="284"/>
    </row>
    <row r="41" s="1" customFormat="1" ht="15" customHeight="1">
      <c r="B41" s="287"/>
      <c r="C41" s="288"/>
      <c r="D41" s="286"/>
      <c r="E41" s="289" t="s">
        <v>109</v>
      </c>
      <c r="F41" s="286"/>
      <c r="G41" s="286" t="s">
        <v>429</v>
      </c>
      <c r="H41" s="286"/>
      <c r="I41" s="286"/>
      <c r="J41" s="286"/>
      <c r="K41" s="284"/>
    </row>
    <row r="42" s="1" customFormat="1" ht="15" customHeight="1">
      <c r="B42" s="287"/>
      <c r="C42" s="288"/>
      <c r="D42" s="286"/>
      <c r="E42" s="289" t="s">
        <v>430</v>
      </c>
      <c r="F42" s="286"/>
      <c r="G42" s="286" t="s">
        <v>431</v>
      </c>
      <c r="H42" s="286"/>
      <c r="I42" s="286"/>
      <c r="J42" s="286"/>
      <c r="K42" s="284"/>
    </row>
    <row r="43" s="1" customFormat="1" ht="15" customHeight="1">
      <c r="B43" s="287"/>
      <c r="C43" s="288"/>
      <c r="D43" s="286"/>
      <c r="E43" s="289"/>
      <c r="F43" s="286"/>
      <c r="G43" s="286" t="s">
        <v>432</v>
      </c>
      <c r="H43" s="286"/>
      <c r="I43" s="286"/>
      <c r="J43" s="286"/>
      <c r="K43" s="284"/>
    </row>
    <row r="44" s="1" customFormat="1" ht="15" customHeight="1">
      <c r="B44" s="287"/>
      <c r="C44" s="288"/>
      <c r="D44" s="286"/>
      <c r="E44" s="289" t="s">
        <v>433</v>
      </c>
      <c r="F44" s="286"/>
      <c r="G44" s="286" t="s">
        <v>434</v>
      </c>
      <c r="H44" s="286"/>
      <c r="I44" s="286"/>
      <c r="J44" s="286"/>
      <c r="K44" s="284"/>
    </row>
    <row r="45" s="1" customFormat="1" ht="15" customHeight="1">
      <c r="B45" s="287"/>
      <c r="C45" s="288"/>
      <c r="D45" s="286"/>
      <c r="E45" s="289" t="s">
        <v>111</v>
      </c>
      <c r="F45" s="286"/>
      <c r="G45" s="286" t="s">
        <v>435</v>
      </c>
      <c r="H45" s="286"/>
      <c r="I45" s="286"/>
      <c r="J45" s="286"/>
      <c r="K45" s="284"/>
    </row>
    <row r="46" s="1" customFormat="1" ht="12.75" customHeight="1">
      <c r="B46" s="287"/>
      <c r="C46" s="288"/>
      <c r="D46" s="286"/>
      <c r="E46" s="286"/>
      <c r="F46" s="286"/>
      <c r="G46" s="286"/>
      <c r="H46" s="286"/>
      <c r="I46" s="286"/>
      <c r="J46" s="286"/>
      <c r="K46" s="284"/>
    </row>
    <row r="47" s="1" customFormat="1" ht="15" customHeight="1">
      <c r="B47" s="287"/>
      <c r="C47" s="288"/>
      <c r="D47" s="286" t="s">
        <v>436</v>
      </c>
      <c r="E47" s="286"/>
      <c r="F47" s="286"/>
      <c r="G47" s="286"/>
      <c r="H47" s="286"/>
      <c r="I47" s="286"/>
      <c r="J47" s="286"/>
      <c r="K47" s="284"/>
    </row>
    <row r="48" s="1" customFormat="1" ht="15" customHeight="1">
      <c r="B48" s="287"/>
      <c r="C48" s="288"/>
      <c r="D48" s="288"/>
      <c r="E48" s="286" t="s">
        <v>437</v>
      </c>
      <c r="F48" s="286"/>
      <c r="G48" s="286"/>
      <c r="H48" s="286"/>
      <c r="I48" s="286"/>
      <c r="J48" s="286"/>
      <c r="K48" s="284"/>
    </row>
    <row r="49" s="1" customFormat="1" ht="15" customHeight="1">
      <c r="B49" s="287"/>
      <c r="C49" s="288"/>
      <c r="D49" s="288"/>
      <c r="E49" s="286" t="s">
        <v>438</v>
      </c>
      <c r="F49" s="286"/>
      <c r="G49" s="286"/>
      <c r="H49" s="286"/>
      <c r="I49" s="286"/>
      <c r="J49" s="286"/>
      <c r="K49" s="284"/>
    </row>
    <row r="50" s="1" customFormat="1" ht="15" customHeight="1">
      <c r="B50" s="287"/>
      <c r="C50" s="288"/>
      <c r="D50" s="288"/>
      <c r="E50" s="286" t="s">
        <v>439</v>
      </c>
      <c r="F50" s="286"/>
      <c r="G50" s="286"/>
      <c r="H50" s="286"/>
      <c r="I50" s="286"/>
      <c r="J50" s="286"/>
      <c r="K50" s="284"/>
    </row>
    <row r="51" s="1" customFormat="1" ht="15" customHeight="1">
      <c r="B51" s="287"/>
      <c r="C51" s="288"/>
      <c r="D51" s="286" t="s">
        <v>440</v>
      </c>
      <c r="E51" s="286"/>
      <c r="F51" s="286"/>
      <c r="G51" s="286"/>
      <c r="H51" s="286"/>
      <c r="I51" s="286"/>
      <c r="J51" s="286"/>
      <c r="K51" s="284"/>
    </row>
    <row r="52" s="1" customFormat="1" ht="25.5" customHeight="1">
      <c r="B52" s="282"/>
      <c r="C52" s="283" t="s">
        <v>441</v>
      </c>
      <c r="D52" s="283"/>
      <c r="E52" s="283"/>
      <c r="F52" s="283"/>
      <c r="G52" s="283"/>
      <c r="H52" s="283"/>
      <c r="I52" s="283"/>
      <c r="J52" s="283"/>
      <c r="K52" s="284"/>
    </row>
    <row r="53" s="1" customFormat="1" ht="5.25" customHeight="1">
      <c r="B53" s="282"/>
      <c r="C53" s="285"/>
      <c r="D53" s="285"/>
      <c r="E53" s="285"/>
      <c r="F53" s="285"/>
      <c r="G53" s="285"/>
      <c r="H53" s="285"/>
      <c r="I53" s="285"/>
      <c r="J53" s="285"/>
      <c r="K53" s="284"/>
    </row>
    <row r="54" s="1" customFormat="1" ht="15" customHeight="1">
      <c r="B54" s="282"/>
      <c r="C54" s="286" t="s">
        <v>442</v>
      </c>
      <c r="D54" s="286"/>
      <c r="E54" s="286"/>
      <c r="F54" s="286"/>
      <c r="G54" s="286"/>
      <c r="H54" s="286"/>
      <c r="I54" s="286"/>
      <c r="J54" s="286"/>
      <c r="K54" s="284"/>
    </row>
    <row r="55" s="1" customFormat="1" ht="15" customHeight="1">
      <c r="B55" s="282"/>
      <c r="C55" s="286" t="s">
        <v>443</v>
      </c>
      <c r="D55" s="286"/>
      <c r="E55" s="286"/>
      <c r="F55" s="286"/>
      <c r="G55" s="286"/>
      <c r="H55" s="286"/>
      <c r="I55" s="286"/>
      <c r="J55" s="286"/>
      <c r="K55" s="284"/>
    </row>
    <row r="56" s="1" customFormat="1" ht="12.75" customHeight="1">
      <c r="B56" s="282"/>
      <c r="C56" s="286"/>
      <c r="D56" s="286"/>
      <c r="E56" s="286"/>
      <c r="F56" s="286"/>
      <c r="G56" s="286"/>
      <c r="H56" s="286"/>
      <c r="I56" s="286"/>
      <c r="J56" s="286"/>
      <c r="K56" s="284"/>
    </row>
    <row r="57" s="1" customFormat="1" ht="15" customHeight="1">
      <c r="B57" s="282"/>
      <c r="C57" s="286" t="s">
        <v>444</v>
      </c>
      <c r="D57" s="286"/>
      <c r="E57" s="286"/>
      <c r="F57" s="286"/>
      <c r="G57" s="286"/>
      <c r="H57" s="286"/>
      <c r="I57" s="286"/>
      <c r="J57" s="286"/>
      <c r="K57" s="284"/>
    </row>
    <row r="58" s="1" customFormat="1" ht="15" customHeight="1">
      <c r="B58" s="282"/>
      <c r="C58" s="288"/>
      <c r="D58" s="286" t="s">
        <v>445</v>
      </c>
      <c r="E58" s="286"/>
      <c r="F58" s="286"/>
      <c r="G58" s="286"/>
      <c r="H58" s="286"/>
      <c r="I58" s="286"/>
      <c r="J58" s="286"/>
      <c r="K58" s="284"/>
    </row>
    <row r="59" s="1" customFormat="1" ht="15" customHeight="1">
      <c r="B59" s="282"/>
      <c r="C59" s="288"/>
      <c r="D59" s="286" t="s">
        <v>446</v>
      </c>
      <c r="E59" s="286"/>
      <c r="F59" s="286"/>
      <c r="G59" s="286"/>
      <c r="H59" s="286"/>
      <c r="I59" s="286"/>
      <c r="J59" s="286"/>
      <c r="K59" s="284"/>
    </row>
    <row r="60" s="1" customFormat="1" ht="15" customHeight="1">
      <c r="B60" s="282"/>
      <c r="C60" s="288"/>
      <c r="D60" s="286" t="s">
        <v>447</v>
      </c>
      <c r="E60" s="286"/>
      <c r="F60" s="286"/>
      <c r="G60" s="286"/>
      <c r="H60" s="286"/>
      <c r="I60" s="286"/>
      <c r="J60" s="286"/>
      <c r="K60" s="284"/>
    </row>
    <row r="61" s="1" customFormat="1" ht="15" customHeight="1">
      <c r="B61" s="282"/>
      <c r="C61" s="288"/>
      <c r="D61" s="286" t="s">
        <v>448</v>
      </c>
      <c r="E61" s="286"/>
      <c r="F61" s="286"/>
      <c r="G61" s="286"/>
      <c r="H61" s="286"/>
      <c r="I61" s="286"/>
      <c r="J61" s="286"/>
      <c r="K61" s="284"/>
    </row>
    <row r="62" s="1" customFormat="1" ht="15" customHeight="1">
      <c r="B62" s="282"/>
      <c r="C62" s="288"/>
      <c r="D62" s="291" t="s">
        <v>449</v>
      </c>
      <c r="E62" s="291"/>
      <c r="F62" s="291"/>
      <c r="G62" s="291"/>
      <c r="H62" s="291"/>
      <c r="I62" s="291"/>
      <c r="J62" s="291"/>
      <c r="K62" s="284"/>
    </row>
    <row r="63" s="1" customFormat="1" ht="15" customHeight="1">
      <c r="B63" s="282"/>
      <c r="C63" s="288"/>
      <c r="D63" s="286" t="s">
        <v>450</v>
      </c>
      <c r="E63" s="286"/>
      <c r="F63" s="286"/>
      <c r="G63" s="286"/>
      <c r="H63" s="286"/>
      <c r="I63" s="286"/>
      <c r="J63" s="286"/>
      <c r="K63" s="284"/>
    </row>
    <row r="64" s="1" customFormat="1" ht="12.75" customHeight="1">
      <c r="B64" s="282"/>
      <c r="C64" s="288"/>
      <c r="D64" s="288"/>
      <c r="E64" s="292"/>
      <c r="F64" s="288"/>
      <c r="G64" s="288"/>
      <c r="H64" s="288"/>
      <c r="I64" s="288"/>
      <c r="J64" s="288"/>
      <c r="K64" s="284"/>
    </row>
    <row r="65" s="1" customFormat="1" ht="15" customHeight="1">
      <c r="B65" s="282"/>
      <c r="C65" s="288"/>
      <c r="D65" s="286" t="s">
        <v>451</v>
      </c>
      <c r="E65" s="286"/>
      <c r="F65" s="286"/>
      <c r="G65" s="286"/>
      <c r="H65" s="286"/>
      <c r="I65" s="286"/>
      <c r="J65" s="286"/>
      <c r="K65" s="284"/>
    </row>
    <row r="66" s="1" customFormat="1" ht="15" customHeight="1">
      <c r="B66" s="282"/>
      <c r="C66" s="288"/>
      <c r="D66" s="291" t="s">
        <v>452</v>
      </c>
      <c r="E66" s="291"/>
      <c r="F66" s="291"/>
      <c r="G66" s="291"/>
      <c r="H66" s="291"/>
      <c r="I66" s="291"/>
      <c r="J66" s="291"/>
      <c r="K66" s="284"/>
    </row>
    <row r="67" s="1" customFormat="1" ht="15" customHeight="1">
      <c r="B67" s="282"/>
      <c r="C67" s="288"/>
      <c r="D67" s="286" t="s">
        <v>453</v>
      </c>
      <c r="E67" s="286"/>
      <c r="F67" s="286"/>
      <c r="G67" s="286"/>
      <c r="H67" s="286"/>
      <c r="I67" s="286"/>
      <c r="J67" s="286"/>
      <c r="K67" s="284"/>
    </row>
    <row r="68" s="1" customFormat="1" ht="15" customHeight="1">
      <c r="B68" s="282"/>
      <c r="C68" s="288"/>
      <c r="D68" s="286" t="s">
        <v>454</v>
      </c>
      <c r="E68" s="286"/>
      <c r="F68" s="286"/>
      <c r="G68" s="286"/>
      <c r="H68" s="286"/>
      <c r="I68" s="286"/>
      <c r="J68" s="286"/>
      <c r="K68" s="284"/>
    </row>
    <row r="69" s="1" customFormat="1" ht="15" customHeight="1">
      <c r="B69" s="282"/>
      <c r="C69" s="288"/>
      <c r="D69" s="286" t="s">
        <v>455</v>
      </c>
      <c r="E69" s="286"/>
      <c r="F69" s="286"/>
      <c r="G69" s="286"/>
      <c r="H69" s="286"/>
      <c r="I69" s="286"/>
      <c r="J69" s="286"/>
      <c r="K69" s="284"/>
    </row>
    <row r="70" s="1" customFormat="1" ht="15" customHeight="1">
      <c r="B70" s="282"/>
      <c r="C70" s="288"/>
      <c r="D70" s="286" t="s">
        <v>456</v>
      </c>
      <c r="E70" s="286"/>
      <c r="F70" s="286"/>
      <c r="G70" s="286"/>
      <c r="H70" s="286"/>
      <c r="I70" s="286"/>
      <c r="J70" s="286"/>
      <c r="K70" s="284"/>
    </row>
    <row r="71" s="1" customFormat="1" ht="12.75" customHeight="1">
      <c r="B71" s="293"/>
      <c r="C71" s="294"/>
      <c r="D71" s="294"/>
      <c r="E71" s="294"/>
      <c r="F71" s="294"/>
      <c r="G71" s="294"/>
      <c r="H71" s="294"/>
      <c r="I71" s="294"/>
      <c r="J71" s="294"/>
      <c r="K71" s="295"/>
    </row>
    <row r="72" s="1" customFormat="1" ht="18.75" customHeight="1">
      <c r="B72" s="296"/>
      <c r="C72" s="296"/>
      <c r="D72" s="296"/>
      <c r="E72" s="296"/>
      <c r="F72" s="296"/>
      <c r="G72" s="296"/>
      <c r="H72" s="296"/>
      <c r="I72" s="296"/>
      <c r="J72" s="296"/>
      <c r="K72" s="297"/>
    </row>
    <row r="73" s="1" customFormat="1" ht="18.75" customHeight="1">
      <c r="B73" s="297"/>
      <c r="C73" s="297"/>
      <c r="D73" s="297"/>
      <c r="E73" s="297"/>
      <c r="F73" s="297"/>
      <c r="G73" s="297"/>
      <c r="H73" s="297"/>
      <c r="I73" s="297"/>
      <c r="J73" s="297"/>
      <c r="K73" s="297"/>
    </row>
    <row r="74" s="1" customFormat="1" ht="7.5" customHeight="1">
      <c r="B74" s="298"/>
      <c r="C74" s="299"/>
      <c r="D74" s="299"/>
      <c r="E74" s="299"/>
      <c r="F74" s="299"/>
      <c r="G74" s="299"/>
      <c r="H74" s="299"/>
      <c r="I74" s="299"/>
      <c r="J74" s="299"/>
      <c r="K74" s="300"/>
    </row>
    <row r="75" s="1" customFormat="1" ht="45" customHeight="1">
      <c r="B75" s="301"/>
      <c r="C75" s="302" t="s">
        <v>457</v>
      </c>
      <c r="D75" s="302"/>
      <c r="E75" s="302"/>
      <c r="F75" s="302"/>
      <c r="G75" s="302"/>
      <c r="H75" s="302"/>
      <c r="I75" s="302"/>
      <c r="J75" s="302"/>
      <c r="K75" s="303"/>
    </row>
    <row r="76" s="1" customFormat="1" ht="17.25" customHeight="1">
      <c r="B76" s="301"/>
      <c r="C76" s="304" t="s">
        <v>458</v>
      </c>
      <c r="D76" s="304"/>
      <c r="E76" s="304"/>
      <c r="F76" s="304" t="s">
        <v>459</v>
      </c>
      <c r="G76" s="305"/>
      <c r="H76" s="304" t="s">
        <v>56</v>
      </c>
      <c r="I76" s="304" t="s">
        <v>59</v>
      </c>
      <c r="J76" s="304" t="s">
        <v>460</v>
      </c>
      <c r="K76" s="303"/>
    </row>
    <row r="77" s="1" customFormat="1" ht="17.25" customHeight="1">
      <c r="B77" s="301"/>
      <c r="C77" s="306" t="s">
        <v>461</v>
      </c>
      <c r="D77" s="306"/>
      <c r="E77" s="306"/>
      <c r="F77" s="307" t="s">
        <v>462</v>
      </c>
      <c r="G77" s="308"/>
      <c r="H77" s="306"/>
      <c r="I77" s="306"/>
      <c r="J77" s="306" t="s">
        <v>463</v>
      </c>
      <c r="K77" s="303"/>
    </row>
    <row r="78" s="1" customFormat="1" ht="5.25" customHeight="1">
      <c r="B78" s="301"/>
      <c r="C78" s="309"/>
      <c r="D78" s="309"/>
      <c r="E78" s="309"/>
      <c r="F78" s="309"/>
      <c r="G78" s="310"/>
      <c r="H78" s="309"/>
      <c r="I78" s="309"/>
      <c r="J78" s="309"/>
      <c r="K78" s="303"/>
    </row>
    <row r="79" s="1" customFormat="1" ht="15" customHeight="1">
      <c r="B79" s="301"/>
      <c r="C79" s="289" t="s">
        <v>55</v>
      </c>
      <c r="D79" s="311"/>
      <c r="E79" s="311"/>
      <c r="F79" s="312" t="s">
        <v>464</v>
      </c>
      <c r="G79" s="313"/>
      <c r="H79" s="289" t="s">
        <v>465</v>
      </c>
      <c r="I79" s="289" t="s">
        <v>466</v>
      </c>
      <c r="J79" s="289">
        <v>20</v>
      </c>
      <c r="K79" s="303"/>
    </row>
    <row r="80" s="1" customFormat="1" ht="15" customHeight="1">
      <c r="B80" s="301"/>
      <c r="C80" s="289" t="s">
        <v>467</v>
      </c>
      <c r="D80" s="289"/>
      <c r="E80" s="289"/>
      <c r="F80" s="312" t="s">
        <v>464</v>
      </c>
      <c r="G80" s="313"/>
      <c r="H80" s="289" t="s">
        <v>468</v>
      </c>
      <c r="I80" s="289" t="s">
        <v>466</v>
      </c>
      <c r="J80" s="289">
        <v>120</v>
      </c>
      <c r="K80" s="303"/>
    </row>
    <row r="81" s="1" customFormat="1" ht="15" customHeight="1">
      <c r="B81" s="314"/>
      <c r="C81" s="289" t="s">
        <v>469</v>
      </c>
      <c r="D81" s="289"/>
      <c r="E81" s="289"/>
      <c r="F81" s="312" t="s">
        <v>470</v>
      </c>
      <c r="G81" s="313"/>
      <c r="H81" s="289" t="s">
        <v>471</v>
      </c>
      <c r="I81" s="289" t="s">
        <v>466</v>
      </c>
      <c r="J81" s="289">
        <v>50</v>
      </c>
      <c r="K81" s="303"/>
    </row>
    <row r="82" s="1" customFormat="1" ht="15" customHeight="1">
      <c r="B82" s="314"/>
      <c r="C82" s="289" t="s">
        <v>472</v>
      </c>
      <c r="D82" s="289"/>
      <c r="E82" s="289"/>
      <c r="F82" s="312" t="s">
        <v>464</v>
      </c>
      <c r="G82" s="313"/>
      <c r="H82" s="289" t="s">
        <v>473</v>
      </c>
      <c r="I82" s="289" t="s">
        <v>474</v>
      </c>
      <c r="J82" s="289"/>
      <c r="K82" s="303"/>
    </row>
    <row r="83" s="1" customFormat="1" ht="15" customHeight="1">
      <c r="B83" s="314"/>
      <c r="C83" s="315" t="s">
        <v>475</v>
      </c>
      <c r="D83" s="315"/>
      <c r="E83" s="315"/>
      <c r="F83" s="316" t="s">
        <v>470</v>
      </c>
      <c r="G83" s="315"/>
      <c r="H83" s="315" t="s">
        <v>476</v>
      </c>
      <c r="I83" s="315" t="s">
        <v>466</v>
      </c>
      <c r="J83" s="315">
        <v>15</v>
      </c>
      <c r="K83" s="303"/>
    </row>
    <row r="84" s="1" customFormat="1" ht="15" customHeight="1">
      <c r="B84" s="314"/>
      <c r="C84" s="315" t="s">
        <v>477</v>
      </c>
      <c r="D84" s="315"/>
      <c r="E84" s="315"/>
      <c r="F84" s="316" t="s">
        <v>470</v>
      </c>
      <c r="G84" s="315"/>
      <c r="H84" s="315" t="s">
        <v>478</v>
      </c>
      <c r="I84" s="315" t="s">
        <v>466</v>
      </c>
      <c r="J84" s="315">
        <v>15</v>
      </c>
      <c r="K84" s="303"/>
    </row>
    <row r="85" s="1" customFormat="1" ht="15" customHeight="1">
      <c r="B85" s="314"/>
      <c r="C85" s="315" t="s">
        <v>479</v>
      </c>
      <c r="D85" s="315"/>
      <c r="E85" s="315"/>
      <c r="F85" s="316" t="s">
        <v>470</v>
      </c>
      <c r="G85" s="315"/>
      <c r="H85" s="315" t="s">
        <v>480</v>
      </c>
      <c r="I85" s="315" t="s">
        <v>466</v>
      </c>
      <c r="J85" s="315">
        <v>20</v>
      </c>
      <c r="K85" s="303"/>
    </row>
    <row r="86" s="1" customFormat="1" ht="15" customHeight="1">
      <c r="B86" s="314"/>
      <c r="C86" s="315" t="s">
        <v>481</v>
      </c>
      <c r="D86" s="315"/>
      <c r="E86" s="315"/>
      <c r="F86" s="316" t="s">
        <v>470</v>
      </c>
      <c r="G86" s="315"/>
      <c r="H86" s="315" t="s">
        <v>482</v>
      </c>
      <c r="I86" s="315" t="s">
        <v>466</v>
      </c>
      <c r="J86" s="315">
        <v>20</v>
      </c>
      <c r="K86" s="303"/>
    </row>
    <row r="87" s="1" customFormat="1" ht="15" customHeight="1">
      <c r="B87" s="314"/>
      <c r="C87" s="289" t="s">
        <v>483</v>
      </c>
      <c r="D87" s="289"/>
      <c r="E87" s="289"/>
      <c r="F87" s="312" t="s">
        <v>470</v>
      </c>
      <c r="G87" s="313"/>
      <c r="H87" s="289" t="s">
        <v>484</v>
      </c>
      <c r="I87" s="289" t="s">
        <v>466</v>
      </c>
      <c r="J87" s="289">
        <v>50</v>
      </c>
      <c r="K87" s="303"/>
    </row>
    <row r="88" s="1" customFormat="1" ht="15" customHeight="1">
      <c r="B88" s="314"/>
      <c r="C88" s="289" t="s">
        <v>485</v>
      </c>
      <c r="D88" s="289"/>
      <c r="E88" s="289"/>
      <c r="F88" s="312" t="s">
        <v>470</v>
      </c>
      <c r="G88" s="313"/>
      <c r="H88" s="289" t="s">
        <v>486</v>
      </c>
      <c r="I88" s="289" t="s">
        <v>466</v>
      </c>
      <c r="J88" s="289">
        <v>20</v>
      </c>
      <c r="K88" s="303"/>
    </row>
    <row r="89" s="1" customFormat="1" ht="15" customHeight="1">
      <c r="B89" s="314"/>
      <c r="C89" s="289" t="s">
        <v>487</v>
      </c>
      <c r="D89" s="289"/>
      <c r="E89" s="289"/>
      <c r="F89" s="312" t="s">
        <v>470</v>
      </c>
      <c r="G89" s="313"/>
      <c r="H89" s="289" t="s">
        <v>488</v>
      </c>
      <c r="I89" s="289" t="s">
        <v>466</v>
      </c>
      <c r="J89" s="289">
        <v>20</v>
      </c>
      <c r="K89" s="303"/>
    </row>
    <row r="90" s="1" customFormat="1" ht="15" customHeight="1">
      <c r="B90" s="314"/>
      <c r="C90" s="289" t="s">
        <v>489</v>
      </c>
      <c r="D90" s="289"/>
      <c r="E90" s="289"/>
      <c r="F90" s="312" t="s">
        <v>470</v>
      </c>
      <c r="G90" s="313"/>
      <c r="H90" s="289" t="s">
        <v>490</v>
      </c>
      <c r="I90" s="289" t="s">
        <v>466</v>
      </c>
      <c r="J90" s="289">
        <v>50</v>
      </c>
      <c r="K90" s="303"/>
    </row>
    <row r="91" s="1" customFormat="1" ht="15" customHeight="1">
      <c r="B91" s="314"/>
      <c r="C91" s="289" t="s">
        <v>491</v>
      </c>
      <c r="D91" s="289"/>
      <c r="E91" s="289"/>
      <c r="F91" s="312" t="s">
        <v>470</v>
      </c>
      <c r="G91" s="313"/>
      <c r="H91" s="289" t="s">
        <v>491</v>
      </c>
      <c r="I91" s="289" t="s">
        <v>466</v>
      </c>
      <c r="J91" s="289">
        <v>50</v>
      </c>
      <c r="K91" s="303"/>
    </row>
    <row r="92" s="1" customFormat="1" ht="15" customHeight="1">
      <c r="B92" s="314"/>
      <c r="C92" s="289" t="s">
        <v>492</v>
      </c>
      <c r="D92" s="289"/>
      <c r="E92" s="289"/>
      <c r="F92" s="312" t="s">
        <v>470</v>
      </c>
      <c r="G92" s="313"/>
      <c r="H92" s="289" t="s">
        <v>493</v>
      </c>
      <c r="I92" s="289" t="s">
        <v>466</v>
      </c>
      <c r="J92" s="289">
        <v>255</v>
      </c>
      <c r="K92" s="303"/>
    </row>
    <row r="93" s="1" customFormat="1" ht="15" customHeight="1">
      <c r="B93" s="314"/>
      <c r="C93" s="289" t="s">
        <v>494</v>
      </c>
      <c r="D93" s="289"/>
      <c r="E93" s="289"/>
      <c r="F93" s="312" t="s">
        <v>464</v>
      </c>
      <c r="G93" s="313"/>
      <c r="H93" s="289" t="s">
        <v>495</v>
      </c>
      <c r="I93" s="289" t="s">
        <v>496</v>
      </c>
      <c r="J93" s="289"/>
      <c r="K93" s="303"/>
    </row>
    <row r="94" s="1" customFormat="1" ht="15" customHeight="1">
      <c r="B94" s="314"/>
      <c r="C94" s="289" t="s">
        <v>497</v>
      </c>
      <c r="D94" s="289"/>
      <c r="E94" s="289"/>
      <c r="F94" s="312" t="s">
        <v>464</v>
      </c>
      <c r="G94" s="313"/>
      <c r="H94" s="289" t="s">
        <v>498</v>
      </c>
      <c r="I94" s="289" t="s">
        <v>499</v>
      </c>
      <c r="J94" s="289"/>
      <c r="K94" s="303"/>
    </row>
    <row r="95" s="1" customFormat="1" ht="15" customHeight="1">
      <c r="B95" s="314"/>
      <c r="C95" s="289" t="s">
        <v>500</v>
      </c>
      <c r="D95" s="289"/>
      <c r="E95" s="289"/>
      <c r="F95" s="312" t="s">
        <v>464</v>
      </c>
      <c r="G95" s="313"/>
      <c r="H95" s="289" t="s">
        <v>500</v>
      </c>
      <c r="I95" s="289" t="s">
        <v>499</v>
      </c>
      <c r="J95" s="289"/>
      <c r="K95" s="303"/>
    </row>
    <row r="96" s="1" customFormat="1" ht="15" customHeight="1">
      <c r="B96" s="314"/>
      <c r="C96" s="289" t="s">
        <v>40</v>
      </c>
      <c r="D96" s="289"/>
      <c r="E96" s="289"/>
      <c r="F96" s="312" t="s">
        <v>464</v>
      </c>
      <c r="G96" s="313"/>
      <c r="H96" s="289" t="s">
        <v>501</v>
      </c>
      <c r="I96" s="289" t="s">
        <v>499</v>
      </c>
      <c r="J96" s="289"/>
      <c r="K96" s="303"/>
    </row>
    <row r="97" s="1" customFormat="1" ht="15" customHeight="1">
      <c r="B97" s="314"/>
      <c r="C97" s="289" t="s">
        <v>50</v>
      </c>
      <c r="D97" s="289"/>
      <c r="E97" s="289"/>
      <c r="F97" s="312" t="s">
        <v>464</v>
      </c>
      <c r="G97" s="313"/>
      <c r="H97" s="289" t="s">
        <v>502</v>
      </c>
      <c r="I97" s="289" t="s">
        <v>499</v>
      </c>
      <c r="J97" s="289"/>
      <c r="K97" s="303"/>
    </row>
    <row r="98" s="1" customFormat="1" ht="15" customHeight="1">
      <c r="B98" s="317"/>
      <c r="C98" s="318"/>
      <c r="D98" s="318"/>
      <c r="E98" s="318"/>
      <c r="F98" s="318"/>
      <c r="G98" s="318"/>
      <c r="H98" s="318"/>
      <c r="I98" s="318"/>
      <c r="J98" s="318"/>
      <c r="K98" s="319"/>
    </row>
    <row r="99" s="1" customFormat="1" ht="18.75" customHeight="1">
      <c r="B99" s="320"/>
      <c r="C99" s="321"/>
      <c r="D99" s="321"/>
      <c r="E99" s="321"/>
      <c r="F99" s="321"/>
      <c r="G99" s="321"/>
      <c r="H99" s="321"/>
      <c r="I99" s="321"/>
      <c r="J99" s="321"/>
      <c r="K99" s="320"/>
    </row>
    <row r="100" s="1" customFormat="1" ht="18.75" customHeight="1">
      <c r="B100" s="297"/>
      <c r="C100" s="297"/>
      <c r="D100" s="297"/>
      <c r="E100" s="297"/>
      <c r="F100" s="297"/>
      <c r="G100" s="297"/>
      <c r="H100" s="297"/>
      <c r="I100" s="297"/>
      <c r="J100" s="297"/>
      <c r="K100" s="297"/>
    </row>
    <row r="101" s="1" customFormat="1" ht="7.5" customHeight="1">
      <c r="B101" s="298"/>
      <c r="C101" s="299"/>
      <c r="D101" s="299"/>
      <c r="E101" s="299"/>
      <c r="F101" s="299"/>
      <c r="G101" s="299"/>
      <c r="H101" s="299"/>
      <c r="I101" s="299"/>
      <c r="J101" s="299"/>
      <c r="K101" s="300"/>
    </row>
    <row r="102" s="1" customFormat="1" ht="45" customHeight="1">
      <c r="B102" s="301"/>
      <c r="C102" s="302" t="s">
        <v>503</v>
      </c>
      <c r="D102" s="302"/>
      <c r="E102" s="302"/>
      <c r="F102" s="302"/>
      <c r="G102" s="302"/>
      <c r="H102" s="302"/>
      <c r="I102" s="302"/>
      <c r="J102" s="302"/>
      <c r="K102" s="303"/>
    </row>
    <row r="103" s="1" customFormat="1" ht="17.25" customHeight="1">
      <c r="B103" s="301"/>
      <c r="C103" s="304" t="s">
        <v>458</v>
      </c>
      <c r="D103" s="304"/>
      <c r="E103" s="304"/>
      <c r="F103" s="304" t="s">
        <v>459</v>
      </c>
      <c r="G103" s="305"/>
      <c r="H103" s="304" t="s">
        <v>56</v>
      </c>
      <c r="I103" s="304" t="s">
        <v>59</v>
      </c>
      <c r="J103" s="304" t="s">
        <v>460</v>
      </c>
      <c r="K103" s="303"/>
    </row>
    <row r="104" s="1" customFormat="1" ht="17.25" customHeight="1">
      <c r="B104" s="301"/>
      <c r="C104" s="306" t="s">
        <v>461</v>
      </c>
      <c r="D104" s="306"/>
      <c r="E104" s="306"/>
      <c r="F104" s="307" t="s">
        <v>462</v>
      </c>
      <c r="G104" s="308"/>
      <c r="H104" s="306"/>
      <c r="I104" s="306"/>
      <c r="J104" s="306" t="s">
        <v>463</v>
      </c>
      <c r="K104" s="303"/>
    </row>
    <row r="105" s="1" customFormat="1" ht="5.25" customHeight="1">
      <c r="B105" s="301"/>
      <c r="C105" s="304"/>
      <c r="D105" s="304"/>
      <c r="E105" s="304"/>
      <c r="F105" s="304"/>
      <c r="G105" s="322"/>
      <c r="H105" s="304"/>
      <c r="I105" s="304"/>
      <c r="J105" s="304"/>
      <c r="K105" s="303"/>
    </row>
    <row r="106" s="1" customFormat="1" ht="15" customHeight="1">
      <c r="B106" s="301"/>
      <c r="C106" s="289" t="s">
        <v>55</v>
      </c>
      <c r="D106" s="311"/>
      <c r="E106" s="311"/>
      <c r="F106" s="312" t="s">
        <v>464</v>
      </c>
      <c r="G106" s="289"/>
      <c r="H106" s="289" t="s">
        <v>504</v>
      </c>
      <c r="I106" s="289" t="s">
        <v>466</v>
      </c>
      <c r="J106" s="289">
        <v>20</v>
      </c>
      <c r="K106" s="303"/>
    </row>
    <row r="107" s="1" customFormat="1" ht="15" customHeight="1">
      <c r="B107" s="301"/>
      <c r="C107" s="289" t="s">
        <v>467</v>
      </c>
      <c r="D107" s="289"/>
      <c r="E107" s="289"/>
      <c r="F107" s="312" t="s">
        <v>464</v>
      </c>
      <c r="G107" s="289"/>
      <c r="H107" s="289" t="s">
        <v>504</v>
      </c>
      <c r="I107" s="289" t="s">
        <v>466</v>
      </c>
      <c r="J107" s="289">
        <v>120</v>
      </c>
      <c r="K107" s="303"/>
    </row>
    <row r="108" s="1" customFormat="1" ht="15" customHeight="1">
      <c r="B108" s="314"/>
      <c r="C108" s="289" t="s">
        <v>469</v>
      </c>
      <c r="D108" s="289"/>
      <c r="E108" s="289"/>
      <c r="F108" s="312" t="s">
        <v>470</v>
      </c>
      <c r="G108" s="289"/>
      <c r="H108" s="289" t="s">
        <v>504</v>
      </c>
      <c r="I108" s="289" t="s">
        <v>466</v>
      </c>
      <c r="J108" s="289">
        <v>50</v>
      </c>
      <c r="K108" s="303"/>
    </row>
    <row r="109" s="1" customFormat="1" ht="15" customHeight="1">
      <c r="B109" s="314"/>
      <c r="C109" s="289" t="s">
        <v>472</v>
      </c>
      <c r="D109" s="289"/>
      <c r="E109" s="289"/>
      <c r="F109" s="312" t="s">
        <v>464</v>
      </c>
      <c r="G109" s="289"/>
      <c r="H109" s="289" t="s">
        <v>504</v>
      </c>
      <c r="I109" s="289" t="s">
        <v>474</v>
      </c>
      <c r="J109" s="289"/>
      <c r="K109" s="303"/>
    </row>
    <row r="110" s="1" customFormat="1" ht="15" customHeight="1">
      <c r="B110" s="314"/>
      <c r="C110" s="289" t="s">
        <v>483</v>
      </c>
      <c r="D110" s="289"/>
      <c r="E110" s="289"/>
      <c r="F110" s="312" t="s">
        <v>470</v>
      </c>
      <c r="G110" s="289"/>
      <c r="H110" s="289" t="s">
        <v>504</v>
      </c>
      <c r="I110" s="289" t="s">
        <v>466</v>
      </c>
      <c r="J110" s="289">
        <v>50</v>
      </c>
      <c r="K110" s="303"/>
    </row>
    <row r="111" s="1" customFormat="1" ht="15" customHeight="1">
      <c r="B111" s="314"/>
      <c r="C111" s="289" t="s">
        <v>491</v>
      </c>
      <c r="D111" s="289"/>
      <c r="E111" s="289"/>
      <c r="F111" s="312" t="s">
        <v>470</v>
      </c>
      <c r="G111" s="289"/>
      <c r="H111" s="289" t="s">
        <v>504</v>
      </c>
      <c r="I111" s="289" t="s">
        <v>466</v>
      </c>
      <c r="J111" s="289">
        <v>50</v>
      </c>
      <c r="K111" s="303"/>
    </row>
    <row r="112" s="1" customFormat="1" ht="15" customHeight="1">
      <c r="B112" s="314"/>
      <c r="C112" s="289" t="s">
        <v>489</v>
      </c>
      <c r="D112" s="289"/>
      <c r="E112" s="289"/>
      <c r="F112" s="312" t="s">
        <v>470</v>
      </c>
      <c r="G112" s="289"/>
      <c r="H112" s="289" t="s">
        <v>504</v>
      </c>
      <c r="I112" s="289" t="s">
        <v>466</v>
      </c>
      <c r="J112" s="289">
        <v>50</v>
      </c>
      <c r="K112" s="303"/>
    </row>
    <row r="113" s="1" customFormat="1" ht="15" customHeight="1">
      <c r="B113" s="314"/>
      <c r="C113" s="289" t="s">
        <v>55</v>
      </c>
      <c r="D113" s="289"/>
      <c r="E113" s="289"/>
      <c r="F113" s="312" t="s">
        <v>464</v>
      </c>
      <c r="G113" s="289"/>
      <c r="H113" s="289" t="s">
        <v>505</v>
      </c>
      <c r="I113" s="289" t="s">
        <v>466</v>
      </c>
      <c r="J113" s="289">
        <v>20</v>
      </c>
      <c r="K113" s="303"/>
    </row>
    <row r="114" s="1" customFormat="1" ht="15" customHeight="1">
      <c r="B114" s="314"/>
      <c r="C114" s="289" t="s">
        <v>506</v>
      </c>
      <c r="D114" s="289"/>
      <c r="E114" s="289"/>
      <c r="F114" s="312" t="s">
        <v>464</v>
      </c>
      <c r="G114" s="289"/>
      <c r="H114" s="289" t="s">
        <v>507</v>
      </c>
      <c r="I114" s="289" t="s">
        <v>466</v>
      </c>
      <c r="J114" s="289">
        <v>120</v>
      </c>
      <c r="K114" s="303"/>
    </row>
    <row r="115" s="1" customFormat="1" ht="15" customHeight="1">
      <c r="B115" s="314"/>
      <c r="C115" s="289" t="s">
        <v>40</v>
      </c>
      <c r="D115" s="289"/>
      <c r="E115" s="289"/>
      <c r="F115" s="312" t="s">
        <v>464</v>
      </c>
      <c r="G115" s="289"/>
      <c r="H115" s="289" t="s">
        <v>508</v>
      </c>
      <c r="I115" s="289" t="s">
        <v>499</v>
      </c>
      <c r="J115" s="289"/>
      <c r="K115" s="303"/>
    </row>
    <row r="116" s="1" customFormat="1" ht="15" customHeight="1">
      <c r="B116" s="314"/>
      <c r="C116" s="289" t="s">
        <v>50</v>
      </c>
      <c r="D116" s="289"/>
      <c r="E116" s="289"/>
      <c r="F116" s="312" t="s">
        <v>464</v>
      </c>
      <c r="G116" s="289"/>
      <c r="H116" s="289" t="s">
        <v>509</v>
      </c>
      <c r="I116" s="289" t="s">
        <v>499</v>
      </c>
      <c r="J116" s="289"/>
      <c r="K116" s="303"/>
    </row>
    <row r="117" s="1" customFormat="1" ht="15" customHeight="1">
      <c r="B117" s="314"/>
      <c r="C117" s="289" t="s">
        <v>59</v>
      </c>
      <c r="D117" s="289"/>
      <c r="E117" s="289"/>
      <c r="F117" s="312" t="s">
        <v>464</v>
      </c>
      <c r="G117" s="289"/>
      <c r="H117" s="289" t="s">
        <v>510</v>
      </c>
      <c r="I117" s="289" t="s">
        <v>511</v>
      </c>
      <c r="J117" s="289"/>
      <c r="K117" s="303"/>
    </row>
    <row r="118" s="1" customFormat="1" ht="15" customHeight="1">
      <c r="B118" s="317"/>
      <c r="C118" s="323"/>
      <c r="D118" s="323"/>
      <c r="E118" s="323"/>
      <c r="F118" s="323"/>
      <c r="G118" s="323"/>
      <c r="H118" s="323"/>
      <c r="I118" s="323"/>
      <c r="J118" s="323"/>
      <c r="K118" s="319"/>
    </row>
    <row r="119" s="1" customFormat="1" ht="18.75" customHeight="1">
      <c r="B119" s="324"/>
      <c r="C119" s="325"/>
      <c r="D119" s="325"/>
      <c r="E119" s="325"/>
      <c r="F119" s="326"/>
      <c r="G119" s="325"/>
      <c r="H119" s="325"/>
      <c r="I119" s="325"/>
      <c r="J119" s="325"/>
      <c r="K119" s="324"/>
    </row>
    <row r="120" s="1" customFormat="1" ht="18.75" customHeight="1">
      <c r="B120" s="297"/>
      <c r="C120" s="297"/>
      <c r="D120" s="297"/>
      <c r="E120" s="297"/>
      <c r="F120" s="297"/>
      <c r="G120" s="297"/>
      <c r="H120" s="297"/>
      <c r="I120" s="297"/>
      <c r="J120" s="297"/>
      <c r="K120" s="297"/>
    </row>
    <row r="121" s="1" customFormat="1" ht="7.5" customHeight="1">
      <c r="B121" s="327"/>
      <c r="C121" s="328"/>
      <c r="D121" s="328"/>
      <c r="E121" s="328"/>
      <c r="F121" s="328"/>
      <c r="G121" s="328"/>
      <c r="H121" s="328"/>
      <c r="I121" s="328"/>
      <c r="J121" s="328"/>
      <c r="K121" s="329"/>
    </row>
    <row r="122" s="1" customFormat="1" ht="45" customHeight="1">
      <c r="B122" s="330"/>
      <c r="C122" s="280" t="s">
        <v>512</v>
      </c>
      <c r="D122" s="280"/>
      <c r="E122" s="280"/>
      <c r="F122" s="280"/>
      <c r="G122" s="280"/>
      <c r="H122" s="280"/>
      <c r="I122" s="280"/>
      <c r="J122" s="280"/>
      <c r="K122" s="331"/>
    </row>
    <row r="123" s="1" customFormat="1" ht="17.25" customHeight="1">
      <c r="B123" s="332"/>
      <c r="C123" s="304" t="s">
        <v>458</v>
      </c>
      <c r="D123" s="304"/>
      <c r="E123" s="304"/>
      <c r="F123" s="304" t="s">
        <v>459</v>
      </c>
      <c r="G123" s="305"/>
      <c r="H123" s="304" t="s">
        <v>56</v>
      </c>
      <c r="I123" s="304" t="s">
        <v>59</v>
      </c>
      <c r="J123" s="304" t="s">
        <v>460</v>
      </c>
      <c r="K123" s="333"/>
    </row>
    <row r="124" s="1" customFormat="1" ht="17.25" customHeight="1">
      <c r="B124" s="332"/>
      <c r="C124" s="306" t="s">
        <v>461</v>
      </c>
      <c r="D124" s="306"/>
      <c r="E124" s="306"/>
      <c r="F124" s="307" t="s">
        <v>462</v>
      </c>
      <c r="G124" s="308"/>
      <c r="H124" s="306"/>
      <c r="I124" s="306"/>
      <c r="J124" s="306" t="s">
        <v>463</v>
      </c>
      <c r="K124" s="333"/>
    </row>
    <row r="125" s="1" customFormat="1" ht="5.25" customHeight="1">
      <c r="B125" s="334"/>
      <c r="C125" s="309"/>
      <c r="D125" s="309"/>
      <c r="E125" s="309"/>
      <c r="F125" s="309"/>
      <c r="G125" s="335"/>
      <c r="H125" s="309"/>
      <c r="I125" s="309"/>
      <c r="J125" s="309"/>
      <c r="K125" s="336"/>
    </row>
    <row r="126" s="1" customFormat="1" ht="15" customHeight="1">
      <c r="B126" s="334"/>
      <c r="C126" s="289" t="s">
        <v>467</v>
      </c>
      <c r="D126" s="311"/>
      <c r="E126" s="311"/>
      <c r="F126" s="312" t="s">
        <v>464</v>
      </c>
      <c r="G126" s="289"/>
      <c r="H126" s="289" t="s">
        <v>504</v>
      </c>
      <c r="I126" s="289" t="s">
        <v>466</v>
      </c>
      <c r="J126" s="289">
        <v>120</v>
      </c>
      <c r="K126" s="337"/>
    </row>
    <row r="127" s="1" customFormat="1" ht="15" customHeight="1">
      <c r="B127" s="334"/>
      <c r="C127" s="289" t="s">
        <v>513</v>
      </c>
      <c r="D127" s="289"/>
      <c r="E127" s="289"/>
      <c r="F127" s="312" t="s">
        <v>464</v>
      </c>
      <c r="G127" s="289"/>
      <c r="H127" s="289" t="s">
        <v>514</v>
      </c>
      <c r="I127" s="289" t="s">
        <v>466</v>
      </c>
      <c r="J127" s="289" t="s">
        <v>515</v>
      </c>
      <c r="K127" s="337"/>
    </row>
    <row r="128" s="1" customFormat="1" ht="15" customHeight="1">
      <c r="B128" s="334"/>
      <c r="C128" s="289" t="s">
        <v>412</v>
      </c>
      <c r="D128" s="289"/>
      <c r="E128" s="289"/>
      <c r="F128" s="312" t="s">
        <v>464</v>
      </c>
      <c r="G128" s="289"/>
      <c r="H128" s="289" t="s">
        <v>516</v>
      </c>
      <c r="I128" s="289" t="s">
        <v>466</v>
      </c>
      <c r="J128" s="289" t="s">
        <v>515</v>
      </c>
      <c r="K128" s="337"/>
    </row>
    <row r="129" s="1" customFormat="1" ht="15" customHeight="1">
      <c r="B129" s="334"/>
      <c r="C129" s="289" t="s">
        <v>475</v>
      </c>
      <c r="D129" s="289"/>
      <c r="E129" s="289"/>
      <c r="F129" s="312" t="s">
        <v>470</v>
      </c>
      <c r="G129" s="289"/>
      <c r="H129" s="289" t="s">
        <v>476</v>
      </c>
      <c r="I129" s="289" t="s">
        <v>466</v>
      </c>
      <c r="J129" s="289">
        <v>15</v>
      </c>
      <c r="K129" s="337"/>
    </row>
    <row r="130" s="1" customFormat="1" ht="15" customHeight="1">
      <c r="B130" s="334"/>
      <c r="C130" s="315" t="s">
        <v>477</v>
      </c>
      <c r="D130" s="315"/>
      <c r="E130" s="315"/>
      <c r="F130" s="316" t="s">
        <v>470</v>
      </c>
      <c r="G130" s="315"/>
      <c r="H130" s="315" t="s">
        <v>478</v>
      </c>
      <c r="I130" s="315" t="s">
        <v>466</v>
      </c>
      <c r="J130" s="315">
        <v>15</v>
      </c>
      <c r="K130" s="337"/>
    </row>
    <row r="131" s="1" customFormat="1" ht="15" customHeight="1">
      <c r="B131" s="334"/>
      <c r="C131" s="315" t="s">
        <v>479</v>
      </c>
      <c r="D131" s="315"/>
      <c r="E131" s="315"/>
      <c r="F131" s="316" t="s">
        <v>470</v>
      </c>
      <c r="G131" s="315"/>
      <c r="H131" s="315" t="s">
        <v>480</v>
      </c>
      <c r="I131" s="315" t="s">
        <v>466</v>
      </c>
      <c r="J131" s="315">
        <v>20</v>
      </c>
      <c r="K131" s="337"/>
    </row>
    <row r="132" s="1" customFormat="1" ht="15" customHeight="1">
      <c r="B132" s="334"/>
      <c r="C132" s="315" t="s">
        <v>481</v>
      </c>
      <c r="D132" s="315"/>
      <c r="E132" s="315"/>
      <c r="F132" s="316" t="s">
        <v>470</v>
      </c>
      <c r="G132" s="315"/>
      <c r="H132" s="315" t="s">
        <v>482</v>
      </c>
      <c r="I132" s="315" t="s">
        <v>466</v>
      </c>
      <c r="J132" s="315">
        <v>20</v>
      </c>
      <c r="K132" s="337"/>
    </row>
    <row r="133" s="1" customFormat="1" ht="15" customHeight="1">
      <c r="B133" s="334"/>
      <c r="C133" s="289" t="s">
        <v>469</v>
      </c>
      <c r="D133" s="289"/>
      <c r="E133" s="289"/>
      <c r="F133" s="312" t="s">
        <v>470</v>
      </c>
      <c r="G133" s="289"/>
      <c r="H133" s="289" t="s">
        <v>504</v>
      </c>
      <c r="I133" s="289" t="s">
        <v>466</v>
      </c>
      <c r="J133" s="289">
        <v>50</v>
      </c>
      <c r="K133" s="337"/>
    </row>
    <row r="134" s="1" customFormat="1" ht="15" customHeight="1">
      <c r="B134" s="334"/>
      <c r="C134" s="289" t="s">
        <v>483</v>
      </c>
      <c r="D134" s="289"/>
      <c r="E134" s="289"/>
      <c r="F134" s="312" t="s">
        <v>470</v>
      </c>
      <c r="G134" s="289"/>
      <c r="H134" s="289" t="s">
        <v>504</v>
      </c>
      <c r="I134" s="289" t="s">
        <v>466</v>
      </c>
      <c r="J134" s="289">
        <v>50</v>
      </c>
      <c r="K134" s="337"/>
    </row>
    <row r="135" s="1" customFormat="1" ht="15" customHeight="1">
      <c r="B135" s="334"/>
      <c r="C135" s="289" t="s">
        <v>489</v>
      </c>
      <c r="D135" s="289"/>
      <c r="E135" s="289"/>
      <c r="F135" s="312" t="s">
        <v>470</v>
      </c>
      <c r="G135" s="289"/>
      <c r="H135" s="289" t="s">
        <v>504</v>
      </c>
      <c r="I135" s="289" t="s">
        <v>466</v>
      </c>
      <c r="J135" s="289">
        <v>50</v>
      </c>
      <c r="K135" s="337"/>
    </row>
    <row r="136" s="1" customFormat="1" ht="15" customHeight="1">
      <c r="B136" s="334"/>
      <c r="C136" s="289" t="s">
        <v>491</v>
      </c>
      <c r="D136" s="289"/>
      <c r="E136" s="289"/>
      <c r="F136" s="312" t="s">
        <v>470</v>
      </c>
      <c r="G136" s="289"/>
      <c r="H136" s="289" t="s">
        <v>504</v>
      </c>
      <c r="I136" s="289" t="s">
        <v>466</v>
      </c>
      <c r="J136" s="289">
        <v>50</v>
      </c>
      <c r="K136" s="337"/>
    </row>
    <row r="137" s="1" customFormat="1" ht="15" customHeight="1">
      <c r="B137" s="334"/>
      <c r="C137" s="289" t="s">
        <v>492</v>
      </c>
      <c r="D137" s="289"/>
      <c r="E137" s="289"/>
      <c r="F137" s="312" t="s">
        <v>470</v>
      </c>
      <c r="G137" s="289"/>
      <c r="H137" s="289" t="s">
        <v>517</v>
      </c>
      <c r="I137" s="289" t="s">
        <v>466</v>
      </c>
      <c r="J137" s="289">
        <v>255</v>
      </c>
      <c r="K137" s="337"/>
    </row>
    <row r="138" s="1" customFormat="1" ht="15" customHeight="1">
      <c r="B138" s="334"/>
      <c r="C138" s="289" t="s">
        <v>494</v>
      </c>
      <c r="D138" s="289"/>
      <c r="E138" s="289"/>
      <c r="F138" s="312" t="s">
        <v>464</v>
      </c>
      <c r="G138" s="289"/>
      <c r="H138" s="289" t="s">
        <v>518</v>
      </c>
      <c r="I138" s="289" t="s">
        <v>496</v>
      </c>
      <c r="J138" s="289"/>
      <c r="K138" s="337"/>
    </row>
    <row r="139" s="1" customFormat="1" ht="15" customHeight="1">
      <c r="B139" s="334"/>
      <c r="C139" s="289" t="s">
        <v>497</v>
      </c>
      <c r="D139" s="289"/>
      <c r="E139" s="289"/>
      <c r="F139" s="312" t="s">
        <v>464</v>
      </c>
      <c r="G139" s="289"/>
      <c r="H139" s="289" t="s">
        <v>519</v>
      </c>
      <c r="I139" s="289" t="s">
        <v>499</v>
      </c>
      <c r="J139" s="289"/>
      <c r="K139" s="337"/>
    </row>
    <row r="140" s="1" customFormat="1" ht="15" customHeight="1">
      <c r="B140" s="334"/>
      <c r="C140" s="289" t="s">
        <v>500</v>
      </c>
      <c r="D140" s="289"/>
      <c r="E140" s="289"/>
      <c r="F140" s="312" t="s">
        <v>464</v>
      </c>
      <c r="G140" s="289"/>
      <c r="H140" s="289" t="s">
        <v>500</v>
      </c>
      <c r="I140" s="289" t="s">
        <v>499</v>
      </c>
      <c r="J140" s="289"/>
      <c r="K140" s="337"/>
    </row>
    <row r="141" s="1" customFormat="1" ht="15" customHeight="1">
      <c r="B141" s="334"/>
      <c r="C141" s="289" t="s">
        <v>40</v>
      </c>
      <c r="D141" s="289"/>
      <c r="E141" s="289"/>
      <c r="F141" s="312" t="s">
        <v>464</v>
      </c>
      <c r="G141" s="289"/>
      <c r="H141" s="289" t="s">
        <v>520</v>
      </c>
      <c r="I141" s="289" t="s">
        <v>499</v>
      </c>
      <c r="J141" s="289"/>
      <c r="K141" s="337"/>
    </row>
    <row r="142" s="1" customFormat="1" ht="15" customHeight="1">
      <c r="B142" s="334"/>
      <c r="C142" s="289" t="s">
        <v>521</v>
      </c>
      <c r="D142" s="289"/>
      <c r="E142" s="289"/>
      <c r="F142" s="312" t="s">
        <v>464</v>
      </c>
      <c r="G142" s="289"/>
      <c r="H142" s="289" t="s">
        <v>522</v>
      </c>
      <c r="I142" s="289" t="s">
        <v>499</v>
      </c>
      <c r="J142" s="289"/>
      <c r="K142" s="337"/>
    </row>
    <row r="143" s="1" customFormat="1" ht="15" customHeight="1">
      <c r="B143" s="338"/>
      <c r="C143" s="339"/>
      <c r="D143" s="339"/>
      <c r="E143" s="339"/>
      <c r="F143" s="339"/>
      <c r="G143" s="339"/>
      <c r="H143" s="339"/>
      <c r="I143" s="339"/>
      <c r="J143" s="339"/>
      <c r="K143" s="340"/>
    </row>
    <row r="144" s="1" customFormat="1" ht="18.75" customHeight="1">
      <c r="B144" s="325"/>
      <c r="C144" s="325"/>
      <c r="D144" s="325"/>
      <c r="E144" s="325"/>
      <c r="F144" s="326"/>
      <c r="G144" s="325"/>
      <c r="H144" s="325"/>
      <c r="I144" s="325"/>
      <c r="J144" s="325"/>
      <c r="K144" s="325"/>
    </row>
    <row r="145" s="1" customFormat="1" ht="18.75" customHeight="1">
      <c r="B145" s="297"/>
      <c r="C145" s="297"/>
      <c r="D145" s="297"/>
      <c r="E145" s="297"/>
      <c r="F145" s="297"/>
      <c r="G145" s="297"/>
      <c r="H145" s="297"/>
      <c r="I145" s="297"/>
      <c r="J145" s="297"/>
      <c r="K145" s="297"/>
    </row>
    <row r="146" s="1" customFormat="1" ht="7.5" customHeight="1">
      <c r="B146" s="298"/>
      <c r="C146" s="299"/>
      <c r="D146" s="299"/>
      <c r="E146" s="299"/>
      <c r="F146" s="299"/>
      <c r="G146" s="299"/>
      <c r="H146" s="299"/>
      <c r="I146" s="299"/>
      <c r="J146" s="299"/>
      <c r="K146" s="300"/>
    </row>
    <row r="147" s="1" customFormat="1" ht="45" customHeight="1">
      <c r="B147" s="301"/>
      <c r="C147" s="302" t="s">
        <v>523</v>
      </c>
      <c r="D147" s="302"/>
      <c r="E147" s="302"/>
      <c r="F147" s="302"/>
      <c r="G147" s="302"/>
      <c r="H147" s="302"/>
      <c r="I147" s="302"/>
      <c r="J147" s="302"/>
      <c r="K147" s="303"/>
    </row>
    <row r="148" s="1" customFormat="1" ht="17.25" customHeight="1">
      <c r="B148" s="301"/>
      <c r="C148" s="304" t="s">
        <v>458</v>
      </c>
      <c r="D148" s="304"/>
      <c r="E148" s="304"/>
      <c r="F148" s="304" t="s">
        <v>459</v>
      </c>
      <c r="G148" s="305"/>
      <c r="H148" s="304" t="s">
        <v>56</v>
      </c>
      <c r="I148" s="304" t="s">
        <v>59</v>
      </c>
      <c r="J148" s="304" t="s">
        <v>460</v>
      </c>
      <c r="K148" s="303"/>
    </row>
    <row r="149" s="1" customFormat="1" ht="17.25" customHeight="1">
      <c r="B149" s="301"/>
      <c r="C149" s="306" t="s">
        <v>461</v>
      </c>
      <c r="D149" s="306"/>
      <c r="E149" s="306"/>
      <c r="F149" s="307" t="s">
        <v>462</v>
      </c>
      <c r="G149" s="308"/>
      <c r="H149" s="306"/>
      <c r="I149" s="306"/>
      <c r="J149" s="306" t="s">
        <v>463</v>
      </c>
      <c r="K149" s="303"/>
    </row>
    <row r="150" s="1" customFormat="1" ht="5.25" customHeight="1">
      <c r="B150" s="314"/>
      <c r="C150" s="309"/>
      <c r="D150" s="309"/>
      <c r="E150" s="309"/>
      <c r="F150" s="309"/>
      <c r="G150" s="310"/>
      <c r="H150" s="309"/>
      <c r="I150" s="309"/>
      <c r="J150" s="309"/>
      <c r="K150" s="337"/>
    </row>
    <row r="151" s="1" customFormat="1" ht="15" customHeight="1">
      <c r="B151" s="314"/>
      <c r="C151" s="341" t="s">
        <v>467</v>
      </c>
      <c r="D151" s="289"/>
      <c r="E151" s="289"/>
      <c r="F151" s="342" t="s">
        <v>464</v>
      </c>
      <c r="G151" s="289"/>
      <c r="H151" s="341" t="s">
        <v>504</v>
      </c>
      <c r="I151" s="341" t="s">
        <v>466</v>
      </c>
      <c r="J151" s="341">
        <v>120</v>
      </c>
      <c r="K151" s="337"/>
    </row>
    <row r="152" s="1" customFormat="1" ht="15" customHeight="1">
      <c r="B152" s="314"/>
      <c r="C152" s="341" t="s">
        <v>513</v>
      </c>
      <c r="D152" s="289"/>
      <c r="E152" s="289"/>
      <c r="F152" s="342" t="s">
        <v>464</v>
      </c>
      <c r="G152" s="289"/>
      <c r="H152" s="341" t="s">
        <v>524</v>
      </c>
      <c r="I152" s="341" t="s">
        <v>466</v>
      </c>
      <c r="J152" s="341" t="s">
        <v>515</v>
      </c>
      <c r="K152" s="337"/>
    </row>
    <row r="153" s="1" customFormat="1" ht="15" customHeight="1">
      <c r="B153" s="314"/>
      <c r="C153" s="341" t="s">
        <v>412</v>
      </c>
      <c r="D153" s="289"/>
      <c r="E153" s="289"/>
      <c r="F153" s="342" t="s">
        <v>464</v>
      </c>
      <c r="G153" s="289"/>
      <c r="H153" s="341" t="s">
        <v>525</v>
      </c>
      <c r="I153" s="341" t="s">
        <v>466</v>
      </c>
      <c r="J153" s="341" t="s">
        <v>515</v>
      </c>
      <c r="K153" s="337"/>
    </row>
    <row r="154" s="1" customFormat="1" ht="15" customHeight="1">
      <c r="B154" s="314"/>
      <c r="C154" s="341" t="s">
        <v>469</v>
      </c>
      <c r="D154" s="289"/>
      <c r="E154" s="289"/>
      <c r="F154" s="342" t="s">
        <v>470</v>
      </c>
      <c r="G154" s="289"/>
      <c r="H154" s="341" t="s">
        <v>504</v>
      </c>
      <c r="I154" s="341" t="s">
        <v>466</v>
      </c>
      <c r="J154" s="341">
        <v>50</v>
      </c>
      <c r="K154" s="337"/>
    </row>
    <row r="155" s="1" customFormat="1" ht="15" customHeight="1">
      <c r="B155" s="314"/>
      <c r="C155" s="341" t="s">
        <v>472</v>
      </c>
      <c r="D155" s="289"/>
      <c r="E155" s="289"/>
      <c r="F155" s="342" t="s">
        <v>464</v>
      </c>
      <c r="G155" s="289"/>
      <c r="H155" s="341" t="s">
        <v>504</v>
      </c>
      <c r="I155" s="341" t="s">
        <v>474</v>
      </c>
      <c r="J155" s="341"/>
      <c r="K155" s="337"/>
    </row>
    <row r="156" s="1" customFormat="1" ht="15" customHeight="1">
      <c r="B156" s="314"/>
      <c r="C156" s="341" t="s">
        <v>483</v>
      </c>
      <c r="D156" s="289"/>
      <c r="E156" s="289"/>
      <c r="F156" s="342" t="s">
        <v>470</v>
      </c>
      <c r="G156" s="289"/>
      <c r="H156" s="341" t="s">
        <v>504</v>
      </c>
      <c r="I156" s="341" t="s">
        <v>466</v>
      </c>
      <c r="J156" s="341">
        <v>50</v>
      </c>
      <c r="K156" s="337"/>
    </row>
    <row r="157" s="1" customFormat="1" ht="15" customHeight="1">
      <c r="B157" s="314"/>
      <c r="C157" s="341" t="s">
        <v>491</v>
      </c>
      <c r="D157" s="289"/>
      <c r="E157" s="289"/>
      <c r="F157" s="342" t="s">
        <v>470</v>
      </c>
      <c r="G157" s="289"/>
      <c r="H157" s="341" t="s">
        <v>504</v>
      </c>
      <c r="I157" s="341" t="s">
        <v>466</v>
      </c>
      <c r="J157" s="341">
        <v>50</v>
      </c>
      <c r="K157" s="337"/>
    </row>
    <row r="158" s="1" customFormat="1" ht="15" customHeight="1">
      <c r="B158" s="314"/>
      <c r="C158" s="341" t="s">
        <v>489</v>
      </c>
      <c r="D158" s="289"/>
      <c r="E158" s="289"/>
      <c r="F158" s="342" t="s">
        <v>470</v>
      </c>
      <c r="G158" s="289"/>
      <c r="H158" s="341" t="s">
        <v>504</v>
      </c>
      <c r="I158" s="341" t="s">
        <v>466</v>
      </c>
      <c r="J158" s="341">
        <v>50</v>
      </c>
      <c r="K158" s="337"/>
    </row>
    <row r="159" s="1" customFormat="1" ht="15" customHeight="1">
      <c r="B159" s="314"/>
      <c r="C159" s="341" t="s">
        <v>94</v>
      </c>
      <c r="D159" s="289"/>
      <c r="E159" s="289"/>
      <c r="F159" s="342" t="s">
        <v>464</v>
      </c>
      <c r="G159" s="289"/>
      <c r="H159" s="341" t="s">
        <v>526</v>
      </c>
      <c r="I159" s="341" t="s">
        <v>466</v>
      </c>
      <c r="J159" s="341" t="s">
        <v>527</v>
      </c>
      <c r="K159" s="337"/>
    </row>
    <row r="160" s="1" customFormat="1" ht="15" customHeight="1">
      <c r="B160" s="314"/>
      <c r="C160" s="341" t="s">
        <v>528</v>
      </c>
      <c r="D160" s="289"/>
      <c r="E160" s="289"/>
      <c r="F160" s="342" t="s">
        <v>464</v>
      </c>
      <c r="G160" s="289"/>
      <c r="H160" s="341" t="s">
        <v>529</v>
      </c>
      <c r="I160" s="341" t="s">
        <v>499</v>
      </c>
      <c r="J160" s="341"/>
      <c r="K160" s="337"/>
    </row>
    <row r="161" s="1" customFormat="1" ht="15" customHeight="1">
      <c r="B161" s="343"/>
      <c r="C161" s="323"/>
      <c r="D161" s="323"/>
      <c r="E161" s="323"/>
      <c r="F161" s="323"/>
      <c r="G161" s="323"/>
      <c r="H161" s="323"/>
      <c r="I161" s="323"/>
      <c r="J161" s="323"/>
      <c r="K161" s="344"/>
    </row>
    <row r="162" s="1" customFormat="1" ht="18.75" customHeight="1">
      <c r="B162" s="325"/>
      <c r="C162" s="335"/>
      <c r="D162" s="335"/>
      <c r="E162" s="335"/>
      <c r="F162" s="345"/>
      <c r="G162" s="335"/>
      <c r="H162" s="335"/>
      <c r="I162" s="335"/>
      <c r="J162" s="335"/>
      <c r="K162" s="325"/>
    </row>
    <row r="163" s="1" customFormat="1" ht="18.75" customHeight="1">
      <c r="B163" s="297"/>
      <c r="C163" s="297"/>
      <c r="D163" s="297"/>
      <c r="E163" s="297"/>
      <c r="F163" s="297"/>
      <c r="G163" s="297"/>
      <c r="H163" s="297"/>
      <c r="I163" s="297"/>
      <c r="J163" s="297"/>
      <c r="K163" s="297"/>
    </row>
    <row r="164" s="1" customFormat="1" ht="7.5" customHeight="1">
      <c r="B164" s="276"/>
      <c r="C164" s="277"/>
      <c r="D164" s="277"/>
      <c r="E164" s="277"/>
      <c r="F164" s="277"/>
      <c r="G164" s="277"/>
      <c r="H164" s="277"/>
      <c r="I164" s="277"/>
      <c r="J164" s="277"/>
      <c r="K164" s="278"/>
    </row>
    <row r="165" s="1" customFormat="1" ht="45" customHeight="1">
      <c r="B165" s="279"/>
      <c r="C165" s="280" t="s">
        <v>530</v>
      </c>
      <c r="D165" s="280"/>
      <c r="E165" s="280"/>
      <c r="F165" s="280"/>
      <c r="G165" s="280"/>
      <c r="H165" s="280"/>
      <c r="I165" s="280"/>
      <c r="J165" s="280"/>
      <c r="K165" s="281"/>
    </row>
    <row r="166" s="1" customFormat="1" ht="17.25" customHeight="1">
      <c r="B166" s="279"/>
      <c r="C166" s="304" t="s">
        <v>458</v>
      </c>
      <c r="D166" s="304"/>
      <c r="E166" s="304"/>
      <c r="F166" s="304" t="s">
        <v>459</v>
      </c>
      <c r="G166" s="346"/>
      <c r="H166" s="347" t="s">
        <v>56</v>
      </c>
      <c r="I166" s="347" t="s">
        <v>59</v>
      </c>
      <c r="J166" s="304" t="s">
        <v>460</v>
      </c>
      <c r="K166" s="281"/>
    </row>
    <row r="167" s="1" customFormat="1" ht="17.25" customHeight="1">
      <c r="B167" s="282"/>
      <c r="C167" s="306" t="s">
        <v>461</v>
      </c>
      <c r="D167" s="306"/>
      <c r="E167" s="306"/>
      <c r="F167" s="307" t="s">
        <v>462</v>
      </c>
      <c r="G167" s="348"/>
      <c r="H167" s="349"/>
      <c r="I167" s="349"/>
      <c r="J167" s="306" t="s">
        <v>463</v>
      </c>
      <c r="K167" s="284"/>
    </row>
    <row r="168" s="1" customFormat="1" ht="5.25" customHeight="1">
      <c r="B168" s="314"/>
      <c r="C168" s="309"/>
      <c r="D168" s="309"/>
      <c r="E168" s="309"/>
      <c r="F168" s="309"/>
      <c r="G168" s="310"/>
      <c r="H168" s="309"/>
      <c r="I168" s="309"/>
      <c r="J168" s="309"/>
      <c r="K168" s="337"/>
    </row>
    <row r="169" s="1" customFormat="1" ht="15" customHeight="1">
      <c r="B169" s="314"/>
      <c r="C169" s="289" t="s">
        <v>467</v>
      </c>
      <c r="D169" s="289"/>
      <c r="E169" s="289"/>
      <c r="F169" s="312" t="s">
        <v>464</v>
      </c>
      <c r="G169" s="289"/>
      <c r="H169" s="289" t="s">
        <v>504</v>
      </c>
      <c r="I169" s="289" t="s">
        <v>466</v>
      </c>
      <c r="J169" s="289">
        <v>120</v>
      </c>
      <c r="K169" s="337"/>
    </row>
    <row r="170" s="1" customFormat="1" ht="15" customHeight="1">
      <c r="B170" s="314"/>
      <c r="C170" s="289" t="s">
        <v>513</v>
      </c>
      <c r="D170" s="289"/>
      <c r="E170" s="289"/>
      <c r="F170" s="312" t="s">
        <v>464</v>
      </c>
      <c r="G170" s="289"/>
      <c r="H170" s="289" t="s">
        <v>514</v>
      </c>
      <c r="I170" s="289" t="s">
        <v>466</v>
      </c>
      <c r="J170" s="289" t="s">
        <v>515</v>
      </c>
      <c r="K170" s="337"/>
    </row>
    <row r="171" s="1" customFormat="1" ht="15" customHeight="1">
      <c r="B171" s="314"/>
      <c r="C171" s="289" t="s">
        <v>412</v>
      </c>
      <c r="D171" s="289"/>
      <c r="E171" s="289"/>
      <c r="F171" s="312" t="s">
        <v>464</v>
      </c>
      <c r="G171" s="289"/>
      <c r="H171" s="289" t="s">
        <v>531</v>
      </c>
      <c r="I171" s="289" t="s">
        <v>466</v>
      </c>
      <c r="J171" s="289" t="s">
        <v>515</v>
      </c>
      <c r="K171" s="337"/>
    </row>
    <row r="172" s="1" customFormat="1" ht="15" customHeight="1">
      <c r="B172" s="314"/>
      <c r="C172" s="289" t="s">
        <v>469</v>
      </c>
      <c r="D172" s="289"/>
      <c r="E172" s="289"/>
      <c r="F172" s="312" t="s">
        <v>470</v>
      </c>
      <c r="G172" s="289"/>
      <c r="H172" s="289" t="s">
        <v>531</v>
      </c>
      <c r="I172" s="289" t="s">
        <v>466</v>
      </c>
      <c r="J172" s="289">
        <v>50</v>
      </c>
      <c r="K172" s="337"/>
    </row>
    <row r="173" s="1" customFormat="1" ht="15" customHeight="1">
      <c r="B173" s="314"/>
      <c r="C173" s="289" t="s">
        <v>472</v>
      </c>
      <c r="D173" s="289"/>
      <c r="E173" s="289"/>
      <c r="F173" s="312" t="s">
        <v>464</v>
      </c>
      <c r="G173" s="289"/>
      <c r="H173" s="289" t="s">
        <v>531</v>
      </c>
      <c r="I173" s="289" t="s">
        <v>474</v>
      </c>
      <c r="J173" s="289"/>
      <c r="K173" s="337"/>
    </row>
    <row r="174" s="1" customFormat="1" ht="15" customHeight="1">
      <c r="B174" s="314"/>
      <c r="C174" s="289" t="s">
        <v>483</v>
      </c>
      <c r="D174" s="289"/>
      <c r="E174" s="289"/>
      <c r="F174" s="312" t="s">
        <v>470</v>
      </c>
      <c r="G174" s="289"/>
      <c r="H174" s="289" t="s">
        <v>531</v>
      </c>
      <c r="I174" s="289" t="s">
        <v>466</v>
      </c>
      <c r="J174" s="289">
        <v>50</v>
      </c>
      <c r="K174" s="337"/>
    </row>
    <row r="175" s="1" customFormat="1" ht="15" customHeight="1">
      <c r="B175" s="314"/>
      <c r="C175" s="289" t="s">
        <v>491</v>
      </c>
      <c r="D175" s="289"/>
      <c r="E175" s="289"/>
      <c r="F175" s="312" t="s">
        <v>470</v>
      </c>
      <c r="G175" s="289"/>
      <c r="H175" s="289" t="s">
        <v>531</v>
      </c>
      <c r="I175" s="289" t="s">
        <v>466</v>
      </c>
      <c r="J175" s="289">
        <v>50</v>
      </c>
      <c r="K175" s="337"/>
    </row>
    <row r="176" s="1" customFormat="1" ht="15" customHeight="1">
      <c r="B176" s="314"/>
      <c r="C176" s="289" t="s">
        <v>489</v>
      </c>
      <c r="D176" s="289"/>
      <c r="E176" s="289"/>
      <c r="F176" s="312" t="s">
        <v>470</v>
      </c>
      <c r="G176" s="289"/>
      <c r="H176" s="289" t="s">
        <v>531</v>
      </c>
      <c r="I176" s="289" t="s">
        <v>466</v>
      </c>
      <c r="J176" s="289">
        <v>50</v>
      </c>
      <c r="K176" s="337"/>
    </row>
    <row r="177" s="1" customFormat="1" ht="15" customHeight="1">
      <c r="B177" s="314"/>
      <c r="C177" s="289" t="s">
        <v>107</v>
      </c>
      <c r="D177" s="289"/>
      <c r="E177" s="289"/>
      <c r="F177" s="312" t="s">
        <v>464</v>
      </c>
      <c r="G177" s="289"/>
      <c r="H177" s="289" t="s">
        <v>532</v>
      </c>
      <c r="I177" s="289" t="s">
        <v>533</v>
      </c>
      <c r="J177" s="289"/>
      <c r="K177" s="337"/>
    </row>
    <row r="178" s="1" customFormat="1" ht="15" customHeight="1">
      <c r="B178" s="314"/>
      <c r="C178" s="289" t="s">
        <v>59</v>
      </c>
      <c r="D178" s="289"/>
      <c r="E178" s="289"/>
      <c r="F178" s="312" t="s">
        <v>464</v>
      </c>
      <c r="G178" s="289"/>
      <c r="H178" s="289" t="s">
        <v>534</v>
      </c>
      <c r="I178" s="289" t="s">
        <v>535</v>
      </c>
      <c r="J178" s="289">
        <v>1</v>
      </c>
      <c r="K178" s="337"/>
    </row>
    <row r="179" s="1" customFormat="1" ht="15" customHeight="1">
      <c r="B179" s="314"/>
      <c r="C179" s="289" t="s">
        <v>55</v>
      </c>
      <c r="D179" s="289"/>
      <c r="E179" s="289"/>
      <c r="F179" s="312" t="s">
        <v>464</v>
      </c>
      <c r="G179" s="289"/>
      <c r="H179" s="289" t="s">
        <v>536</v>
      </c>
      <c r="I179" s="289" t="s">
        <v>466</v>
      </c>
      <c r="J179" s="289">
        <v>20</v>
      </c>
      <c r="K179" s="337"/>
    </row>
    <row r="180" s="1" customFormat="1" ht="15" customHeight="1">
      <c r="B180" s="314"/>
      <c r="C180" s="289" t="s">
        <v>56</v>
      </c>
      <c r="D180" s="289"/>
      <c r="E180" s="289"/>
      <c r="F180" s="312" t="s">
        <v>464</v>
      </c>
      <c r="G180" s="289"/>
      <c r="H180" s="289" t="s">
        <v>537</v>
      </c>
      <c r="I180" s="289" t="s">
        <v>466</v>
      </c>
      <c r="J180" s="289">
        <v>255</v>
      </c>
      <c r="K180" s="337"/>
    </row>
    <row r="181" s="1" customFormat="1" ht="15" customHeight="1">
      <c r="B181" s="314"/>
      <c r="C181" s="289" t="s">
        <v>108</v>
      </c>
      <c r="D181" s="289"/>
      <c r="E181" s="289"/>
      <c r="F181" s="312" t="s">
        <v>464</v>
      </c>
      <c r="G181" s="289"/>
      <c r="H181" s="289" t="s">
        <v>428</v>
      </c>
      <c r="I181" s="289" t="s">
        <v>466</v>
      </c>
      <c r="J181" s="289">
        <v>10</v>
      </c>
      <c r="K181" s="337"/>
    </row>
    <row r="182" s="1" customFormat="1" ht="15" customHeight="1">
      <c r="B182" s="314"/>
      <c r="C182" s="289" t="s">
        <v>109</v>
      </c>
      <c r="D182" s="289"/>
      <c r="E182" s="289"/>
      <c r="F182" s="312" t="s">
        <v>464</v>
      </c>
      <c r="G182" s="289"/>
      <c r="H182" s="289" t="s">
        <v>538</v>
      </c>
      <c r="I182" s="289" t="s">
        <v>499</v>
      </c>
      <c r="J182" s="289"/>
      <c r="K182" s="337"/>
    </row>
    <row r="183" s="1" customFormat="1" ht="15" customHeight="1">
      <c r="B183" s="314"/>
      <c r="C183" s="289" t="s">
        <v>539</v>
      </c>
      <c r="D183" s="289"/>
      <c r="E183" s="289"/>
      <c r="F183" s="312" t="s">
        <v>464</v>
      </c>
      <c r="G183" s="289"/>
      <c r="H183" s="289" t="s">
        <v>540</v>
      </c>
      <c r="I183" s="289" t="s">
        <v>499</v>
      </c>
      <c r="J183" s="289"/>
      <c r="K183" s="337"/>
    </row>
    <row r="184" s="1" customFormat="1" ht="15" customHeight="1">
      <c r="B184" s="314"/>
      <c r="C184" s="289" t="s">
        <v>528</v>
      </c>
      <c r="D184" s="289"/>
      <c r="E184" s="289"/>
      <c r="F184" s="312" t="s">
        <v>464</v>
      </c>
      <c r="G184" s="289"/>
      <c r="H184" s="289" t="s">
        <v>541</v>
      </c>
      <c r="I184" s="289" t="s">
        <v>499</v>
      </c>
      <c r="J184" s="289"/>
      <c r="K184" s="337"/>
    </row>
    <row r="185" s="1" customFormat="1" ht="15" customHeight="1">
      <c r="B185" s="314"/>
      <c r="C185" s="289" t="s">
        <v>111</v>
      </c>
      <c r="D185" s="289"/>
      <c r="E185" s="289"/>
      <c r="F185" s="312" t="s">
        <v>470</v>
      </c>
      <c r="G185" s="289"/>
      <c r="H185" s="289" t="s">
        <v>542</v>
      </c>
      <c r="I185" s="289" t="s">
        <v>466</v>
      </c>
      <c r="J185" s="289">
        <v>50</v>
      </c>
      <c r="K185" s="337"/>
    </row>
    <row r="186" s="1" customFormat="1" ht="15" customHeight="1">
      <c r="B186" s="314"/>
      <c r="C186" s="289" t="s">
        <v>543</v>
      </c>
      <c r="D186" s="289"/>
      <c r="E186" s="289"/>
      <c r="F186" s="312" t="s">
        <v>470</v>
      </c>
      <c r="G186" s="289"/>
      <c r="H186" s="289" t="s">
        <v>544</v>
      </c>
      <c r="I186" s="289" t="s">
        <v>545</v>
      </c>
      <c r="J186" s="289"/>
      <c r="K186" s="337"/>
    </row>
    <row r="187" s="1" customFormat="1" ht="15" customHeight="1">
      <c r="B187" s="314"/>
      <c r="C187" s="289" t="s">
        <v>546</v>
      </c>
      <c r="D187" s="289"/>
      <c r="E187" s="289"/>
      <c r="F187" s="312" t="s">
        <v>470</v>
      </c>
      <c r="G187" s="289"/>
      <c r="H187" s="289" t="s">
        <v>547</v>
      </c>
      <c r="I187" s="289" t="s">
        <v>545</v>
      </c>
      <c r="J187" s="289"/>
      <c r="K187" s="337"/>
    </row>
    <row r="188" s="1" customFormat="1" ht="15" customHeight="1">
      <c r="B188" s="314"/>
      <c r="C188" s="289" t="s">
        <v>548</v>
      </c>
      <c r="D188" s="289"/>
      <c r="E188" s="289"/>
      <c r="F188" s="312" t="s">
        <v>470</v>
      </c>
      <c r="G188" s="289"/>
      <c r="H188" s="289" t="s">
        <v>549</v>
      </c>
      <c r="I188" s="289" t="s">
        <v>545</v>
      </c>
      <c r="J188" s="289"/>
      <c r="K188" s="337"/>
    </row>
    <row r="189" s="1" customFormat="1" ht="15" customHeight="1">
      <c r="B189" s="314"/>
      <c r="C189" s="350" t="s">
        <v>550</v>
      </c>
      <c r="D189" s="289"/>
      <c r="E189" s="289"/>
      <c r="F189" s="312" t="s">
        <v>470</v>
      </c>
      <c r="G189" s="289"/>
      <c r="H189" s="289" t="s">
        <v>551</v>
      </c>
      <c r="I189" s="289" t="s">
        <v>552</v>
      </c>
      <c r="J189" s="351" t="s">
        <v>553</v>
      </c>
      <c r="K189" s="337"/>
    </row>
    <row r="190" s="17" customFormat="1" ht="15" customHeight="1">
      <c r="B190" s="352"/>
      <c r="C190" s="353" t="s">
        <v>554</v>
      </c>
      <c r="D190" s="354"/>
      <c r="E190" s="354"/>
      <c r="F190" s="355" t="s">
        <v>470</v>
      </c>
      <c r="G190" s="354"/>
      <c r="H190" s="354" t="s">
        <v>555</v>
      </c>
      <c r="I190" s="354" t="s">
        <v>552</v>
      </c>
      <c r="J190" s="356" t="s">
        <v>553</v>
      </c>
      <c r="K190" s="357"/>
    </row>
    <row r="191" s="1" customFormat="1" ht="15" customHeight="1">
      <c r="B191" s="314"/>
      <c r="C191" s="350" t="s">
        <v>44</v>
      </c>
      <c r="D191" s="289"/>
      <c r="E191" s="289"/>
      <c r="F191" s="312" t="s">
        <v>464</v>
      </c>
      <c r="G191" s="289"/>
      <c r="H191" s="286" t="s">
        <v>556</v>
      </c>
      <c r="I191" s="289" t="s">
        <v>557</v>
      </c>
      <c r="J191" s="289"/>
      <c r="K191" s="337"/>
    </row>
    <row r="192" s="1" customFormat="1" ht="15" customHeight="1">
      <c r="B192" s="314"/>
      <c r="C192" s="350" t="s">
        <v>558</v>
      </c>
      <c r="D192" s="289"/>
      <c r="E192" s="289"/>
      <c r="F192" s="312" t="s">
        <v>464</v>
      </c>
      <c r="G192" s="289"/>
      <c r="H192" s="289" t="s">
        <v>559</v>
      </c>
      <c r="I192" s="289" t="s">
        <v>499</v>
      </c>
      <c r="J192" s="289"/>
      <c r="K192" s="337"/>
    </row>
    <row r="193" s="1" customFormat="1" ht="15" customHeight="1">
      <c r="B193" s="314"/>
      <c r="C193" s="350" t="s">
        <v>560</v>
      </c>
      <c r="D193" s="289"/>
      <c r="E193" s="289"/>
      <c r="F193" s="312" t="s">
        <v>464</v>
      </c>
      <c r="G193" s="289"/>
      <c r="H193" s="289" t="s">
        <v>561</v>
      </c>
      <c r="I193" s="289" t="s">
        <v>499</v>
      </c>
      <c r="J193" s="289"/>
      <c r="K193" s="337"/>
    </row>
    <row r="194" s="1" customFormat="1" ht="15" customHeight="1">
      <c r="B194" s="314"/>
      <c r="C194" s="350" t="s">
        <v>562</v>
      </c>
      <c r="D194" s="289"/>
      <c r="E194" s="289"/>
      <c r="F194" s="312" t="s">
        <v>470</v>
      </c>
      <c r="G194" s="289"/>
      <c r="H194" s="289" t="s">
        <v>563</v>
      </c>
      <c r="I194" s="289" t="s">
        <v>499</v>
      </c>
      <c r="J194" s="289"/>
      <c r="K194" s="337"/>
    </row>
    <row r="195" s="1" customFormat="1" ht="15" customHeight="1">
      <c r="B195" s="343"/>
      <c r="C195" s="358"/>
      <c r="D195" s="323"/>
      <c r="E195" s="323"/>
      <c r="F195" s="323"/>
      <c r="G195" s="323"/>
      <c r="H195" s="323"/>
      <c r="I195" s="323"/>
      <c r="J195" s="323"/>
      <c r="K195" s="344"/>
    </row>
    <row r="196" s="1" customFormat="1" ht="18.75" customHeight="1">
      <c r="B196" s="325"/>
      <c r="C196" s="335"/>
      <c r="D196" s="335"/>
      <c r="E196" s="335"/>
      <c r="F196" s="345"/>
      <c r="G196" s="335"/>
      <c r="H196" s="335"/>
      <c r="I196" s="335"/>
      <c r="J196" s="335"/>
      <c r="K196" s="325"/>
    </row>
    <row r="197" s="1" customFormat="1" ht="18.75" customHeight="1">
      <c r="B197" s="325"/>
      <c r="C197" s="335"/>
      <c r="D197" s="335"/>
      <c r="E197" s="335"/>
      <c r="F197" s="345"/>
      <c r="G197" s="335"/>
      <c r="H197" s="335"/>
      <c r="I197" s="335"/>
      <c r="J197" s="335"/>
      <c r="K197" s="325"/>
    </row>
    <row r="198" s="1" customFormat="1" ht="18.75" customHeight="1">
      <c r="B198" s="297"/>
      <c r="C198" s="297"/>
      <c r="D198" s="297"/>
      <c r="E198" s="297"/>
      <c r="F198" s="297"/>
      <c r="G198" s="297"/>
      <c r="H198" s="297"/>
      <c r="I198" s="297"/>
      <c r="J198" s="297"/>
      <c r="K198" s="297"/>
    </row>
    <row r="199" s="1" customFormat="1" ht="13.5">
      <c r="B199" s="276"/>
      <c r="C199" s="277"/>
      <c r="D199" s="277"/>
      <c r="E199" s="277"/>
      <c r="F199" s="277"/>
      <c r="G199" s="277"/>
      <c r="H199" s="277"/>
      <c r="I199" s="277"/>
      <c r="J199" s="277"/>
      <c r="K199" s="278"/>
    </row>
    <row r="200" s="1" customFormat="1" ht="21">
      <c r="B200" s="279"/>
      <c r="C200" s="280" t="s">
        <v>564</v>
      </c>
      <c r="D200" s="280"/>
      <c r="E200" s="280"/>
      <c r="F200" s="280"/>
      <c r="G200" s="280"/>
      <c r="H200" s="280"/>
      <c r="I200" s="280"/>
      <c r="J200" s="280"/>
      <c r="K200" s="281"/>
    </row>
    <row r="201" s="1" customFormat="1" ht="25.5" customHeight="1">
      <c r="B201" s="279"/>
      <c r="C201" s="359" t="s">
        <v>565</v>
      </c>
      <c r="D201" s="359"/>
      <c r="E201" s="359"/>
      <c r="F201" s="359" t="s">
        <v>566</v>
      </c>
      <c r="G201" s="360"/>
      <c r="H201" s="359" t="s">
        <v>567</v>
      </c>
      <c r="I201" s="359"/>
      <c r="J201" s="359"/>
      <c r="K201" s="281"/>
    </row>
    <row r="202" s="1" customFormat="1" ht="5.25" customHeight="1">
      <c r="B202" s="314"/>
      <c r="C202" s="309"/>
      <c r="D202" s="309"/>
      <c r="E202" s="309"/>
      <c r="F202" s="309"/>
      <c r="G202" s="335"/>
      <c r="H202" s="309"/>
      <c r="I202" s="309"/>
      <c r="J202" s="309"/>
      <c r="K202" s="337"/>
    </row>
    <row r="203" s="1" customFormat="1" ht="15" customHeight="1">
      <c r="B203" s="314"/>
      <c r="C203" s="289" t="s">
        <v>557</v>
      </c>
      <c r="D203" s="289"/>
      <c r="E203" s="289"/>
      <c r="F203" s="312" t="s">
        <v>45</v>
      </c>
      <c r="G203" s="289"/>
      <c r="H203" s="289" t="s">
        <v>568</v>
      </c>
      <c r="I203" s="289"/>
      <c r="J203" s="289"/>
      <c r="K203" s="337"/>
    </row>
    <row r="204" s="1" customFormat="1" ht="15" customHeight="1">
      <c r="B204" s="314"/>
      <c r="C204" s="289"/>
      <c r="D204" s="289"/>
      <c r="E204" s="289"/>
      <c r="F204" s="312" t="s">
        <v>46</v>
      </c>
      <c r="G204" s="289"/>
      <c r="H204" s="289" t="s">
        <v>569</v>
      </c>
      <c r="I204" s="289"/>
      <c r="J204" s="289"/>
      <c r="K204" s="337"/>
    </row>
    <row r="205" s="1" customFormat="1" ht="15" customHeight="1">
      <c r="B205" s="314"/>
      <c r="C205" s="289"/>
      <c r="D205" s="289"/>
      <c r="E205" s="289"/>
      <c r="F205" s="312" t="s">
        <v>49</v>
      </c>
      <c r="G205" s="289"/>
      <c r="H205" s="289" t="s">
        <v>570</v>
      </c>
      <c r="I205" s="289"/>
      <c r="J205" s="289"/>
      <c r="K205" s="337"/>
    </row>
    <row r="206" s="1" customFormat="1" ht="15" customHeight="1">
      <c r="B206" s="314"/>
      <c r="C206" s="289"/>
      <c r="D206" s="289"/>
      <c r="E206" s="289"/>
      <c r="F206" s="312" t="s">
        <v>47</v>
      </c>
      <c r="G206" s="289"/>
      <c r="H206" s="289" t="s">
        <v>571</v>
      </c>
      <c r="I206" s="289"/>
      <c r="J206" s="289"/>
      <c r="K206" s="337"/>
    </row>
    <row r="207" s="1" customFormat="1" ht="15" customHeight="1">
      <c r="B207" s="314"/>
      <c r="C207" s="289"/>
      <c r="D207" s="289"/>
      <c r="E207" s="289"/>
      <c r="F207" s="312" t="s">
        <v>48</v>
      </c>
      <c r="G207" s="289"/>
      <c r="H207" s="289" t="s">
        <v>572</v>
      </c>
      <c r="I207" s="289"/>
      <c r="J207" s="289"/>
      <c r="K207" s="337"/>
    </row>
    <row r="208" s="1" customFormat="1" ht="15" customHeight="1">
      <c r="B208" s="314"/>
      <c r="C208" s="289"/>
      <c r="D208" s="289"/>
      <c r="E208" s="289"/>
      <c r="F208" s="312"/>
      <c r="G208" s="289"/>
      <c r="H208" s="289"/>
      <c r="I208" s="289"/>
      <c r="J208" s="289"/>
      <c r="K208" s="337"/>
    </row>
    <row r="209" s="1" customFormat="1" ht="15" customHeight="1">
      <c r="B209" s="314"/>
      <c r="C209" s="289" t="s">
        <v>511</v>
      </c>
      <c r="D209" s="289"/>
      <c r="E209" s="289"/>
      <c r="F209" s="312" t="s">
        <v>81</v>
      </c>
      <c r="G209" s="289"/>
      <c r="H209" s="289" t="s">
        <v>573</v>
      </c>
      <c r="I209" s="289"/>
      <c r="J209" s="289"/>
      <c r="K209" s="337"/>
    </row>
    <row r="210" s="1" customFormat="1" ht="15" customHeight="1">
      <c r="B210" s="314"/>
      <c r="C210" s="289"/>
      <c r="D210" s="289"/>
      <c r="E210" s="289"/>
      <c r="F210" s="312" t="s">
        <v>407</v>
      </c>
      <c r="G210" s="289"/>
      <c r="H210" s="289" t="s">
        <v>408</v>
      </c>
      <c r="I210" s="289"/>
      <c r="J210" s="289"/>
      <c r="K210" s="337"/>
    </row>
    <row r="211" s="1" customFormat="1" ht="15" customHeight="1">
      <c r="B211" s="314"/>
      <c r="C211" s="289"/>
      <c r="D211" s="289"/>
      <c r="E211" s="289"/>
      <c r="F211" s="312" t="s">
        <v>405</v>
      </c>
      <c r="G211" s="289"/>
      <c r="H211" s="289" t="s">
        <v>574</v>
      </c>
      <c r="I211" s="289"/>
      <c r="J211" s="289"/>
      <c r="K211" s="337"/>
    </row>
    <row r="212" s="1" customFormat="1" ht="15" customHeight="1">
      <c r="B212" s="361"/>
      <c r="C212" s="289"/>
      <c r="D212" s="289"/>
      <c r="E212" s="289"/>
      <c r="F212" s="312" t="s">
        <v>86</v>
      </c>
      <c r="G212" s="350"/>
      <c r="H212" s="341" t="s">
        <v>409</v>
      </c>
      <c r="I212" s="341"/>
      <c r="J212" s="341"/>
      <c r="K212" s="362"/>
    </row>
    <row r="213" s="1" customFormat="1" ht="15" customHeight="1">
      <c r="B213" s="361"/>
      <c r="C213" s="289"/>
      <c r="D213" s="289"/>
      <c r="E213" s="289"/>
      <c r="F213" s="312" t="s">
        <v>410</v>
      </c>
      <c r="G213" s="350"/>
      <c r="H213" s="341" t="s">
        <v>575</v>
      </c>
      <c r="I213" s="341"/>
      <c r="J213" s="341"/>
      <c r="K213" s="362"/>
    </row>
    <row r="214" s="1" customFormat="1" ht="15" customHeight="1">
      <c r="B214" s="361"/>
      <c r="C214" s="289"/>
      <c r="D214" s="289"/>
      <c r="E214" s="289"/>
      <c r="F214" s="312"/>
      <c r="G214" s="350"/>
      <c r="H214" s="341"/>
      <c r="I214" s="341"/>
      <c r="J214" s="341"/>
      <c r="K214" s="362"/>
    </row>
    <row r="215" s="1" customFormat="1" ht="15" customHeight="1">
      <c r="B215" s="361"/>
      <c r="C215" s="289" t="s">
        <v>535</v>
      </c>
      <c r="D215" s="289"/>
      <c r="E215" s="289"/>
      <c r="F215" s="312">
        <v>1</v>
      </c>
      <c r="G215" s="350"/>
      <c r="H215" s="341" t="s">
        <v>576</v>
      </c>
      <c r="I215" s="341"/>
      <c r="J215" s="341"/>
      <c r="K215" s="362"/>
    </row>
    <row r="216" s="1" customFormat="1" ht="15" customHeight="1">
      <c r="B216" s="361"/>
      <c r="C216" s="289"/>
      <c r="D216" s="289"/>
      <c r="E216" s="289"/>
      <c r="F216" s="312">
        <v>2</v>
      </c>
      <c r="G216" s="350"/>
      <c r="H216" s="341" t="s">
        <v>577</v>
      </c>
      <c r="I216" s="341"/>
      <c r="J216" s="341"/>
      <c r="K216" s="362"/>
    </row>
    <row r="217" s="1" customFormat="1" ht="15" customHeight="1">
      <c r="B217" s="361"/>
      <c r="C217" s="289"/>
      <c r="D217" s="289"/>
      <c r="E217" s="289"/>
      <c r="F217" s="312">
        <v>3</v>
      </c>
      <c r="G217" s="350"/>
      <c r="H217" s="341" t="s">
        <v>578</v>
      </c>
      <c r="I217" s="341"/>
      <c r="J217" s="341"/>
      <c r="K217" s="362"/>
    </row>
    <row r="218" s="1" customFormat="1" ht="15" customHeight="1">
      <c r="B218" s="361"/>
      <c r="C218" s="289"/>
      <c r="D218" s="289"/>
      <c r="E218" s="289"/>
      <c r="F218" s="312">
        <v>4</v>
      </c>
      <c r="G218" s="350"/>
      <c r="H218" s="341" t="s">
        <v>579</v>
      </c>
      <c r="I218" s="341"/>
      <c r="J218" s="341"/>
      <c r="K218" s="362"/>
    </row>
    <row r="219" s="1" customFormat="1" ht="12.75" customHeight="1">
      <c r="B219" s="363"/>
      <c r="C219" s="364"/>
      <c r="D219" s="364"/>
      <c r="E219" s="364"/>
      <c r="F219" s="364"/>
      <c r="G219" s="364"/>
      <c r="H219" s="364"/>
      <c r="I219" s="364"/>
      <c r="J219" s="364"/>
      <c r="K219" s="365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Pavel Kapička</dc:creator>
  <cp:lastModifiedBy>Pavel Kapička</cp:lastModifiedBy>
  <dcterms:created xsi:type="dcterms:W3CDTF">2025-09-29T16:09:19Z</dcterms:created>
  <dcterms:modified xsi:type="dcterms:W3CDTF">2025-09-29T16:09:23Z</dcterms:modified>
</cp:coreProperties>
</file>